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11595" tabRatio="535"/>
  </bookViews>
  <sheets>
    <sheet name="Лист1" sheetId="2" r:id="rId1"/>
    <sheet name="Лист2" sheetId="3" r:id="rId2"/>
  </sheets>
  <definedNames>
    <definedName name="_xlnm.Print_Titles" localSheetId="0">Лист1!$8:$10</definedName>
    <definedName name="_xlnm.Print_Area" localSheetId="0">Лист1!$A$1:$S$68</definedName>
  </definedNames>
  <calcPr calcId="125725"/>
</workbook>
</file>

<file path=xl/calcChain.xml><?xml version="1.0" encoding="utf-8"?>
<calcChain xmlns="http://schemas.openxmlformats.org/spreadsheetml/2006/main">
  <c r="K11" i="2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11"/>
  <c r="K13"/>
  <c r="K12" s="1"/>
  <c r="K18"/>
  <c r="K17" s="1"/>
  <c r="K23"/>
  <c r="K24"/>
  <c r="K28"/>
  <c r="K32"/>
  <c r="K34"/>
  <c r="K37"/>
  <c r="K41"/>
  <c r="K51"/>
  <c r="K52"/>
  <c r="K54"/>
  <c r="K58"/>
  <c r="K61"/>
  <c r="K64"/>
  <c r="K66"/>
  <c r="H41" l="1"/>
  <c r="I41"/>
  <c r="L41"/>
  <c r="N41"/>
  <c r="O41"/>
  <c r="P41"/>
  <c r="Q41"/>
  <c r="R41"/>
  <c r="G41"/>
  <c r="L34"/>
  <c r="N34"/>
  <c r="O34"/>
  <c r="P34"/>
  <c r="Q34"/>
  <c r="R34"/>
  <c r="I34"/>
  <c r="H34"/>
  <c r="G34"/>
  <c r="R66" l="1"/>
  <c r="R64"/>
  <c r="R61"/>
  <c r="R58"/>
  <c r="R54"/>
  <c r="R52"/>
  <c r="R37"/>
  <c r="R32"/>
  <c r="R28"/>
  <c r="R24"/>
  <c r="R18"/>
  <c r="R17"/>
  <c r="R13"/>
  <c r="R12" s="1"/>
  <c r="L66"/>
  <c r="L64"/>
  <c r="L61"/>
  <c r="L58"/>
  <c r="L54"/>
  <c r="L52"/>
  <c r="L51"/>
  <c r="L37"/>
  <c r="L32"/>
  <c r="L28"/>
  <c r="L24"/>
  <c r="L18"/>
  <c r="L17"/>
  <c r="L13"/>
  <c r="L12" s="1"/>
  <c r="I66"/>
  <c r="I64"/>
  <c r="I61"/>
  <c r="I58"/>
  <c r="I54"/>
  <c r="I52"/>
  <c r="I37"/>
  <c r="I32"/>
  <c r="I28"/>
  <c r="I24"/>
  <c r="I18"/>
  <c r="I13"/>
  <c r="I12" s="1"/>
  <c r="N58"/>
  <c r="H58"/>
  <c r="G58"/>
  <c r="H18"/>
  <c r="G18"/>
  <c r="N23"/>
  <c r="N18" s="1"/>
  <c r="G61"/>
  <c r="N61"/>
  <c r="H61"/>
  <c r="G54"/>
  <c r="H54"/>
  <c r="G37"/>
  <c r="H37"/>
  <c r="G28"/>
  <c r="N28"/>
  <c r="H28"/>
  <c r="H24"/>
  <c r="G13"/>
  <c r="G12" s="1"/>
  <c r="H13"/>
  <c r="H12" s="1"/>
  <c r="H52"/>
  <c r="N52"/>
  <c r="G52"/>
  <c r="H64"/>
  <c r="N64"/>
  <c r="G64"/>
  <c r="H66"/>
  <c r="N66"/>
  <c r="G66"/>
  <c r="G24"/>
  <c r="N24"/>
  <c r="N13"/>
  <c r="N12" s="1"/>
  <c r="N37"/>
  <c r="G32"/>
  <c r="N32"/>
  <c r="H32"/>
  <c r="B10"/>
  <c r="C10" s="1"/>
  <c r="D10" s="1"/>
  <c r="E10" s="1"/>
  <c r="F10" s="1"/>
  <c r="G10" s="1"/>
  <c r="H10" s="1"/>
  <c r="N54"/>
  <c r="N51" s="1"/>
  <c r="H17" l="1"/>
  <c r="H11" s="1"/>
  <c r="H51"/>
  <c r="L11"/>
  <c r="R51"/>
  <c r="R11" s="1"/>
  <c r="I51"/>
  <c r="I17"/>
  <c r="G51"/>
  <c r="G11" s="1"/>
  <c r="G17"/>
  <c r="N17"/>
  <c r="N11" s="1"/>
  <c r="I11" l="1"/>
</calcChain>
</file>

<file path=xl/sharedStrings.xml><?xml version="1.0" encoding="utf-8"?>
<sst xmlns="http://schemas.openxmlformats.org/spreadsheetml/2006/main" count="262" uniqueCount="151">
  <si>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</si>
  <si>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</si>
  <si>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</si>
  <si>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>ГКУ Архангельской области "Дорожное агентство "Архангельскавтодор"</t>
  </si>
  <si>
    <t>Примечание</t>
  </si>
  <si>
    <t xml:space="preserve">Общий (предельный) объем бюджетных ассигнований бюджетов муниципальных образований на 2016 год </t>
  </si>
  <si>
    <t>7=3-4-5-6</t>
  </si>
  <si>
    <t xml:space="preserve">Общий (предельный) объем бюджетных ассигнований          на 2017 и 2018 годы 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</si>
  <si>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</si>
  <si>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</si>
  <si>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</si>
  <si>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</si>
  <si>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>2015 / 2017</t>
  </si>
  <si>
    <t>1. Строительство мостового перехода через реку Устья на автомобильной дороге Октябрьский – Мягкославская (Некрасово)  с подъездом к дер. Мягкославская</t>
  </si>
  <si>
    <t>130 коек</t>
  </si>
  <si>
    <t xml:space="preserve">министерство строительства и архитектуры Архангельской области </t>
  </si>
  <si>
    <t>2014 / 2017</t>
  </si>
  <si>
    <t>государственная корпорация по содействию разработке, производству 
и экспорту высокотехнологичной промышленной продукции "Ростех"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</si>
  <si>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</si>
  <si>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>1. Пристройка сценическо-зрительного комплекса к основному зданию и реконструкция существующего здания Архангельского театра кукол по адресу: г. Архангельск, просп. Троицкий, 5</t>
  </si>
  <si>
    <t>330 мест</t>
  </si>
  <si>
    <t xml:space="preserve"> ГКУ Архангельской области "ГУКС"</t>
  </si>
  <si>
    <t>бюджетные инвестиции в объекты государственной собственности Архангельской области, строительство / приобретение</t>
  </si>
  <si>
    <t>министерство топливно-энергетического комплекса и жилищно-коммунального хозяйства Архангельской области</t>
  </si>
  <si>
    <t>администрации муниципальных образований Архангельской области</t>
  </si>
  <si>
    <t>2016 / 2017</t>
  </si>
  <si>
    <t>Прогнозный срок                                                            (начало / окончание)</t>
  </si>
  <si>
    <t>2016 / 2020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</si>
  <si>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</si>
  <si>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</si>
  <si>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1) обеспечение объектами инженерной инфраструктуры земельных участков, предоставляемых для расселения аварийного жилья</t>
  </si>
  <si>
    <t>ГКУ Архангельской области "ГУКС"</t>
  </si>
  <si>
    <t>2 единицы</t>
  </si>
  <si>
    <t>2017 / 2019</t>
  </si>
  <si>
    <t>13,4 км</t>
  </si>
  <si>
    <t>агентство по развитию Соловецкого архипелага Архангельской области</t>
  </si>
  <si>
    <t>10,97 км</t>
  </si>
  <si>
    <t>2017 / 2018</t>
  </si>
  <si>
    <t>120 мест</t>
  </si>
  <si>
    <t>министерство строительства и архитектуры Архангельской области</t>
  </si>
  <si>
    <t xml:space="preserve"> объем принимаемых отходов составит                          6 419,94 куб. м / год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</si>
  <si>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</si>
  <si>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</si>
  <si>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субсидии на софинансирование капитальных вложений в объекты муниципальной собственности, приобретение</t>
  </si>
  <si>
    <t>2. Общеобразовательные организации и профессиональные образовательные организации в Архангельской области, в том числе:</t>
  </si>
  <si>
    <t>2) средняя общеобразовательная школа с эстетическим уклоном на 240 мест                                                                     в пос. Ерцево Коношского района</t>
  </si>
  <si>
    <t>320 мест</t>
  </si>
  <si>
    <t>240 мест</t>
  </si>
  <si>
    <t>200 мест</t>
  </si>
  <si>
    <t>60 мест</t>
  </si>
  <si>
    <t>-</t>
  </si>
  <si>
    <t>2018 / 2019</t>
  </si>
  <si>
    <t>853,63 м</t>
  </si>
  <si>
    <t>2015 / 2019</t>
  </si>
  <si>
    <t>2016 / 2018</t>
  </si>
  <si>
    <t>1. Развитие сети учреждений культурно-досугового типа в сельской местности</t>
  </si>
  <si>
    <t>2.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</si>
  <si>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2. Разработка генеральных планов и правил землепользования, координатное описание границ Архангельской области, описание и утверждение в соответствии с требованиями градостроительного и земельного законодательства границ муниципальных образований Архангельской области</t>
  </si>
  <si>
    <t>2014 / 2019</t>
  </si>
  <si>
    <t>2013 / 2018</t>
  </si>
  <si>
    <t>45 чел./смену</t>
  </si>
  <si>
    <t>0,72 км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</si>
  <si>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2019 годы)"</t>
  </si>
  <si>
    <t xml:space="preserve">государственное казенное учреждение Архангельской области "Дирекция по развитию Соловецкого архипелага"
</t>
  </si>
  <si>
    <t>администрация муниципального образования "Приморский муниципальный район"</t>
  </si>
  <si>
    <t>3. Строительство (приобретение) речных судов для осуществления пассажирских перевозок на территории Архангельской области *</t>
  </si>
  <si>
    <t>Общий объем капитальных вложений за счет всех источников, тыс. рублей</t>
  </si>
  <si>
    <t>Общий (предельный) объем бюджетных ассигнований областного бюджета на 2017 год, тыс. рублей</t>
  </si>
  <si>
    <t>Общий (предельный) объем бюджетных ассигнований областного бюджета на 2018 год, тыс. рублей</t>
  </si>
  <si>
    <t>Общий (предельный) объем бюджетных ассигнований областного бюджета на 2019 год, тыс. рублей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</si>
  <si>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 (2014 – 2020 годы)"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</si>
  <si>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из них: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</si>
  <si>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</si>
  <si>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 xml:space="preserve">протяженность сетей: ливневой канализации –                                                         494 м;
водоснабжения –                                                                                4 км
</t>
  </si>
  <si>
    <t>субсидии на софинансирование капитальных вложений в объекты муниципальной собственности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</si>
  <si>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– 2020 годы)"</t>
  </si>
  <si>
    <t>администрация муниципального образования "Каргопольский муниципальный район"</t>
  </si>
  <si>
    <t>администрация муниципального образования "Город Архангельск"</t>
  </si>
  <si>
    <t>администрация муниципального образования "Красноборский муниципальный район"</t>
  </si>
  <si>
    <t>администрация муниципального образования "Вельский муниципальный район"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</si>
  <si>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– 2020 годы)"</t>
  </si>
  <si>
    <t>IV. Программа модернизации здравоохранения Архангельской области                                                       на 2011 – 2017 годы</t>
  </si>
  <si>
    <t>V. Адресная программа Архангельской области                                                                                             "Переселение граждан из аварийного жилищного фонда" на 2013 – 2017 годы</t>
  </si>
  <si>
    <t>1. Строительство и реконструкция системы водоснабжения поселка Соловецкий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</si>
  <si>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– 2020 годы)"</t>
  </si>
  <si>
    <t>государственное казенное учреждение Архангельской области "Дорожное агентство "Архангельскавтодор" (далее – ГКУ Архангельской области "Дорожное агентство "Архангельскавтодор")</t>
  </si>
  <si>
    <t>2. Реконструкция автомобильной дороги Усть-Ваеньга – Осиново – Фалюки (до дер. Задориха) на участке км 43+500 – км 63+000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</si>
  <si>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                                                                     (2014 – 2020 годы)"</t>
  </si>
  <si>
    <t>администрация муниципального образования "Вилегодский муниципальный район"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</si>
  <si>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 – 2020 годы)"</t>
  </si>
  <si>
    <t>1. Укрепление правого берега реки Северная Двина в Соломбальском территориальном округе           г. Архангельска на участке от улицы Маяковского                                             до улицы Кедрова (I этап, 1 подэтап)</t>
  </si>
  <si>
    <t>2. Укрепление правого берега реки Северная Двина в Соломбальском территориальном округе          г. Архангельска на участке                        от ул. Маяковского                                                   до ул. Кедрова (I этап,                              2 подэтап и II этап)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</si>
  <si>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                                                                                                              (2014 – 2020 годы)"</t>
  </si>
  <si>
    <t>администрация муниципального образования "Котлас"</t>
  </si>
  <si>
    <r>
      <t>сети: водоснабжения – 113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 xml:space="preserve">/час; теплоснабжения – 7,1 Гкал/час; электроснабжения – 3562 кВА
</t>
    </r>
  </si>
  <si>
    <r>
      <t>4500 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</si>
  <si>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t>3. Строительство автомобильной дороги по проезду Сибиряковцев в обход областной больницы
г. Архангельска</t>
  </si>
  <si>
    <t>2) обеспечение земельных участков инженерной инфраструктурой для строительства многоквартирных домов в VI – VII жилых районах (магистральные сети) (проектирование, строительство, выполнение кадастровых работ)</t>
  </si>
  <si>
    <t xml:space="preserve">97 020 кв. м жилых площадей
</t>
  </si>
  <si>
    <t>1) строительство автомобильной дороги Подъезд к
с. Шеговары от автомобильной дороги М-8 "Холмогоры" в Шенкурском районе Архангельской области</t>
  </si>
  <si>
    <t xml:space="preserve">3) строительство автомобильной дороги Подъезд к дер. Логиновская от автомобильной дороги "Подъезд к дер. Макаровская" в Няндомском районе Архангельской области </t>
  </si>
  <si>
    <t>протяженность:                                             дороги – 1,486 км, в том числе                            мостового перехода – 139,54 п. м</t>
  </si>
  <si>
    <t>1) строительство школы-сада в правобережной части
г. Каргополя по ул.Чеснокова, 12б</t>
  </si>
  <si>
    <t>1) строительство начальной общеобразовательной школы на 320 учащихся в
с. Красноборск Архангельской области</t>
  </si>
  <si>
    <t>2) строительство автомобильной дороги Подъезд к
дер. Никифоровская от автомобильной дороги М-8 "Холмогоры" в Шенкурском районе Архангельской области</t>
  </si>
  <si>
    <t>3) строительство детского сада на 60 мест в
пос. Турдеевск
г. Архангельска*</t>
  </si>
  <si>
    <t>4) строительство детского комбината на 280 мест                                            в 7 микрорайоне территориального округа Майская Горка города Архангельска</t>
  </si>
  <si>
    <t>280 мест</t>
  </si>
  <si>
    <t>2018 / -</t>
  </si>
  <si>
    <t>2015 / -</t>
  </si>
  <si>
    <t>2017 / -</t>
  </si>
  <si>
    <t xml:space="preserve">2) строительство детского сада на 120 мест в
пос. Катунино Приморского района Архангельской области
</t>
  </si>
  <si>
    <t xml:space="preserve">2. Строительство канализационных сетей и коллекторов, канализационных очистных сооружений поселка Соловецкий </t>
  </si>
  <si>
    <t>3. Строительство комплекса по переработке и размещению отходов производства и потребления в поселке Соловецкий Приморского района</t>
  </si>
  <si>
    <t>3. Развитие газификации в сельской местности</t>
  </si>
  <si>
    <t>администрация муниципального образования "Котласский муниципальный район"</t>
  </si>
  <si>
    <t>2) газопровод высокого, среднего и низкого давления в МО "Аргуновское" Вельского района Архангельской области</t>
  </si>
  <si>
    <t>1. Перинатальный центр по адресу: Архангельск, пр. Ломоносова, мощностью 130 коек</t>
  </si>
  <si>
    <t>1. Строительство (создание "под ключ") многоквартирных домов, приобретение жилых помещений в многоквартирных домах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</si>
  <si>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1. Строительство футбольного поля и беговых дорожек на стадионе "Салют", расположенном по адресу:                                                                                                    г. Котлас, пр. Мира, 45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</si>
  <si>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</si>
  <si>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4. Проектирование и строительство транспортных развязок в муниципальном образовании "Город Архангельск" (Этап 1. Строительство транспортной развязки в разных уровнях на пересечении ул. Смольный Буян и пр. Обводного канала в муниципальном образовании "Город Архангельск")*</t>
  </si>
  <si>
    <t>5. Проектирование и строительство транспортных развязок в муниципальном образовании "Город Архангельск" (Этап 2. Реконструкция пересечения ул. Урицкого и пр. Обводного канала в муниципальном образовании "Город Архангельск")*</t>
  </si>
  <si>
    <t>1) строительство газораспределительной сети в дер. Куимиха Котласского района Архангельской области</t>
  </si>
  <si>
    <t>1. Модульные водоочистные сооружения из поверхностного источника для обеспечения питьевой водой южных районов
г. Архангельска (1-й пусковой комплекс)</t>
  </si>
  <si>
    <t>2. Строительство центра культурного развития в
г. Каргополе по адресу: Архангельская область,             г. Каргополь, ул. Гагарина, 25</t>
  </si>
  <si>
    <t xml:space="preserve">протяженность дороги – 19,5 км </t>
  </si>
  <si>
    <t>1) строительство центра культурного развития на 120 мест в с. Ильинско-Подомское Вилегодского района Архангельской области</t>
  </si>
  <si>
    <t>протяженность дороги – 1,975 км</t>
  </si>
  <si>
    <t>протяженность дороги – 1,479 км</t>
  </si>
  <si>
    <t>протяженность дороги – 0,237 км</t>
  </si>
  <si>
    <t>протяженность газопровода – 5 км</t>
  </si>
  <si>
    <t>протяженность газопровода – 3 км</t>
  </si>
  <si>
    <t>XI.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 (2014 – 2020 годы)"</t>
  </si>
  <si>
    <t xml:space="preserve">       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нужд".</t>
  </si>
  <si>
    <t>Предлагаемые изменения</t>
  </si>
  <si>
    <t>Общий (предельный) объем бюджетных ассигнований областного бюджета на 2017 год с учетом изменений, тыс. рублей</t>
  </si>
  <si>
    <t>Общий (предельный) объем бюджетных ассигнований областного бюджета на 2018 год с учетом изменений, тыс. рублей</t>
  </si>
  <si>
    <t>Общий (предельный) объем бюджетных ассигнований областного бюджета на 2019 год с учетом изменений, тыс. рублей</t>
  </si>
  <si>
    <t>28 010 кв.м жилых площадей</t>
  </si>
  <si>
    <t>2. Строительство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</si>
  <si>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бюджетные инвестиции в объекты государственной собственности Архангельской области, проектирование и реконструкция</t>
  </si>
  <si>
    <t>6.Разработка проектной документации на реконструкцию автомобильной дороги Архангельск (от пос. Брин-Наволок) – Каргополь – Вытегра (до с. Прокшино) на участке Самодед - Кяма</t>
  </si>
  <si>
    <t>7. Разработка проектной документации на реконструкцию мостового перехода через реку Вага на км 2+067 автомобильной дороги Вельск - Шангалы</t>
  </si>
  <si>
    <t>8. Строительство мостового перехода через реку Мысовая на км 92+991 автомобильной дороги Карпогоры – Сосновка – Нюхча – граница с Республикой Коми</t>
  </si>
  <si>
    <t>9. Строительство автомобильной дороги Котлас – Коряжма, км 0-км 41 (1 пусковой комплекс)</t>
  </si>
  <si>
    <t>протяженность дороги – 0,546 км, в том числе мостового перехода – 48,2 п.м</t>
  </si>
  <si>
    <t>протяженность дороги – 1,7 км</t>
  </si>
  <si>
    <t xml:space="preserve">Предлагаемое изменение областной адресной инвестиционной программы на 2017 год и на плановый период 2018 и 2019 годов  </t>
  </si>
  <si>
    <t xml:space="preserve">                          к пояснительной записке</t>
  </si>
  <si>
    <t xml:space="preserve">                          Приложение № 11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</si>
</sst>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i/>
      <sz val="14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vertAlign val="superscript"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16" fillId="0" borderId="0" xfId="0" applyFont="1" applyFill="1"/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165" fontId="7" fillId="0" borderId="2" xfId="0" applyNumberFormat="1" applyFont="1" applyFill="1" applyBorder="1" applyAlignment="1">
      <alignment vertical="center" wrapText="1"/>
    </xf>
    <xf numFmtId="165" fontId="7" fillId="0" borderId="3" xfId="0" applyNumberFormat="1" applyFont="1" applyFill="1" applyBorder="1" applyAlignment="1">
      <alignment vertical="center" wrapText="1"/>
    </xf>
    <xf numFmtId="165" fontId="7" fillId="0" borderId="4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 applyBorder="1"/>
    <xf numFmtId="0" fontId="7" fillId="0" borderId="1" xfId="0" applyNumberFormat="1" applyFont="1" applyFill="1" applyBorder="1" applyAlignment="1">
      <alignment horizontal="left" vertical="center" wrapText="1"/>
    </xf>
    <xf numFmtId="164" fontId="8" fillId="0" borderId="1" xfId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 wrapText="1"/>
    </xf>
    <xf numFmtId="164" fontId="3" fillId="0" borderId="1" xfId="1" applyFont="1" applyFill="1" applyBorder="1" applyAlignment="1">
      <alignment vertical="center" wrapText="1"/>
    </xf>
    <xf numFmtId="165" fontId="3" fillId="0" borderId="1" xfId="2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165" fontId="4" fillId="0" borderId="1" xfId="2" applyNumberFormat="1" applyFont="1" applyFill="1" applyBorder="1" applyAlignment="1">
      <alignment vertical="center"/>
    </xf>
    <xf numFmtId="164" fontId="3" fillId="0" borderId="0" xfId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4" fillId="0" borderId="0" xfId="0" applyFont="1" applyFill="1"/>
    <xf numFmtId="165" fontId="3" fillId="0" borderId="1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Border="1"/>
    <xf numFmtId="165" fontId="3" fillId="0" borderId="0" xfId="2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top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0" fontId="3" fillId="0" borderId="6" xfId="0" applyNumberFormat="1" applyFont="1" applyFill="1" applyBorder="1" applyAlignment="1">
      <alignment horizontal="left" vertical="center" wrapText="1"/>
    </xf>
    <xf numFmtId="165" fontId="3" fillId="0" borderId="6" xfId="0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Border="1" applyAlignment="1"/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</cellXfs>
  <cellStyles count="5"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AI82"/>
  <sheetViews>
    <sheetView showGridLines="0" tabSelected="1" view="pageBreakPreview" zoomScale="86" zoomScaleNormal="100" zoomScaleSheetLayoutView="86" workbookViewId="0">
      <pane ySplit="9" topLeftCell="A10" activePane="bottomLeft" state="frozen"/>
      <selection pane="bottomLeft" activeCell="K11" sqref="K11"/>
    </sheetView>
  </sheetViews>
  <sheetFormatPr defaultColWidth="9.140625" defaultRowHeight="15" outlineLevelRow="1"/>
  <cols>
    <col min="1" max="1" width="28.7109375" style="4" customWidth="1"/>
    <col min="2" max="3" width="19.85546875" style="4" customWidth="1"/>
    <col min="4" max="4" width="22.42578125" style="4" customWidth="1"/>
    <col min="5" max="5" width="23.85546875" style="4" customWidth="1"/>
    <col min="6" max="6" width="14.85546875" style="4" customWidth="1"/>
    <col min="7" max="7" width="18.85546875" style="4" customWidth="1"/>
    <col min="8" max="8" width="18.42578125" style="4" customWidth="1"/>
    <col min="9" max="9" width="18.85546875" style="4" customWidth="1"/>
    <col min="10" max="10" width="20.7109375" style="4" customWidth="1"/>
    <col min="11" max="13" width="20.28515625" style="4" customWidth="1"/>
    <col min="14" max="14" width="19.85546875" style="4" customWidth="1"/>
    <col min="15" max="15" width="19.7109375" style="4" hidden="1" customWidth="1"/>
    <col min="16" max="16" width="22.28515625" style="3" hidden="1" customWidth="1"/>
    <col min="17" max="17" width="5.5703125" style="4" hidden="1" customWidth="1"/>
    <col min="18" max="19" width="20.140625" style="3" customWidth="1"/>
    <col min="20" max="30" width="9.140625" style="3"/>
    <col min="31" max="16384" width="9.140625" style="4"/>
  </cols>
  <sheetData>
    <row r="1" spans="1:30" ht="15.75">
      <c r="A1" s="3"/>
      <c r="B1" s="3"/>
      <c r="C1" s="3"/>
      <c r="D1" s="3"/>
      <c r="E1" s="3"/>
      <c r="F1" s="3"/>
      <c r="G1" s="3"/>
      <c r="H1" s="3"/>
      <c r="I1" s="3"/>
      <c r="J1" s="3"/>
      <c r="K1" s="67"/>
      <c r="L1" s="67"/>
      <c r="M1" s="67"/>
      <c r="N1" s="67"/>
      <c r="R1" s="66" t="s">
        <v>150</v>
      </c>
    </row>
    <row r="2" spans="1:30" ht="15.75">
      <c r="A2" s="3"/>
      <c r="B2" s="3"/>
      <c r="C2" s="3"/>
      <c r="D2" s="3"/>
      <c r="E2" s="3"/>
      <c r="F2" s="3"/>
      <c r="G2" s="3"/>
      <c r="H2" s="3"/>
      <c r="I2" s="3"/>
      <c r="J2" s="3"/>
      <c r="K2" s="67"/>
      <c r="L2" s="67"/>
      <c r="M2" s="67"/>
      <c r="N2" s="67"/>
      <c r="R2" s="66" t="s">
        <v>149</v>
      </c>
    </row>
    <row r="3" spans="1:30" hidden="1">
      <c r="A3" s="3"/>
      <c r="B3" s="3"/>
      <c r="C3" s="3"/>
      <c r="D3" s="3"/>
      <c r="E3" s="3"/>
      <c r="F3" s="3"/>
      <c r="G3" s="3"/>
      <c r="H3" s="3"/>
      <c r="I3" s="3"/>
      <c r="J3" s="3"/>
      <c r="K3" s="5"/>
      <c r="L3" s="5"/>
      <c r="M3" s="5"/>
      <c r="N3" s="5"/>
    </row>
    <row r="4" spans="1:30" hidden="1">
      <c r="A4" s="3"/>
      <c r="B4" s="3"/>
      <c r="C4" s="3"/>
      <c r="D4" s="3"/>
      <c r="E4" s="3"/>
      <c r="F4" s="3"/>
      <c r="G4" s="3"/>
      <c r="H4" s="3"/>
      <c r="I4" s="3"/>
      <c r="J4" s="3"/>
      <c r="K4" s="5"/>
      <c r="L4" s="5"/>
      <c r="M4" s="5"/>
      <c r="N4" s="5"/>
    </row>
    <row r="5" spans="1:30" ht="4.5" hidden="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5"/>
      <c r="L5" s="5"/>
      <c r="M5" s="5"/>
      <c r="N5" s="5"/>
    </row>
    <row r="6" spans="1:30" ht="20.25" customHeight="1">
      <c r="A6" s="81" t="s">
        <v>148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</row>
    <row r="7" spans="1:30" ht="18.75" customHeight="1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3"/>
    </row>
    <row r="8" spans="1:30" ht="51.75" customHeight="1">
      <c r="A8" s="73" t="s">
        <v>8</v>
      </c>
      <c r="B8" s="73" t="s">
        <v>0</v>
      </c>
      <c r="C8" s="73" t="s">
        <v>9</v>
      </c>
      <c r="D8" s="73" t="s">
        <v>2</v>
      </c>
      <c r="E8" s="73" t="s">
        <v>1</v>
      </c>
      <c r="F8" s="73" t="s">
        <v>26</v>
      </c>
      <c r="G8" s="73" t="s">
        <v>66</v>
      </c>
      <c r="H8" s="73" t="s">
        <v>67</v>
      </c>
      <c r="I8" s="71" t="s">
        <v>135</v>
      </c>
      <c r="J8" s="73" t="s">
        <v>136</v>
      </c>
      <c r="K8" s="73" t="s">
        <v>68</v>
      </c>
      <c r="L8" s="71" t="s">
        <v>135</v>
      </c>
      <c r="M8" s="73" t="s">
        <v>137</v>
      </c>
      <c r="N8" s="73" t="s">
        <v>69</v>
      </c>
      <c r="O8" s="75" t="s">
        <v>5</v>
      </c>
      <c r="P8" s="75" t="s">
        <v>7</v>
      </c>
      <c r="Q8" s="84" t="s">
        <v>4</v>
      </c>
      <c r="R8" s="71" t="s">
        <v>135</v>
      </c>
      <c r="S8" s="73" t="s">
        <v>138</v>
      </c>
    </row>
    <row r="9" spans="1:30" ht="99.75" customHeight="1">
      <c r="A9" s="73"/>
      <c r="B9" s="73"/>
      <c r="C9" s="74"/>
      <c r="D9" s="74"/>
      <c r="E9" s="74"/>
      <c r="F9" s="74"/>
      <c r="G9" s="74"/>
      <c r="H9" s="74"/>
      <c r="I9" s="72"/>
      <c r="J9" s="74"/>
      <c r="K9" s="74"/>
      <c r="L9" s="72"/>
      <c r="M9" s="74"/>
      <c r="N9" s="74"/>
      <c r="O9" s="76"/>
      <c r="P9" s="76"/>
      <c r="Q9" s="84"/>
      <c r="R9" s="72"/>
      <c r="S9" s="74"/>
    </row>
    <row r="10" spans="1:30" s="9" customFormat="1" ht="18" customHeight="1">
      <c r="A10" s="42">
        <v>1</v>
      </c>
      <c r="B10" s="42">
        <f>1+A10</f>
        <v>2</v>
      </c>
      <c r="C10" s="42">
        <f t="shared" ref="C10:H10" si="0">1+B10</f>
        <v>3</v>
      </c>
      <c r="D10" s="42">
        <f t="shared" si="0"/>
        <v>4</v>
      </c>
      <c r="E10" s="42">
        <f t="shared" si="0"/>
        <v>5</v>
      </c>
      <c r="F10" s="42">
        <f t="shared" si="0"/>
        <v>6</v>
      </c>
      <c r="G10" s="42">
        <f t="shared" si="0"/>
        <v>7</v>
      </c>
      <c r="H10" s="42">
        <f t="shared" si="0"/>
        <v>8</v>
      </c>
      <c r="I10" s="42">
        <v>9</v>
      </c>
      <c r="J10" s="42">
        <v>10</v>
      </c>
      <c r="K10" s="42">
        <v>11</v>
      </c>
      <c r="L10" s="42">
        <v>12</v>
      </c>
      <c r="M10" s="42">
        <v>13</v>
      </c>
      <c r="N10" s="42">
        <v>14</v>
      </c>
      <c r="O10" s="6">
        <v>6</v>
      </c>
      <c r="P10" s="6" t="s">
        <v>6</v>
      </c>
      <c r="Q10" s="7"/>
      <c r="R10" s="42">
        <v>15</v>
      </c>
      <c r="S10" s="42">
        <v>16</v>
      </c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ht="27.75" customHeight="1">
      <c r="A11" s="68" t="s">
        <v>18</v>
      </c>
      <c r="B11" s="79"/>
      <c r="C11" s="79"/>
      <c r="D11" s="79"/>
      <c r="E11" s="48"/>
      <c r="F11" s="48"/>
      <c r="G11" s="12">
        <f t="shared" ref="G11:N11" si="1">G12+G17+G28+G32+G34+G37+G41+G51+G61+G64+G66</f>
        <v>14164761.889999999</v>
      </c>
      <c r="H11" s="12">
        <f t="shared" si="1"/>
        <v>1580485.9000000001</v>
      </c>
      <c r="I11" s="12">
        <f t="shared" si="1"/>
        <v>386732.00000000006</v>
      </c>
      <c r="J11" s="12">
        <f>H11+I11</f>
        <v>1967217.9000000001</v>
      </c>
      <c r="K11" s="12">
        <f t="shared" si="1"/>
        <v>830293.40000000014</v>
      </c>
      <c r="L11" s="12">
        <f t="shared" si="1"/>
        <v>-60587.4</v>
      </c>
      <c r="M11" s="12">
        <f>K11+L11</f>
        <v>769706.00000000012</v>
      </c>
      <c r="N11" s="12">
        <f t="shared" si="1"/>
        <v>744644.7</v>
      </c>
      <c r="O11" s="10"/>
      <c r="P11" s="11"/>
      <c r="Q11" s="49"/>
      <c r="R11" s="12">
        <f>R12+R17+R28+R32+R34+R37+R41+R51+R61+R64+R66</f>
        <v>-69246.3</v>
      </c>
      <c r="S11" s="12">
        <f>N11+R11</f>
        <v>675398.39999999991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ht="56.25" customHeight="1">
      <c r="A12" s="68" t="s">
        <v>70</v>
      </c>
      <c r="B12" s="85"/>
      <c r="C12" s="85"/>
      <c r="D12" s="85"/>
      <c r="E12" s="51"/>
      <c r="F12" s="51"/>
      <c r="G12" s="12">
        <f t="shared" ref="G12:N12" si="2">G13+G16</f>
        <v>511295.5</v>
      </c>
      <c r="H12" s="12">
        <f t="shared" si="2"/>
        <v>297229.59999999998</v>
      </c>
      <c r="I12" s="12">
        <f t="shared" si="2"/>
        <v>52062</v>
      </c>
      <c r="J12" s="12">
        <f t="shared" ref="J12:J67" si="3">H12+I12</f>
        <v>349291.6</v>
      </c>
      <c r="K12" s="12">
        <f t="shared" si="2"/>
        <v>18401.400000000001</v>
      </c>
      <c r="L12" s="12">
        <f t="shared" si="2"/>
        <v>0</v>
      </c>
      <c r="M12" s="12">
        <f t="shared" ref="M12:M67" si="4">K12+L12</f>
        <v>18401.400000000001</v>
      </c>
      <c r="N12" s="12">
        <f t="shared" si="2"/>
        <v>20000</v>
      </c>
      <c r="O12" s="10"/>
      <c r="P12" s="11"/>
      <c r="Q12" s="49"/>
      <c r="R12" s="12">
        <f>R13+R16</f>
        <v>0</v>
      </c>
      <c r="S12" s="12">
        <f t="shared" ref="S12:S67" si="5">N12+R12</f>
        <v>20000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07.25" customHeight="1">
      <c r="A13" s="68" t="s">
        <v>71</v>
      </c>
      <c r="B13" s="79"/>
      <c r="C13" s="79"/>
      <c r="D13" s="79"/>
      <c r="E13" s="48"/>
      <c r="F13" s="48"/>
      <c r="G13" s="12">
        <f t="shared" ref="G13:N13" si="6">SUM(G14:G15)</f>
        <v>412955.7</v>
      </c>
      <c r="H13" s="12">
        <f t="shared" si="6"/>
        <v>297229.59999999998</v>
      </c>
      <c r="I13" s="12">
        <f t="shared" si="6"/>
        <v>52062</v>
      </c>
      <c r="J13" s="12">
        <f t="shared" si="3"/>
        <v>349291.6</v>
      </c>
      <c r="K13" s="12">
        <f t="shared" si="6"/>
        <v>0</v>
      </c>
      <c r="L13" s="12">
        <f t="shared" si="6"/>
        <v>0</v>
      </c>
      <c r="M13" s="12">
        <f t="shared" si="4"/>
        <v>0</v>
      </c>
      <c r="N13" s="12">
        <f t="shared" si="6"/>
        <v>0</v>
      </c>
      <c r="O13" s="10"/>
      <c r="P13" s="11"/>
      <c r="Q13" s="49"/>
      <c r="R13" s="12">
        <f>SUM(R14:R15)</f>
        <v>0</v>
      </c>
      <c r="S13" s="12">
        <f t="shared" si="5"/>
        <v>0</v>
      </c>
    </row>
    <row r="14" spans="1:30" ht="163.5" customHeight="1">
      <c r="A14" s="50" t="s">
        <v>30</v>
      </c>
      <c r="B14" s="2" t="s">
        <v>94</v>
      </c>
      <c r="C14" s="48" t="s">
        <v>10</v>
      </c>
      <c r="D14" s="48" t="s">
        <v>15</v>
      </c>
      <c r="E14" s="48" t="s">
        <v>72</v>
      </c>
      <c r="F14" s="48" t="s">
        <v>12</v>
      </c>
      <c r="G14" s="12">
        <v>238051.1</v>
      </c>
      <c r="H14" s="12">
        <v>90000</v>
      </c>
      <c r="I14" s="12">
        <v>52062</v>
      </c>
      <c r="J14" s="12">
        <f t="shared" si="3"/>
        <v>142062</v>
      </c>
      <c r="K14" s="12">
        <v>0</v>
      </c>
      <c r="L14" s="12">
        <v>0</v>
      </c>
      <c r="M14" s="12">
        <f t="shared" si="4"/>
        <v>0</v>
      </c>
      <c r="N14" s="12">
        <v>0</v>
      </c>
      <c r="O14" s="10"/>
      <c r="P14" s="11"/>
      <c r="Q14" s="49"/>
      <c r="R14" s="12">
        <v>0</v>
      </c>
      <c r="S14" s="12">
        <f t="shared" si="5"/>
        <v>0</v>
      </c>
    </row>
    <row r="15" spans="1:30" ht="169.5" customHeight="1">
      <c r="A15" s="50" t="s">
        <v>97</v>
      </c>
      <c r="B15" s="2" t="s">
        <v>73</v>
      </c>
      <c r="C15" s="48" t="s">
        <v>28</v>
      </c>
      <c r="D15" s="48" t="s">
        <v>15</v>
      </c>
      <c r="E15" s="48" t="s">
        <v>31</v>
      </c>
      <c r="F15" s="48" t="s">
        <v>12</v>
      </c>
      <c r="G15" s="12">
        <v>174904.6</v>
      </c>
      <c r="H15" s="12">
        <v>207229.6</v>
      </c>
      <c r="I15" s="12">
        <v>0</v>
      </c>
      <c r="J15" s="12">
        <f t="shared" si="3"/>
        <v>207229.6</v>
      </c>
      <c r="K15" s="12">
        <v>0</v>
      </c>
      <c r="L15" s="12">
        <v>0</v>
      </c>
      <c r="M15" s="12">
        <f t="shared" si="4"/>
        <v>0</v>
      </c>
      <c r="N15" s="12">
        <v>0</v>
      </c>
      <c r="O15" s="10"/>
      <c r="P15" s="11"/>
      <c r="Q15" s="49"/>
      <c r="R15" s="12">
        <v>0</v>
      </c>
      <c r="S15" s="12">
        <f t="shared" si="5"/>
        <v>0</v>
      </c>
    </row>
    <row r="16" spans="1:30" ht="117.75" customHeight="1">
      <c r="A16" s="68" t="s">
        <v>57</v>
      </c>
      <c r="B16" s="69"/>
      <c r="C16" s="48" t="s">
        <v>74</v>
      </c>
      <c r="D16" s="48" t="s">
        <v>15</v>
      </c>
      <c r="E16" s="48" t="s">
        <v>24</v>
      </c>
      <c r="F16" s="48" t="s">
        <v>58</v>
      </c>
      <c r="G16" s="12">
        <v>98339.8</v>
      </c>
      <c r="H16" s="12">
        <v>0</v>
      </c>
      <c r="I16" s="12">
        <v>0</v>
      </c>
      <c r="J16" s="12">
        <f t="shared" si="3"/>
        <v>0</v>
      </c>
      <c r="K16" s="12">
        <v>18401.400000000001</v>
      </c>
      <c r="L16" s="12">
        <v>0</v>
      </c>
      <c r="M16" s="12">
        <f t="shared" si="4"/>
        <v>18401.400000000001</v>
      </c>
      <c r="N16" s="12">
        <v>20000</v>
      </c>
      <c r="O16" s="10"/>
      <c r="P16" s="11"/>
      <c r="Q16" s="49"/>
      <c r="R16" s="12">
        <v>0</v>
      </c>
      <c r="S16" s="12">
        <f t="shared" si="5"/>
        <v>20000</v>
      </c>
    </row>
    <row r="17" spans="1:30" ht="42" customHeight="1">
      <c r="A17" s="68" t="s">
        <v>75</v>
      </c>
      <c r="B17" s="85"/>
      <c r="C17" s="85"/>
      <c r="D17" s="85"/>
      <c r="E17" s="48"/>
      <c r="F17" s="50"/>
      <c r="G17" s="12">
        <f t="shared" ref="G17:N17" si="7">G18+G24</f>
        <v>1255301.2</v>
      </c>
      <c r="H17" s="12">
        <f t="shared" si="7"/>
        <v>153902</v>
      </c>
      <c r="I17" s="12">
        <f t="shared" si="7"/>
        <v>0</v>
      </c>
      <c r="J17" s="12">
        <f t="shared" si="3"/>
        <v>153902</v>
      </c>
      <c r="K17" s="12">
        <f t="shared" si="7"/>
        <v>231365</v>
      </c>
      <c r="L17" s="12">
        <f t="shared" si="7"/>
        <v>0</v>
      </c>
      <c r="M17" s="12">
        <f t="shared" si="4"/>
        <v>231365</v>
      </c>
      <c r="N17" s="12">
        <f t="shared" si="7"/>
        <v>189190.2</v>
      </c>
      <c r="O17" s="10"/>
      <c r="P17" s="11"/>
      <c r="Q17" s="49"/>
      <c r="R17" s="12">
        <f>R18+R24</f>
        <v>0</v>
      </c>
      <c r="S17" s="12">
        <f t="shared" si="5"/>
        <v>189190.2</v>
      </c>
    </row>
    <row r="18" spans="1:30" ht="39" customHeight="1">
      <c r="A18" s="68" t="s">
        <v>41</v>
      </c>
      <c r="B18" s="69"/>
      <c r="C18" s="69"/>
      <c r="D18" s="69"/>
      <c r="E18" s="48"/>
      <c r="F18" s="50"/>
      <c r="G18" s="12">
        <f>SUM(G19:G23)</f>
        <v>605415.69999999995</v>
      </c>
      <c r="H18" s="12">
        <f t="shared" ref="H18:N18" si="8">SUM(H19:H23)</f>
        <v>46902</v>
      </c>
      <c r="I18" s="12">
        <f t="shared" ref="I18" si="9">SUM(I19:I23)</f>
        <v>0</v>
      </c>
      <c r="J18" s="12">
        <f t="shared" si="3"/>
        <v>46902</v>
      </c>
      <c r="K18" s="12">
        <f t="shared" si="8"/>
        <v>194365</v>
      </c>
      <c r="L18" s="12">
        <f t="shared" si="8"/>
        <v>0</v>
      </c>
      <c r="M18" s="12">
        <f t="shared" si="4"/>
        <v>194365</v>
      </c>
      <c r="N18" s="12">
        <f t="shared" si="8"/>
        <v>79622.899999999994</v>
      </c>
      <c r="O18" s="10"/>
      <c r="P18" s="11"/>
      <c r="Q18" s="49"/>
      <c r="R18" s="12">
        <f t="shared" ref="R18" si="10">SUM(R19:R23)</f>
        <v>0</v>
      </c>
      <c r="S18" s="12">
        <f t="shared" si="5"/>
        <v>79622.899999999994</v>
      </c>
    </row>
    <row r="19" spans="1:30" ht="128.25" customHeight="1">
      <c r="A19" s="50" t="s">
        <v>102</v>
      </c>
      <c r="B19" s="48" t="s">
        <v>48</v>
      </c>
      <c r="C19" s="48" t="s">
        <v>42</v>
      </c>
      <c r="D19" s="48" t="s">
        <v>15</v>
      </c>
      <c r="E19" s="48" t="s">
        <v>76</v>
      </c>
      <c r="F19" s="48" t="s">
        <v>59</v>
      </c>
      <c r="G19" s="12">
        <v>171871.5</v>
      </c>
      <c r="H19" s="13">
        <v>0</v>
      </c>
      <c r="I19" s="13">
        <v>0</v>
      </c>
      <c r="J19" s="12">
        <f t="shared" si="3"/>
        <v>0</v>
      </c>
      <c r="K19" s="13">
        <v>7307</v>
      </c>
      <c r="L19" s="13">
        <v>0</v>
      </c>
      <c r="M19" s="12">
        <f t="shared" si="4"/>
        <v>7307</v>
      </c>
      <c r="N19" s="13">
        <v>0</v>
      </c>
      <c r="O19" s="10"/>
      <c r="P19" s="11"/>
      <c r="Q19" s="49"/>
      <c r="R19" s="13">
        <v>0</v>
      </c>
      <c r="S19" s="12">
        <f t="shared" si="5"/>
        <v>0</v>
      </c>
    </row>
    <row r="20" spans="1:30" ht="130.5" hidden="1" customHeight="1">
      <c r="A20" s="50"/>
      <c r="B20" s="48"/>
      <c r="C20" s="48"/>
      <c r="D20" s="48"/>
      <c r="E20" s="1"/>
      <c r="F20" s="48"/>
      <c r="G20" s="12"/>
      <c r="H20" s="13"/>
      <c r="I20" s="13"/>
      <c r="J20" s="12">
        <f t="shared" si="3"/>
        <v>0</v>
      </c>
      <c r="K20" s="13"/>
      <c r="L20" s="13"/>
      <c r="M20" s="12">
        <f t="shared" si="4"/>
        <v>0</v>
      </c>
      <c r="N20" s="13"/>
      <c r="O20" s="10"/>
      <c r="P20" s="11"/>
      <c r="Q20" s="49"/>
      <c r="R20" s="13"/>
      <c r="S20" s="12">
        <f t="shared" si="5"/>
        <v>0</v>
      </c>
    </row>
    <row r="21" spans="1:30" ht="136.5" customHeight="1">
      <c r="A21" s="50" t="s">
        <v>111</v>
      </c>
      <c r="B21" s="48" t="s">
        <v>38</v>
      </c>
      <c r="C21" s="48" t="s">
        <v>42</v>
      </c>
      <c r="D21" s="48" t="s">
        <v>15</v>
      </c>
      <c r="E21" s="1" t="s">
        <v>64</v>
      </c>
      <c r="F21" s="48" t="s">
        <v>53</v>
      </c>
      <c r="G21" s="12">
        <v>101257.9</v>
      </c>
      <c r="H21" s="13">
        <v>0</v>
      </c>
      <c r="I21" s="13">
        <v>0</v>
      </c>
      <c r="J21" s="12">
        <f t="shared" si="3"/>
        <v>0</v>
      </c>
      <c r="K21" s="13">
        <v>37693</v>
      </c>
      <c r="L21" s="13">
        <v>0</v>
      </c>
      <c r="M21" s="12">
        <f t="shared" si="4"/>
        <v>37693</v>
      </c>
      <c r="N21" s="13">
        <v>40000</v>
      </c>
      <c r="O21" s="10"/>
      <c r="P21" s="11"/>
      <c r="Q21" s="49"/>
      <c r="R21" s="13">
        <v>0</v>
      </c>
      <c r="S21" s="12">
        <f t="shared" si="5"/>
        <v>40000</v>
      </c>
    </row>
    <row r="22" spans="1:30" ht="129" customHeight="1">
      <c r="A22" s="50" t="s">
        <v>105</v>
      </c>
      <c r="B22" s="48" t="s">
        <v>49</v>
      </c>
      <c r="C22" s="48" t="s">
        <v>42</v>
      </c>
      <c r="D22" s="48" t="s">
        <v>15</v>
      </c>
      <c r="E22" s="48" t="s">
        <v>77</v>
      </c>
      <c r="F22" s="48" t="s">
        <v>37</v>
      </c>
      <c r="G22" s="13">
        <v>79058</v>
      </c>
      <c r="H22" s="13">
        <v>46902</v>
      </c>
      <c r="I22" s="13">
        <v>0</v>
      </c>
      <c r="J22" s="12">
        <f t="shared" si="3"/>
        <v>46902</v>
      </c>
      <c r="K22" s="13">
        <v>29705</v>
      </c>
      <c r="L22" s="13">
        <v>0</v>
      </c>
      <c r="M22" s="12">
        <f t="shared" si="4"/>
        <v>29705</v>
      </c>
      <c r="N22" s="13">
        <v>0</v>
      </c>
      <c r="O22" s="10"/>
      <c r="P22" s="11"/>
      <c r="Q22" s="49"/>
      <c r="R22" s="13">
        <v>0</v>
      </c>
      <c r="S22" s="12">
        <f t="shared" si="5"/>
        <v>0</v>
      </c>
    </row>
    <row r="23" spans="1:30" ht="129" customHeight="1">
      <c r="A23" s="50" t="s">
        <v>106</v>
      </c>
      <c r="B23" s="48" t="s">
        <v>107</v>
      </c>
      <c r="C23" s="48" t="s">
        <v>42</v>
      </c>
      <c r="D23" s="48" t="s">
        <v>15</v>
      </c>
      <c r="E23" s="48" t="s">
        <v>77</v>
      </c>
      <c r="F23" s="48" t="s">
        <v>108</v>
      </c>
      <c r="G23" s="13">
        <v>253228.3</v>
      </c>
      <c r="H23" s="13">
        <v>0</v>
      </c>
      <c r="I23" s="13">
        <v>0</v>
      </c>
      <c r="J23" s="12">
        <f t="shared" si="3"/>
        <v>0</v>
      </c>
      <c r="K23" s="13">
        <f>69660+50000</f>
        <v>119660</v>
      </c>
      <c r="L23" s="13">
        <v>0</v>
      </c>
      <c r="M23" s="12">
        <f t="shared" si="4"/>
        <v>119660</v>
      </c>
      <c r="N23" s="13">
        <f>39622.9</f>
        <v>39622.9</v>
      </c>
      <c r="O23" s="10"/>
      <c r="P23" s="11"/>
      <c r="Q23" s="49"/>
      <c r="R23" s="13">
        <v>0</v>
      </c>
      <c r="S23" s="12">
        <f t="shared" si="5"/>
        <v>39622.9</v>
      </c>
    </row>
    <row r="24" spans="1:30" ht="51.75" customHeight="1">
      <c r="A24" s="68" t="s">
        <v>44</v>
      </c>
      <c r="B24" s="69"/>
      <c r="C24" s="69"/>
      <c r="D24" s="69"/>
      <c r="E24" s="48"/>
      <c r="F24" s="50"/>
      <c r="G24" s="12">
        <f t="shared" ref="G24:N24" si="11">SUM(G25:G27)</f>
        <v>649885.5</v>
      </c>
      <c r="H24" s="12">
        <f t="shared" si="11"/>
        <v>107000</v>
      </c>
      <c r="I24" s="12">
        <f t="shared" si="11"/>
        <v>0</v>
      </c>
      <c r="J24" s="12">
        <f t="shared" si="3"/>
        <v>107000</v>
      </c>
      <c r="K24" s="12">
        <f t="shared" si="11"/>
        <v>37000</v>
      </c>
      <c r="L24" s="12">
        <f t="shared" si="11"/>
        <v>0</v>
      </c>
      <c r="M24" s="12">
        <f t="shared" si="4"/>
        <v>37000</v>
      </c>
      <c r="N24" s="12">
        <f t="shared" si="11"/>
        <v>109567.3</v>
      </c>
      <c r="O24" s="10"/>
      <c r="P24" s="11"/>
      <c r="Q24" s="49"/>
      <c r="R24" s="12">
        <f>SUM(R25:R27)</f>
        <v>0</v>
      </c>
      <c r="S24" s="12">
        <f t="shared" si="5"/>
        <v>109567.3</v>
      </c>
    </row>
    <row r="25" spans="1:30" ht="135" customHeight="1">
      <c r="A25" s="50" t="s">
        <v>103</v>
      </c>
      <c r="B25" s="48" t="s">
        <v>46</v>
      </c>
      <c r="C25" s="48" t="s">
        <v>42</v>
      </c>
      <c r="D25" s="48" t="s">
        <v>15</v>
      </c>
      <c r="E25" s="48" t="s">
        <v>78</v>
      </c>
      <c r="F25" s="48" t="s">
        <v>109</v>
      </c>
      <c r="G25" s="12">
        <v>316480</v>
      </c>
      <c r="H25" s="12">
        <v>87000</v>
      </c>
      <c r="I25" s="13">
        <v>0</v>
      </c>
      <c r="J25" s="12">
        <f t="shared" si="3"/>
        <v>87000</v>
      </c>
      <c r="K25" s="13">
        <v>0</v>
      </c>
      <c r="L25" s="13">
        <v>0</v>
      </c>
      <c r="M25" s="12">
        <f t="shared" si="4"/>
        <v>0</v>
      </c>
      <c r="N25" s="13">
        <v>0</v>
      </c>
      <c r="O25" s="10"/>
      <c r="P25" s="11"/>
      <c r="Q25" s="49"/>
      <c r="R25" s="13">
        <v>0</v>
      </c>
      <c r="S25" s="12">
        <f t="shared" si="5"/>
        <v>0</v>
      </c>
    </row>
    <row r="26" spans="1:30" ht="135.75" customHeight="1">
      <c r="A26" s="50" t="s">
        <v>45</v>
      </c>
      <c r="B26" s="48" t="s">
        <v>47</v>
      </c>
      <c r="C26" s="48" t="s">
        <v>10</v>
      </c>
      <c r="D26" s="48" t="s">
        <v>15</v>
      </c>
      <c r="E26" s="48" t="s">
        <v>31</v>
      </c>
      <c r="F26" s="48" t="s">
        <v>110</v>
      </c>
      <c r="G26" s="12">
        <v>333405.5</v>
      </c>
      <c r="H26" s="13">
        <v>20000</v>
      </c>
      <c r="I26" s="13">
        <v>0</v>
      </c>
      <c r="J26" s="12">
        <f t="shared" si="3"/>
        <v>20000</v>
      </c>
      <c r="K26" s="13">
        <v>37000</v>
      </c>
      <c r="L26" s="13">
        <v>0</v>
      </c>
      <c r="M26" s="12">
        <f t="shared" si="4"/>
        <v>37000</v>
      </c>
      <c r="N26" s="13">
        <v>109567.3</v>
      </c>
      <c r="O26" s="10"/>
      <c r="P26" s="11"/>
      <c r="Q26" s="49"/>
      <c r="R26" s="13">
        <v>0</v>
      </c>
      <c r="S26" s="12">
        <f t="shared" si="5"/>
        <v>109567.3</v>
      </c>
    </row>
    <row r="27" spans="1:30" ht="138.75" hidden="1" customHeight="1">
      <c r="A27" s="50"/>
      <c r="B27" s="48"/>
      <c r="C27" s="48"/>
      <c r="D27" s="48"/>
      <c r="E27" s="48"/>
      <c r="F27" s="48"/>
      <c r="G27" s="12"/>
      <c r="H27" s="13"/>
      <c r="I27" s="13"/>
      <c r="J27" s="12">
        <f t="shared" si="3"/>
        <v>0</v>
      </c>
      <c r="K27" s="13"/>
      <c r="L27" s="13"/>
      <c r="M27" s="12">
        <f t="shared" si="4"/>
        <v>0</v>
      </c>
      <c r="N27" s="13"/>
      <c r="O27" s="10"/>
      <c r="P27" s="11"/>
      <c r="Q27" s="49"/>
      <c r="R27" s="13"/>
      <c r="S27" s="12">
        <f t="shared" si="5"/>
        <v>0</v>
      </c>
    </row>
    <row r="28" spans="1:30" ht="38.25" customHeight="1">
      <c r="A28" s="80" t="s">
        <v>80</v>
      </c>
      <c r="B28" s="80"/>
      <c r="C28" s="80"/>
      <c r="D28" s="80"/>
      <c r="E28" s="43"/>
      <c r="F28" s="43"/>
      <c r="G28" s="14">
        <f t="shared" ref="G28:N28" si="12">SUM(G29:G31)</f>
        <v>998496.15999999992</v>
      </c>
      <c r="H28" s="14">
        <f t="shared" si="12"/>
        <v>69130</v>
      </c>
      <c r="I28" s="14">
        <f t="shared" si="12"/>
        <v>20000</v>
      </c>
      <c r="J28" s="12">
        <f t="shared" si="3"/>
        <v>89130</v>
      </c>
      <c r="K28" s="14">
        <f t="shared" si="12"/>
        <v>44986.7</v>
      </c>
      <c r="L28" s="14">
        <f t="shared" si="12"/>
        <v>0</v>
      </c>
      <c r="M28" s="12">
        <f t="shared" si="4"/>
        <v>44986.7</v>
      </c>
      <c r="N28" s="14">
        <f t="shared" si="12"/>
        <v>0</v>
      </c>
      <c r="O28" s="10"/>
      <c r="P28" s="11"/>
      <c r="Q28" s="49"/>
      <c r="R28" s="14">
        <f>SUM(R29:R31)</f>
        <v>0</v>
      </c>
      <c r="S28" s="12">
        <f t="shared" si="5"/>
        <v>0</v>
      </c>
    </row>
    <row r="29" spans="1:30" ht="154.5" customHeight="1">
      <c r="A29" s="50" t="s">
        <v>19</v>
      </c>
      <c r="B29" s="48" t="s">
        <v>20</v>
      </c>
      <c r="C29" s="48" t="s">
        <v>28</v>
      </c>
      <c r="D29" s="48" t="s">
        <v>15</v>
      </c>
      <c r="E29" s="48" t="s">
        <v>31</v>
      </c>
      <c r="F29" s="48" t="s">
        <v>12</v>
      </c>
      <c r="G29" s="13">
        <v>574417.36</v>
      </c>
      <c r="H29" s="13">
        <v>39130</v>
      </c>
      <c r="I29" s="13">
        <v>0</v>
      </c>
      <c r="J29" s="12">
        <f t="shared" si="3"/>
        <v>39130</v>
      </c>
      <c r="K29" s="13">
        <v>15000</v>
      </c>
      <c r="L29" s="13">
        <v>0</v>
      </c>
      <c r="M29" s="12">
        <f t="shared" si="4"/>
        <v>15000</v>
      </c>
      <c r="N29" s="13">
        <v>0</v>
      </c>
      <c r="O29" s="13">
        <v>574417.36</v>
      </c>
      <c r="P29" s="13">
        <v>574417.36</v>
      </c>
      <c r="Q29" s="15">
        <v>574417.36</v>
      </c>
      <c r="R29" s="13">
        <v>0</v>
      </c>
      <c r="S29" s="12">
        <f t="shared" si="5"/>
        <v>0</v>
      </c>
      <c r="V29" s="4"/>
      <c r="W29" s="4"/>
      <c r="X29" s="4"/>
      <c r="Y29" s="4"/>
      <c r="Z29" s="4"/>
      <c r="AA29" s="4"/>
      <c r="AB29" s="4"/>
      <c r="AC29" s="4"/>
      <c r="AD29" s="4"/>
    </row>
    <row r="30" spans="1:30" ht="128.25" customHeight="1">
      <c r="A30" s="50" t="s">
        <v>125</v>
      </c>
      <c r="B30" s="48" t="s">
        <v>38</v>
      </c>
      <c r="C30" s="48" t="s">
        <v>42</v>
      </c>
      <c r="D30" s="48" t="s">
        <v>39</v>
      </c>
      <c r="E30" s="48" t="s">
        <v>76</v>
      </c>
      <c r="F30" s="48" t="s">
        <v>37</v>
      </c>
      <c r="G30" s="13">
        <v>150078.79999999999</v>
      </c>
      <c r="H30" s="13">
        <v>0</v>
      </c>
      <c r="I30" s="13">
        <v>0</v>
      </c>
      <c r="J30" s="12">
        <f t="shared" si="3"/>
        <v>0</v>
      </c>
      <c r="K30" s="13">
        <v>29986.7</v>
      </c>
      <c r="L30" s="13">
        <v>0</v>
      </c>
      <c r="M30" s="12">
        <f t="shared" si="4"/>
        <v>29986.7</v>
      </c>
      <c r="N30" s="13">
        <v>0</v>
      </c>
      <c r="O30" s="16"/>
      <c r="P30" s="17"/>
      <c r="Q30" s="15"/>
      <c r="R30" s="13">
        <v>0</v>
      </c>
      <c r="S30" s="12">
        <f t="shared" si="5"/>
        <v>0</v>
      </c>
      <c r="V30" s="4"/>
      <c r="W30" s="4"/>
      <c r="X30" s="4"/>
      <c r="Y30" s="4"/>
      <c r="Z30" s="4"/>
      <c r="AA30" s="4"/>
      <c r="AB30" s="4"/>
      <c r="AC30" s="4"/>
      <c r="AD30" s="4"/>
    </row>
    <row r="31" spans="1:30" ht="154.5" customHeight="1">
      <c r="A31" s="50" t="s">
        <v>96</v>
      </c>
      <c r="B31" s="48" t="s">
        <v>61</v>
      </c>
      <c r="C31" s="48" t="s">
        <v>28</v>
      </c>
      <c r="D31" s="48" t="s">
        <v>15</v>
      </c>
      <c r="E31" s="48" t="s">
        <v>31</v>
      </c>
      <c r="F31" s="48" t="s">
        <v>12</v>
      </c>
      <c r="G31" s="13">
        <v>274000</v>
      </c>
      <c r="H31" s="13">
        <v>30000</v>
      </c>
      <c r="I31" s="13">
        <v>20000</v>
      </c>
      <c r="J31" s="12">
        <f t="shared" si="3"/>
        <v>50000</v>
      </c>
      <c r="K31" s="13">
        <v>0</v>
      </c>
      <c r="L31" s="13">
        <v>0</v>
      </c>
      <c r="M31" s="12">
        <f t="shared" si="4"/>
        <v>0</v>
      </c>
      <c r="N31" s="13">
        <v>0</v>
      </c>
      <c r="O31" s="16"/>
      <c r="P31" s="17"/>
      <c r="Q31" s="15"/>
      <c r="R31" s="13">
        <v>0</v>
      </c>
      <c r="S31" s="12">
        <f t="shared" si="5"/>
        <v>0</v>
      </c>
      <c r="V31" s="4"/>
      <c r="W31" s="4"/>
      <c r="X31" s="4"/>
      <c r="Y31" s="4"/>
      <c r="Z31" s="4"/>
      <c r="AA31" s="4"/>
      <c r="AB31" s="4"/>
      <c r="AC31" s="4"/>
      <c r="AD31" s="4"/>
    </row>
    <row r="32" spans="1:30" ht="40.5" customHeight="1">
      <c r="A32" s="80" t="s">
        <v>81</v>
      </c>
      <c r="B32" s="80"/>
      <c r="C32" s="80"/>
      <c r="D32" s="80"/>
      <c r="E32" s="43"/>
      <c r="F32" s="43"/>
      <c r="G32" s="14">
        <f t="shared" ref="G32:N32" si="13">SUM(G33)</f>
        <v>2810533.8</v>
      </c>
      <c r="H32" s="14">
        <f t="shared" si="13"/>
        <v>197721.2</v>
      </c>
      <c r="I32" s="14">
        <f t="shared" si="13"/>
        <v>0</v>
      </c>
      <c r="J32" s="12">
        <f t="shared" si="3"/>
        <v>197721.2</v>
      </c>
      <c r="K32" s="14">
        <f t="shared" si="13"/>
        <v>0</v>
      </c>
      <c r="L32" s="14">
        <f t="shared" si="13"/>
        <v>0</v>
      </c>
      <c r="M32" s="12">
        <f t="shared" si="4"/>
        <v>0</v>
      </c>
      <c r="N32" s="14">
        <f t="shared" si="13"/>
        <v>0</v>
      </c>
      <c r="O32" s="10"/>
      <c r="P32" s="11"/>
      <c r="Q32" s="49"/>
      <c r="R32" s="14">
        <f>SUM(R33)</f>
        <v>0</v>
      </c>
      <c r="S32" s="12">
        <f t="shared" si="5"/>
        <v>0</v>
      </c>
      <c r="V32" s="4"/>
      <c r="W32" s="4"/>
      <c r="X32" s="4"/>
      <c r="Y32" s="4"/>
      <c r="Z32" s="4"/>
      <c r="AA32" s="4"/>
      <c r="AB32" s="4"/>
      <c r="AC32" s="4"/>
      <c r="AD32" s="4"/>
    </row>
    <row r="33" spans="1:30" ht="151.5" customHeight="1">
      <c r="A33" s="50" t="s">
        <v>117</v>
      </c>
      <c r="B33" s="48" t="s">
        <v>14</v>
      </c>
      <c r="C33" s="48" t="s">
        <v>10</v>
      </c>
      <c r="D33" s="48" t="s">
        <v>15</v>
      </c>
      <c r="E33" s="48" t="s">
        <v>17</v>
      </c>
      <c r="F33" s="48" t="s">
        <v>16</v>
      </c>
      <c r="G33" s="13">
        <v>2810533.8</v>
      </c>
      <c r="H33" s="13">
        <v>197721.2</v>
      </c>
      <c r="I33" s="13">
        <v>0</v>
      </c>
      <c r="J33" s="12">
        <f t="shared" si="3"/>
        <v>197721.2</v>
      </c>
      <c r="K33" s="13">
        <v>0</v>
      </c>
      <c r="L33" s="13">
        <v>0</v>
      </c>
      <c r="M33" s="12">
        <f t="shared" si="4"/>
        <v>0</v>
      </c>
      <c r="N33" s="13">
        <v>0</v>
      </c>
      <c r="O33" s="10"/>
      <c r="P33" s="11"/>
      <c r="Q33" s="49"/>
      <c r="R33" s="13">
        <v>0</v>
      </c>
      <c r="S33" s="12">
        <f t="shared" si="5"/>
        <v>0</v>
      </c>
      <c r="V33" s="4"/>
      <c r="W33" s="4"/>
      <c r="X33" s="4"/>
      <c r="Y33" s="4"/>
      <c r="Z33" s="4"/>
      <c r="AA33" s="4"/>
      <c r="AB33" s="4"/>
      <c r="AC33" s="4"/>
      <c r="AD33" s="4"/>
    </row>
    <row r="34" spans="1:30" ht="47.25" customHeight="1">
      <c r="A34" s="80" t="s">
        <v>82</v>
      </c>
      <c r="B34" s="80"/>
      <c r="C34" s="80"/>
      <c r="D34" s="80"/>
      <c r="E34" s="48"/>
      <c r="F34" s="48"/>
      <c r="G34" s="13">
        <f>G35+G36</f>
        <v>4656382.01</v>
      </c>
      <c r="H34" s="13">
        <f>H35+H36</f>
        <v>348639</v>
      </c>
      <c r="I34" s="13">
        <f t="shared" ref="I34" si="14">I35+I36</f>
        <v>150000</v>
      </c>
      <c r="J34" s="12">
        <f t="shared" si="3"/>
        <v>498639</v>
      </c>
      <c r="K34" s="13">
        <f t="shared" ref="K34" si="15">K35+K36</f>
        <v>0</v>
      </c>
      <c r="L34" s="13">
        <f t="shared" ref="L34" si="16">L35+L36</f>
        <v>0</v>
      </c>
      <c r="M34" s="12">
        <f t="shared" si="4"/>
        <v>0</v>
      </c>
      <c r="N34" s="13">
        <f t="shared" ref="N34" si="17">N35+N36</f>
        <v>0</v>
      </c>
      <c r="O34" s="13">
        <f t="shared" ref="O34" si="18">O35+O36</f>
        <v>0</v>
      </c>
      <c r="P34" s="13">
        <f t="shared" ref="P34" si="19">P35+P36</f>
        <v>0</v>
      </c>
      <c r="Q34" s="13">
        <f t="shared" ref="Q34" si="20">Q35+Q36</f>
        <v>0</v>
      </c>
      <c r="R34" s="13">
        <f t="shared" ref="R34" si="21">R35+R36</f>
        <v>0</v>
      </c>
      <c r="S34" s="12">
        <f t="shared" si="5"/>
        <v>0</v>
      </c>
      <c r="V34" s="4"/>
      <c r="W34" s="4"/>
      <c r="X34" s="4"/>
      <c r="Y34" s="4"/>
      <c r="Z34" s="4"/>
      <c r="AA34" s="4"/>
      <c r="AB34" s="4"/>
      <c r="AC34" s="4"/>
      <c r="AD34" s="4"/>
    </row>
    <row r="35" spans="1:30" ht="216.75" customHeight="1">
      <c r="A35" s="50" t="s">
        <v>118</v>
      </c>
      <c r="B35" s="48" t="s">
        <v>98</v>
      </c>
      <c r="C35" s="48" t="s">
        <v>22</v>
      </c>
      <c r="D35" s="48" t="s">
        <v>15</v>
      </c>
      <c r="E35" s="48" t="s">
        <v>21</v>
      </c>
      <c r="F35" s="48" t="s">
        <v>12</v>
      </c>
      <c r="G35" s="13">
        <v>3460942.91</v>
      </c>
      <c r="H35" s="13">
        <v>348639</v>
      </c>
      <c r="I35" s="13">
        <v>0</v>
      </c>
      <c r="J35" s="12">
        <f t="shared" si="3"/>
        <v>348639</v>
      </c>
      <c r="K35" s="13">
        <v>0</v>
      </c>
      <c r="L35" s="13">
        <v>0</v>
      </c>
      <c r="M35" s="12">
        <f t="shared" si="4"/>
        <v>0</v>
      </c>
      <c r="N35" s="13">
        <v>0</v>
      </c>
      <c r="O35" s="10"/>
      <c r="P35" s="11"/>
      <c r="Q35" s="49"/>
      <c r="R35" s="13">
        <v>0</v>
      </c>
      <c r="S35" s="12">
        <f t="shared" si="5"/>
        <v>0</v>
      </c>
      <c r="V35" s="4"/>
      <c r="W35" s="4"/>
      <c r="X35" s="4"/>
      <c r="Y35" s="4"/>
      <c r="Z35" s="4"/>
      <c r="AA35" s="4"/>
      <c r="AB35" s="4"/>
      <c r="AC35" s="4"/>
      <c r="AD35" s="4"/>
    </row>
    <row r="36" spans="1:30" ht="232.15" customHeight="1">
      <c r="A36" s="54" t="s">
        <v>140</v>
      </c>
      <c r="B36" s="52" t="s">
        <v>139</v>
      </c>
      <c r="C36" s="52" t="s">
        <v>74</v>
      </c>
      <c r="D36" s="52" t="s">
        <v>23</v>
      </c>
      <c r="E36" s="52" t="s">
        <v>24</v>
      </c>
      <c r="F36" s="52" t="s">
        <v>12</v>
      </c>
      <c r="G36" s="13">
        <v>1195439.1000000001</v>
      </c>
      <c r="H36" s="13">
        <v>0</v>
      </c>
      <c r="I36" s="13">
        <v>150000</v>
      </c>
      <c r="J36" s="12">
        <f t="shared" si="3"/>
        <v>150000</v>
      </c>
      <c r="K36" s="13"/>
      <c r="L36" s="13"/>
      <c r="M36" s="12">
        <f t="shared" si="4"/>
        <v>0</v>
      </c>
      <c r="N36" s="13"/>
      <c r="O36" s="10"/>
      <c r="P36" s="11"/>
      <c r="Q36" s="53"/>
      <c r="R36" s="13"/>
      <c r="S36" s="12">
        <f t="shared" si="5"/>
        <v>0</v>
      </c>
      <c r="V36" s="4"/>
      <c r="W36" s="4"/>
      <c r="X36" s="4"/>
      <c r="Y36" s="4"/>
      <c r="Z36" s="4"/>
      <c r="AA36" s="4"/>
      <c r="AB36" s="4"/>
      <c r="AC36" s="4"/>
      <c r="AD36" s="4"/>
    </row>
    <row r="37" spans="1:30" ht="45.75" customHeight="1">
      <c r="A37" s="80" t="s">
        <v>62</v>
      </c>
      <c r="B37" s="80"/>
      <c r="C37" s="80"/>
      <c r="D37" s="80"/>
      <c r="E37" s="48"/>
      <c r="F37" s="48"/>
      <c r="G37" s="14">
        <f t="shared" ref="G37:N37" si="22">SUM(G38:G40)</f>
        <v>1000393.7</v>
      </c>
      <c r="H37" s="14">
        <f t="shared" si="22"/>
        <v>75450</v>
      </c>
      <c r="I37" s="14">
        <f t="shared" si="22"/>
        <v>0</v>
      </c>
      <c r="J37" s="12">
        <f t="shared" si="3"/>
        <v>75450</v>
      </c>
      <c r="K37" s="14">
        <f t="shared" si="22"/>
        <v>11390</v>
      </c>
      <c r="L37" s="14">
        <f t="shared" si="22"/>
        <v>0</v>
      </c>
      <c r="M37" s="12">
        <f t="shared" si="4"/>
        <v>11390</v>
      </c>
      <c r="N37" s="14">
        <f t="shared" si="22"/>
        <v>0</v>
      </c>
      <c r="O37" s="10"/>
      <c r="P37" s="11"/>
      <c r="Q37" s="49"/>
      <c r="R37" s="14">
        <f>SUM(R38:R40)</f>
        <v>0</v>
      </c>
      <c r="S37" s="12">
        <f t="shared" si="5"/>
        <v>0</v>
      </c>
      <c r="V37" s="4"/>
      <c r="W37" s="4"/>
      <c r="X37" s="4"/>
      <c r="Y37" s="4"/>
      <c r="Z37" s="4"/>
      <c r="AA37" s="4"/>
      <c r="AB37" s="4"/>
      <c r="AC37" s="4"/>
      <c r="AD37" s="4"/>
    </row>
    <row r="38" spans="1:30" ht="137.25" customHeight="1" outlineLevel="1">
      <c r="A38" s="18" t="s">
        <v>83</v>
      </c>
      <c r="B38" s="48" t="s">
        <v>34</v>
      </c>
      <c r="C38" s="48" t="s">
        <v>42</v>
      </c>
      <c r="D38" s="48" t="s">
        <v>35</v>
      </c>
      <c r="E38" s="48" t="s">
        <v>64</v>
      </c>
      <c r="F38" s="48" t="s">
        <v>12</v>
      </c>
      <c r="G38" s="12">
        <v>291567.3</v>
      </c>
      <c r="H38" s="13">
        <v>26200</v>
      </c>
      <c r="I38" s="13">
        <v>0</v>
      </c>
      <c r="J38" s="12">
        <f t="shared" si="3"/>
        <v>26200</v>
      </c>
      <c r="K38" s="13">
        <v>10000</v>
      </c>
      <c r="L38" s="13">
        <v>0</v>
      </c>
      <c r="M38" s="12">
        <f t="shared" si="4"/>
        <v>10000</v>
      </c>
      <c r="N38" s="13">
        <v>0</v>
      </c>
      <c r="O38" s="10"/>
      <c r="P38" s="11"/>
      <c r="Q38" s="49"/>
      <c r="R38" s="13">
        <v>0</v>
      </c>
      <c r="S38" s="12">
        <f t="shared" si="5"/>
        <v>0</v>
      </c>
      <c r="V38" s="4"/>
      <c r="W38" s="4"/>
      <c r="X38" s="4"/>
      <c r="Y38" s="4"/>
      <c r="Z38" s="4"/>
      <c r="AA38" s="4"/>
      <c r="AB38" s="4"/>
      <c r="AC38" s="4"/>
      <c r="AD38" s="4"/>
    </row>
    <row r="39" spans="1:30" ht="150" customHeight="1" outlineLevel="1">
      <c r="A39" s="50" t="s">
        <v>112</v>
      </c>
      <c r="B39" s="48" t="s">
        <v>36</v>
      </c>
      <c r="C39" s="48" t="s">
        <v>42</v>
      </c>
      <c r="D39" s="48" t="s">
        <v>35</v>
      </c>
      <c r="E39" s="48" t="s">
        <v>64</v>
      </c>
      <c r="F39" s="48" t="s">
        <v>12</v>
      </c>
      <c r="G39" s="12">
        <v>581588.69999999995</v>
      </c>
      <c r="H39" s="13">
        <v>49250</v>
      </c>
      <c r="I39" s="13">
        <v>0</v>
      </c>
      <c r="J39" s="12">
        <f t="shared" si="3"/>
        <v>49250</v>
      </c>
      <c r="K39" s="13">
        <v>0</v>
      </c>
      <c r="L39" s="13">
        <v>0</v>
      </c>
      <c r="M39" s="12">
        <f t="shared" si="4"/>
        <v>0</v>
      </c>
      <c r="N39" s="13">
        <v>0</v>
      </c>
      <c r="O39" s="10"/>
      <c r="P39" s="11"/>
      <c r="Q39" s="49"/>
      <c r="R39" s="13">
        <v>0</v>
      </c>
      <c r="S39" s="12">
        <f t="shared" si="5"/>
        <v>0</v>
      </c>
      <c r="V39" s="4"/>
      <c r="W39" s="4"/>
      <c r="X39" s="4"/>
      <c r="Y39" s="4"/>
      <c r="Z39" s="4"/>
      <c r="AA39" s="4"/>
      <c r="AB39" s="4"/>
      <c r="AC39" s="4"/>
      <c r="AD39" s="4"/>
    </row>
    <row r="40" spans="1:30" ht="151.5" customHeight="1" outlineLevel="1">
      <c r="A40" s="50" t="s">
        <v>113</v>
      </c>
      <c r="B40" s="2" t="s">
        <v>40</v>
      </c>
      <c r="C40" s="48" t="s">
        <v>10</v>
      </c>
      <c r="D40" s="48" t="s">
        <v>35</v>
      </c>
      <c r="E40" s="48" t="s">
        <v>63</v>
      </c>
      <c r="F40" s="48" t="s">
        <v>110</v>
      </c>
      <c r="G40" s="12">
        <v>127237.7</v>
      </c>
      <c r="H40" s="13">
        <v>0</v>
      </c>
      <c r="I40" s="13">
        <v>0</v>
      </c>
      <c r="J40" s="12">
        <f t="shared" si="3"/>
        <v>0</v>
      </c>
      <c r="K40" s="13">
        <v>1390</v>
      </c>
      <c r="L40" s="13">
        <v>0</v>
      </c>
      <c r="M40" s="12">
        <f t="shared" si="4"/>
        <v>1390</v>
      </c>
      <c r="N40" s="13">
        <v>0</v>
      </c>
      <c r="O40" s="10"/>
      <c r="P40" s="11"/>
      <c r="Q40" s="49"/>
      <c r="R40" s="13">
        <v>0</v>
      </c>
      <c r="S40" s="12">
        <f t="shared" si="5"/>
        <v>0</v>
      </c>
      <c r="T40" s="19"/>
      <c r="V40" s="4"/>
      <c r="W40" s="4"/>
      <c r="X40" s="4"/>
      <c r="Y40" s="4"/>
      <c r="Z40" s="4"/>
      <c r="AA40" s="4"/>
      <c r="AB40" s="4"/>
      <c r="AC40" s="4"/>
      <c r="AD40" s="4"/>
    </row>
    <row r="41" spans="1:30" ht="40.5" customHeight="1">
      <c r="A41" s="80" t="s">
        <v>84</v>
      </c>
      <c r="B41" s="80"/>
      <c r="C41" s="80"/>
      <c r="D41" s="80"/>
      <c r="E41" s="43"/>
      <c r="F41" s="43"/>
      <c r="G41" s="14">
        <f>SUM(G42:G50)</f>
        <v>1994151.7999999998</v>
      </c>
      <c r="H41" s="14">
        <f t="shared" ref="H41:R41" si="23">SUM(H42:H50)</f>
        <v>310535.3</v>
      </c>
      <c r="I41" s="14">
        <f t="shared" si="23"/>
        <v>178479.80000000002</v>
      </c>
      <c r="J41" s="12">
        <f t="shared" si="3"/>
        <v>489015.1</v>
      </c>
      <c r="K41" s="14">
        <f t="shared" si="23"/>
        <v>385364.00000000006</v>
      </c>
      <c r="L41" s="14">
        <f t="shared" si="23"/>
        <v>-60587.4</v>
      </c>
      <c r="M41" s="12">
        <f t="shared" si="4"/>
        <v>324776.60000000003</v>
      </c>
      <c r="N41" s="14">
        <f t="shared" si="23"/>
        <v>389125</v>
      </c>
      <c r="O41" s="14">
        <f t="shared" si="23"/>
        <v>233125</v>
      </c>
      <c r="P41" s="14">
        <f t="shared" si="23"/>
        <v>1662.3000000000002</v>
      </c>
      <c r="Q41" s="14">
        <f t="shared" si="23"/>
        <v>0</v>
      </c>
      <c r="R41" s="14">
        <f t="shared" si="23"/>
        <v>-58546.3</v>
      </c>
      <c r="S41" s="12">
        <f t="shared" si="5"/>
        <v>330578.7</v>
      </c>
      <c r="V41" s="4"/>
      <c r="W41" s="4"/>
      <c r="X41" s="4"/>
      <c r="Y41" s="4"/>
      <c r="Z41" s="4"/>
      <c r="AA41" s="4"/>
      <c r="AB41" s="4"/>
      <c r="AC41" s="4"/>
      <c r="AD41" s="4"/>
    </row>
    <row r="42" spans="1:30" ht="191.25" customHeight="1">
      <c r="A42" s="20" t="s">
        <v>13</v>
      </c>
      <c r="B42" s="48" t="s">
        <v>101</v>
      </c>
      <c r="C42" s="48" t="s">
        <v>10</v>
      </c>
      <c r="D42" s="48" t="s">
        <v>11</v>
      </c>
      <c r="E42" s="48" t="s">
        <v>85</v>
      </c>
      <c r="F42" s="48" t="s">
        <v>12</v>
      </c>
      <c r="G42" s="12">
        <v>190401</v>
      </c>
      <c r="H42" s="12">
        <v>42079.9</v>
      </c>
      <c r="I42" s="12">
        <v>82378.100000000006</v>
      </c>
      <c r="J42" s="12">
        <f t="shared" si="3"/>
        <v>124458</v>
      </c>
      <c r="K42" s="12">
        <v>0</v>
      </c>
      <c r="L42" s="12">
        <v>0</v>
      </c>
      <c r="M42" s="12">
        <f t="shared" si="4"/>
        <v>0</v>
      </c>
      <c r="N42" s="12">
        <v>0</v>
      </c>
      <c r="O42" s="12">
        <v>0</v>
      </c>
      <c r="P42" s="21">
        <v>1662.3000000000002</v>
      </c>
      <c r="Q42" s="49"/>
      <c r="R42" s="12">
        <v>0</v>
      </c>
      <c r="S42" s="12">
        <f t="shared" si="5"/>
        <v>0</v>
      </c>
      <c r="U42" s="19"/>
      <c r="V42" s="4"/>
      <c r="W42" s="4"/>
      <c r="X42" s="4"/>
      <c r="Y42" s="4"/>
      <c r="Z42" s="4"/>
      <c r="AA42" s="4"/>
      <c r="AB42" s="4"/>
      <c r="AC42" s="4"/>
      <c r="AD42" s="4"/>
    </row>
    <row r="43" spans="1:30" ht="151.5" customHeight="1">
      <c r="A43" s="50" t="s">
        <v>86</v>
      </c>
      <c r="B43" s="48" t="s">
        <v>126</v>
      </c>
      <c r="C43" s="48" t="s">
        <v>29</v>
      </c>
      <c r="D43" s="48" t="s">
        <v>11</v>
      </c>
      <c r="E43" s="48" t="s">
        <v>3</v>
      </c>
      <c r="F43" s="48" t="s">
        <v>27</v>
      </c>
      <c r="G43" s="12">
        <v>919310.1</v>
      </c>
      <c r="H43" s="12">
        <v>84455.4</v>
      </c>
      <c r="I43" s="12">
        <v>-83011.399999999994</v>
      </c>
      <c r="J43" s="12">
        <f t="shared" si="3"/>
        <v>1444</v>
      </c>
      <c r="K43" s="12">
        <v>224229.9</v>
      </c>
      <c r="L43" s="12">
        <v>-60587.4</v>
      </c>
      <c r="M43" s="12">
        <f t="shared" si="4"/>
        <v>163642.5</v>
      </c>
      <c r="N43" s="12">
        <v>233125</v>
      </c>
      <c r="O43" s="12">
        <v>233125</v>
      </c>
      <c r="P43" s="22"/>
      <c r="Q43" s="49"/>
      <c r="R43" s="12">
        <v>-58546.3</v>
      </c>
      <c r="S43" s="12">
        <f t="shared" si="5"/>
        <v>174578.7</v>
      </c>
      <c r="U43" s="19"/>
      <c r="V43" s="4"/>
      <c r="W43" s="4"/>
      <c r="X43" s="4"/>
      <c r="Y43" s="4"/>
      <c r="Z43" s="4"/>
      <c r="AA43" s="4"/>
      <c r="AB43" s="4"/>
      <c r="AC43" s="4"/>
      <c r="AD43" s="4"/>
    </row>
    <row r="44" spans="1:30" ht="142.5" customHeight="1">
      <c r="A44" s="50" t="s">
        <v>65</v>
      </c>
      <c r="B44" s="48" t="s">
        <v>32</v>
      </c>
      <c r="C44" s="48" t="s">
        <v>43</v>
      </c>
      <c r="D44" s="48" t="s">
        <v>11</v>
      </c>
      <c r="E44" s="48" t="s">
        <v>77</v>
      </c>
      <c r="F44" s="48" t="s">
        <v>33</v>
      </c>
      <c r="G44" s="12">
        <v>480000</v>
      </c>
      <c r="H44" s="12">
        <v>150000</v>
      </c>
      <c r="I44" s="12">
        <v>0</v>
      </c>
      <c r="J44" s="12">
        <f t="shared" si="3"/>
        <v>150000</v>
      </c>
      <c r="K44" s="12">
        <v>150000</v>
      </c>
      <c r="L44" s="12">
        <v>0</v>
      </c>
      <c r="M44" s="12">
        <f t="shared" si="4"/>
        <v>150000</v>
      </c>
      <c r="N44" s="12">
        <v>156000</v>
      </c>
      <c r="O44" s="12"/>
      <c r="P44" s="22"/>
      <c r="Q44" s="49"/>
      <c r="R44" s="12">
        <v>0</v>
      </c>
      <c r="S44" s="12">
        <f t="shared" si="5"/>
        <v>156000</v>
      </c>
    </row>
    <row r="45" spans="1:30" ht="237.75" customHeight="1">
      <c r="A45" s="41" t="s">
        <v>121</v>
      </c>
      <c r="B45" s="48" t="s">
        <v>50</v>
      </c>
      <c r="C45" s="48" t="s">
        <v>120</v>
      </c>
      <c r="D45" s="48" t="s">
        <v>11</v>
      </c>
      <c r="E45" s="48" t="s">
        <v>77</v>
      </c>
      <c r="F45" s="48" t="s">
        <v>54</v>
      </c>
      <c r="G45" s="12">
        <v>30358.9</v>
      </c>
      <c r="H45" s="12">
        <v>19400</v>
      </c>
      <c r="I45" s="12">
        <v>0</v>
      </c>
      <c r="J45" s="12">
        <f t="shared" si="3"/>
        <v>19400</v>
      </c>
      <c r="K45" s="12">
        <v>9438.9</v>
      </c>
      <c r="L45" s="12">
        <v>0</v>
      </c>
      <c r="M45" s="12">
        <f t="shared" si="4"/>
        <v>9438.9</v>
      </c>
      <c r="N45" s="12">
        <v>0</v>
      </c>
      <c r="O45" s="12"/>
      <c r="P45" s="22"/>
      <c r="Q45" s="49"/>
      <c r="R45" s="12">
        <v>0</v>
      </c>
      <c r="S45" s="12">
        <f t="shared" si="5"/>
        <v>0</v>
      </c>
    </row>
    <row r="46" spans="1:30" ht="205.5" customHeight="1">
      <c r="A46" s="60" t="s">
        <v>122</v>
      </c>
      <c r="B46" s="55" t="s">
        <v>50</v>
      </c>
      <c r="C46" s="55" t="s">
        <v>120</v>
      </c>
      <c r="D46" s="55" t="s">
        <v>11</v>
      </c>
      <c r="E46" s="55" t="s">
        <v>77</v>
      </c>
      <c r="F46" s="55" t="s">
        <v>54</v>
      </c>
      <c r="G46" s="61">
        <v>17155.2</v>
      </c>
      <c r="H46" s="61">
        <v>14600</v>
      </c>
      <c r="I46" s="12">
        <v>0</v>
      </c>
      <c r="J46" s="12">
        <f t="shared" si="3"/>
        <v>14600</v>
      </c>
      <c r="K46" s="12">
        <v>1695.2</v>
      </c>
      <c r="L46" s="12">
        <v>0</v>
      </c>
      <c r="M46" s="12">
        <f t="shared" si="4"/>
        <v>1695.2</v>
      </c>
      <c r="N46" s="12">
        <v>0</v>
      </c>
      <c r="O46" s="12"/>
      <c r="P46" s="22"/>
      <c r="Q46" s="49"/>
      <c r="R46" s="12">
        <v>0</v>
      </c>
      <c r="S46" s="12">
        <f t="shared" si="5"/>
        <v>0</v>
      </c>
    </row>
    <row r="47" spans="1:30" ht="156.6" customHeight="1">
      <c r="A47" s="64" t="s">
        <v>142</v>
      </c>
      <c r="B47" s="65" t="s">
        <v>50</v>
      </c>
      <c r="C47" s="65" t="s">
        <v>141</v>
      </c>
      <c r="D47" s="65" t="s">
        <v>11</v>
      </c>
      <c r="E47" s="57" t="s">
        <v>3</v>
      </c>
      <c r="F47" s="65" t="s">
        <v>25</v>
      </c>
      <c r="G47" s="65">
        <v>114.4</v>
      </c>
      <c r="H47" s="12">
        <v>0</v>
      </c>
      <c r="I47" s="12">
        <v>114.4</v>
      </c>
      <c r="J47" s="12">
        <f t="shared" si="3"/>
        <v>114.4</v>
      </c>
      <c r="K47" s="12"/>
      <c r="L47" s="12"/>
      <c r="M47" s="12">
        <f t="shared" si="4"/>
        <v>0</v>
      </c>
      <c r="N47" s="12"/>
      <c r="O47" s="12"/>
      <c r="P47" s="22"/>
      <c r="Q47" s="58"/>
      <c r="R47" s="12"/>
      <c r="S47" s="12">
        <f t="shared" si="5"/>
        <v>0</v>
      </c>
    </row>
    <row r="48" spans="1:30" ht="170.45" customHeight="1">
      <c r="A48" s="62" t="s">
        <v>143</v>
      </c>
      <c r="B48" s="56"/>
      <c r="C48" s="65" t="s">
        <v>141</v>
      </c>
      <c r="D48" s="65" t="s">
        <v>11</v>
      </c>
      <c r="E48" s="57" t="s">
        <v>3</v>
      </c>
      <c r="F48" s="56" t="s">
        <v>25</v>
      </c>
      <c r="G48" s="63">
        <v>4967.3999999999996</v>
      </c>
      <c r="H48" s="63">
        <v>0</v>
      </c>
      <c r="I48" s="12">
        <v>390.6</v>
      </c>
      <c r="J48" s="12">
        <f t="shared" si="3"/>
        <v>390.6</v>
      </c>
      <c r="K48" s="12"/>
      <c r="L48" s="12"/>
      <c r="M48" s="12">
        <f t="shared" si="4"/>
        <v>0</v>
      </c>
      <c r="N48" s="12"/>
      <c r="O48" s="12"/>
      <c r="P48" s="22"/>
      <c r="Q48" s="58"/>
      <c r="R48" s="12"/>
      <c r="S48" s="12">
        <f t="shared" si="5"/>
        <v>0</v>
      </c>
    </row>
    <row r="49" spans="1:35" ht="157.15" customHeight="1">
      <c r="A49" s="59" t="s">
        <v>144</v>
      </c>
      <c r="B49" s="57" t="s">
        <v>146</v>
      </c>
      <c r="C49" s="65" t="s">
        <v>141</v>
      </c>
      <c r="D49" s="65" t="s">
        <v>11</v>
      </c>
      <c r="E49" s="57" t="s">
        <v>3</v>
      </c>
      <c r="F49" s="57" t="s">
        <v>12</v>
      </c>
      <c r="G49" s="12">
        <v>66770.5</v>
      </c>
      <c r="H49" s="12">
        <v>0</v>
      </c>
      <c r="I49" s="12">
        <v>1644.1</v>
      </c>
      <c r="J49" s="12">
        <f t="shared" si="3"/>
        <v>1644.1</v>
      </c>
      <c r="K49" s="12"/>
      <c r="L49" s="12"/>
      <c r="M49" s="12">
        <f t="shared" si="4"/>
        <v>0</v>
      </c>
      <c r="N49" s="12"/>
      <c r="O49" s="12"/>
      <c r="P49" s="22"/>
      <c r="Q49" s="58"/>
      <c r="R49" s="12"/>
      <c r="S49" s="12">
        <f t="shared" si="5"/>
        <v>0</v>
      </c>
    </row>
    <row r="50" spans="1:35" ht="152.44999999999999" customHeight="1">
      <c r="A50" s="59" t="s">
        <v>145</v>
      </c>
      <c r="B50" s="57" t="s">
        <v>147</v>
      </c>
      <c r="C50" s="65" t="s">
        <v>141</v>
      </c>
      <c r="D50" s="65" t="s">
        <v>11</v>
      </c>
      <c r="E50" s="57" t="s">
        <v>3</v>
      </c>
      <c r="F50" s="57" t="s">
        <v>12</v>
      </c>
      <c r="G50" s="12">
        <v>285074.3</v>
      </c>
      <c r="H50" s="12">
        <v>0</v>
      </c>
      <c r="I50" s="12">
        <v>176964</v>
      </c>
      <c r="J50" s="12">
        <f t="shared" si="3"/>
        <v>176964</v>
      </c>
      <c r="K50" s="12"/>
      <c r="L50" s="12"/>
      <c r="M50" s="12">
        <f t="shared" si="4"/>
        <v>0</v>
      </c>
      <c r="N50" s="12"/>
      <c r="O50" s="12"/>
      <c r="P50" s="22"/>
      <c r="Q50" s="58"/>
      <c r="R50" s="12"/>
      <c r="S50" s="12">
        <f t="shared" si="5"/>
        <v>0</v>
      </c>
    </row>
    <row r="51" spans="1:35" ht="50.25" customHeight="1">
      <c r="A51" s="80" t="s">
        <v>87</v>
      </c>
      <c r="B51" s="80"/>
      <c r="C51" s="80"/>
      <c r="D51" s="80"/>
      <c r="E51" s="44"/>
      <c r="F51" s="44"/>
      <c r="G51" s="14">
        <f>G54+G53+G58</f>
        <v>279507.05</v>
      </c>
      <c r="H51" s="14">
        <f t="shared" ref="H51:N51" si="24">H54+H53+H58</f>
        <v>94416.7</v>
      </c>
      <c r="I51" s="14">
        <f t="shared" ref="I51" si="25">I54+I53+I58</f>
        <v>-13809.8</v>
      </c>
      <c r="J51" s="12">
        <f t="shared" si="3"/>
        <v>80606.899999999994</v>
      </c>
      <c r="K51" s="14">
        <f t="shared" si="24"/>
        <v>20000</v>
      </c>
      <c r="L51" s="14">
        <f t="shared" si="24"/>
        <v>0</v>
      </c>
      <c r="M51" s="12">
        <f t="shared" si="4"/>
        <v>20000</v>
      </c>
      <c r="N51" s="14">
        <f t="shared" si="24"/>
        <v>20000</v>
      </c>
      <c r="O51" s="22"/>
      <c r="P51" s="23"/>
      <c r="Q51" s="49"/>
      <c r="R51" s="14">
        <f t="shared" ref="R51" si="26">R54+R53+R58</f>
        <v>-10700</v>
      </c>
      <c r="S51" s="12">
        <f t="shared" si="5"/>
        <v>9300</v>
      </c>
    </row>
    <row r="52" spans="1:35" ht="25.5" customHeight="1">
      <c r="A52" s="80" t="s">
        <v>55</v>
      </c>
      <c r="B52" s="79"/>
      <c r="C52" s="79"/>
      <c r="D52" s="79"/>
      <c r="E52" s="44"/>
      <c r="F52" s="44"/>
      <c r="G52" s="14">
        <f t="shared" ref="G52:N52" si="27">G53</f>
        <v>121674.15</v>
      </c>
      <c r="H52" s="14">
        <f t="shared" si="27"/>
        <v>0</v>
      </c>
      <c r="I52" s="14">
        <f t="shared" si="27"/>
        <v>0</v>
      </c>
      <c r="J52" s="12">
        <f t="shared" si="3"/>
        <v>0</v>
      </c>
      <c r="K52" s="14">
        <f t="shared" si="27"/>
        <v>20000</v>
      </c>
      <c r="L52" s="14">
        <f t="shared" si="27"/>
        <v>0</v>
      </c>
      <c r="M52" s="12">
        <f t="shared" si="4"/>
        <v>20000</v>
      </c>
      <c r="N52" s="14">
        <f t="shared" si="27"/>
        <v>20000</v>
      </c>
      <c r="O52" s="22"/>
      <c r="P52" s="23"/>
      <c r="Q52" s="49"/>
      <c r="R52" s="14">
        <f>R53</f>
        <v>-10700</v>
      </c>
      <c r="S52" s="12">
        <f t="shared" si="5"/>
        <v>9300</v>
      </c>
    </row>
    <row r="53" spans="1:35" ht="135.75" customHeight="1">
      <c r="A53" s="50" t="s">
        <v>127</v>
      </c>
      <c r="B53" s="48" t="s">
        <v>38</v>
      </c>
      <c r="C53" s="48" t="s">
        <v>42</v>
      </c>
      <c r="D53" s="48" t="s">
        <v>39</v>
      </c>
      <c r="E53" s="48" t="s">
        <v>88</v>
      </c>
      <c r="F53" s="48" t="s">
        <v>51</v>
      </c>
      <c r="G53" s="13">
        <v>121674.15</v>
      </c>
      <c r="H53" s="13">
        <v>0</v>
      </c>
      <c r="I53" s="13">
        <v>0</v>
      </c>
      <c r="J53" s="12">
        <f t="shared" si="3"/>
        <v>0</v>
      </c>
      <c r="K53" s="13">
        <v>20000</v>
      </c>
      <c r="L53" s="13">
        <v>0</v>
      </c>
      <c r="M53" s="12">
        <f t="shared" si="4"/>
        <v>20000</v>
      </c>
      <c r="N53" s="13">
        <v>20000</v>
      </c>
      <c r="O53" s="22"/>
      <c r="P53" s="23"/>
      <c r="Q53" s="49"/>
      <c r="R53" s="13">
        <v>-10700</v>
      </c>
      <c r="S53" s="12">
        <f t="shared" si="5"/>
        <v>9300</v>
      </c>
    </row>
    <row r="54" spans="1:35" ht="58.5" customHeight="1">
      <c r="A54" s="80" t="s">
        <v>56</v>
      </c>
      <c r="B54" s="80"/>
      <c r="C54" s="80"/>
      <c r="D54" s="80"/>
      <c r="E54" s="44"/>
      <c r="F54" s="44"/>
      <c r="G54" s="14">
        <f t="shared" ref="G54:N54" si="28">SUM(G55:G57)</f>
        <v>128786.3</v>
      </c>
      <c r="H54" s="14">
        <f t="shared" si="28"/>
        <v>92416.7</v>
      </c>
      <c r="I54" s="14">
        <f t="shared" si="28"/>
        <v>-13809.8</v>
      </c>
      <c r="J54" s="12">
        <f t="shared" si="3"/>
        <v>78606.899999999994</v>
      </c>
      <c r="K54" s="14">
        <f t="shared" si="28"/>
        <v>0</v>
      </c>
      <c r="L54" s="14">
        <f t="shared" si="28"/>
        <v>0</v>
      </c>
      <c r="M54" s="12">
        <f t="shared" si="4"/>
        <v>0</v>
      </c>
      <c r="N54" s="14">
        <f t="shared" si="28"/>
        <v>0</v>
      </c>
      <c r="O54" s="22"/>
      <c r="P54" s="23"/>
      <c r="Q54" s="49"/>
      <c r="R54" s="14">
        <f>SUM(R55:R57)</f>
        <v>0</v>
      </c>
      <c r="S54" s="12">
        <f t="shared" si="5"/>
        <v>0</v>
      </c>
    </row>
    <row r="55" spans="1:35" ht="153.75" customHeight="1" outlineLevel="1">
      <c r="A55" s="50" t="s">
        <v>99</v>
      </c>
      <c r="B55" s="48" t="s">
        <v>128</v>
      </c>
      <c r="C55" s="48" t="s">
        <v>28</v>
      </c>
      <c r="D55" s="48" t="s">
        <v>11</v>
      </c>
      <c r="E55" s="48" t="s">
        <v>3</v>
      </c>
      <c r="F55" s="48" t="s">
        <v>25</v>
      </c>
      <c r="G55" s="12">
        <v>66806.3</v>
      </c>
      <c r="H55" s="12">
        <v>41718</v>
      </c>
      <c r="I55" s="24">
        <v>-1007</v>
      </c>
      <c r="J55" s="12">
        <f t="shared" si="3"/>
        <v>40711</v>
      </c>
      <c r="K55" s="24">
        <v>0</v>
      </c>
      <c r="L55" s="24">
        <v>0</v>
      </c>
      <c r="M55" s="12">
        <f t="shared" si="4"/>
        <v>0</v>
      </c>
      <c r="N55" s="24">
        <v>0</v>
      </c>
      <c r="O55" s="12">
        <v>0</v>
      </c>
      <c r="P55" s="23"/>
      <c r="Q55" s="49"/>
      <c r="R55" s="24">
        <v>0</v>
      </c>
      <c r="S55" s="12">
        <f t="shared" si="5"/>
        <v>0</v>
      </c>
    </row>
    <row r="56" spans="1:35" ht="150.75" customHeight="1" outlineLevel="1">
      <c r="A56" s="18" t="s">
        <v>104</v>
      </c>
      <c r="B56" s="25" t="s">
        <v>129</v>
      </c>
      <c r="C56" s="48" t="s">
        <v>28</v>
      </c>
      <c r="D56" s="48" t="s">
        <v>11</v>
      </c>
      <c r="E56" s="48" t="s">
        <v>3</v>
      </c>
      <c r="F56" s="48" t="s">
        <v>25</v>
      </c>
      <c r="G56" s="26">
        <v>48104.5</v>
      </c>
      <c r="H56" s="26">
        <v>28802.5</v>
      </c>
      <c r="I56" s="24">
        <v>-829.4</v>
      </c>
      <c r="J56" s="12">
        <f t="shared" si="3"/>
        <v>27973.1</v>
      </c>
      <c r="K56" s="24">
        <v>0</v>
      </c>
      <c r="L56" s="24">
        <v>0</v>
      </c>
      <c r="M56" s="12">
        <f t="shared" si="4"/>
        <v>0</v>
      </c>
      <c r="N56" s="24">
        <v>0</v>
      </c>
      <c r="O56" s="27">
        <v>0</v>
      </c>
      <c r="P56" s="28"/>
      <c r="Q56" s="29"/>
      <c r="R56" s="24">
        <v>0</v>
      </c>
      <c r="S56" s="12">
        <f t="shared" si="5"/>
        <v>0</v>
      </c>
    </row>
    <row r="57" spans="1:35" ht="159.75" customHeight="1" outlineLevel="1">
      <c r="A57" s="30" t="s">
        <v>100</v>
      </c>
      <c r="B57" s="25" t="s">
        <v>130</v>
      </c>
      <c r="C57" s="48" t="s">
        <v>28</v>
      </c>
      <c r="D57" s="48" t="s">
        <v>11</v>
      </c>
      <c r="E57" s="48" t="s">
        <v>3</v>
      </c>
      <c r="F57" s="48" t="s">
        <v>25</v>
      </c>
      <c r="G57" s="26">
        <v>13875.5</v>
      </c>
      <c r="H57" s="26">
        <v>21896.2</v>
      </c>
      <c r="I57" s="24">
        <v>-11973.4</v>
      </c>
      <c r="J57" s="12">
        <f t="shared" si="3"/>
        <v>9922.8000000000011</v>
      </c>
      <c r="K57" s="24">
        <v>0</v>
      </c>
      <c r="L57" s="24">
        <v>0</v>
      </c>
      <c r="M57" s="12">
        <f t="shared" si="4"/>
        <v>0</v>
      </c>
      <c r="N57" s="24">
        <v>0</v>
      </c>
      <c r="O57" s="24">
        <v>0</v>
      </c>
      <c r="Q57" s="31"/>
      <c r="R57" s="24">
        <v>0</v>
      </c>
      <c r="S57" s="12">
        <f t="shared" si="5"/>
        <v>0</v>
      </c>
      <c r="T57" s="19"/>
      <c r="AE57" s="3"/>
      <c r="AF57" s="3"/>
      <c r="AG57" s="3"/>
      <c r="AH57" s="3"/>
      <c r="AI57" s="3"/>
    </row>
    <row r="58" spans="1:35" ht="33" customHeight="1" outlineLevel="1">
      <c r="A58" s="80" t="s">
        <v>114</v>
      </c>
      <c r="B58" s="80"/>
      <c r="C58" s="80"/>
      <c r="D58" s="80"/>
      <c r="E58" s="80"/>
      <c r="F58" s="80"/>
      <c r="G58" s="26">
        <f t="shared" ref="G58:N58" si="29">SUM(G59:G60)</f>
        <v>29046.6</v>
      </c>
      <c r="H58" s="26">
        <f t="shared" si="29"/>
        <v>2000</v>
      </c>
      <c r="I58" s="26">
        <f t="shared" si="29"/>
        <v>0</v>
      </c>
      <c r="J58" s="12">
        <f t="shared" si="3"/>
        <v>2000</v>
      </c>
      <c r="K58" s="26">
        <f t="shared" si="29"/>
        <v>0</v>
      </c>
      <c r="L58" s="26">
        <f t="shared" si="29"/>
        <v>0</v>
      </c>
      <c r="M58" s="12">
        <f t="shared" si="4"/>
        <v>0</v>
      </c>
      <c r="N58" s="26">
        <f t="shared" si="29"/>
        <v>0</v>
      </c>
      <c r="O58" s="40"/>
      <c r="Q58" s="31"/>
      <c r="R58" s="26">
        <f>SUM(R59:R60)</f>
        <v>0</v>
      </c>
      <c r="S58" s="12">
        <f t="shared" si="5"/>
        <v>0</v>
      </c>
      <c r="T58" s="19"/>
      <c r="AE58" s="3"/>
      <c r="AF58" s="3"/>
      <c r="AG58" s="3"/>
      <c r="AH58" s="3"/>
      <c r="AI58" s="3"/>
    </row>
    <row r="59" spans="1:35" ht="148.5" customHeight="1" outlineLevel="1">
      <c r="A59" s="30" t="s">
        <v>123</v>
      </c>
      <c r="B59" s="25" t="s">
        <v>131</v>
      </c>
      <c r="C59" s="48" t="s">
        <v>42</v>
      </c>
      <c r="D59" s="48" t="s">
        <v>23</v>
      </c>
      <c r="E59" s="48" t="s">
        <v>115</v>
      </c>
      <c r="F59" s="48" t="s">
        <v>25</v>
      </c>
      <c r="G59" s="26">
        <v>10900</v>
      </c>
      <c r="H59" s="26">
        <v>630</v>
      </c>
      <c r="I59" s="24">
        <v>0</v>
      </c>
      <c r="J59" s="12">
        <f t="shared" si="3"/>
        <v>630</v>
      </c>
      <c r="K59" s="24">
        <v>0</v>
      </c>
      <c r="L59" s="24">
        <v>0</v>
      </c>
      <c r="M59" s="12">
        <f t="shared" si="4"/>
        <v>0</v>
      </c>
      <c r="N59" s="24">
        <v>0</v>
      </c>
      <c r="O59" s="40"/>
      <c r="Q59" s="31"/>
      <c r="R59" s="24">
        <v>0</v>
      </c>
      <c r="S59" s="12">
        <f t="shared" si="5"/>
        <v>0</v>
      </c>
      <c r="T59" s="19"/>
      <c r="AE59" s="3"/>
      <c r="AF59" s="3"/>
      <c r="AG59" s="3"/>
      <c r="AH59" s="3"/>
      <c r="AI59" s="3"/>
    </row>
    <row r="60" spans="1:35" ht="146.25" customHeight="1" outlineLevel="1">
      <c r="A60" s="30" t="s">
        <v>116</v>
      </c>
      <c r="B60" s="25" t="s">
        <v>132</v>
      </c>
      <c r="C60" s="48" t="s">
        <v>42</v>
      </c>
      <c r="D60" s="48" t="s">
        <v>23</v>
      </c>
      <c r="E60" s="48" t="s">
        <v>79</v>
      </c>
      <c r="F60" s="48" t="s">
        <v>25</v>
      </c>
      <c r="G60" s="26">
        <v>18146.599999999999</v>
      </c>
      <c r="H60" s="26">
        <v>1370</v>
      </c>
      <c r="I60" s="24">
        <v>0</v>
      </c>
      <c r="J60" s="12">
        <f t="shared" si="3"/>
        <v>1370</v>
      </c>
      <c r="K60" s="24">
        <v>0</v>
      </c>
      <c r="L60" s="24">
        <v>0</v>
      </c>
      <c r="M60" s="12">
        <f t="shared" si="4"/>
        <v>0</v>
      </c>
      <c r="N60" s="24">
        <v>0</v>
      </c>
      <c r="O60" s="40"/>
      <c r="Q60" s="31"/>
      <c r="R60" s="24">
        <v>0</v>
      </c>
      <c r="S60" s="12">
        <f t="shared" si="5"/>
        <v>0</v>
      </c>
      <c r="T60" s="19"/>
      <c r="AE60" s="3"/>
      <c r="AF60" s="3"/>
      <c r="AG60" s="3"/>
      <c r="AH60" s="3"/>
      <c r="AI60" s="3"/>
    </row>
    <row r="61" spans="1:35" s="35" customFormat="1" ht="54.75" customHeight="1">
      <c r="A61" s="77" t="s">
        <v>89</v>
      </c>
      <c r="B61" s="78"/>
      <c r="C61" s="78"/>
      <c r="D61" s="78"/>
      <c r="E61" s="45"/>
      <c r="F61" s="45"/>
      <c r="G61" s="32">
        <f t="shared" ref="G61:N61" si="30">SUM(G62:G63)</f>
        <v>512438.3</v>
      </c>
      <c r="H61" s="32">
        <f t="shared" si="30"/>
        <v>33462.1</v>
      </c>
      <c r="I61" s="32">
        <f t="shared" si="30"/>
        <v>0</v>
      </c>
      <c r="J61" s="12">
        <f t="shared" si="3"/>
        <v>33462.1</v>
      </c>
      <c r="K61" s="32">
        <f t="shared" si="30"/>
        <v>69680.800000000003</v>
      </c>
      <c r="L61" s="32">
        <f t="shared" si="30"/>
        <v>0</v>
      </c>
      <c r="M61" s="12">
        <f t="shared" si="4"/>
        <v>69680.800000000003</v>
      </c>
      <c r="N61" s="32">
        <f t="shared" si="30"/>
        <v>69680.800000000003</v>
      </c>
      <c r="O61" s="33"/>
      <c r="P61" s="34"/>
      <c r="Q61" s="34"/>
      <c r="R61" s="32">
        <f>SUM(R62:R63)</f>
        <v>0</v>
      </c>
      <c r="S61" s="12">
        <f t="shared" si="5"/>
        <v>69680.800000000003</v>
      </c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</row>
    <row r="62" spans="1:35" s="35" customFormat="1" ht="138.75" customHeight="1">
      <c r="A62" s="50" t="s">
        <v>90</v>
      </c>
      <c r="B62" s="36" t="s">
        <v>52</v>
      </c>
      <c r="C62" s="48" t="s">
        <v>10</v>
      </c>
      <c r="D62" s="48" t="s">
        <v>15</v>
      </c>
      <c r="E62" s="48" t="s">
        <v>21</v>
      </c>
      <c r="F62" s="48" t="s">
        <v>25</v>
      </c>
      <c r="G62" s="26">
        <v>345409</v>
      </c>
      <c r="H62" s="26">
        <v>33462.1</v>
      </c>
      <c r="I62" s="24">
        <v>0</v>
      </c>
      <c r="J62" s="12">
        <f t="shared" si="3"/>
        <v>33462.1</v>
      </c>
      <c r="K62" s="24">
        <v>0</v>
      </c>
      <c r="L62" s="24">
        <v>0</v>
      </c>
      <c r="M62" s="12">
        <f t="shared" si="4"/>
        <v>0</v>
      </c>
      <c r="N62" s="24">
        <v>0</v>
      </c>
      <c r="O62" s="33"/>
      <c r="P62" s="34"/>
      <c r="Q62" s="34"/>
      <c r="R62" s="24">
        <v>0</v>
      </c>
      <c r="S62" s="12">
        <f t="shared" si="5"/>
        <v>0</v>
      </c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</row>
    <row r="63" spans="1:35" s="35" customFormat="1" ht="132" customHeight="1">
      <c r="A63" s="47" t="s">
        <v>91</v>
      </c>
      <c r="B63" s="37" t="s">
        <v>50</v>
      </c>
      <c r="C63" s="48" t="s">
        <v>10</v>
      </c>
      <c r="D63" s="48" t="s">
        <v>15</v>
      </c>
      <c r="E63" s="48" t="s">
        <v>21</v>
      </c>
      <c r="F63" s="48" t="s">
        <v>51</v>
      </c>
      <c r="G63" s="24">
        <v>167029.29999999999</v>
      </c>
      <c r="H63" s="24">
        <v>0</v>
      </c>
      <c r="I63" s="26">
        <v>0</v>
      </c>
      <c r="J63" s="12">
        <f t="shared" si="3"/>
        <v>0</v>
      </c>
      <c r="K63" s="26">
        <v>69680.800000000003</v>
      </c>
      <c r="L63" s="26">
        <v>0</v>
      </c>
      <c r="M63" s="12">
        <f t="shared" si="4"/>
        <v>69680.800000000003</v>
      </c>
      <c r="N63" s="26">
        <v>69680.800000000003</v>
      </c>
      <c r="O63" s="33"/>
      <c r="P63" s="34"/>
      <c r="Q63" s="34"/>
      <c r="R63" s="26">
        <v>0</v>
      </c>
      <c r="S63" s="12">
        <f t="shared" si="5"/>
        <v>69680.800000000003</v>
      </c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</row>
    <row r="64" spans="1:35" s="35" customFormat="1" ht="70.5" customHeight="1">
      <c r="A64" s="77" t="s">
        <v>92</v>
      </c>
      <c r="B64" s="78"/>
      <c r="C64" s="78"/>
      <c r="D64" s="78"/>
      <c r="E64" s="45"/>
      <c r="F64" s="45"/>
      <c r="G64" s="32">
        <f t="shared" ref="G64:N64" si="31">G65</f>
        <v>63797.7</v>
      </c>
      <c r="H64" s="32">
        <f t="shared" si="31"/>
        <v>0</v>
      </c>
      <c r="I64" s="32">
        <f t="shared" si="31"/>
        <v>0</v>
      </c>
      <c r="J64" s="12">
        <f t="shared" si="3"/>
        <v>0</v>
      </c>
      <c r="K64" s="32">
        <f t="shared" si="31"/>
        <v>15295</v>
      </c>
      <c r="L64" s="32">
        <f t="shared" si="31"/>
        <v>0</v>
      </c>
      <c r="M64" s="12">
        <f t="shared" si="4"/>
        <v>15295</v>
      </c>
      <c r="N64" s="32">
        <f t="shared" si="31"/>
        <v>22838.2</v>
      </c>
      <c r="O64" s="33"/>
      <c r="P64" s="34"/>
      <c r="Q64" s="34"/>
      <c r="R64" s="32">
        <f>R65</f>
        <v>0</v>
      </c>
      <c r="S64" s="12">
        <f t="shared" si="5"/>
        <v>22838.2</v>
      </c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</row>
    <row r="65" spans="1:30" s="35" customFormat="1" ht="135" customHeight="1">
      <c r="A65" s="50" t="s">
        <v>119</v>
      </c>
      <c r="B65" s="48" t="s">
        <v>60</v>
      </c>
      <c r="C65" s="48" t="s">
        <v>42</v>
      </c>
      <c r="D65" s="48" t="s">
        <v>39</v>
      </c>
      <c r="E65" s="48" t="s">
        <v>93</v>
      </c>
      <c r="F65" s="48" t="s">
        <v>51</v>
      </c>
      <c r="G65" s="24">
        <v>63797.7</v>
      </c>
      <c r="H65" s="24">
        <v>0</v>
      </c>
      <c r="I65" s="24">
        <v>0</v>
      </c>
      <c r="J65" s="12">
        <f t="shared" si="3"/>
        <v>0</v>
      </c>
      <c r="K65" s="24">
        <v>15295</v>
      </c>
      <c r="L65" s="24">
        <v>0</v>
      </c>
      <c r="M65" s="12">
        <f t="shared" si="4"/>
        <v>15295</v>
      </c>
      <c r="N65" s="24">
        <v>22838.2</v>
      </c>
      <c r="O65" s="33"/>
      <c r="P65" s="34"/>
      <c r="Q65" s="34"/>
      <c r="R65" s="24">
        <v>0</v>
      </c>
      <c r="S65" s="12">
        <f t="shared" si="5"/>
        <v>22838.2</v>
      </c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</row>
    <row r="66" spans="1:30" s="35" customFormat="1" ht="52.5" customHeight="1">
      <c r="A66" s="77" t="s">
        <v>133</v>
      </c>
      <c r="B66" s="78"/>
      <c r="C66" s="78"/>
      <c r="D66" s="78"/>
      <c r="E66" s="45"/>
      <c r="F66" s="45"/>
      <c r="G66" s="32">
        <f t="shared" ref="G66:N66" si="32">G67</f>
        <v>82464.67</v>
      </c>
      <c r="H66" s="32">
        <f t="shared" si="32"/>
        <v>0</v>
      </c>
      <c r="I66" s="32">
        <f t="shared" si="32"/>
        <v>0</v>
      </c>
      <c r="J66" s="12">
        <f t="shared" si="3"/>
        <v>0</v>
      </c>
      <c r="K66" s="32">
        <f t="shared" si="32"/>
        <v>33810.5</v>
      </c>
      <c r="L66" s="32">
        <f t="shared" si="32"/>
        <v>0</v>
      </c>
      <c r="M66" s="12">
        <f t="shared" si="4"/>
        <v>33810.5</v>
      </c>
      <c r="N66" s="32">
        <f t="shared" si="32"/>
        <v>33810.5</v>
      </c>
      <c r="O66" s="33"/>
      <c r="P66" s="34"/>
      <c r="Q66" s="34"/>
      <c r="R66" s="32">
        <f>R67</f>
        <v>0</v>
      </c>
      <c r="S66" s="12">
        <f t="shared" si="5"/>
        <v>33810.5</v>
      </c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</row>
    <row r="67" spans="1:30" s="35" customFormat="1" ht="155.25" customHeight="1">
      <c r="A67" s="47" t="s">
        <v>124</v>
      </c>
      <c r="B67" s="1" t="s">
        <v>95</v>
      </c>
      <c r="C67" s="48" t="s">
        <v>42</v>
      </c>
      <c r="D67" s="48" t="s">
        <v>23</v>
      </c>
      <c r="E67" s="48" t="s">
        <v>77</v>
      </c>
      <c r="F67" s="48" t="s">
        <v>51</v>
      </c>
      <c r="G67" s="24">
        <v>82464.67</v>
      </c>
      <c r="H67" s="24">
        <v>0</v>
      </c>
      <c r="I67" s="24">
        <v>0</v>
      </c>
      <c r="J67" s="12">
        <f t="shared" si="3"/>
        <v>0</v>
      </c>
      <c r="K67" s="24">
        <v>33810.5</v>
      </c>
      <c r="L67" s="24">
        <v>0</v>
      </c>
      <c r="M67" s="12">
        <f t="shared" si="4"/>
        <v>33810.5</v>
      </c>
      <c r="N67" s="24">
        <v>33810.5</v>
      </c>
      <c r="O67" s="33"/>
      <c r="P67" s="34"/>
      <c r="Q67" s="34"/>
      <c r="R67" s="24">
        <v>0</v>
      </c>
      <c r="S67" s="12">
        <f t="shared" si="5"/>
        <v>33810.5</v>
      </c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</row>
    <row r="68" spans="1:30" s="35" customFormat="1" ht="60.75" customHeight="1">
      <c r="A68" s="82" t="s">
        <v>134</v>
      </c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</row>
    <row r="69" spans="1:30" s="35" customFormat="1" ht="17.25" customHeight="1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4"/>
      <c r="Q69" s="38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</row>
    <row r="70" spans="1:30" s="35" customFormat="1" ht="15.7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4"/>
      <c r="Q70" s="38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</row>
    <row r="71" spans="1:30" s="35" customFormat="1" ht="15.7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4"/>
      <c r="Q71" s="38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</row>
    <row r="72" spans="1:30" s="35" customFormat="1" ht="15.7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4"/>
      <c r="Q72" s="38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</row>
    <row r="73" spans="1:30" s="35" customFormat="1" ht="36.75" customHeight="1">
      <c r="A73" s="83"/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46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</row>
    <row r="74" spans="1:30" s="35" customFormat="1" ht="30" customHeight="1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46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</row>
    <row r="75" spans="1:30" s="35" customFormat="1" ht="15.7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4"/>
      <c r="Q75" s="38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</row>
    <row r="76" spans="1:30" s="35" customFormat="1" ht="16.5" customHeight="1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4"/>
      <c r="Q76" s="38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</row>
    <row r="77" spans="1:30" s="35" customFormat="1" ht="15.7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4"/>
      <c r="Q77" s="38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</row>
    <row r="78" spans="1:30" s="35" customFormat="1" ht="15.7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4"/>
      <c r="Q78" s="38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</row>
    <row r="79" spans="1:30" s="35" customFormat="1" ht="15.7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4"/>
      <c r="Q79" s="38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</row>
    <row r="80" spans="1:30" ht="15.7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9"/>
      <c r="L80" s="39"/>
      <c r="M80" s="39"/>
      <c r="N80" s="31"/>
      <c r="O80" s="31"/>
      <c r="Q80" s="31"/>
    </row>
    <row r="81" spans="1:30" ht="15.7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Q81" s="31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 ht="15.7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Q82" s="31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</sheetData>
  <mergeCells count="45">
    <mergeCell ref="R8:R9"/>
    <mergeCell ref="S8:S9"/>
    <mergeCell ref="A6:S6"/>
    <mergeCell ref="A68:S68"/>
    <mergeCell ref="A74:N74"/>
    <mergeCell ref="A64:D64"/>
    <mergeCell ref="A66:D66"/>
    <mergeCell ref="A73:N73"/>
    <mergeCell ref="Q8:Q9"/>
    <mergeCell ref="O8:O9"/>
    <mergeCell ref="A41:D41"/>
    <mergeCell ref="A12:D12"/>
    <mergeCell ref="A13:D13"/>
    <mergeCell ref="A17:D17"/>
    <mergeCell ref="K8:K9"/>
    <mergeCell ref="G8:G9"/>
    <mergeCell ref="A61:D61"/>
    <mergeCell ref="E8:E9"/>
    <mergeCell ref="A11:D11"/>
    <mergeCell ref="A28:D28"/>
    <mergeCell ref="B8:B9"/>
    <mergeCell ref="C8:C9"/>
    <mergeCell ref="A16:B16"/>
    <mergeCell ref="A52:D52"/>
    <mergeCell ref="A8:A9"/>
    <mergeCell ref="A37:D37"/>
    <mergeCell ref="A51:D51"/>
    <mergeCell ref="A54:D54"/>
    <mergeCell ref="A32:D32"/>
    <mergeCell ref="A18:D18"/>
    <mergeCell ref="A58:F58"/>
    <mergeCell ref="A34:D34"/>
    <mergeCell ref="K1:N1"/>
    <mergeCell ref="K2:N2"/>
    <mergeCell ref="A24:D24"/>
    <mergeCell ref="A7:P7"/>
    <mergeCell ref="L8:L9"/>
    <mergeCell ref="M8:M9"/>
    <mergeCell ref="P8:P9"/>
    <mergeCell ref="H8:H9"/>
    <mergeCell ref="F8:F9"/>
    <mergeCell ref="D8:D9"/>
    <mergeCell ref="N8:N9"/>
    <mergeCell ref="I8:I9"/>
    <mergeCell ref="J8:J9"/>
  </mergeCells>
  <phoneticPr fontId="6" type="noConversion"/>
  <printOptions horizontalCentered="1"/>
  <pageMargins left="0.19685039370078741" right="3.937007874015748E-2" top="0.74803149606299213" bottom="0.39370078740157483" header="0.31496062992125984" footer="0.31496062992125984"/>
  <pageSetup paperSize="9" scale="43" fitToWidth="0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2017-01-28T14:39:22Z</cp:lastPrinted>
  <dcterms:created xsi:type="dcterms:W3CDTF">2014-05-08T06:25:05Z</dcterms:created>
  <dcterms:modified xsi:type="dcterms:W3CDTF">2017-01-30T12:19:12Z</dcterms:modified>
</cp:coreProperties>
</file>