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595" tabRatio="535"/>
  </bookViews>
  <sheets>
    <sheet name="Лист1" sheetId="2" r:id="rId1"/>
    <sheet name="Лист2" sheetId="3" r:id="rId2"/>
  </sheets>
  <definedNames>
    <definedName name="_xlnm.Print_Titles" localSheetId="0">Лист1!$7:$9</definedName>
    <definedName name="_xlnm.Print_Area" localSheetId="0">Лист1!$A$1:$Q$69</definedName>
  </definedNames>
  <calcPr calcId="125725"/>
</workbook>
</file>

<file path=xl/calcChain.xml><?xml version="1.0" encoding="utf-8"?>
<calcChain xmlns="http://schemas.openxmlformats.org/spreadsheetml/2006/main">
  <c r="P66" i="2"/>
  <c r="P63"/>
  <c r="Q61"/>
  <c r="P61"/>
  <c r="P59"/>
  <c r="P58"/>
  <c r="P56"/>
  <c r="P55"/>
  <c r="P54"/>
  <c r="P49"/>
  <c r="P48"/>
  <c r="P47"/>
  <c r="Q46"/>
  <c r="P46"/>
  <c r="P45"/>
  <c r="P44"/>
  <c r="P43"/>
  <c r="P42"/>
  <c r="Q41"/>
  <c r="P41"/>
  <c r="Q35"/>
  <c r="P35"/>
  <c r="Q34"/>
  <c r="P34"/>
  <c r="P32"/>
  <c r="P30"/>
  <c r="Q28"/>
  <c r="P28"/>
  <c r="Q26"/>
  <c r="P26"/>
  <c r="P25"/>
  <c r="Q24"/>
  <c r="P24"/>
  <c r="P21"/>
  <c r="Q19"/>
  <c r="P19"/>
  <c r="Q14"/>
  <c r="P14"/>
  <c r="Q13"/>
  <c r="P13"/>
  <c r="O64" l="1"/>
  <c r="O60"/>
  <c r="P60" s="1"/>
  <c r="O57"/>
  <c r="P57" s="1"/>
  <c r="O53"/>
  <c r="O51"/>
  <c r="O40"/>
  <c r="P40" s="1"/>
  <c r="O36"/>
  <c r="O33"/>
  <c r="O31"/>
  <c r="O27"/>
  <c r="P27" s="1"/>
  <c r="O23"/>
  <c r="P23" s="1"/>
  <c r="O17"/>
  <c r="O12"/>
  <c r="N12"/>
  <c r="N11" s="1"/>
  <c r="N64"/>
  <c r="N60"/>
  <c r="N57"/>
  <c r="N53"/>
  <c r="N51"/>
  <c r="N40"/>
  <c r="N36"/>
  <c r="N33"/>
  <c r="N31"/>
  <c r="N27"/>
  <c r="N23"/>
  <c r="N17"/>
  <c r="M64"/>
  <c r="M60"/>
  <c r="M57"/>
  <c r="M53"/>
  <c r="M51"/>
  <c r="M40"/>
  <c r="Q40" s="1"/>
  <c r="M36"/>
  <c r="M33"/>
  <c r="Q33" s="1"/>
  <c r="M31"/>
  <c r="M27"/>
  <c r="Q27" s="1"/>
  <c r="M23"/>
  <c r="Q23" s="1"/>
  <c r="M17"/>
  <c r="M12"/>
  <c r="L66"/>
  <c r="L64"/>
  <c r="L60"/>
  <c r="L57"/>
  <c r="L53"/>
  <c r="L51"/>
  <c r="L50" s="1"/>
  <c r="L40"/>
  <c r="L36"/>
  <c r="L33"/>
  <c r="P33" s="1"/>
  <c r="L31"/>
  <c r="L28"/>
  <c r="L27" s="1"/>
  <c r="L23"/>
  <c r="L17"/>
  <c r="L16"/>
  <c r="L14"/>
  <c r="L12" s="1"/>
  <c r="L11" s="1"/>
  <c r="L10" s="1"/>
  <c r="I64"/>
  <c r="H64"/>
  <c r="G64"/>
  <c r="P53" l="1"/>
  <c r="N50"/>
  <c r="O50"/>
  <c r="P50" s="1"/>
  <c r="M50"/>
  <c r="Q60"/>
  <c r="P64"/>
  <c r="P31"/>
  <c r="N16"/>
  <c r="O16"/>
  <c r="P16" s="1"/>
  <c r="P17"/>
  <c r="M16"/>
  <c r="O11"/>
  <c r="P12"/>
  <c r="M11"/>
  <c r="Q12"/>
  <c r="N10"/>
  <c r="M10"/>
  <c r="J66"/>
  <c r="J64" s="1"/>
  <c r="J14"/>
  <c r="J12" s="1"/>
  <c r="J11" s="1"/>
  <c r="J28"/>
  <c r="J27" s="1"/>
  <c r="J60"/>
  <c r="I60"/>
  <c r="H60"/>
  <c r="G60"/>
  <c r="J57"/>
  <c r="J53"/>
  <c r="J51"/>
  <c r="J40"/>
  <c r="J36"/>
  <c r="J33"/>
  <c r="J31"/>
  <c r="J23"/>
  <c r="J17"/>
  <c r="I31"/>
  <c r="I12"/>
  <c r="I11" s="1"/>
  <c r="I17"/>
  <c r="I23"/>
  <c r="I27"/>
  <c r="I33"/>
  <c r="I36"/>
  <c r="I40"/>
  <c r="I51"/>
  <c r="I53"/>
  <c r="I57"/>
  <c r="G40"/>
  <c r="G33"/>
  <c r="Q16" l="1"/>
  <c r="O10"/>
  <c r="P10" s="1"/>
  <c r="P11"/>
  <c r="Q11"/>
  <c r="I16"/>
  <c r="I10" s="1"/>
  <c r="I50"/>
  <c r="J16"/>
  <c r="J50"/>
  <c r="G57"/>
  <c r="G17"/>
  <c r="G53"/>
  <c r="G36"/>
  <c r="G27"/>
  <c r="G12"/>
  <c r="G11" s="1"/>
  <c r="G51"/>
  <c r="G67"/>
  <c r="G23"/>
  <c r="G31"/>
  <c r="B9"/>
  <c r="C9" s="1"/>
  <c r="D9" s="1"/>
  <c r="E9" s="1"/>
  <c r="F9" s="1"/>
  <c r="G9" s="1"/>
  <c r="H9" s="1"/>
  <c r="Q10" l="1"/>
  <c r="J10"/>
  <c r="G50"/>
  <c r="G16"/>
  <c r="G10" l="1"/>
</calcChain>
</file>

<file path=xl/sharedStrings.xml><?xml version="1.0" encoding="utf-8"?>
<sst xmlns="http://schemas.openxmlformats.org/spreadsheetml/2006/main" count="273" uniqueCount="154">
  <si>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</si>
  <si>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</si>
  <si>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</si>
  <si>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ГКУ Архангельской области "Дорожное агентство "Архангельскавтодор"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</si>
  <si>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</si>
  <si>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</si>
  <si>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</si>
  <si>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</si>
  <si>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>2015 / 2017</t>
  </si>
  <si>
    <t>1. Строительство мостового перехода через реку Устья на автомобильной дороге Октябрьский – Мягкославская (Некрасово)  с подъездом к дер. Мягкославская</t>
  </si>
  <si>
    <t>130 коек</t>
  </si>
  <si>
    <t xml:space="preserve">министерство строительства и архитектуры Архангельской области </t>
  </si>
  <si>
    <t>2014 / 2017</t>
  </si>
  <si>
    <t>государственная корпорация по содействию разработке, производству 
и экспорту высокотехнологичной промышленной продукции "Ростех"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</si>
  <si>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</si>
  <si>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1. Пристройка сценическо-зрительного комплекса к основному зданию и реконструкция существующего здания Архангельского театра кукол по адресу: г. Архангельск, просп. Троицкий, 5</t>
  </si>
  <si>
    <t>330 мест</t>
  </si>
  <si>
    <t xml:space="preserve"> ГКУ Архангельской области "ГУКС"</t>
  </si>
  <si>
    <t>бюджетные инвестиции в объекты государственной собственности Архангельской области, строительство / приобретение</t>
  </si>
  <si>
    <t>министерство топливно-энергетического комплекса и жилищно-коммунального хозяйства Архангельской области</t>
  </si>
  <si>
    <t>администрации муниципальных образований Архангельской области</t>
  </si>
  <si>
    <t>2016 / 2017</t>
  </si>
  <si>
    <t>Прогнозный срок                                                            (начало / окончание)</t>
  </si>
  <si>
    <t>2016 / 2020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</si>
  <si>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</si>
  <si>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</si>
  <si>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ГКУ Архангельской области "ГУКС"</t>
  </si>
  <si>
    <t>2 единицы</t>
  </si>
  <si>
    <t>2017 / 2019</t>
  </si>
  <si>
    <t>13,4 км</t>
  </si>
  <si>
    <t>агентство по развитию Соловецкого архипелага Архангельской области</t>
  </si>
  <si>
    <t>10,97 км</t>
  </si>
  <si>
    <t>2017 / 2018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</si>
  <si>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</si>
  <si>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</si>
  <si>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</si>
  <si>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</si>
  <si>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субсидии на софинансирование капитальных вложений в объекты муниципальной собственности, приобретение</t>
  </si>
  <si>
    <t>2. Общеобразовательные организации и профессиональные образовательные организации в Архангельской области, в том числе:</t>
  </si>
  <si>
    <t>2) средняя общеобразовательная школа с эстетическим уклоном на 240 мест                                                                     в пос. Ерцево Коношского района</t>
  </si>
  <si>
    <t>320 мест</t>
  </si>
  <si>
    <t>240 мест</t>
  </si>
  <si>
    <t>200 мест</t>
  </si>
  <si>
    <t>60 мест</t>
  </si>
  <si>
    <t>-</t>
  </si>
  <si>
    <t>2018 / 2019</t>
  </si>
  <si>
    <t>853,63 м</t>
  </si>
  <si>
    <t>2015 / 2019</t>
  </si>
  <si>
    <t>2016 / 2018</t>
  </si>
  <si>
    <t>1. Развитие сети учреждений культурно-досугового типа в сельской местности</t>
  </si>
  <si>
    <t>2.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</si>
  <si>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2. Разработка генеральных планов и правил землепользования, координатное описание границ Архангельской области, описание и утверждение в соответствии с требованиями градостроительного и земельного законодательства границ муниципальных образований Архангельской области</t>
  </si>
  <si>
    <t>2014 / 2019</t>
  </si>
  <si>
    <t>2013 / 2018</t>
  </si>
  <si>
    <t>45 чел./смену</t>
  </si>
  <si>
    <t>0,72 км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</si>
  <si>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2019 годы)"</t>
  </si>
  <si>
    <t xml:space="preserve">государственное казенное учреждение Архангельской области "Дирекция по развитию Соловецкого архипелага"
</t>
  </si>
  <si>
    <t>администрация муниципального образования "Приморский муниципальный район"</t>
  </si>
  <si>
    <t>3. Строительство (приобретение) речных судов для осуществления пассажирских перевозок на территории Архангельской области *</t>
  </si>
  <si>
    <t>Общий объем капитальных вложений за счет всех источников, тыс. рублей</t>
  </si>
  <si>
    <t>Общий (предельный) объем бюджетных ассигнований областного бюджета на 2017 год, тыс. рублей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</si>
  <si>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2020 годы)"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</si>
  <si>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</si>
  <si>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</si>
  <si>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 xml:space="preserve">протяженность сетей: ливневой канализации –                                                         494 м;
водоснабжения –                                                                                4 км
</t>
  </si>
  <si>
    <t>субсидии на софинансирование капитальных вложений в объекты муниципальной собственности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</si>
  <si>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2020 годы)"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</si>
  <si>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</si>
  <si>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</si>
  <si>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</si>
  <si>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</si>
  <si>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2020 годы)"</t>
  </si>
  <si>
    <t>V. Адресная программа Архангельской области                                                                                             "Переселение граждан из аварийного жилищного фонда" на 2013 – 2017 годы</t>
  </si>
  <si>
    <t>1. Строительство и реконструкция системы водоснабжения поселка Соловецкий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</si>
  <si>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2020 годы)"</t>
  </si>
  <si>
    <t>государственное казенное учреждение Архангельской области "Дорожное агентство "Архангельскавтодор" (далее – ГКУ Архангельской области "Дорожное агентство "Архангельскавтодор")</t>
  </si>
  <si>
    <t>2. Реконструкция автомобильной дороги Усть-Ваеньга – Осиново – Фалюки (до дер. Задориха) на участке км 43+500 – км 63+000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</si>
  <si>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– 2020 годы)"</t>
  </si>
  <si>
    <t>администрация муниципального образования "Вилегодский муниципальный район"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</si>
  <si>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2020 годы)"</t>
  </si>
  <si>
    <t>1. Укрепление правого берега реки Северная Двина в Соломбальском территориальном округе           г. Архангельска на участке от улицы Маяковского                                             до улицы Кедрова (I этап, 1 подэтап)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</si>
  <si>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                                                                                                              (2014 – 2020 годы)"</t>
  </si>
  <si>
    <t>администрация муниципального образования "Котлас"</t>
  </si>
  <si>
    <r>
      <t>сети: водоснабжения – 113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/час; теплоснабжения – 7,1 Гкал/час; электроснабжения – 3562 кВА
</t>
    </r>
  </si>
  <si>
    <r>
      <t>4500 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</si>
  <si>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>3. Строительство автомобильной дороги по проезду Сибиряковцев в обход областной больницы
г. Архангельска</t>
  </si>
  <si>
    <t xml:space="preserve">97 020 кв. м жилых площадей
</t>
  </si>
  <si>
    <t>1) строительство автомобильной дороги Подъезд к
с. Шеговары от автомобильной дороги М-8 "Холмогоры" в Шенкурском районе Архангельской области</t>
  </si>
  <si>
    <t xml:space="preserve">3) строительство автомобильной дороги Подъезд к дер. Логиновская от автомобильной дороги "Подъезд к дер. Макаровская" в Няндомском районе Архангельской области </t>
  </si>
  <si>
    <t>протяженность:                                             дороги – 1,486 км, в том числе                            мостового перехода – 139,54 п. м</t>
  </si>
  <si>
    <t>1) строительство школы-сада в правобережной части
г. Каргополя по ул.Чеснокова, 12б</t>
  </si>
  <si>
    <t>1) строительство начальной общеобразовательной школы на 320 учащихся в
с. Красноборск Архангельской области</t>
  </si>
  <si>
    <t>2) строительство автомобильной дороги Подъезд к
дер. Никифоровская от автомобильной дороги М-8 "Холмогоры" в Шенкурском районе Архангельской области</t>
  </si>
  <si>
    <t>3) строительство детского сада на 60 мест в
пос. Турдеевск
г. Архангельска*</t>
  </si>
  <si>
    <t>280 мест</t>
  </si>
  <si>
    <t>2018 / -</t>
  </si>
  <si>
    <t>2015 / -</t>
  </si>
  <si>
    <t>2017 / -</t>
  </si>
  <si>
    <t xml:space="preserve">2) строительство детского сада на 120 мест в
пос. Катунино Приморского района Архангельской области
</t>
  </si>
  <si>
    <t xml:space="preserve">2. Строительство канализационных сетей и коллекторов, канализационных очистных сооружений поселка Соловецкий </t>
  </si>
  <si>
    <t>3. Строительство комплекса по переработке и размещению отходов производства и потребления в поселке Соловецкий Приморского района</t>
  </si>
  <si>
    <t>3. Развитие газификации в сельской местности</t>
  </si>
  <si>
    <t>администрация муниципального образования "Котласский муниципальный район"</t>
  </si>
  <si>
    <t>2) газопровод высокого, среднего и низкого давления в МО "Аргуновское" Вельского района Архангельской области</t>
  </si>
  <si>
    <t>1. Перинатальный центр по адресу: Архангельск, пр. Ломоносова, мощностью 130 коек</t>
  </si>
  <si>
    <t>1. Строительство (создание "под ключ")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</si>
  <si>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1. Строительство футбольного поля и беговых дорожек на стадионе "Салют", расположенном по адресу:                                                                                                    г. Котлас, пр. Мира, 45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</si>
  <si>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</si>
  <si>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1) строительство газораспределительной сети в дер. Куимиха Котласского района Архангельской области</t>
  </si>
  <si>
    <t>1. Модульные водоочистные сооружения из поверхностного источника для обеспечения питьевой водой южных районов
г. Архангельска (1-й пусковой комплекс)</t>
  </si>
  <si>
    <t>2. Строительство центра культурного развития в
г. Каргополе по адресу: Архангельская область,             г. Каргополь, ул. Гагарина, 25</t>
  </si>
  <si>
    <t xml:space="preserve">протяженность дороги – 19,5 км </t>
  </si>
  <si>
    <t>1) строительство центра культурного развития на 120 мест в с. Ильинско-Подомское Вилегодского района Архангельской области</t>
  </si>
  <si>
    <t>протяженность дороги – 1,975 км</t>
  </si>
  <si>
    <t>протяженность дороги – 1,479 км</t>
  </si>
  <si>
    <t>протяженность дороги – 0,237 км</t>
  </si>
  <si>
    <t>протяженность газопровода – 5 км</t>
  </si>
  <si>
    <t>протяженность газопровода – 3 км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</si>
  <si>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2020 годы)"</t>
  </si>
  <si>
    <t>2. 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</si>
  <si>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бюджетные инвестиции в объекты государственной собственности Архангельской области, проектирование и реконструкция</t>
  </si>
  <si>
    <t>8. Строительство мостового перехода через реку Мысовая на км 92+991 автомобильной дороги Карпогоры – Сосновка – Нюхча – граница с Республикой Коми</t>
  </si>
  <si>
    <t>9. Строительство автомобильной дороги Котлас – Коряжма, км 0-км 41 (1 пусковой комплекс)</t>
  </si>
  <si>
    <t>протяженность дороги – 1,7 км</t>
  </si>
  <si>
    <t>Предлагаемые               изменения</t>
  </si>
  <si>
    <t>1) обеспечение объектами инженерной инфраструктуры и наружного пожаротушения земельных участков, предоставляемых для расселения аварийного жилья</t>
  </si>
  <si>
    <t>2. Корректировка проекта, экспертиза и строительство объекта "Лыжероллерная трасса на лыжном стадионе в деревне Малые Карелы"</t>
  </si>
  <si>
    <t>2) обеспечение земельных участков инженерной инфраструктурой для строительства многоквартирных домов в VI – VII жилых районах (магистральные сети) (проектирование, строительство, выполнение кадастровых работ)</t>
  </si>
  <si>
    <t>20 чел./смену</t>
  </si>
  <si>
    <t>2016 / 2016</t>
  </si>
  <si>
    <t>4) строительство детского комбината на 280 мест                                            в 7 микрорайоне территориального округа Майская горка города Архангельска</t>
  </si>
  <si>
    <t xml:space="preserve"> объем принимаемых отходов  –                           6 419,94 куб. м / год</t>
  </si>
  <si>
    <t>4.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Обводный канал в муниципальном образовании "Город Архангельск")*</t>
  </si>
  <si>
    <t>5. 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Обводный канал в муниципальном образовании "Город Архангельск")*</t>
  </si>
  <si>
    <t>6. Разработка проектной документации на реконструкцию автомобильной дороги Архангельск (от пос. Брин-Наволок) – Каргополь – Вытегра (до с. Прокшино) на участке Самодед  –  Кяма</t>
  </si>
  <si>
    <t>7. Разработка проектной документации на реконструкцию мостового перехода через реку Вага на км 2+067 автомобильной дороги Вельск  –  Шангалы</t>
  </si>
  <si>
    <t>2. 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                             2 подэтап, и II этап)</t>
  </si>
  <si>
    <t>3. Осуществление функций авторского и археологического надзора,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1 подэтап, I этап,                               2 подэтап, и II этап)</t>
  </si>
  <si>
    <t>28 010 кв. м жилых площадей</t>
  </si>
  <si>
    <t>протяженность дороги – 0,546 км, в том числе мостового перехода – 48,2 п. м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</si>
  <si>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</t>
  </si>
  <si>
    <t xml:space="preserve">Отчет об исполнении областной адресной инвестиционной программы за 1 квартал 2017 года </t>
  </si>
  <si>
    <t>Утверждено на год (в  ред 24.03.2017 № 520-33-ОЗ)</t>
  </si>
  <si>
    <t>Уточненная сводная бюджетная роспись на 2017 год по состоянию на 31.03.2017</t>
  </si>
  <si>
    <t>План кассовых выплат на 1 квартал 2017 года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</si>
  <si>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</si>
  <si>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Исполнено на 31.03.2017</t>
  </si>
  <si>
    <t>Исполнение, в процентах</t>
  </si>
  <si>
    <t>к уточненной сводной бюджетной росписи на год</t>
  </si>
  <si>
    <t>к плану на 1 квартал</t>
  </si>
  <si>
    <t>Приложение № 6 к пояснительной записке к отчету об исполнении областного бюджета за 1 квартал 2017 года  по форме приложения № 16 к областному закону "Об областном бюджете на 2017 год и на плановый период 2018 и 2019 годов"</t>
  </si>
  <si>
    <t>тыс. рублей</t>
  </si>
  <si>
    <t>IV. Программа модернизации здравоохранения Архангельской области на 2011 – 2017 годы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</si>
</sst>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#,##0.0"/>
  </numFmts>
  <fonts count="2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2" borderId="4">
      <alignment horizontal="center" vertical="center" wrapText="1"/>
    </xf>
    <xf numFmtId="165" fontId="12" fillId="0" borderId="4">
      <alignment horizontal="center" vertical="center" wrapText="1"/>
    </xf>
    <xf numFmtId="0" fontId="12" fillId="0" borderId="4">
      <alignment horizontal="center" vertical="center" wrapText="1"/>
    </xf>
    <xf numFmtId="0" fontId="12" fillId="0" borderId="6">
      <alignment horizontal="center" vertical="center" wrapText="1"/>
    </xf>
    <xf numFmtId="0" fontId="12" fillId="0" borderId="7">
      <alignment horizontal="center" vertical="center" wrapText="1"/>
    </xf>
    <xf numFmtId="49" fontId="12" fillId="0" borderId="7">
      <alignment horizontal="center" vertical="center" wrapText="1"/>
    </xf>
    <xf numFmtId="0" fontId="19" fillId="0" borderId="0">
      <alignment horizontal="left" vertical="center" wrapText="1"/>
    </xf>
  </cellStyleXfs>
  <cellXfs count="86">
    <xf numFmtId="0" fontId="0" fillId="0" borderId="0" xfId="0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/>
    <xf numFmtId="0" fontId="9" fillId="0" borderId="0" xfId="0" applyFont="1" applyFill="1" applyBorder="1"/>
    <xf numFmtId="0" fontId="9" fillId="0" borderId="0" xfId="0" applyFont="1" applyFill="1"/>
    <xf numFmtId="164" fontId="5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49" fontId="13" fillId="0" borderId="7" xfId="9" applyNumberFormat="1" applyFo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0" fontId="14" fillId="0" borderId="0" xfId="0" applyFont="1" applyFill="1" applyBorder="1" applyAlignment="1">
      <alignment horizontal="center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Border="1"/>
    <xf numFmtId="0" fontId="1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3" fillId="0" borderId="0" xfId="10" applyNumberFormat="1" applyFont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3" fillId="0" borderId="11" xfId="0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13" fillId="0" borderId="9" xfId="8" applyNumberFormat="1" applyFont="1" applyBorder="1" applyProtection="1">
      <alignment horizontal="center" vertical="center" wrapText="1"/>
    </xf>
    <xf numFmtId="0" fontId="13" fillId="0" borderId="10" xfId="8" applyNumberFormat="1" applyFont="1" applyBorder="1" applyProtection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6" fillId="0" borderId="0" xfId="0" applyFont="1" applyFill="1" applyBorder="1" applyAlignment="1">
      <alignment horizontal="left"/>
    </xf>
    <xf numFmtId="165" fontId="13" fillId="0" borderId="5" xfId="5" applyNumberFormat="1" applyFont="1" applyBorder="1" applyAlignment="1" applyProtection="1">
      <alignment horizontal="center" vertical="center" wrapText="1"/>
    </xf>
    <xf numFmtId="165" fontId="13" fillId="0" borderId="8" xfId="5" applyNumberFormat="1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/>
    <xf numFmtId="0" fontId="13" fillId="0" borderId="5" xfId="7" applyNumberFormat="1" applyFont="1" applyBorder="1" applyAlignment="1" applyProtection="1">
      <alignment horizontal="center" vertical="center" wrapText="1"/>
    </xf>
    <xf numFmtId="0" fontId="13" fillId="0" borderId="8" xfId="7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5" xfId="6" applyNumberFormat="1" applyFont="1" applyBorder="1" applyAlignment="1" applyProtection="1">
      <alignment horizontal="center" vertical="center" wrapText="1"/>
    </xf>
    <xf numFmtId="0" fontId="13" fillId="0" borderId="8" xfId="6" applyNumberFormat="1" applyFont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3" fillId="2" borderId="5" xfId="4" applyNumberFormat="1" applyFont="1" applyBorder="1" applyAlignment="1" applyProtection="1">
      <alignment horizontal="center" vertical="center" wrapText="1"/>
    </xf>
    <xf numFmtId="164" fontId="22" fillId="0" borderId="1" xfId="0" applyNumberFormat="1" applyFont="1" applyFill="1" applyBorder="1" applyAlignment="1">
      <alignment horizontal="right"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164" fontId="16" fillId="3" borderId="1" xfId="0" applyNumberFormat="1" applyFont="1" applyFill="1" applyBorder="1" applyAlignment="1">
      <alignment horizontal="right" vertical="center" wrapText="1"/>
    </xf>
    <xf numFmtId="164" fontId="23" fillId="0" borderId="1" xfId="0" applyNumberFormat="1" applyFont="1" applyFill="1" applyBorder="1" applyAlignment="1">
      <alignment horizontal="right" vertical="center" wrapText="1"/>
    </xf>
    <xf numFmtId="164" fontId="23" fillId="3" borderId="1" xfId="0" applyNumberFormat="1" applyFont="1" applyFill="1" applyBorder="1" applyAlignment="1">
      <alignment horizontal="right" vertical="center" wrapText="1"/>
    </xf>
    <xf numFmtId="164" fontId="16" fillId="0" borderId="1" xfId="0" applyNumberFormat="1" applyFont="1" applyFill="1" applyBorder="1" applyAlignment="1">
      <alignment horizontal="right" vertical="center"/>
    </xf>
    <xf numFmtId="164" fontId="16" fillId="3" borderId="1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right" vertical="center" wrapText="1"/>
    </xf>
    <xf numFmtId="164" fontId="16" fillId="0" borderId="2" xfId="0" applyNumberFormat="1" applyFont="1" applyFill="1" applyBorder="1" applyAlignment="1">
      <alignment horizontal="right" vertical="center" wrapText="1"/>
    </xf>
    <xf numFmtId="164" fontId="16" fillId="3" borderId="2" xfId="0" applyNumberFormat="1" applyFont="1" applyFill="1" applyBorder="1" applyAlignment="1">
      <alignment horizontal="right" vertical="center" wrapText="1"/>
    </xf>
    <xf numFmtId="164" fontId="16" fillId="0" borderId="1" xfId="1" applyNumberFormat="1" applyFont="1" applyFill="1" applyBorder="1" applyAlignment="1">
      <alignment horizontal="right" vertical="center"/>
    </xf>
    <xf numFmtId="164" fontId="16" fillId="3" borderId="1" xfId="1" applyNumberFormat="1" applyFont="1" applyFill="1" applyBorder="1" applyAlignment="1">
      <alignment horizontal="right" vertical="center"/>
    </xf>
  </cellXfs>
  <cellStyles count="11">
    <cellStyle name="st64" xfId="10"/>
    <cellStyle name="st66" xfId="8"/>
    <cellStyle name="st67" xfId="7"/>
    <cellStyle name="xl25" xfId="4"/>
    <cellStyle name="xl56" xfId="5"/>
    <cellStyle name="xl62" xfId="6"/>
    <cellStyle name="xl68" xfId="9"/>
    <cellStyle name="Обычный" xfId="0" builtinId="0"/>
    <cellStyle name="Финансовый 2" xfId="1"/>
    <cellStyle name="Финансовый 2 2" xfId="2"/>
    <cellStyle name="Финансов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E83"/>
  <sheetViews>
    <sheetView showGridLines="0" tabSelected="1" view="pageBreakPreview" topLeftCell="A66" zoomScale="75" zoomScaleNormal="100" zoomScaleSheetLayoutView="75" workbookViewId="0">
      <selection activeCell="J12" sqref="J12"/>
    </sheetView>
  </sheetViews>
  <sheetFormatPr defaultColWidth="9.140625" defaultRowHeight="15" outlineLevelRow="1"/>
  <cols>
    <col min="1" max="1" width="41.7109375" style="30" customWidth="1"/>
    <col min="2" max="3" width="19.85546875" style="30" customWidth="1"/>
    <col min="4" max="4" width="22.42578125" style="30" customWidth="1"/>
    <col min="5" max="5" width="23.85546875" style="30" customWidth="1"/>
    <col min="6" max="6" width="14.85546875" style="30" customWidth="1"/>
    <col min="7" max="7" width="18.85546875" style="30" customWidth="1"/>
    <col min="8" max="9" width="18.42578125" style="30" hidden="1" customWidth="1"/>
    <col min="10" max="10" width="18.42578125" style="30" customWidth="1"/>
    <col min="11" max="11" width="20.28515625" style="30" hidden="1" customWidth="1"/>
    <col min="12" max="12" width="19.85546875" style="30" customWidth="1"/>
    <col min="13" max="13" width="19.7109375" style="30" customWidth="1"/>
    <col min="14" max="14" width="22.28515625" style="29" customWidth="1"/>
    <col min="15" max="15" width="19.42578125" style="30" customWidth="1"/>
    <col min="16" max="16" width="13.85546875" style="29" customWidth="1"/>
    <col min="17" max="17" width="15.85546875" style="29" customWidth="1"/>
    <col min="18" max="19" width="0" style="3" hidden="1" customWidth="1"/>
    <col min="20" max="26" width="9.140625" style="3"/>
    <col min="27" max="16384" width="9.140625" style="4"/>
  </cols>
  <sheetData>
    <row r="1" spans="1:26" ht="63.7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43" t="s">
        <v>151</v>
      </c>
      <c r="L1" s="44"/>
      <c r="M1" s="44"/>
      <c r="N1" s="44"/>
      <c r="O1" s="44"/>
      <c r="P1" s="44"/>
      <c r="Q1" s="44"/>
    </row>
    <row r="2" spans="1:26" ht="15.75">
      <c r="A2" s="29"/>
      <c r="B2" s="29"/>
      <c r="C2" s="29"/>
      <c r="D2" s="29"/>
      <c r="E2" s="29"/>
      <c r="F2" s="29"/>
      <c r="G2" s="29"/>
      <c r="H2" s="29"/>
      <c r="I2" s="29"/>
      <c r="J2" s="29"/>
      <c r="K2" s="51"/>
      <c r="L2" s="51"/>
    </row>
    <row r="3" spans="1:26" ht="26.2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31"/>
      <c r="L3" s="31"/>
    </row>
    <row r="4" spans="1:26" ht="26.25" customHeight="1">
      <c r="A4" s="49" t="s">
        <v>142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  <c r="Q4" s="50"/>
    </row>
    <row r="5" spans="1:26" ht="18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39"/>
      <c r="Q5" s="39"/>
    </row>
    <row r="6" spans="1:26" ht="26.2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29"/>
      <c r="Q6" s="40" t="s">
        <v>152</v>
      </c>
    </row>
    <row r="7" spans="1:26" ht="26.25" customHeight="1">
      <c r="A7" s="57" t="s">
        <v>4</v>
      </c>
      <c r="B7" s="57" t="s">
        <v>0</v>
      </c>
      <c r="C7" s="57" t="s">
        <v>5</v>
      </c>
      <c r="D7" s="57" t="s">
        <v>2</v>
      </c>
      <c r="E7" s="57" t="s">
        <v>1</v>
      </c>
      <c r="F7" s="57" t="s">
        <v>22</v>
      </c>
      <c r="G7" s="57" t="s">
        <v>60</v>
      </c>
      <c r="H7" s="57" t="s">
        <v>61</v>
      </c>
      <c r="I7" s="62" t="s">
        <v>125</v>
      </c>
      <c r="J7" s="57" t="s">
        <v>61</v>
      </c>
      <c r="K7" s="73" t="s">
        <v>143</v>
      </c>
      <c r="L7" s="52" t="s">
        <v>144</v>
      </c>
      <c r="M7" s="60" t="s">
        <v>145</v>
      </c>
      <c r="N7" s="55" t="s">
        <v>146</v>
      </c>
      <c r="O7" s="52" t="s">
        <v>147</v>
      </c>
      <c r="P7" s="47" t="s">
        <v>148</v>
      </c>
      <c r="Q7" s="48"/>
    </row>
    <row r="8" spans="1:26" ht="141" customHeight="1">
      <c r="A8" s="57"/>
      <c r="B8" s="57"/>
      <c r="C8" s="58"/>
      <c r="D8" s="58"/>
      <c r="E8" s="58"/>
      <c r="F8" s="58"/>
      <c r="G8" s="58"/>
      <c r="H8" s="58"/>
      <c r="I8" s="63"/>
      <c r="J8" s="58"/>
      <c r="K8" s="59"/>
      <c r="L8" s="59"/>
      <c r="M8" s="61"/>
      <c r="N8" s="56"/>
      <c r="O8" s="53"/>
      <c r="P8" s="28" t="s">
        <v>149</v>
      </c>
      <c r="Q8" s="28" t="s">
        <v>150</v>
      </c>
    </row>
    <row r="9" spans="1:26" s="6" customFormat="1" ht="13.5" customHeight="1">
      <c r="A9" s="17">
        <v>1</v>
      </c>
      <c r="B9" s="17">
        <f>1+A9</f>
        <v>2</v>
      </c>
      <c r="C9" s="17">
        <f t="shared" ref="C9:H9" si="0">1+B9</f>
        <v>3</v>
      </c>
      <c r="D9" s="17">
        <f t="shared" si="0"/>
        <v>4</v>
      </c>
      <c r="E9" s="17">
        <f t="shared" si="0"/>
        <v>5</v>
      </c>
      <c r="F9" s="17">
        <f t="shared" si="0"/>
        <v>6</v>
      </c>
      <c r="G9" s="17">
        <f t="shared" si="0"/>
        <v>7</v>
      </c>
      <c r="H9" s="17">
        <f t="shared" si="0"/>
        <v>8</v>
      </c>
      <c r="I9" s="17">
        <v>9</v>
      </c>
      <c r="J9" s="17">
        <v>8</v>
      </c>
      <c r="K9" s="17">
        <v>7</v>
      </c>
      <c r="L9" s="17">
        <v>9</v>
      </c>
      <c r="M9" s="17">
        <v>10</v>
      </c>
      <c r="N9" s="17">
        <v>11</v>
      </c>
      <c r="O9" s="17">
        <v>12</v>
      </c>
      <c r="P9" s="17">
        <v>13</v>
      </c>
      <c r="Q9" s="17">
        <v>14</v>
      </c>
      <c r="R9" s="5"/>
      <c r="S9" s="5"/>
      <c r="T9" s="5"/>
      <c r="U9" s="5"/>
      <c r="V9" s="5"/>
      <c r="W9" s="5"/>
      <c r="X9" s="5"/>
      <c r="Y9" s="5"/>
      <c r="Z9" s="5"/>
    </row>
    <row r="10" spans="1:26" ht="27.75" customHeight="1">
      <c r="A10" s="66" t="s">
        <v>14</v>
      </c>
      <c r="B10" s="67"/>
      <c r="C10" s="67"/>
      <c r="D10" s="67"/>
      <c r="E10" s="38"/>
      <c r="F10" s="38"/>
      <c r="G10" s="74">
        <f t="shared" ref="G10" si="1">G11+G16+G27+G31+G33+G36+G40+G50+G60+G64+G67</f>
        <v>14236274.129999999</v>
      </c>
      <c r="H10" s="74">
        <v>1967217.9000000001</v>
      </c>
      <c r="I10" s="74">
        <f>I11+I16+I27+I31+I33+I36+I40+I50+I60+I64+I67</f>
        <v>331.7</v>
      </c>
      <c r="J10" s="74">
        <f>J11+J16+J27+J31+J33+J36+J40+J50+J60+J64+J67</f>
        <v>1967549.5999999999</v>
      </c>
      <c r="K10" s="74"/>
      <c r="L10" s="74">
        <f>L11+L16+L27+L31+L33+L36+L40+L50+L60+L64+L67</f>
        <v>1967549.5999999999</v>
      </c>
      <c r="M10" s="74">
        <f>M11+M16+M27+M31+M33+M36+M40+M50+M60+M64+M67</f>
        <v>357953</v>
      </c>
      <c r="N10" s="74">
        <f>N11+N16+N27+N31+N33+N36+N40+N50+N60+N64+N67</f>
        <v>357953</v>
      </c>
      <c r="O10" s="74">
        <f>O11+O16+O27+O31+O33+O36+O40+O50+O60+O64+O67</f>
        <v>353380.1</v>
      </c>
      <c r="P10" s="74">
        <f>O10/L10*100</f>
        <v>17.96041634731851</v>
      </c>
      <c r="Q10" s="74">
        <f>O10/M10*100</f>
        <v>98.722485912955051</v>
      </c>
      <c r="R10" s="4"/>
      <c r="S10" s="4"/>
      <c r="T10" s="4"/>
      <c r="U10" s="4"/>
      <c r="V10" s="4"/>
      <c r="W10" s="4"/>
      <c r="X10" s="4"/>
      <c r="Y10" s="4"/>
      <c r="Z10" s="4"/>
    </row>
    <row r="11" spans="1:26" ht="56.25" customHeight="1">
      <c r="A11" s="69" t="s">
        <v>62</v>
      </c>
      <c r="B11" s="72"/>
      <c r="C11" s="72"/>
      <c r="D11" s="72"/>
      <c r="E11" s="32"/>
      <c r="F11" s="32"/>
      <c r="G11" s="75">
        <f t="shared" ref="G11" si="2">G12+G15</f>
        <v>511453.10000000003</v>
      </c>
      <c r="H11" s="75">
        <v>349291.6</v>
      </c>
      <c r="I11" s="75">
        <f>I12+I15</f>
        <v>157.6</v>
      </c>
      <c r="J11" s="75">
        <f>J12+J15</f>
        <v>349449.2</v>
      </c>
      <c r="K11" s="75"/>
      <c r="L11" s="75">
        <f>L12+L15</f>
        <v>349449.2</v>
      </c>
      <c r="M11" s="75">
        <f>M12+M15</f>
        <v>86570.4</v>
      </c>
      <c r="N11" s="75">
        <f>N12+N15</f>
        <v>86570.4</v>
      </c>
      <c r="O11" s="75">
        <f>O12+O15</f>
        <v>86570.4</v>
      </c>
      <c r="P11" s="75">
        <f>O11/L11*100</f>
        <v>24.773386231818527</v>
      </c>
      <c r="Q11" s="75">
        <f>O11/M11*100</f>
        <v>100</v>
      </c>
      <c r="R11" s="4"/>
      <c r="S11" s="4"/>
      <c r="T11" s="4"/>
      <c r="U11" s="4"/>
      <c r="V11" s="4"/>
      <c r="W11" s="4"/>
      <c r="X11" s="4"/>
      <c r="Y11" s="4"/>
      <c r="Z11" s="4"/>
    </row>
    <row r="12" spans="1:26" ht="92.25" customHeight="1">
      <c r="A12" s="69" t="s">
        <v>63</v>
      </c>
      <c r="B12" s="68"/>
      <c r="C12" s="68"/>
      <c r="D12" s="68"/>
      <c r="E12" s="23"/>
      <c r="F12" s="23"/>
      <c r="G12" s="75">
        <f t="shared" ref="G12" si="3">SUM(G13:G14)</f>
        <v>413113.30000000005</v>
      </c>
      <c r="H12" s="75">
        <v>349291.6</v>
      </c>
      <c r="I12" s="75">
        <f>I13+I14</f>
        <v>157.6</v>
      </c>
      <c r="J12" s="76">
        <f>J13+J14</f>
        <v>349449.2</v>
      </c>
      <c r="K12" s="76"/>
      <c r="L12" s="76">
        <f>L13+L14</f>
        <v>349449.2</v>
      </c>
      <c r="M12" s="76">
        <f>M13+M14</f>
        <v>86570.4</v>
      </c>
      <c r="N12" s="76">
        <f>N13+N14</f>
        <v>86570.4</v>
      </c>
      <c r="O12" s="76">
        <f>O13+O14</f>
        <v>86570.4</v>
      </c>
      <c r="P12" s="76">
        <f t="shared" ref="P12:P66" si="4">O12/L12*100</f>
        <v>24.773386231818527</v>
      </c>
      <c r="Q12" s="76">
        <f t="shared" ref="Q12:Q61" si="5">O12/M12*100</f>
        <v>100</v>
      </c>
    </row>
    <row r="13" spans="1:26" ht="155.25" customHeight="1">
      <c r="A13" s="22" t="s">
        <v>126</v>
      </c>
      <c r="B13" s="2" t="s">
        <v>84</v>
      </c>
      <c r="C13" s="23" t="s">
        <v>6</v>
      </c>
      <c r="D13" s="23" t="s">
        <v>11</v>
      </c>
      <c r="E13" s="23" t="s">
        <v>64</v>
      </c>
      <c r="F13" s="23" t="s">
        <v>8</v>
      </c>
      <c r="G13" s="75">
        <v>238051.1</v>
      </c>
      <c r="H13" s="75">
        <v>142062</v>
      </c>
      <c r="I13" s="75"/>
      <c r="J13" s="76">
        <v>142062</v>
      </c>
      <c r="K13" s="76"/>
      <c r="L13" s="76">
        <v>142062</v>
      </c>
      <c r="M13" s="76">
        <v>39782.300000000003</v>
      </c>
      <c r="N13" s="76">
        <v>39782.300000000003</v>
      </c>
      <c r="O13" s="76">
        <v>39782.300000000003</v>
      </c>
      <c r="P13" s="76">
        <f t="shared" si="4"/>
        <v>28.003477354957695</v>
      </c>
      <c r="Q13" s="76">
        <f t="shared" si="5"/>
        <v>100</v>
      </c>
    </row>
    <row r="14" spans="1:26" ht="156" customHeight="1">
      <c r="A14" s="22" t="s">
        <v>128</v>
      </c>
      <c r="B14" s="2" t="s">
        <v>65</v>
      </c>
      <c r="C14" s="23" t="s">
        <v>24</v>
      </c>
      <c r="D14" s="23" t="s">
        <v>11</v>
      </c>
      <c r="E14" s="23" t="s">
        <v>26</v>
      </c>
      <c r="F14" s="23" t="s">
        <v>8</v>
      </c>
      <c r="G14" s="75">
        <v>175062.2</v>
      </c>
      <c r="H14" s="75">
        <v>207229.6</v>
      </c>
      <c r="I14" s="75">
        <v>157.6</v>
      </c>
      <c r="J14" s="76">
        <f>H14+I14</f>
        <v>207387.2</v>
      </c>
      <c r="K14" s="76"/>
      <c r="L14" s="76">
        <f>J14+K14</f>
        <v>207387.2</v>
      </c>
      <c r="M14" s="76">
        <v>46788.1</v>
      </c>
      <c r="N14" s="76">
        <v>46788.1</v>
      </c>
      <c r="O14" s="76">
        <v>46788.1</v>
      </c>
      <c r="P14" s="76">
        <f t="shared" si="4"/>
        <v>22.560746275565702</v>
      </c>
      <c r="Q14" s="76">
        <f t="shared" si="5"/>
        <v>100</v>
      </c>
    </row>
    <row r="15" spans="1:26" ht="117.75" customHeight="1">
      <c r="A15" s="69" t="s">
        <v>51</v>
      </c>
      <c r="B15" s="70"/>
      <c r="C15" s="23" t="s">
        <v>66</v>
      </c>
      <c r="D15" s="23" t="s">
        <v>11</v>
      </c>
      <c r="E15" s="23" t="s">
        <v>20</v>
      </c>
      <c r="F15" s="23" t="s">
        <v>52</v>
      </c>
      <c r="G15" s="75">
        <v>98339.8</v>
      </c>
      <c r="H15" s="75">
        <v>0</v>
      </c>
      <c r="I15" s="75">
        <v>0</v>
      </c>
      <c r="J15" s="76">
        <v>0</v>
      </c>
      <c r="K15" s="76"/>
      <c r="L15" s="76">
        <v>0</v>
      </c>
      <c r="M15" s="76">
        <v>0</v>
      </c>
      <c r="N15" s="76">
        <v>0</v>
      </c>
      <c r="O15" s="76">
        <v>0</v>
      </c>
      <c r="P15" s="76"/>
      <c r="Q15" s="76"/>
    </row>
    <row r="16" spans="1:26" ht="42" customHeight="1">
      <c r="A16" s="69" t="s">
        <v>67</v>
      </c>
      <c r="B16" s="72"/>
      <c r="C16" s="72"/>
      <c r="D16" s="72"/>
      <c r="E16" s="23"/>
      <c r="F16" s="22"/>
      <c r="G16" s="75">
        <f t="shared" ref="G16" si="6">G17+G23</f>
        <v>1255301.2</v>
      </c>
      <c r="H16" s="75">
        <v>153902</v>
      </c>
      <c r="I16" s="75">
        <f>I17+I23</f>
        <v>0</v>
      </c>
      <c r="J16" s="76">
        <f>J17+J23</f>
        <v>153902</v>
      </c>
      <c r="K16" s="76"/>
      <c r="L16" s="76">
        <f>L17+L23</f>
        <v>153902</v>
      </c>
      <c r="M16" s="76">
        <f>M17+M23</f>
        <v>21093</v>
      </c>
      <c r="N16" s="76">
        <f>N17+N23</f>
        <v>21093</v>
      </c>
      <c r="O16" s="76">
        <f>O17+O23</f>
        <v>21093</v>
      </c>
      <c r="P16" s="76">
        <f t="shared" si="4"/>
        <v>13.705474912606725</v>
      </c>
      <c r="Q16" s="76">
        <f t="shared" si="5"/>
        <v>100</v>
      </c>
    </row>
    <row r="17" spans="1:26" ht="39" customHeight="1">
      <c r="A17" s="69" t="s">
        <v>35</v>
      </c>
      <c r="B17" s="70"/>
      <c r="C17" s="70"/>
      <c r="D17" s="70"/>
      <c r="E17" s="41"/>
      <c r="F17" s="42"/>
      <c r="G17" s="75">
        <f>SUM(G18:G22)</f>
        <v>605415.69999999995</v>
      </c>
      <c r="H17" s="75">
        <v>46902</v>
      </c>
      <c r="I17" s="75">
        <f>I18+I20+I21+I22</f>
        <v>0</v>
      </c>
      <c r="J17" s="76">
        <f>J18+J20+J21+J22</f>
        <v>46902</v>
      </c>
      <c r="K17" s="76"/>
      <c r="L17" s="76">
        <f>L18+L20+L21+L22</f>
        <v>46902</v>
      </c>
      <c r="M17" s="76">
        <f>M18+M20+M21+M22</f>
        <v>0</v>
      </c>
      <c r="N17" s="76">
        <f>N18+N20+N21+N22</f>
        <v>0</v>
      </c>
      <c r="O17" s="76">
        <f>O18+O20+O21+O22</f>
        <v>0</v>
      </c>
      <c r="P17" s="76">
        <f t="shared" si="4"/>
        <v>0</v>
      </c>
      <c r="Q17" s="76">
        <v>0</v>
      </c>
    </row>
    <row r="18" spans="1:26" ht="128.25" customHeight="1">
      <c r="A18" s="22" t="s">
        <v>91</v>
      </c>
      <c r="B18" s="23" t="s">
        <v>42</v>
      </c>
      <c r="C18" s="23" t="s">
        <v>36</v>
      </c>
      <c r="D18" s="23" t="s">
        <v>11</v>
      </c>
      <c r="E18" s="23" t="s">
        <v>68</v>
      </c>
      <c r="F18" s="23" t="s">
        <v>53</v>
      </c>
      <c r="G18" s="75">
        <v>171871.5</v>
      </c>
      <c r="H18" s="77">
        <v>0</v>
      </c>
      <c r="I18" s="77">
        <v>0</v>
      </c>
      <c r="J18" s="78">
        <v>0</v>
      </c>
      <c r="K18" s="78"/>
      <c r="L18" s="78">
        <v>0</v>
      </c>
      <c r="M18" s="78">
        <v>0</v>
      </c>
      <c r="N18" s="78">
        <v>0</v>
      </c>
      <c r="O18" s="78">
        <v>0</v>
      </c>
      <c r="P18" s="76"/>
      <c r="Q18" s="76"/>
    </row>
    <row r="19" spans="1:26" ht="130.5" hidden="1" customHeight="1">
      <c r="A19" s="22"/>
      <c r="B19" s="23"/>
      <c r="C19" s="23"/>
      <c r="D19" s="23"/>
      <c r="E19" s="1"/>
      <c r="F19" s="23"/>
      <c r="G19" s="75"/>
      <c r="H19" s="77">
        <v>0</v>
      </c>
      <c r="I19" s="77">
        <v>0</v>
      </c>
      <c r="J19" s="78">
        <v>0</v>
      </c>
      <c r="K19" s="78"/>
      <c r="L19" s="78">
        <v>0</v>
      </c>
      <c r="M19" s="78">
        <v>0</v>
      </c>
      <c r="N19" s="78">
        <v>0</v>
      </c>
      <c r="O19" s="78">
        <v>0</v>
      </c>
      <c r="P19" s="76" t="e">
        <f t="shared" si="4"/>
        <v>#DIV/0!</v>
      </c>
      <c r="Q19" s="76" t="e">
        <f t="shared" si="5"/>
        <v>#DIV/0!</v>
      </c>
    </row>
    <row r="20" spans="1:26" ht="136.5" customHeight="1">
      <c r="A20" s="22" t="s">
        <v>99</v>
      </c>
      <c r="B20" s="23" t="s">
        <v>33</v>
      </c>
      <c r="C20" s="23" t="s">
        <v>36</v>
      </c>
      <c r="D20" s="23" t="s">
        <v>11</v>
      </c>
      <c r="E20" s="1" t="s">
        <v>58</v>
      </c>
      <c r="F20" s="23" t="s">
        <v>47</v>
      </c>
      <c r="G20" s="75">
        <v>101257.9</v>
      </c>
      <c r="H20" s="77">
        <v>0</v>
      </c>
      <c r="I20" s="77">
        <v>0</v>
      </c>
      <c r="J20" s="78">
        <v>0</v>
      </c>
      <c r="K20" s="78"/>
      <c r="L20" s="78">
        <v>0</v>
      </c>
      <c r="M20" s="78">
        <v>0</v>
      </c>
      <c r="N20" s="78">
        <v>0</v>
      </c>
      <c r="O20" s="78">
        <v>0</v>
      </c>
      <c r="P20" s="76"/>
      <c r="Q20" s="76"/>
    </row>
    <row r="21" spans="1:26" ht="129" customHeight="1">
      <c r="A21" s="22" t="s">
        <v>94</v>
      </c>
      <c r="B21" s="23" t="s">
        <v>43</v>
      </c>
      <c r="C21" s="23" t="s">
        <v>36</v>
      </c>
      <c r="D21" s="23" t="s">
        <v>11</v>
      </c>
      <c r="E21" s="23" t="s">
        <v>69</v>
      </c>
      <c r="F21" s="23" t="s">
        <v>32</v>
      </c>
      <c r="G21" s="77">
        <v>79058</v>
      </c>
      <c r="H21" s="77">
        <v>46902</v>
      </c>
      <c r="I21" s="77"/>
      <c r="J21" s="78">
        <v>46902</v>
      </c>
      <c r="K21" s="78"/>
      <c r="L21" s="78">
        <v>46902</v>
      </c>
      <c r="M21" s="78"/>
      <c r="N21" s="78"/>
      <c r="O21" s="78"/>
      <c r="P21" s="76">
        <f t="shared" si="4"/>
        <v>0</v>
      </c>
      <c r="Q21" s="76">
        <v>0</v>
      </c>
    </row>
    <row r="22" spans="1:26" ht="129" customHeight="1">
      <c r="A22" s="22" t="s">
        <v>131</v>
      </c>
      <c r="B22" s="23" t="s">
        <v>95</v>
      </c>
      <c r="C22" s="23" t="s">
        <v>36</v>
      </c>
      <c r="D22" s="23" t="s">
        <v>11</v>
      </c>
      <c r="E22" s="23" t="s">
        <v>69</v>
      </c>
      <c r="F22" s="23" t="s">
        <v>96</v>
      </c>
      <c r="G22" s="77">
        <v>253228.3</v>
      </c>
      <c r="H22" s="77">
        <v>0</v>
      </c>
      <c r="I22" s="77">
        <v>0</v>
      </c>
      <c r="J22" s="78">
        <v>0</v>
      </c>
      <c r="K22" s="78"/>
      <c r="L22" s="78">
        <v>0</v>
      </c>
      <c r="M22" s="78">
        <v>0</v>
      </c>
      <c r="N22" s="78">
        <v>0</v>
      </c>
      <c r="O22" s="78">
        <v>0</v>
      </c>
      <c r="P22" s="76"/>
      <c r="Q22" s="76"/>
    </row>
    <row r="23" spans="1:26" ht="34.5" customHeight="1">
      <c r="A23" s="69" t="s">
        <v>38</v>
      </c>
      <c r="B23" s="70"/>
      <c r="C23" s="70"/>
      <c r="D23" s="70"/>
      <c r="E23" s="23"/>
      <c r="F23" s="22"/>
      <c r="G23" s="75">
        <f t="shared" ref="G23" si="7">SUM(G24:G26)</f>
        <v>649885.5</v>
      </c>
      <c r="H23" s="75">
        <v>107000</v>
      </c>
      <c r="I23" s="75">
        <f>I24+I25</f>
        <v>0</v>
      </c>
      <c r="J23" s="76">
        <f>J24+J25</f>
        <v>107000</v>
      </c>
      <c r="K23" s="76"/>
      <c r="L23" s="76">
        <f>L24+L25</f>
        <v>107000</v>
      </c>
      <c r="M23" s="76">
        <f>M24+M25</f>
        <v>21093</v>
      </c>
      <c r="N23" s="76">
        <f>N24+N25</f>
        <v>21093</v>
      </c>
      <c r="O23" s="76">
        <f>O24+O25</f>
        <v>21093</v>
      </c>
      <c r="P23" s="76">
        <f t="shared" si="4"/>
        <v>19.713084112149531</v>
      </c>
      <c r="Q23" s="76">
        <f t="shared" si="5"/>
        <v>100</v>
      </c>
    </row>
    <row r="24" spans="1:26" ht="135" customHeight="1">
      <c r="A24" s="22" t="s">
        <v>92</v>
      </c>
      <c r="B24" s="23" t="s">
        <v>40</v>
      </c>
      <c r="C24" s="23" t="s">
        <v>36</v>
      </c>
      <c r="D24" s="23" t="s">
        <v>11</v>
      </c>
      <c r="E24" s="23" t="s">
        <v>70</v>
      </c>
      <c r="F24" s="23" t="s">
        <v>97</v>
      </c>
      <c r="G24" s="75">
        <v>316480</v>
      </c>
      <c r="H24" s="75">
        <v>87000</v>
      </c>
      <c r="I24" s="75"/>
      <c r="J24" s="76">
        <v>87000</v>
      </c>
      <c r="K24" s="76"/>
      <c r="L24" s="76">
        <v>87000</v>
      </c>
      <c r="M24" s="76">
        <v>21093</v>
      </c>
      <c r="N24" s="76">
        <v>21093</v>
      </c>
      <c r="O24" s="76">
        <v>21093</v>
      </c>
      <c r="P24" s="76">
        <f t="shared" si="4"/>
        <v>24.244827586206895</v>
      </c>
      <c r="Q24" s="76">
        <f t="shared" si="5"/>
        <v>100</v>
      </c>
    </row>
    <row r="25" spans="1:26" ht="135.75" customHeight="1">
      <c r="A25" s="22" t="s">
        <v>39</v>
      </c>
      <c r="B25" s="23" t="s">
        <v>41</v>
      </c>
      <c r="C25" s="23" t="s">
        <v>6</v>
      </c>
      <c r="D25" s="23" t="s">
        <v>11</v>
      </c>
      <c r="E25" s="23" t="s">
        <v>26</v>
      </c>
      <c r="F25" s="23" t="s">
        <v>98</v>
      </c>
      <c r="G25" s="75">
        <v>333405.5</v>
      </c>
      <c r="H25" s="77">
        <v>20000</v>
      </c>
      <c r="I25" s="77"/>
      <c r="J25" s="78">
        <v>20000</v>
      </c>
      <c r="K25" s="78"/>
      <c r="L25" s="78">
        <v>20000</v>
      </c>
      <c r="M25" s="78">
        <v>0</v>
      </c>
      <c r="N25" s="78">
        <v>0</v>
      </c>
      <c r="O25" s="78">
        <v>0</v>
      </c>
      <c r="P25" s="76">
        <f t="shared" si="4"/>
        <v>0</v>
      </c>
      <c r="Q25" s="76">
        <v>0</v>
      </c>
    </row>
    <row r="26" spans="1:26" ht="138.75" hidden="1" customHeight="1">
      <c r="A26" s="22"/>
      <c r="B26" s="23"/>
      <c r="C26" s="23"/>
      <c r="D26" s="23"/>
      <c r="E26" s="23"/>
      <c r="F26" s="23"/>
      <c r="G26" s="75"/>
      <c r="H26" s="77">
        <v>0</v>
      </c>
      <c r="I26" s="77">
        <v>0</v>
      </c>
      <c r="J26" s="78">
        <v>0</v>
      </c>
      <c r="K26" s="78"/>
      <c r="L26" s="78">
        <v>0</v>
      </c>
      <c r="M26" s="78">
        <v>0</v>
      </c>
      <c r="N26" s="78">
        <v>0</v>
      </c>
      <c r="O26" s="78">
        <v>0</v>
      </c>
      <c r="P26" s="76" t="e">
        <f t="shared" si="4"/>
        <v>#DIV/0!</v>
      </c>
      <c r="Q26" s="76" t="e">
        <f t="shared" si="5"/>
        <v>#DIV/0!</v>
      </c>
    </row>
    <row r="27" spans="1:26" ht="38.25" customHeight="1">
      <c r="A27" s="68" t="s">
        <v>72</v>
      </c>
      <c r="B27" s="68"/>
      <c r="C27" s="68"/>
      <c r="D27" s="68"/>
      <c r="E27" s="33"/>
      <c r="F27" s="33"/>
      <c r="G27" s="79">
        <f t="shared" ref="G27" si="8">SUM(G28:G30)</f>
        <v>998590.7</v>
      </c>
      <c r="H27" s="79">
        <v>89130</v>
      </c>
      <c r="I27" s="79">
        <f>I28+I29+I30</f>
        <v>94.5</v>
      </c>
      <c r="J27" s="80">
        <f>J28+J29+J30</f>
        <v>89224.5</v>
      </c>
      <c r="K27" s="80"/>
      <c r="L27" s="80">
        <f>L28+L29+L30</f>
        <v>89224.5</v>
      </c>
      <c r="M27" s="80">
        <f>M28+M29+M30</f>
        <v>8687.7000000000007</v>
      </c>
      <c r="N27" s="80">
        <f>N28+N29+N30</f>
        <v>8687.7000000000007</v>
      </c>
      <c r="O27" s="80">
        <f>O28+O29+O30</f>
        <v>8687.7000000000007</v>
      </c>
      <c r="P27" s="76">
        <f t="shared" si="4"/>
        <v>9.7368996183783612</v>
      </c>
      <c r="Q27" s="76">
        <f t="shared" si="5"/>
        <v>100</v>
      </c>
    </row>
    <row r="28" spans="1:26" ht="154.5" customHeight="1">
      <c r="A28" s="22" t="s">
        <v>15</v>
      </c>
      <c r="B28" s="23" t="s">
        <v>16</v>
      </c>
      <c r="C28" s="23" t="s">
        <v>24</v>
      </c>
      <c r="D28" s="23" t="s">
        <v>11</v>
      </c>
      <c r="E28" s="23" t="s">
        <v>26</v>
      </c>
      <c r="F28" s="23" t="s">
        <v>8</v>
      </c>
      <c r="G28" s="77">
        <v>574511.9</v>
      </c>
      <c r="H28" s="77">
        <v>39130</v>
      </c>
      <c r="I28" s="77">
        <v>94.5</v>
      </c>
      <c r="J28" s="78">
        <f>H28+I28</f>
        <v>39224.5</v>
      </c>
      <c r="K28" s="78"/>
      <c r="L28" s="78">
        <f>J28+K28</f>
        <v>39224.5</v>
      </c>
      <c r="M28" s="78">
        <v>8687.7000000000007</v>
      </c>
      <c r="N28" s="78">
        <v>8687.7000000000007</v>
      </c>
      <c r="O28" s="78">
        <v>8687.7000000000007</v>
      </c>
      <c r="P28" s="76">
        <f t="shared" si="4"/>
        <v>22.148657089319176</v>
      </c>
      <c r="Q28" s="76">
        <f t="shared" si="5"/>
        <v>100</v>
      </c>
      <c r="R28" s="4"/>
      <c r="S28" s="4"/>
      <c r="T28" s="4"/>
      <c r="U28" s="4"/>
      <c r="V28" s="4"/>
      <c r="W28" s="4"/>
      <c r="X28" s="4"/>
      <c r="Y28" s="4"/>
      <c r="Z28" s="4"/>
    </row>
    <row r="29" spans="1:26" ht="128.25" customHeight="1">
      <c r="A29" s="22" t="s">
        <v>111</v>
      </c>
      <c r="B29" s="23" t="s">
        <v>33</v>
      </c>
      <c r="C29" s="23" t="s">
        <v>36</v>
      </c>
      <c r="D29" s="23" t="s">
        <v>34</v>
      </c>
      <c r="E29" s="23" t="s">
        <v>68</v>
      </c>
      <c r="F29" s="23" t="s">
        <v>32</v>
      </c>
      <c r="G29" s="77">
        <v>150078.79999999999</v>
      </c>
      <c r="H29" s="77">
        <v>0</v>
      </c>
      <c r="I29" s="77">
        <v>0</v>
      </c>
      <c r="J29" s="78">
        <v>0</v>
      </c>
      <c r="K29" s="78"/>
      <c r="L29" s="78">
        <v>0</v>
      </c>
      <c r="M29" s="78">
        <v>0</v>
      </c>
      <c r="N29" s="78">
        <v>0</v>
      </c>
      <c r="O29" s="78">
        <v>0</v>
      </c>
      <c r="P29" s="76"/>
      <c r="Q29" s="76"/>
      <c r="R29" s="4"/>
      <c r="S29" s="4"/>
      <c r="T29" s="4"/>
      <c r="U29" s="4"/>
      <c r="V29" s="4"/>
      <c r="W29" s="4"/>
      <c r="X29" s="4"/>
      <c r="Y29" s="4"/>
      <c r="Z29" s="4"/>
    </row>
    <row r="30" spans="1:26" ht="154.5" customHeight="1">
      <c r="A30" s="22" t="s">
        <v>86</v>
      </c>
      <c r="B30" s="23" t="s">
        <v>55</v>
      </c>
      <c r="C30" s="23" t="s">
        <v>24</v>
      </c>
      <c r="D30" s="23" t="s">
        <v>11</v>
      </c>
      <c r="E30" s="23" t="s">
        <v>26</v>
      </c>
      <c r="F30" s="23" t="s">
        <v>8</v>
      </c>
      <c r="G30" s="77">
        <v>274000</v>
      </c>
      <c r="H30" s="77">
        <v>50000</v>
      </c>
      <c r="I30" s="77"/>
      <c r="J30" s="78">
        <v>50000</v>
      </c>
      <c r="K30" s="78"/>
      <c r="L30" s="78">
        <v>50000</v>
      </c>
      <c r="M30" s="78">
        <v>0</v>
      </c>
      <c r="N30" s="78">
        <v>0</v>
      </c>
      <c r="O30" s="78">
        <v>0</v>
      </c>
      <c r="P30" s="76">
        <f t="shared" si="4"/>
        <v>0</v>
      </c>
      <c r="Q30" s="76">
        <v>0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ht="40.5" customHeight="1">
      <c r="A31" s="68" t="s">
        <v>153</v>
      </c>
      <c r="B31" s="68"/>
      <c r="C31" s="68"/>
      <c r="D31" s="68"/>
      <c r="E31" s="33"/>
      <c r="F31" s="33"/>
      <c r="G31" s="79">
        <f t="shared" ref="G31" si="9">SUM(G32)</f>
        <v>2810533.8</v>
      </c>
      <c r="H31" s="79">
        <v>197721.2</v>
      </c>
      <c r="I31" s="79">
        <f>I32</f>
        <v>0</v>
      </c>
      <c r="J31" s="80">
        <f>J32</f>
        <v>197721.2</v>
      </c>
      <c r="K31" s="80"/>
      <c r="L31" s="80">
        <f>L32</f>
        <v>197721.2</v>
      </c>
      <c r="M31" s="80">
        <f>M32</f>
        <v>0</v>
      </c>
      <c r="N31" s="80">
        <f>N32</f>
        <v>0</v>
      </c>
      <c r="O31" s="80">
        <f>O32</f>
        <v>0</v>
      </c>
      <c r="P31" s="76">
        <f t="shared" si="4"/>
        <v>0</v>
      </c>
      <c r="Q31" s="76">
        <v>0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ht="147.75" customHeight="1">
      <c r="A32" s="22" t="s">
        <v>105</v>
      </c>
      <c r="B32" s="23" t="s">
        <v>10</v>
      </c>
      <c r="C32" s="23" t="s">
        <v>6</v>
      </c>
      <c r="D32" s="23" t="s">
        <v>11</v>
      </c>
      <c r="E32" s="23" t="s">
        <v>13</v>
      </c>
      <c r="F32" s="23" t="s">
        <v>12</v>
      </c>
      <c r="G32" s="77">
        <v>2810533.8</v>
      </c>
      <c r="H32" s="77">
        <v>197721.2</v>
      </c>
      <c r="I32" s="77"/>
      <c r="J32" s="78">
        <v>197721.2</v>
      </c>
      <c r="K32" s="78"/>
      <c r="L32" s="78">
        <v>197721.2</v>
      </c>
      <c r="M32" s="78"/>
      <c r="N32" s="78"/>
      <c r="O32" s="78"/>
      <c r="P32" s="76">
        <f t="shared" si="4"/>
        <v>0</v>
      </c>
      <c r="Q32" s="76">
        <v>0</v>
      </c>
      <c r="R32" s="4"/>
      <c r="S32" s="4"/>
      <c r="T32" s="4"/>
      <c r="U32" s="4"/>
      <c r="V32" s="4"/>
      <c r="W32" s="4"/>
      <c r="X32" s="4"/>
      <c r="Y32" s="4"/>
      <c r="Z32" s="4"/>
    </row>
    <row r="33" spans="1:26" ht="47.25" customHeight="1">
      <c r="A33" s="68" t="s">
        <v>73</v>
      </c>
      <c r="B33" s="68"/>
      <c r="C33" s="68"/>
      <c r="D33" s="68"/>
      <c r="E33" s="23"/>
      <c r="F33" s="23"/>
      <c r="G33" s="77">
        <f>G34+G35</f>
        <v>4656382.01</v>
      </c>
      <c r="H33" s="77">
        <v>498639</v>
      </c>
      <c r="I33" s="77">
        <f>I34+I35</f>
        <v>0</v>
      </c>
      <c r="J33" s="78">
        <f>J34+J35</f>
        <v>498639</v>
      </c>
      <c r="K33" s="78"/>
      <c r="L33" s="78">
        <f>L34+L35</f>
        <v>498639</v>
      </c>
      <c r="M33" s="78">
        <f>M34+M35</f>
        <v>194806.69999999998</v>
      </c>
      <c r="N33" s="78">
        <f>N34+N35</f>
        <v>194806.69999999998</v>
      </c>
      <c r="O33" s="78">
        <f>O34+O35</f>
        <v>190233.8</v>
      </c>
      <c r="P33" s="76">
        <f t="shared" si="4"/>
        <v>38.150605949394247</v>
      </c>
      <c r="Q33" s="76">
        <f t="shared" si="5"/>
        <v>97.65259613760719</v>
      </c>
      <c r="R33" s="4"/>
      <c r="S33" s="4"/>
      <c r="T33" s="4"/>
      <c r="U33" s="4"/>
      <c r="V33" s="4"/>
      <c r="W33" s="4"/>
      <c r="X33" s="4"/>
      <c r="Y33" s="4"/>
      <c r="Z33" s="4"/>
    </row>
    <row r="34" spans="1:26" ht="147.75" customHeight="1">
      <c r="A34" s="22" t="s">
        <v>106</v>
      </c>
      <c r="B34" s="23" t="s">
        <v>87</v>
      </c>
      <c r="C34" s="23" t="s">
        <v>18</v>
      </c>
      <c r="D34" s="23" t="s">
        <v>11</v>
      </c>
      <c r="E34" s="23" t="s">
        <v>17</v>
      </c>
      <c r="F34" s="23" t="s">
        <v>8</v>
      </c>
      <c r="G34" s="77">
        <v>3460942.91</v>
      </c>
      <c r="H34" s="77">
        <v>348639</v>
      </c>
      <c r="I34" s="77"/>
      <c r="J34" s="78">
        <v>348639</v>
      </c>
      <c r="K34" s="78"/>
      <c r="L34" s="78">
        <v>318639</v>
      </c>
      <c r="M34" s="78">
        <v>180641.9</v>
      </c>
      <c r="N34" s="78">
        <v>180641.9</v>
      </c>
      <c r="O34" s="78">
        <v>180641.9</v>
      </c>
      <c r="P34" s="76">
        <f t="shared" si="4"/>
        <v>56.691710681994358</v>
      </c>
      <c r="Q34" s="76">
        <f t="shared" si="5"/>
        <v>100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ht="153.75" customHeight="1">
      <c r="A35" s="22" t="s">
        <v>120</v>
      </c>
      <c r="B35" s="23" t="s">
        <v>139</v>
      </c>
      <c r="C35" s="23" t="s">
        <v>66</v>
      </c>
      <c r="D35" s="23" t="s">
        <v>19</v>
      </c>
      <c r="E35" s="23" t="s">
        <v>20</v>
      </c>
      <c r="F35" s="23" t="s">
        <v>8</v>
      </c>
      <c r="G35" s="77">
        <v>1195439.1000000001</v>
      </c>
      <c r="H35" s="77">
        <v>150000</v>
      </c>
      <c r="I35" s="77"/>
      <c r="J35" s="78">
        <v>150000</v>
      </c>
      <c r="K35" s="78"/>
      <c r="L35" s="78">
        <v>180000</v>
      </c>
      <c r="M35" s="78">
        <v>14164.8</v>
      </c>
      <c r="N35" s="78">
        <v>14164.8</v>
      </c>
      <c r="O35" s="78">
        <v>9591.9</v>
      </c>
      <c r="P35" s="76">
        <f t="shared" si="4"/>
        <v>5.3288333333333338</v>
      </c>
      <c r="Q35" s="76">
        <f t="shared" si="5"/>
        <v>67.716452050152483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ht="39" customHeight="1">
      <c r="A36" s="68" t="s">
        <v>56</v>
      </c>
      <c r="B36" s="68"/>
      <c r="C36" s="68"/>
      <c r="D36" s="68"/>
      <c r="E36" s="23"/>
      <c r="F36" s="23"/>
      <c r="G36" s="79">
        <f t="shared" ref="G36" si="10">SUM(G37:G39)</f>
        <v>1000393.7</v>
      </c>
      <c r="H36" s="79">
        <v>75450</v>
      </c>
      <c r="I36" s="79">
        <f>I37+I38+I39</f>
        <v>0</v>
      </c>
      <c r="J36" s="80">
        <f>J37+J38+J39</f>
        <v>75450</v>
      </c>
      <c r="K36" s="80"/>
      <c r="L36" s="80">
        <f>L37+L38+L39</f>
        <v>75450</v>
      </c>
      <c r="M36" s="80">
        <f>M37+M38+M39</f>
        <v>0</v>
      </c>
      <c r="N36" s="80">
        <f>N37+N38+N39</f>
        <v>0</v>
      </c>
      <c r="O36" s="80">
        <f>O37+O38+O39</f>
        <v>0</v>
      </c>
      <c r="P36" s="78">
        <v>0</v>
      </c>
      <c r="Q36" s="78">
        <v>0</v>
      </c>
      <c r="R36" s="7">
        <v>0</v>
      </c>
      <c r="S36" s="4"/>
      <c r="T36" s="4"/>
      <c r="U36" s="4"/>
      <c r="V36" s="4"/>
      <c r="W36" s="4"/>
      <c r="X36" s="4"/>
      <c r="Y36" s="4"/>
      <c r="Z36" s="4"/>
    </row>
    <row r="37" spans="1:26" ht="137.25" customHeight="1" outlineLevel="1">
      <c r="A37" s="8" t="s">
        <v>74</v>
      </c>
      <c r="B37" s="23" t="s">
        <v>29</v>
      </c>
      <c r="C37" s="23" t="s">
        <v>36</v>
      </c>
      <c r="D37" s="23" t="s">
        <v>30</v>
      </c>
      <c r="E37" s="23" t="s">
        <v>58</v>
      </c>
      <c r="F37" s="23" t="s">
        <v>8</v>
      </c>
      <c r="G37" s="75">
        <v>291567.3</v>
      </c>
      <c r="H37" s="77">
        <v>26200</v>
      </c>
      <c r="I37" s="77"/>
      <c r="J37" s="78">
        <v>26200</v>
      </c>
      <c r="K37" s="78"/>
      <c r="L37" s="78">
        <v>26200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">
        <v>0</v>
      </c>
      <c r="S37" s="4"/>
      <c r="T37" s="4"/>
      <c r="U37" s="4"/>
      <c r="V37" s="4"/>
      <c r="W37" s="4"/>
      <c r="X37" s="4"/>
      <c r="Y37" s="4"/>
      <c r="Z37" s="4"/>
    </row>
    <row r="38" spans="1:26" ht="138.75" customHeight="1" outlineLevel="1">
      <c r="A38" s="22" t="s">
        <v>100</v>
      </c>
      <c r="B38" s="23" t="s">
        <v>31</v>
      </c>
      <c r="C38" s="23" t="s">
        <v>36</v>
      </c>
      <c r="D38" s="23" t="s">
        <v>30</v>
      </c>
      <c r="E38" s="23" t="s">
        <v>58</v>
      </c>
      <c r="F38" s="23" t="s">
        <v>8</v>
      </c>
      <c r="G38" s="75">
        <v>581588.69999999995</v>
      </c>
      <c r="H38" s="77">
        <v>49250</v>
      </c>
      <c r="I38" s="77"/>
      <c r="J38" s="78">
        <v>49250</v>
      </c>
      <c r="K38" s="78"/>
      <c r="L38" s="78">
        <v>49250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">
        <v>0</v>
      </c>
      <c r="S38" s="4"/>
      <c r="T38" s="4"/>
      <c r="U38" s="4"/>
      <c r="V38" s="4"/>
      <c r="W38" s="4"/>
      <c r="X38" s="4"/>
      <c r="Y38" s="4"/>
      <c r="Z38" s="4"/>
    </row>
    <row r="39" spans="1:26" ht="139.5" customHeight="1" outlineLevel="1">
      <c r="A39" s="22" t="s">
        <v>101</v>
      </c>
      <c r="B39" s="2" t="s">
        <v>132</v>
      </c>
      <c r="C39" s="23" t="s">
        <v>6</v>
      </c>
      <c r="D39" s="23" t="s">
        <v>30</v>
      </c>
      <c r="E39" s="23" t="s">
        <v>57</v>
      </c>
      <c r="F39" s="23" t="s">
        <v>98</v>
      </c>
      <c r="G39" s="75">
        <v>127237.7</v>
      </c>
      <c r="H39" s="77">
        <v>0</v>
      </c>
      <c r="I39" s="77">
        <v>0</v>
      </c>
      <c r="J39" s="78">
        <v>0</v>
      </c>
      <c r="K39" s="78"/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">
        <v>0</v>
      </c>
      <c r="S39" s="4"/>
      <c r="T39" s="4"/>
      <c r="U39" s="4"/>
      <c r="V39" s="4"/>
      <c r="W39" s="4"/>
      <c r="X39" s="4"/>
      <c r="Y39" s="4"/>
      <c r="Z39" s="4"/>
    </row>
    <row r="40" spans="1:26" ht="40.5" customHeight="1">
      <c r="A40" s="68" t="s">
        <v>75</v>
      </c>
      <c r="B40" s="68"/>
      <c r="C40" s="68"/>
      <c r="D40" s="68"/>
      <c r="E40" s="33"/>
      <c r="F40" s="33"/>
      <c r="G40" s="79">
        <f>SUM(G41:G49)</f>
        <v>1994151.7999999998</v>
      </c>
      <c r="H40" s="79">
        <v>489015.1</v>
      </c>
      <c r="I40" s="79">
        <f>I41+I42+I43+I44+I45+I46+I47+I48+I49</f>
        <v>0</v>
      </c>
      <c r="J40" s="80">
        <f>J41+J42+J43+J44+J45+J46+J47+J48+J49</f>
        <v>489015.1</v>
      </c>
      <c r="K40" s="80"/>
      <c r="L40" s="80">
        <f>L41+L42+L43+L44+L45+L46+L47+L48+L49</f>
        <v>489015.1</v>
      </c>
      <c r="M40" s="80">
        <f>M41+M42+M43+M44+M45+M46+M47+M48+M49</f>
        <v>27499.5</v>
      </c>
      <c r="N40" s="80">
        <f>N41+N42+N43+N44+N45+N46+N47+N48+N49</f>
        <v>27499.5</v>
      </c>
      <c r="O40" s="80">
        <f>O41+O42+O43+O44+O45+O46+O47+O48+O49</f>
        <v>27499.5</v>
      </c>
      <c r="P40" s="76">
        <f t="shared" si="4"/>
        <v>5.6234459835698329</v>
      </c>
      <c r="Q40" s="76">
        <f t="shared" si="5"/>
        <v>100</v>
      </c>
      <c r="R40" s="4"/>
      <c r="S40" s="4"/>
      <c r="T40" s="4"/>
      <c r="U40" s="4"/>
      <c r="V40" s="4"/>
      <c r="W40" s="4"/>
      <c r="X40" s="4"/>
      <c r="Y40" s="4"/>
      <c r="Z40" s="4"/>
    </row>
    <row r="41" spans="1:26" ht="153.75" customHeight="1">
      <c r="A41" s="9" t="s">
        <v>9</v>
      </c>
      <c r="B41" s="23" t="s">
        <v>90</v>
      </c>
      <c r="C41" s="23" t="s">
        <v>6</v>
      </c>
      <c r="D41" s="23" t="s">
        <v>7</v>
      </c>
      <c r="E41" s="23" t="s">
        <v>76</v>
      </c>
      <c r="F41" s="23" t="s">
        <v>8</v>
      </c>
      <c r="G41" s="75">
        <v>190401</v>
      </c>
      <c r="H41" s="75">
        <v>124458</v>
      </c>
      <c r="I41" s="75"/>
      <c r="J41" s="76">
        <v>124458</v>
      </c>
      <c r="K41" s="76"/>
      <c r="L41" s="76">
        <v>124458</v>
      </c>
      <c r="M41" s="76">
        <v>27385.1</v>
      </c>
      <c r="N41" s="76">
        <v>27385.1</v>
      </c>
      <c r="O41" s="76">
        <v>27385.1</v>
      </c>
      <c r="P41" s="76">
        <f t="shared" si="4"/>
        <v>22.003487120152982</v>
      </c>
      <c r="Q41" s="76">
        <f t="shared" si="5"/>
        <v>100</v>
      </c>
      <c r="R41" s="4"/>
      <c r="S41" s="4"/>
      <c r="T41" s="4"/>
      <c r="U41" s="4"/>
      <c r="V41" s="4"/>
      <c r="W41" s="4"/>
      <c r="X41" s="4"/>
      <c r="Y41" s="4"/>
      <c r="Z41" s="4"/>
    </row>
    <row r="42" spans="1:26" ht="151.5" customHeight="1">
      <c r="A42" s="22" t="s">
        <v>77</v>
      </c>
      <c r="B42" s="23" t="s">
        <v>112</v>
      </c>
      <c r="C42" s="23" t="s">
        <v>25</v>
      </c>
      <c r="D42" s="23" t="s">
        <v>7</v>
      </c>
      <c r="E42" s="23" t="s">
        <v>3</v>
      </c>
      <c r="F42" s="23" t="s">
        <v>23</v>
      </c>
      <c r="G42" s="75">
        <v>919310.1</v>
      </c>
      <c r="H42" s="75">
        <v>1444</v>
      </c>
      <c r="I42" s="75"/>
      <c r="J42" s="76">
        <v>1444</v>
      </c>
      <c r="K42" s="76"/>
      <c r="L42" s="76">
        <v>1444</v>
      </c>
      <c r="M42" s="76"/>
      <c r="N42" s="76"/>
      <c r="O42" s="76"/>
      <c r="P42" s="76">
        <f t="shared" si="4"/>
        <v>0</v>
      </c>
      <c r="Q42" s="76"/>
      <c r="R42" s="4"/>
      <c r="S42" s="4"/>
      <c r="T42" s="4"/>
      <c r="U42" s="4"/>
      <c r="V42" s="4"/>
      <c r="W42" s="4"/>
      <c r="X42" s="4"/>
      <c r="Y42" s="4"/>
      <c r="Z42" s="4"/>
    </row>
    <row r="43" spans="1:26" ht="133.5" customHeight="1">
      <c r="A43" s="22" t="s">
        <v>59</v>
      </c>
      <c r="B43" s="23" t="s">
        <v>27</v>
      </c>
      <c r="C43" s="23" t="s">
        <v>37</v>
      </c>
      <c r="D43" s="23" t="s">
        <v>7</v>
      </c>
      <c r="E43" s="23" t="s">
        <v>69</v>
      </c>
      <c r="F43" s="23" t="s">
        <v>28</v>
      </c>
      <c r="G43" s="75">
        <v>480000</v>
      </c>
      <c r="H43" s="75">
        <v>150000</v>
      </c>
      <c r="I43" s="75"/>
      <c r="J43" s="76">
        <v>150000</v>
      </c>
      <c r="K43" s="76"/>
      <c r="L43" s="76">
        <v>150000</v>
      </c>
      <c r="M43" s="76"/>
      <c r="N43" s="76"/>
      <c r="O43" s="76"/>
      <c r="P43" s="76">
        <f t="shared" si="4"/>
        <v>0</v>
      </c>
      <c r="Q43" s="76"/>
    </row>
    <row r="44" spans="1:26" ht="156" customHeight="1">
      <c r="A44" s="16" t="s">
        <v>133</v>
      </c>
      <c r="B44" s="23" t="s">
        <v>44</v>
      </c>
      <c r="C44" s="23" t="s">
        <v>108</v>
      </c>
      <c r="D44" s="23" t="s">
        <v>7</v>
      </c>
      <c r="E44" s="23" t="s">
        <v>69</v>
      </c>
      <c r="F44" s="23" t="s">
        <v>48</v>
      </c>
      <c r="G44" s="75">
        <v>30358.9</v>
      </c>
      <c r="H44" s="75">
        <v>19400</v>
      </c>
      <c r="I44" s="75"/>
      <c r="J44" s="76">
        <v>19400</v>
      </c>
      <c r="K44" s="76"/>
      <c r="L44" s="76">
        <v>19400</v>
      </c>
      <c r="M44" s="76"/>
      <c r="N44" s="76"/>
      <c r="O44" s="76"/>
      <c r="P44" s="76">
        <f t="shared" si="4"/>
        <v>0</v>
      </c>
      <c r="Q44" s="76"/>
    </row>
    <row r="45" spans="1:26" ht="147.75" customHeight="1">
      <c r="A45" s="22" t="s">
        <v>134</v>
      </c>
      <c r="B45" s="23" t="s">
        <v>44</v>
      </c>
      <c r="C45" s="23" t="s">
        <v>108</v>
      </c>
      <c r="D45" s="23" t="s">
        <v>7</v>
      </c>
      <c r="E45" s="23" t="s">
        <v>69</v>
      </c>
      <c r="F45" s="23" t="s">
        <v>48</v>
      </c>
      <c r="G45" s="75">
        <v>17155.2</v>
      </c>
      <c r="H45" s="75">
        <v>14600</v>
      </c>
      <c r="I45" s="75"/>
      <c r="J45" s="76">
        <v>14600</v>
      </c>
      <c r="K45" s="76"/>
      <c r="L45" s="76">
        <v>14600</v>
      </c>
      <c r="M45" s="76"/>
      <c r="N45" s="76"/>
      <c r="O45" s="76"/>
      <c r="P45" s="76">
        <f t="shared" si="4"/>
        <v>0</v>
      </c>
      <c r="Q45" s="76"/>
    </row>
    <row r="46" spans="1:26" ht="156.6" customHeight="1">
      <c r="A46" s="20" t="s">
        <v>135</v>
      </c>
      <c r="B46" s="21" t="s">
        <v>44</v>
      </c>
      <c r="C46" s="21" t="s">
        <v>121</v>
      </c>
      <c r="D46" s="21" t="s">
        <v>7</v>
      </c>
      <c r="E46" s="23" t="s">
        <v>3</v>
      </c>
      <c r="F46" s="21" t="s">
        <v>21</v>
      </c>
      <c r="G46" s="81">
        <v>114.4</v>
      </c>
      <c r="H46" s="75">
        <v>114.4</v>
      </c>
      <c r="I46" s="75"/>
      <c r="J46" s="76">
        <v>114.4</v>
      </c>
      <c r="K46" s="76"/>
      <c r="L46" s="76">
        <v>114.4</v>
      </c>
      <c r="M46" s="76">
        <v>114.4</v>
      </c>
      <c r="N46" s="76">
        <v>114.4</v>
      </c>
      <c r="O46" s="76">
        <v>114.4</v>
      </c>
      <c r="P46" s="76">
        <f t="shared" si="4"/>
        <v>100</v>
      </c>
      <c r="Q46" s="76">
        <f t="shared" si="5"/>
        <v>100</v>
      </c>
    </row>
    <row r="47" spans="1:26" ht="170.45" customHeight="1">
      <c r="A47" s="19" t="s">
        <v>136</v>
      </c>
      <c r="B47" s="21" t="s">
        <v>44</v>
      </c>
      <c r="C47" s="21" t="s">
        <v>121</v>
      </c>
      <c r="D47" s="21" t="s">
        <v>7</v>
      </c>
      <c r="E47" s="23" t="s">
        <v>3</v>
      </c>
      <c r="F47" s="25" t="s">
        <v>21</v>
      </c>
      <c r="G47" s="82">
        <v>4967.3999999999996</v>
      </c>
      <c r="H47" s="82">
        <v>390.6</v>
      </c>
      <c r="I47" s="82"/>
      <c r="J47" s="83">
        <v>390.6</v>
      </c>
      <c r="K47" s="83"/>
      <c r="L47" s="83">
        <v>390.6</v>
      </c>
      <c r="M47" s="83"/>
      <c r="N47" s="83"/>
      <c r="O47" s="83"/>
      <c r="P47" s="76">
        <f t="shared" si="4"/>
        <v>0</v>
      </c>
      <c r="Q47" s="76"/>
    </row>
    <row r="48" spans="1:26" ht="157.15" customHeight="1">
      <c r="A48" s="22" t="s">
        <v>122</v>
      </c>
      <c r="B48" s="23" t="s">
        <v>140</v>
      </c>
      <c r="C48" s="21" t="s">
        <v>121</v>
      </c>
      <c r="D48" s="21" t="s">
        <v>7</v>
      </c>
      <c r="E48" s="23" t="s">
        <v>3</v>
      </c>
      <c r="F48" s="23" t="s">
        <v>8</v>
      </c>
      <c r="G48" s="75">
        <v>66770.5</v>
      </c>
      <c r="H48" s="75">
        <v>1644.1</v>
      </c>
      <c r="I48" s="75"/>
      <c r="J48" s="76">
        <v>1644.1</v>
      </c>
      <c r="K48" s="76"/>
      <c r="L48" s="76">
        <v>1644.1</v>
      </c>
      <c r="M48" s="76"/>
      <c r="N48" s="76"/>
      <c r="O48" s="76"/>
      <c r="P48" s="76">
        <f t="shared" si="4"/>
        <v>0</v>
      </c>
      <c r="Q48" s="76"/>
    </row>
    <row r="49" spans="1:31" ht="152.44999999999999" customHeight="1">
      <c r="A49" s="22" t="s">
        <v>123</v>
      </c>
      <c r="B49" s="23" t="s">
        <v>124</v>
      </c>
      <c r="C49" s="21" t="s">
        <v>121</v>
      </c>
      <c r="D49" s="21" t="s">
        <v>7</v>
      </c>
      <c r="E49" s="23" t="s">
        <v>3</v>
      </c>
      <c r="F49" s="23" t="s">
        <v>8</v>
      </c>
      <c r="G49" s="75">
        <v>285074.3</v>
      </c>
      <c r="H49" s="75">
        <v>176964</v>
      </c>
      <c r="I49" s="75"/>
      <c r="J49" s="76">
        <v>176964</v>
      </c>
      <c r="K49" s="76"/>
      <c r="L49" s="76">
        <v>176964</v>
      </c>
      <c r="M49" s="76"/>
      <c r="N49" s="76"/>
      <c r="O49" s="76"/>
      <c r="P49" s="76">
        <f t="shared" si="4"/>
        <v>0</v>
      </c>
      <c r="Q49" s="76"/>
    </row>
    <row r="50" spans="1:31" ht="50.25" customHeight="1">
      <c r="A50" s="68" t="s">
        <v>78</v>
      </c>
      <c r="B50" s="68"/>
      <c r="C50" s="68"/>
      <c r="D50" s="68"/>
      <c r="E50" s="34"/>
      <c r="F50" s="34"/>
      <c r="G50" s="79">
        <f>G53+G52+G57</f>
        <v>279507.05</v>
      </c>
      <c r="H50" s="79">
        <v>80606.899999999994</v>
      </c>
      <c r="I50" s="79">
        <f>I51+I53+I57</f>
        <v>0</v>
      </c>
      <c r="J50" s="80">
        <f>J51+J53+J57</f>
        <v>80606.900000000009</v>
      </c>
      <c r="K50" s="80"/>
      <c r="L50" s="80">
        <f>L51+L53+L57</f>
        <v>80606.900000000009</v>
      </c>
      <c r="M50" s="80">
        <f>M51+M53+M57</f>
        <v>0</v>
      </c>
      <c r="N50" s="80">
        <f>N51+N53+N57</f>
        <v>0</v>
      </c>
      <c r="O50" s="80">
        <f>O51+O53+O57</f>
        <v>0</v>
      </c>
      <c r="P50" s="76">
        <f t="shared" si="4"/>
        <v>0</v>
      </c>
      <c r="Q50" s="76"/>
    </row>
    <row r="51" spans="1:31" ht="25.5" customHeight="1">
      <c r="A51" s="68" t="s">
        <v>49</v>
      </c>
      <c r="B51" s="68"/>
      <c r="C51" s="68"/>
      <c r="D51" s="68"/>
      <c r="E51" s="34"/>
      <c r="F51" s="34"/>
      <c r="G51" s="79">
        <f t="shared" ref="G51" si="11">G52</f>
        <v>121674.15</v>
      </c>
      <c r="H51" s="79">
        <v>0</v>
      </c>
      <c r="I51" s="79">
        <f>I52</f>
        <v>0</v>
      </c>
      <c r="J51" s="80">
        <f>J52</f>
        <v>0</v>
      </c>
      <c r="K51" s="80"/>
      <c r="L51" s="80">
        <f>L52</f>
        <v>0</v>
      </c>
      <c r="M51" s="80">
        <f>M52</f>
        <v>0</v>
      </c>
      <c r="N51" s="80">
        <f>N52</f>
        <v>0</v>
      </c>
      <c r="O51" s="80">
        <f>O52</f>
        <v>0</v>
      </c>
      <c r="P51" s="76"/>
      <c r="Q51" s="76"/>
    </row>
    <row r="52" spans="1:31" ht="135.75" customHeight="1">
      <c r="A52" s="22" t="s">
        <v>113</v>
      </c>
      <c r="B52" s="23" t="s">
        <v>33</v>
      </c>
      <c r="C52" s="23" t="s">
        <v>36</v>
      </c>
      <c r="D52" s="23" t="s">
        <v>34</v>
      </c>
      <c r="E52" s="23" t="s">
        <v>79</v>
      </c>
      <c r="F52" s="23" t="s">
        <v>45</v>
      </c>
      <c r="G52" s="77">
        <v>121674.15</v>
      </c>
      <c r="H52" s="77">
        <v>0</v>
      </c>
      <c r="I52" s="77">
        <v>0</v>
      </c>
      <c r="J52" s="78">
        <v>0</v>
      </c>
      <c r="K52" s="78"/>
      <c r="L52" s="78">
        <v>0</v>
      </c>
      <c r="M52" s="78">
        <v>0</v>
      </c>
      <c r="N52" s="78">
        <v>0</v>
      </c>
      <c r="O52" s="78">
        <v>0</v>
      </c>
      <c r="P52" s="76"/>
      <c r="Q52" s="76"/>
    </row>
    <row r="53" spans="1:31" ht="38.25" customHeight="1">
      <c r="A53" s="68" t="s">
        <v>50</v>
      </c>
      <c r="B53" s="68"/>
      <c r="C53" s="68"/>
      <c r="D53" s="68"/>
      <c r="E53" s="34"/>
      <c r="F53" s="34"/>
      <c r="G53" s="79">
        <f t="shared" ref="G53" si="12">SUM(G54:G56)</f>
        <v>128786.3</v>
      </c>
      <c r="H53" s="79">
        <v>78606.899999999994</v>
      </c>
      <c r="I53" s="79">
        <f>I54+I55+I56</f>
        <v>0</v>
      </c>
      <c r="J53" s="80">
        <f>J54+J55+J56</f>
        <v>78606.900000000009</v>
      </c>
      <c r="K53" s="80"/>
      <c r="L53" s="80">
        <f>L54+L55+L56</f>
        <v>78606.900000000009</v>
      </c>
      <c r="M53" s="80">
        <f>M54+M55+M56</f>
        <v>0</v>
      </c>
      <c r="N53" s="80">
        <f>N54+N55+N56</f>
        <v>0</v>
      </c>
      <c r="O53" s="80">
        <f>O54+O55+O56</f>
        <v>0</v>
      </c>
      <c r="P53" s="76">
        <f t="shared" si="4"/>
        <v>0</v>
      </c>
      <c r="Q53" s="76"/>
    </row>
    <row r="54" spans="1:31" ht="153.75" customHeight="1" outlineLevel="1">
      <c r="A54" s="22" t="s">
        <v>88</v>
      </c>
      <c r="B54" s="23" t="s">
        <v>114</v>
      </c>
      <c r="C54" s="23" t="s">
        <v>24</v>
      </c>
      <c r="D54" s="23" t="s">
        <v>7</v>
      </c>
      <c r="E54" s="23" t="s">
        <v>3</v>
      </c>
      <c r="F54" s="23" t="s">
        <v>21</v>
      </c>
      <c r="G54" s="75">
        <v>66806.3</v>
      </c>
      <c r="H54" s="75">
        <v>40711</v>
      </c>
      <c r="I54" s="75"/>
      <c r="J54" s="76">
        <v>40711</v>
      </c>
      <c r="K54" s="76"/>
      <c r="L54" s="76">
        <v>40711</v>
      </c>
      <c r="M54" s="76"/>
      <c r="N54" s="76"/>
      <c r="O54" s="76"/>
      <c r="P54" s="76">
        <f t="shared" si="4"/>
        <v>0</v>
      </c>
      <c r="Q54" s="76"/>
    </row>
    <row r="55" spans="1:31" ht="150.75" customHeight="1" outlineLevel="1">
      <c r="A55" s="8" t="s">
        <v>93</v>
      </c>
      <c r="B55" s="10" t="s">
        <v>115</v>
      </c>
      <c r="C55" s="23" t="s">
        <v>24</v>
      </c>
      <c r="D55" s="23" t="s">
        <v>7</v>
      </c>
      <c r="E55" s="23" t="s">
        <v>3</v>
      </c>
      <c r="F55" s="23" t="s">
        <v>21</v>
      </c>
      <c r="G55" s="79">
        <v>48104.5</v>
      </c>
      <c r="H55" s="79">
        <v>27973.1</v>
      </c>
      <c r="I55" s="79"/>
      <c r="J55" s="80">
        <v>27973.1</v>
      </c>
      <c r="K55" s="80"/>
      <c r="L55" s="80">
        <v>27973.1</v>
      </c>
      <c r="M55" s="80"/>
      <c r="N55" s="80"/>
      <c r="O55" s="80"/>
      <c r="P55" s="76">
        <f t="shared" si="4"/>
        <v>0</v>
      </c>
      <c r="Q55" s="76"/>
    </row>
    <row r="56" spans="1:31" ht="159.75" customHeight="1" outlineLevel="1">
      <c r="A56" s="11" t="s">
        <v>89</v>
      </c>
      <c r="B56" s="10" t="s">
        <v>116</v>
      </c>
      <c r="C56" s="23" t="s">
        <v>24</v>
      </c>
      <c r="D56" s="23" t="s">
        <v>7</v>
      </c>
      <c r="E56" s="23" t="s">
        <v>3</v>
      </c>
      <c r="F56" s="23" t="s">
        <v>21</v>
      </c>
      <c r="G56" s="79">
        <v>13875.5</v>
      </c>
      <c r="H56" s="79">
        <v>9922.8000000000011</v>
      </c>
      <c r="I56" s="79"/>
      <c r="J56" s="80">
        <v>9922.8000000000011</v>
      </c>
      <c r="K56" s="80"/>
      <c r="L56" s="80">
        <v>9922.8000000000011</v>
      </c>
      <c r="M56" s="80"/>
      <c r="N56" s="80"/>
      <c r="O56" s="80"/>
      <c r="P56" s="76">
        <f t="shared" si="4"/>
        <v>0</v>
      </c>
      <c r="Q56" s="76"/>
      <c r="AA56" s="3"/>
      <c r="AB56" s="3"/>
      <c r="AC56" s="3"/>
      <c r="AD56" s="3"/>
      <c r="AE56" s="3"/>
    </row>
    <row r="57" spans="1:31" ht="26.25" customHeight="1" outlineLevel="1">
      <c r="A57" s="68" t="s">
        <v>102</v>
      </c>
      <c r="B57" s="68"/>
      <c r="C57" s="68"/>
      <c r="D57" s="68"/>
      <c r="E57" s="68"/>
      <c r="F57" s="68"/>
      <c r="G57" s="79">
        <f t="shared" ref="G57" si="13">SUM(G58:G59)</f>
        <v>29046.6</v>
      </c>
      <c r="H57" s="79">
        <v>2000</v>
      </c>
      <c r="I57" s="79">
        <f>I58+I59</f>
        <v>0</v>
      </c>
      <c r="J57" s="80">
        <f>J58+J59</f>
        <v>2000</v>
      </c>
      <c r="K57" s="80"/>
      <c r="L57" s="80">
        <f>L58+L59</f>
        <v>2000</v>
      </c>
      <c r="M57" s="80">
        <f>M58+M59</f>
        <v>0</v>
      </c>
      <c r="N57" s="80">
        <f>N58+N59</f>
        <v>0</v>
      </c>
      <c r="O57" s="80">
        <f>O58+O59</f>
        <v>0</v>
      </c>
      <c r="P57" s="76">
        <f t="shared" si="4"/>
        <v>0</v>
      </c>
      <c r="Q57" s="80">
        <v>0</v>
      </c>
      <c r="AA57" s="3"/>
      <c r="AB57" s="3"/>
      <c r="AC57" s="3"/>
      <c r="AD57" s="3"/>
      <c r="AE57" s="3"/>
    </row>
    <row r="58" spans="1:31" ht="148.5" customHeight="1" outlineLevel="1">
      <c r="A58" s="11" t="s">
        <v>109</v>
      </c>
      <c r="B58" s="10" t="s">
        <v>117</v>
      </c>
      <c r="C58" s="23" t="s">
        <v>36</v>
      </c>
      <c r="D58" s="23" t="s">
        <v>19</v>
      </c>
      <c r="E58" s="23" t="s">
        <v>103</v>
      </c>
      <c r="F58" s="23" t="s">
        <v>21</v>
      </c>
      <c r="G58" s="79">
        <v>10900</v>
      </c>
      <c r="H58" s="79">
        <v>630</v>
      </c>
      <c r="I58" s="79"/>
      <c r="J58" s="80">
        <v>630</v>
      </c>
      <c r="K58" s="80"/>
      <c r="L58" s="80">
        <v>630</v>
      </c>
      <c r="M58" s="80">
        <v>0</v>
      </c>
      <c r="N58" s="80">
        <v>0</v>
      </c>
      <c r="O58" s="80">
        <v>0</v>
      </c>
      <c r="P58" s="76">
        <f t="shared" si="4"/>
        <v>0</v>
      </c>
      <c r="Q58" s="80">
        <v>0</v>
      </c>
      <c r="AA58" s="3"/>
      <c r="AB58" s="3"/>
      <c r="AC58" s="3"/>
      <c r="AD58" s="3"/>
      <c r="AE58" s="3"/>
    </row>
    <row r="59" spans="1:31" ht="146.25" customHeight="1" outlineLevel="1">
      <c r="A59" s="11" t="s">
        <v>104</v>
      </c>
      <c r="B59" s="10" t="s">
        <v>118</v>
      </c>
      <c r="C59" s="23" t="s">
        <v>36</v>
      </c>
      <c r="D59" s="23" t="s">
        <v>19</v>
      </c>
      <c r="E59" s="23" t="s">
        <v>71</v>
      </c>
      <c r="F59" s="23" t="s">
        <v>21</v>
      </c>
      <c r="G59" s="79">
        <v>18146.599999999999</v>
      </c>
      <c r="H59" s="79">
        <v>1370</v>
      </c>
      <c r="I59" s="79"/>
      <c r="J59" s="80">
        <v>1370</v>
      </c>
      <c r="K59" s="80"/>
      <c r="L59" s="80">
        <v>1370</v>
      </c>
      <c r="M59" s="80">
        <v>0</v>
      </c>
      <c r="N59" s="80">
        <v>0</v>
      </c>
      <c r="O59" s="80">
        <v>0</v>
      </c>
      <c r="P59" s="76">
        <f t="shared" si="4"/>
        <v>0</v>
      </c>
      <c r="Q59" s="80">
        <v>0</v>
      </c>
      <c r="AA59" s="3"/>
      <c r="AB59" s="3"/>
      <c r="AC59" s="3"/>
      <c r="AD59" s="3"/>
      <c r="AE59" s="3"/>
    </row>
    <row r="60" spans="1:31" s="13" customFormat="1" ht="54.75" customHeight="1">
      <c r="A60" s="64" t="s">
        <v>80</v>
      </c>
      <c r="B60" s="65"/>
      <c r="C60" s="65"/>
      <c r="D60" s="65"/>
      <c r="E60" s="18"/>
      <c r="F60" s="18"/>
      <c r="G60" s="79">
        <f>SUM(G61:G63)</f>
        <v>515133</v>
      </c>
      <c r="H60" s="79">
        <f t="shared" ref="H60:J60" si="14">SUM(H61:H63)</f>
        <v>33462.1</v>
      </c>
      <c r="I60" s="79">
        <f t="shared" si="14"/>
        <v>35.799999999999997</v>
      </c>
      <c r="J60" s="80">
        <f t="shared" si="14"/>
        <v>33497.9</v>
      </c>
      <c r="K60" s="80"/>
      <c r="L60" s="80">
        <f t="shared" ref="L60:N60" si="15">SUM(L61:L63)</f>
        <v>33497.9</v>
      </c>
      <c r="M60" s="80">
        <f t="shared" si="15"/>
        <v>19295.7</v>
      </c>
      <c r="N60" s="80">
        <f t="shared" si="15"/>
        <v>19295.7</v>
      </c>
      <c r="O60" s="80">
        <f t="shared" ref="O60" si="16">SUM(O61:O63)</f>
        <v>19295.7</v>
      </c>
      <c r="P60" s="76">
        <f t="shared" si="4"/>
        <v>57.602715394099334</v>
      </c>
      <c r="Q60" s="76">
        <f t="shared" si="5"/>
        <v>100</v>
      </c>
      <c r="R60" s="12"/>
      <c r="S60" s="12"/>
      <c r="T60" s="12"/>
      <c r="U60" s="12"/>
      <c r="V60" s="12"/>
      <c r="W60" s="12"/>
      <c r="X60" s="12"/>
      <c r="Y60" s="12"/>
      <c r="Z60" s="12"/>
    </row>
    <row r="61" spans="1:31" s="13" customFormat="1" ht="138.75" customHeight="1">
      <c r="A61" s="22" t="s">
        <v>81</v>
      </c>
      <c r="B61" s="14" t="s">
        <v>46</v>
      </c>
      <c r="C61" s="23" t="s">
        <v>6</v>
      </c>
      <c r="D61" s="23" t="s">
        <v>11</v>
      </c>
      <c r="E61" s="23" t="s">
        <v>17</v>
      </c>
      <c r="F61" s="23" t="s">
        <v>21</v>
      </c>
      <c r="G61" s="79">
        <v>345409</v>
      </c>
      <c r="H61" s="79">
        <v>33462.1</v>
      </c>
      <c r="I61" s="79"/>
      <c r="J61" s="80">
        <v>31668.6</v>
      </c>
      <c r="K61" s="80"/>
      <c r="L61" s="80">
        <v>31668.6</v>
      </c>
      <c r="M61" s="80">
        <v>19295.7</v>
      </c>
      <c r="N61" s="80">
        <v>19295.7</v>
      </c>
      <c r="O61" s="80">
        <v>19295.7</v>
      </c>
      <c r="P61" s="76">
        <f t="shared" si="4"/>
        <v>60.930069532596967</v>
      </c>
      <c r="Q61" s="76">
        <f t="shared" si="5"/>
        <v>100</v>
      </c>
      <c r="R61" s="12"/>
      <c r="S61" s="12"/>
      <c r="T61" s="12"/>
      <c r="U61" s="12"/>
      <c r="V61" s="12"/>
      <c r="W61" s="12"/>
      <c r="X61" s="12"/>
      <c r="Y61" s="12"/>
      <c r="Z61" s="12"/>
    </row>
    <row r="62" spans="1:31" s="13" customFormat="1" ht="132" customHeight="1">
      <c r="A62" s="26" t="s">
        <v>137</v>
      </c>
      <c r="B62" s="35" t="s">
        <v>44</v>
      </c>
      <c r="C62" s="23" t="s">
        <v>6</v>
      </c>
      <c r="D62" s="23" t="s">
        <v>11</v>
      </c>
      <c r="E62" s="23" t="s">
        <v>17</v>
      </c>
      <c r="F62" s="23" t="s">
        <v>45</v>
      </c>
      <c r="G62" s="84">
        <v>167029.29999999999</v>
      </c>
      <c r="H62" s="84">
        <v>0</v>
      </c>
      <c r="I62" s="84">
        <v>0</v>
      </c>
      <c r="J62" s="85">
        <v>0</v>
      </c>
      <c r="K62" s="85"/>
      <c r="L62" s="85">
        <v>0</v>
      </c>
      <c r="M62" s="85">
        <v>0</v>
      </c>
      <c r="N62" s="85">
        <v>0</v>
      </c>
      <c r="O62" s="85">
        <v>0</v>
      </c>
      <c r="P62" s="76"/>
      <c r="Q62" s="76"/>
      <c r="R62" s="12"/>
      <c r="S62" s="12"/>
      <c r="T62" s="12"/>
      <c r="U62" s="12"/>
      <c r="V62" s="12"/>
      <c r="W62" s="12"/>
      <c r="X62" s="12"/>
      <c r="Y62" s="12"/>
      <c r="Z62" s="12"/>
    </row>
    <row r="63" spans="1:31" s="13" customFormat="1" ht="198.75" customHeight="1">
      <c r="A63" s="26" t="s">
        <v>138</v>
      </c>
      <c r="B63" s="35" t="s">
        <v>44</v>
      </c>
      <c r="C63" s="23" t="s">
        <v>6</v>
      </c>
      <c r="D63" s="23" t="s">
        <v>11</v>
      </c>
      <c r="E63" s="23" t="s">
        <v>17</v>
      </c>
      <c r="F63" s="23" t="s">
        <v>28</v>
      </c>
      <c r="G63" s="84">
        <v>2694.7</v>
      </c>
      <c r="H63" s="84"/>
      <c r="I63" s="84">
        <v>35.799999999999997</v>
      </c>
      <c r="J63" s="85">
        <v>1829.3</v>
      </c>
      <c r="K63" s="85"/>
      <c r="L63" s="85">
        <v>1829.3</v>
      </c>
      <c r="M63" s="85">
        <v>0</v>
      </c>
      <c r="N63" s="85">
        <v>0</v>
      </c>
      <c r="O63" s="85">
        <v>0</v>
      </c>
      <c r="P63" s="76">
        <f t="shared" si="4"/>
        <v>0</v>
      </c>
      <c r="Q63" s="76">
        <v>0</v>
      </c>
      <c r="R63" s="12"/>
      <c r="S63" s="12"/>
      <c r="T63" s="12"/>
      <c r="U63" s="12"/>
      <c r="V63" s="12"/>
      <c r="W63" s="12"/>
      <c r="X63" s="12"/>
      <c r="Y63" s="12"/>
      <c r="Z63" s="12"/>
    </row>
    <row r="64" spans="1:31" s="13" customFormat="1" ht="70.5" customHeight="1">
      <c r="A64" s="64" t="s">
        <v>82</v>
      </c>
      <c r="B64" s="65"/>
      <c r="C64" s="65"/>
      <c r="D64" s="65"/>
      <c r="E64" s="18"/>
      <c r="F64" s="18"/>
      <c r="G64" s="79">
        <f>G65+G66</f>
        <v>132363.09999999998</v>
      </c>
      <c r="H64" s="79">
        <f t="shared" ref="H64:J64" si="17">H65+H66</f>
        <v>0</v>
      </c>
      <c r="I64" s="79">
        <f t="shared" si="17"/>
        <v>43.8</v>
      </c>
      <c r="J64" s="80">
        <f t="shared" si="17"/>
        <v>43.8</v>
      </c>
      <c r="K64" s="80"/>
      <c r="L64" s="80">
        <f t="shared" ref="L64:N64" si="18">L65+L66</f>
        <v>43.8</v>
      </c>
      <c r="M64" s="80">
        <f t="shared" si="18"/>
        <v>0</v>
      </c>
      <c r="N64" s="80">
        <f t="shared" si="18"/>
        <v>0</v>
      </c>
      <c r="O64" s="80">
        <f t="shared" ref="O64" si="19">O65+O66</f>
        <v>0</v>
      </c>
      <c r="P64" s="76">
        <f t="shared" si="4"/>
        <v>0</v>
      </c>
      <c r="Q64" s="76">
        <v>0</v>
      </c>
      <c r="R64" s="12"/>
      <c r="S64" s="12"/>
      <c r="T64" s="12"/>
      <c r="U64" s="12"/>
      <c r="V64" s="12"/>
      <c r="W64" s="12"/>
      <c r="X64" s="12"/>
      <c r="Y64" s="12"/>
      <c r="Z64" s="12"/>
    </row>
    <row r="65" spans="1:26" s="13" customFormat="1" ht="135" customHeight="1">
      <c r="A65" s="22" t="s">
        <v>107</v>
      </c>
      <c r="B65" s="23" t="s">
        <v>54</v>
      </c>
      <c r="C65" s="23" t="s">
        <v>36</v>
      </c>
      <c r="D65" s="23" t="s">
        <v>34</v>
      </c>
      <c r="E65" s="23" t="s">
        <v>83</v>
      </c>
      <c r="F65" s="23" t="s">
        <v>45</v>
      </c>
      <c r="G65" s="84">
        <v>63797.7</v>
      </c>
      <c r="H65" s="84">
        <v>0</v>
      </c>
      <c r="I65" s="84">
        <v>0</v>
      </c>
      <c r="J65" s="85">
        <v>0</v>
      </c>
      <c r="K65" s="85"/>
      <c r="L65" s="85">
        <v>0</v>
      </c>
      <c r="M65" s="85">
        <v>0</v>
      </c>
      <c r="N65" s="85">
        <v>0</v>
      </c>
      <c r="O65" s="85">
        <v>0</v>
      </c>
      <c r="P65" s="76"/>
      <c r="Q65" s="76"/>
      <c r="R65" s="12"/>
      <c r="S65" s="12"/>
      <c r="T65" s="12"/>
      <c r="U65" s="12"/>
      <c r="V65" s="12"/>
      <c r="W65" s="12"/>
      <c r="X65" s="12"/>
      <c r="Y65" s="12"/>
      <c r="Z65" s="12"/>
    </row>
    <row r="66" spans="1:26" s="13" customFormat="1" ht="148.5" customHeight="1">
      <c r="A66" s="22" t="s">
        <v>127</v>
      </c>
      <c r="B66" s="23" t="s">
        <v>129</v>
      </c>
      <c r="C66" s="23" t="s">
        <v>24</v>
      </c>
      <c r="D66" s="23" t="s">
        <v>34</v>
      </c>
      <c r="E66" s="23" t="s">
        <v>17</v>
      </c>
      <c r="F66" s="23" t="s">
        <v>130</v>
      </c>
      <c r="G66" s="84">
        <v>68565.399999999994</v>
      </c>
      <c r="H66" s="84"/>
      <c r="I66" s="84">
        <v>43.8</v>
      </c>
      <c r="J66" s="85">
        <f>H66+I66</f>
        <v>43.8</v>
      </c>
      <c r="K66" s="85"/>
      <c r="L66" s="85">
        <f>J66+K66</f>
        <v>43.8</v>
      </c>
      <c r="M66" s="85"/>
      <c r="N66" s="85"/>
      <c r="O66" s="85"/>
      <c r="P66" s="76">
        <f t="shared" si="4"/>
        <v>0</v>
      </c>
      <c r="Q66" s="76">
        <v>0</v>
      </c>
      <c r="R66" s="12"/>
      <c r="S66" s="12"/>
      <c r="T66" s="12"/>
      <c r="U66" s="12"/>
      <c r="V66" s="12"/>
      <c r="W66" s="12"/>
      <c r="X66" s="12"/>
      <c r="Y66" s="12"/>
      <c r="Z66" s="12"/>
    </row>
    <row r="67" spans="1:26" s="13" customFormat="1" ht="34.5" customHeight="1">
      <c r="A67" s="64" t="s">
        <v>119</v>
      </c>
      <c r="B67" s="65"/>
      <c r="C67" s="65"/>
      <c r="D67" s="65"/>
      <c r="E67" s="18"/>
      <c r="F67" s="18"/>
      <c r="G67" s="79">
        <f t="shared" ref="G67" si="20">G68</f>
        <v>82464.67</v>
      </c>
      <c r="H67" s="79">
        <v>0</v>
      </c>
      <c r="I67" s="79">
        <v>0</v>
      </c>
      <c r="J67" s="80">
        <v>0</v>
      </c>
      <c r="K67" s="80"/>
      <c r="L67" s="80">
        <v>0</v>
      </c>
      <c r="M67" s="80">
        <v>0</v>
      </c>
      <c r="N67" s="80">
        <v>0</v>
      </c>
      <c r="O67" s="80">
        <v>0</v>
      </c>
      <c r="P67" s="76"/>
      <c r="Q67" s="76"/>
      <c r="R67" s="12"/>
      <c r="S67" s="12"/>
      <c r="T67" s="12"/>
      <c r="U67" s="12"/>
      <c r="V67" s="12"/>
      <c r="W67" s="12"/>
      <c r="X67" s="12"/>
      <c r="Y67" s="12"/>
      <c r="Z67" s="12"/>
    </row>
    <row r="68" spans="1:26" s="13" customFormat="1" ht="134.25" customHeight="1">
      <c r="A68" s="26" t="s">
        <v>110</v>
      </c>
      <c r="B68" s="1" t="s">
        <v>85</v>
      </c>
      <c r="C68" s="23" t="s">
        <v>36</v>
      </c>
      <c r="D68" s="23" t="s">
        <v>19</v>
      </c>
      <c r="E68" s="23" t="s">
        <v>69</v>
      </c>
      <c r="F68" s="23" t="s">
        <v>45</v>
      </c>
      <c r="G68" s="84">
        <v>82464.67</v>
      </c>
      <c r="H68" s="84">
        <v>0</v>
      </c>
      <c r="I68" s="84">
        <v>0</v>
      </c>
      <c r="J68" s="85">
        <v>0</v>
      </c>
      <c r="K68" s="85"/>
      <c r="L68" s="85">
        <v>0</v>
      </c>
      <c r="M68" s="85">
        <v>0</v>
      </c>
      <c r="N68" s="85">
        <v>0</v>
      </c>
      <c r="O68" s="85">
        <v>0</v>
      </c>
      <c r="P68" s="76"/>
      <c r="Q68" s="76"/>
      <c r="R68" s="12"/>
      <c r="S68" s="12"/>
      <c r="T68" s="12"/>
      <c r="U68" s="12"/>
      <c r="V68" s="12"/>
      <c r="W68" s="12"/>
      <c r="X68" s="12"/>
      <c r="Y68" s="12"/>
      <c r="Z68" s="12"/>
    </row>
    <row r="69" spans="1:26" s="13" customFormat="1" ht="43.5" customHeight="1">
      <c r="A69" s="45" t="s">
        <v>141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6"/>
      <c r="Q69" s="46"/>
      <c r="R69" s="12"/>
      <c r="S69" s="12"/>
      <c r="T69" s="12"/>
      <c r="U69" s="12"/>
      <c r="V69" s="12"/>
      <c r="W69" s="12"/>
      <c r="X69" s="12"/>
      <c r="Y69" s="12"/>
      <c r="Z69" s="12"/>
    </row>
    <row r="70" spans="1:26" s="13" customFormat="1" ht="17.2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2"/>
      <c r="O70" s="15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s="13" customFormat="1" ht="15.7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2"/>
      <c r="O71" s="15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s="13" customFormat="1" ht="15.7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2"/>
      <c r="O72" s="15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s="13" customFormat="1" ht="15.7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2"/>
      <c r="O73" s="15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s="13" customFormat="1" ht="36.75" customHeight="1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27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s="13" customFormat="1" ht="30" customHeight="1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27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s="13" customFormat="1" ht="15.7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2"/>
      <c r="O76" s="15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s="13" customFormat="1" ht="16.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2"/>
      <c r="O77" s="15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s="13" customFormat="1" ht="15.7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2"/>
      <c r="O78" s="15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s="13" customFormat="1" ht="15.7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2"/>
      <c r="O79" s="15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s="13" customFormat="1" ht="15.7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2"/>
      <c r="O80" s="15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7"/>
      <c r="L81" s="36"/>
      <c r="M81" s="36"/>
      <c r="O81" s="36"/>
    </row>
    <row r="82" spans="1:26" ht="15.7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O82" s="36"/>
      <c r="P82" s="30"/>
      <c r="Q82" s="30"/>
      <c r="R82" s="4"/>
      <c r="S82" s="4"/>
      <c r="T82" s="4"/>
      <c r="U82" s="4"/>
      <c r="V82" s="4"/>
      <c r="W82" s="4"/>
      <c r="X82" s="4"/>
      <c r="Y82" s="4"/>
      <c r="Z82" s="4"/>
    </row>
    <row r="83" spans="1:26" ht="15.7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O83" s="36"/>
      <c r="P83" s="30"/>
      <c r="Q83" s="30"/>
      <c r="R83" s="4"/>
      <c r="S83" s="4"/>
      <c r="T83" s="4"/>
      <c r="U83" s="4"/>
      <c r="V83" s="4"/>
      <c r="W83" s="4"/>
      <c r="X83" s="4"/>
      <c r="Y83" s="4"/>
      <c r="Z83" s="4"/>
    </row>
  </sheetData>
  <mergeCells count="42">
    <mergeCell ref="K7:K8"/>
    <mergeCell ref="G7:G8"/>
    <mergeCell ref="A23:D23"/>
    <mergeCell ref="A57:F57"/>
    <mergeCell ref="A33:D33"/>
    <mergeCell ref="A75:L75"/>
    <mergeCell ref="A64:D64"/>
    <mergeCell ref="A67:D67"/>
    <mergeCell ref="A74:L74"/>
    <mergeCell ref="A40:D40"/>
    <mergeCell ref="A51:D51"/>
    <mergeCell ref="A7:A8"/>
    <mergeCell ref="A36:D36"/>
    <mergeCell ref="A50:D50"/>
    <mergeCell ref="A53:D53"/>
    <mergeCell ref="A31:D31"/>
    <mergeCell ref="A17:D17"/>
    <mergeCell ref="A11:D11"/>
    <mergeCell ref="A12:D12"/>
    <mergeCell ref="A16:D16"/>
    <mergeCell ref="E7:E8"/>
    <mergeCell ref="A10:D10"/>
    <mergeCell ref="A27:D27"/>
    <mergeCell ref="B7:B8"/>
    <mergeCell ref="C7:C8"/>
    <mergeCell ref="A15:B15"/>
    <mergeCell ref="K1:Q1"/>
    <mergeCell ref="A69:Q69"/>
    <mergeCell ref="P7:Q7"/>
    <mergeCell ref="A4:Q4"/>
    <mergeCell ref="K2:L2"/>
    <mergeCell ref="O7:O8"/>
    <mergeCell ref="A6:N6"/>
    <mergeCell ref="N7:N8"/>
    <mergeCell ref="H7:H8"/>
    <mergeCell ref="F7:F8"/>
    <mergeCell ref="D7:D8"/>
    <mergeCell ref="L7:L8"/>
    <mergeCell ref="M7:M8"/>
    <mergeCell ref="J7:J8"/>
    <mergeCell ref="I7:I8"/>
    <mergeCell ref="A60:D60"/>
  </mergeCells>
  <phoneticPr fontId="4" type="noConversion"/>
  <printOptions horizontalCentered="1"/>
  <pageMargins left="0.19685039370078741" right="3.937007874015748E-2" top="0.74803149606299213" bottom="0.55118110236220474" header="0.31496062992125984" footer="0.31496062992125984"/>
  <pageSetup paperSize="9" scale="48" fitToWidth="0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Pavlenko</cp:lastModifiedBy>
  <cp:lastPrinted>2017-04-20T13:08:29Z</cp:lastPrinted>
  <dcterms:created xsi:type="dcterms:W3CDTF">2014-05-08T06:25:05Z</dcterms:created>
  <dcterms:modified xsi:type="dcterms:W3CDTF">2017-04-20T13:09:32Z</dcterms:modified>
</cp:coreProperties>
</file>