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200" windowHeight="11595" tabRatio="535"/>
  </bookViews>
  <sheets>
    <sheet name="Лист1" sheetId="2" r:id="rId1"/>
    <sheet name="Лист2" sheetId="3" r:id="rId2"/>
  </sheets>
  <definedNames>
    <definedName name="_xlnm.Print_Titles" localSheetId="0">Лист1!$16:$18</definedName>
    <definedName name="_xlnm.Print_Area" localSheetId="0">Лист1!$A$1:$U$78</definedName>
  </definedNames>
  <calcPr calcId="125725"/>
</workbook>
</file>

<file path=xl/calcChain.xml><?xml version="1.0" encoding="utf-8"?>
<calcChain xmlns="http://schemas.openxmlformats.org/spreadsheetml/2006/main">
  <c r="L25" i="2"/>
  <c r="L21"/>
  <c r="L32"/>
  <c r="K21" l="1"/>
  <c r="K20" s="1"/>
  <c r="L20" s="1"/>
  <c r="L24"/>
  <c r="U19"/>
  <c r="U59"/>
  <c r="U60"/>
  <c r="U61"/>
  <c r="O19"/>
  <c r="O25"/>
  <c r="O32"/>
  <c r="O34"/>
  <c r="O36"/>
  <c r="O39"/>
  <c r="T76"/>
  <c r="T73"/>
  <c r="T69"/>
  <c r="T66"/>
  <c r="T62"/>
  <c r="T60"/>
  <c r="T59" s="1"/>
  <c r="T49"/>
  <c r="T45"/>
  <c r="T42"/>
  <c r="T40"/>
  <c r="T36"/>
  <c r="T32"/>
  <c r="T25" s="1"/>
  <c r="T26"/>
  <c r="T20"/>
  <c r="N66"/>
  <c r="N62"/>
  <c r="N49"/>
  <c r="N45"/>
  <c r="N42"/>
  <c r="N40"/>
  <c r="N36"/>
  <c r="N32"/>
  <c r="N26"/>
  <c r="N59"/>
  <c r="N60"/>
  <c r="N69"/>
  <c r="N73"/>
  <c r="N76"/>
  <c r="L77"/>
  <c r="L76"/>
  <c r="L75"/>
  <c r="L74"/>
  <c r="L72"/>
  <c r="L71"/>
  <c r="L70"/>
  <c r="L68"/>
  <c r="L67"/>
  <c r="L65"/>
  <c r="L64"/>
  <c r="L63"/>
  <c r="L61"/>
  <c r="L60"/>
  <c r="L58"/>
  <c r="L57"/>
  <c r="L56"/>
  <c r="L55"/>
  <c r="L54"/>
  <c r="L53"/>
  <c r="L52"/>
  <c r="L51"/>
  <c r="L50"/>
  <c r="L48"/>
  <c r="L47"/>
  <c r="L46"/>
  <c r="L44"/>
  <c r="L43"/>
  <c r="L41"/>
  <c r="L39"/>
  <c r="L38"/>
  <c r="L37"/>
  <c r="L35"/>
  <c r="L34"/>
  <c r="L31"/>
  <c r="L30"/>
  <c r="L29"/>
  <c r="L28"/>
  <c r="L27"/>
  <c r="L23"/>
  <c r="L22"/>
  <c r="U20"/>
  <c r="O20"/>
  <c r="N20"/>
  <c r="K77"/>
  <c r="K76" s="1"/>
  <c r="K73"/>
  <c r="L73" s="1"/>
  <c r="K69"/>
  <c r="L69" s="1"/>
  <c r="K66"/>
  <c r="L66" s="1"/>
  <c r="K62"/>
  <c r="L62" s="1"/>
  <c r="K61"/>
  <c r="K60" s="1"/>
  <c r="K59" s="1"/>
  <c r="L59" s="1"/>
  <c r="K49"/>
  <c r="L49" s="1"/>
  <c r="K48"/>
  <c r="K45"/>
  <c r="L45" s="1"/>
  <c r="K42"/>
  <c r="L42" s="1"/>
  <c r="K40"/>
  <c r="L40" s="1"/>
  <c r="K36"/>
  <c r="L36" s="1"/>
  <c r="K32"/>
  <c r="K31"/>
  <c r="K29"/>
  <c r="K27"/>
  <c r="K26" s="1"/>
  <c r="P20"/>
  <c r="P19" s="1"/>
  <c r="M20"/>
  <c r="M19" s="1"/>
  <c r="T19" l="1"/>
  <c r="K25"/>
  <c r="L19" s="1"/>
  <c r="N25"/>
  <c r="N19" s="1"/>
  <c r="L26"/>
  <c r="J77"/>
  <c r="J76" s="1"/>
  <c r="H76"/>
  <c r="K19" l="1"/>
  <c r="J68"/>
  <c r="J67" l="1"/>
  <c r="H66"/>
  <c r="J65"/>
  <c r="J64"/>
  <c r="J63"/>
  <c r="H62"/>
  <c r="H59" s="1"/>
  <c r="J61"/>
  <c r="J58"/>
  <c r="J57"/>
  <c r="J56"/>
  <c r="J55"/>
  <c r="J54"/>
  <c r="J53"/>
  <c r="J52"/>
  <c r="J51"/>
  <c r="J50"/>
  <c r="H49"/>
  <c r="J48"/>
  <c r="J47"/>
  <c r="J46"/>
  <c r="H45"/>
  <c r="J44"/>
  <c r="J43"/>
  <c r="H42"/>
  <c r="J41"/>
  <c r="H40"/>
  <c r="J39"/>
  <c r="J38"/>
  <c r="J34"/>
  <c r="J33"/>
  <c r="H26"/>
  <c r="H32"/>
  <c r="J31"/>
  <c r="J30"/>
  <c r="J29"/>
  <c r="J27"/>
  <c r="J22"/>
  <c r="H36"/>
  <c r="H21"/>
  <c r="H20" s="1"/>
  <c r="I73"/>
  <c r="H73"/>
  <c r="G73"/>
  <c r="H25" l="1"/>
  <c r="J75"/>
  <c r="J23"/>
  <c r="J37"/>
  <c r="J69"/>
  <c r="I69"/>
  <c r="H69"/>
  <c r="H19" s="1"/>
  <c r="G69"/>
  <c r="J66"/>
  <c r="J62"/>
  <c r="J60"/>
  <c r="J49"/>
  <c r="J45"/>
  <c r="J42"/>
  <c r="J40"/>
  <c r="J36"/>
  <c r="J32"/>
  <c r="J26"/>
  <c r="J21"/>
  <c r="J20" s="1"/>
  <c r="I40"/>
  <c r="I21"/>
  <c r="I20" s="1"/>
  <c r="I26"/>
  <c r="I32"/>
  <c r="I36"/>
  <c r="I42"/>
  <c r="I45"/>
  <c r="I49"/>
  <c r="I60"/>
  <c r="I62"/>
  <c r="I66"/>
  <c r="Q49"/>
  <c r="R49"/>
  <c r="S49"/>
  <c r="G49"/>
  <c r="Q42"/>
  <c r="R42"/>
  <c r="S42"/>
  <c r="G42"/>
  <c r="J73" l="1"/>
  <c r="I25"/>
  <c r="I19" s="1"/>
  <c r="I59"/>
  <c r="J25"/>
  <c r="J59"/>
  <c r="G66"/>
  <c r="G26"/>
  <c r="G62"/>
  <c r="G45"/>
  <c r="G36"/>
  <c r="G21"/>
  <c r="G20" s="1"/>
  <c r="G60"/>
  <c r="G76"/>
  <c r="G32"/>
  <c r="G40"/>
  <c r="B18"/>
  <c r="C18" s="1"/>
  <c r="D18" s="1"/>
  <c r="E18" s="1"/>
  <c r="F18" s="1"/>
  <c r="G18" s="1"/>
  <c r="H18" s="1"/>
  <c r="J19" l="1"/>
  <c r="G59"/>
  <c r="G25"/>
  <c r="G19" l="1"/>
</calcChain>
</file>

<file path=xl/sharedStrings.xml><?xml version="1.0" encoding="utf-8"?>
<sst xmlns="http://schemas.openxmlformats.org/spreadsheetml/2006/main" count="283" uniqueCount="160">
  <si>
    <t>Прогнозная мощность                                                              (прогнозный прирост мощности)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</si>
  <si>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</si>
  <si>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</si>
  <si>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>ГКУ Архангельской области "Дорожное агентство "Архангельскавтодор"</t>
  </si>
  <si>
    <t>Примечание</t>
  </si>
  <si>
    <t xml:space="preserve">Общий (предельный) объем бюджетных ассигнований бюджетов муниципальных образований на 2016 год </t>
  </si>
  <si>
    <t>7=3-4-5-6</t>
  </si>
  <si>
    <t xml:space="preserve">Общий (предельный) объем бюджетных ассигнований          на 2017 и 2018 годы </t>
  </si>
  <si>
    <t xml:space="preserve">Наименование объекта                                                                    </t>
  </si>
  <si>
    <t>Форма расходования бюджетных средств, направление                  инвестирования</t>
  </si>
  <si>
    <t xml:space="preserve">бюджетные инвестиции в объекты государственной собственности Архангельской области, строительство </t>
  </si>
  <si>
    <t>министерство транспорта Архангельской области</t>
  </si>
  <si>
    <t>2015 / 2017</t>
  </si>
  <si>
    <t>1. Строительство мостового перехода через реку Устья на автомобильной дороге Октябрьский – Мягкославская (Некрасово)  с подъездом к дер. Мягкославская</t>
  </si>
  <si>
    <t>130 коек</t>
  </si>
  <si>
    <t xml:space="preserve">министерство строительства и архитектуры Архангельской области </t>
  </si>
  <si>
    <t>2014 / 2017</t>
  </si>
  <si>
    <t>государственная корпорация по содействию разработке, производству 
и экспорту высокотехнологичной промышленной продукции "Ростех"</t>
  </si>
  <si>
    <t xml:space="preserve">ВСЕГО по областной адресной инвестиционной программе, в том числе:                                                                                                                                                                                </t>
  </si>
  <si>
    <t>1. Пристройка сценическо-зрительного комплекса к основному зданию и реконструкция существующего здания Архангельского театра кукол по адресу: г. Архангельск, просп. Троицкий, 5</t>
  </si>
  <si>
    <t>330 мест</t>
  </si>
  <si>
    <t xml:space="preserve"> ГКУ Архангельской области "ГУКС"</t>
  </si>
  <si>
    <t>бюджетные инвестиции в объекты государственной собственности Архангельской области, строительство / приобретение</t>
  </si>
  <si>
    <t>министерство топливно-энергетического комплекса и жилищно-коммунального хозяйства Архангельской области</t>
  </si>
  <si>
    <t>администрации муниципальных образований Архангельской области</t>
  </si>
  <si>
    <t>2016 / 2017</t>
  </si>
  <si>
    <t>Прогнозный срок                                                            (начало / окончание)</t>
  </si>
  <si>
    <t>2016 / 2020</t>
  </si>
  <si>
    <t xml:space="preserve">бюджетные инвестиции в объекты государственной собственности Архангельской области, проектирование и строительство </t>
  </si>
  <si>
    <t xml:space="preserve">бюджетные инвестиции в объекты государственной собственности Архангельской области, проектирование и реконструкция </t>
  </si>
  <si>
    <t>ГКУ Архангельской области "ГУКС"</t>
  </si>
  <si>
    <t>2 единицы</t>
  </si>
  <si>
    <t>2017 / 2019</t>
  </si>
  <si>
    <t>13,4 км</t>
  </si>
  <si>
    <t>агентство по развитию Соловецкого архипелага Архангельской области</t>
  </si>
  <si>
    <t>10,97 км</t>
  </si>
  <si>
    <t>2017 / 2018</t>
  </si>
  <si>
    <t>120 мест</t>
  </si>
  <si>
    <t>министерство строительства и архитектуры Архангельской области</t>
  </si>
  <si>
    <t>1. Муниципальные дошкольные образовательные организации муниципальных образований Архангельской области, в том числе:</t>
  </si>
  <si>
    <t>субсидии на софинансирование капитальных вложений в объекты муниципальной собственности, строительство</t>
  </si>
  <si>
    <t>субсидии на софинансирование капитальных вложений в объекты муниципальной собственности, приобретение</t>
  </si>
  <si>
    <t>2. Общеобразовательные организации и профессиональные образовательные организации в Архангельской области, в том числе:</t>
  </si>
  <si>
    <t>2) средняя общеобразовательная школа с эстетическим уклоном на 240 мест                                                                     в пос. Ерцево Коношского района</t>
  </si>
  <si>
    <t>320 мест</t>
  </si>
  <si>
    <t>240 мест</t>
  </si>
  <si>
    <t>200 мест</t>
  </si>
  <si>
    <t>60 мест</t>
  </si>
  <si>
    <t>-</t>
  </si>
  <si>
    <t>2018 / 2019</t>
  </si>
  <si>
    <t>853,63 м</t>
  </si>
  <si>
    <t>2015 / 2019</t>
  </si>
  <si>
    <t>2016 / 2018</t>
  </si>
  <si>
    <t>1. Развитие сети учреждений культурно-досугового типа в сельской местности</t>
  </si>
  <si>
    <t>2.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</si>
  <si>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>2013 / 2018</t>
  </si>
  <si>
    <t>45 чел./смену</t>
  </si>
  <si>
    <t>0,72 км</t>
  </si>
  <si>
    <t>VI.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инфраструктуры Соловецкого архипелага (2014 – 2019 годы)"</t>
  </si>
  <si>
    <t xml:space="preserve">государственное казенное учреждение Архангельской области "Дирекция по развитию Соловецкого архипелага"
</t>
  </si>
  <si>
    <t>администрация муниципального образования "Приморский муниципальный район"</t>
  </si>
  <si>
    <t>3. Строительство (приобретение) речных судов для осуществления пассажирских перевозок на территории Архангельской области *</t>
  </si>
  <si>
    <t>Общий объем капитальных вложений за счет всех источников, тыс. рублей</t>
  </si>
  <si>
    <t>Общий (предельный) объем бюджетных ассигнований областного бюджета на 2017 год, тыс. рублей</t>
  </si>
  <si>
    <t>Общий (предельный) объем бюджетных ассигнований областного бюджета на 2019 год, тыс. рублей</t>
  </si>
  <si>
    <t>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"Обеспечение качественным, доступным жильем и объектами инженерной инфраструктуры населения Архангельской области (2014 – 2020 годы)"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</si>
  <si>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–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инфраструктуры), из них:</t>
  </si>
  <si>
    <t>государственное казенное учреждение Архангельской области "Главное управление капитального строительства"                                                                                                (далее – ГКУ Архангельской области "ГУКС")</t>
  </si>
  <si>
    <t xml:space="preserve">протяженность сетей: ливневой канализации –                                                         494 м;
водоснабжения –                                                                                4 км
</t>
  </si>
  <si>
    <t>субсидии на софинансирование капитальных вложений в объекты муниципальной собственности</t>
  </si>
  <si>
    <t>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 (2013 – 2020 годы)"</t>
  </si>
  <si>
    <t>администрация муниципального образования "Каргопольский муниципальный район"</t>
  </si>
  <si>
    <t>администрация муниципального образования "Город Архангельск"</t>
  </si>
  <si>
    <t>администрация муниципального образования "Красноборский муниципальный район"</t>
  </si>
  <si>
    <t>администрация муниципального образования "Вельский муниципальный район"</t>
  </si>
  <si>
    <t>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"Культура Русского Севера (2013 – 2020 годы)"</t>
  </si>
  <si>
    <t>IV. Программа модернизации здравоохранения Архангельской области                                                       на 2011 – 2017 годы</t>
  </si>
  <si>
    <t>V. Адресная программа Архангельской области                                                                                             "Переселение граждан из аварийного жилищного фонда" на 2013 – 2017 годы</t>
  </si>
  <si>
    <t>1. Строительство и реконструкция системы водоснабжения поселка Соловецкий</t>
  </si>
  <si>
    <t>VII.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транспортной системы Архангельской области (2014 – 2020 годы)"</t>
  </si>
  <si>
    <t>государственное казенное учреждение Архангельской области "Дорожное агентство "Архангельскавтодор" (далее – ГКУ Архангельской области "Дорожное агентство "Архангельскавтодор")</t>
  </si>
  <si>
    <t>2. Реконструкция автомобильной дороги Усть-Ваеньга – Осиново – Фалюки (до дер. Задориха) на участке км 43+500 – км 63+000</t>
  </si>
  <si>
    <t>VIII.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"Устойчивое развитие сельских территорий Архангельской области                                                                      (2014 – 2020 годы)"</t>
  </si>
  <si>
    <t>администрация муниципального образования "Вилегодский муниципальный район"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</si>
  <si>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"Охрана окружающей среды, воспроизводство и использование природных ресурсов Архангельской области (2014 – 2020 годы)"</t>
  </si>
  <si>
    <t>1. Укрепление правого берега реки Северная Двина в Соломбальском территориальном округе           г. Архангельска на участке от улицы Маяковского                                             до улицы Кедрова (I этап, 1 подэтап)</t>
  </si>
  <si>
    <t>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                                                                                                              (2014 – 2020 годы)"</t>
  </si>
  <si>
    <t>администрация муниципального образования "Котлас"</t>
  </si>
  <si>
    <r>
      <t>сети: водоснабжения – 113 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 xml:space="preserve">/час; теплоснабжения – 7,1 Гкал/час; электроснабжения – 3562 кВА
</t>
    </r>
  </si>
  <si>
    <r>
      <t>4500 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/сутки</t>
    </r>
  </si>
  <si>
    <t>3. Строительство автомобильной дороги по проезду Сибиряковцев в обход областной больницы
г. Архангельска</t>
  </si>
  <si>
    <t xml:space="preserve">97 020 кв. м жилых площадей
</t>
  </si>
  <si>
    <t>1) строительство автомобильной дороги Подъезд к
с. Шеговары от автомобильной дороги М-8 "Холмогоры" в Шенкурском районе Архангельской области</t>
  </si>
  <si>
    <t xml:space="preserve">3) строительство автомобильной дороги Подъезд к дер. Логиновская от автомобильной дороги "Подъезд к дер. Макаровская" в Няндомском районе Архангельской области </t>
  </si>
  <si>
    <t>протяженность:                                             дороги – 1,486 км, в том числе                            мостового перехода – 139,54 п. м</t>
  </si>
  <si>
    <t>1) строительство школы-сада в правобережной части
г. Каргополя по ул.Чеснокова, 12б</t>
  </si>
  <si>
    <t>1) строительство начальной общеобразовательной школы на 320 учащихся в
с. Красноборск Архангельской области</t>
  </si>
  <si>
    <t>2) строительство автомобильной дороги Подъезд к
дер. Никифоровская от автомобильной дороги М-8 "Холмогоры" в Шенкурском районе Архангельской области</t>
  </si>
  <si>
    <t>3) строительство детского сада на 60 мест в
пос. Турдеевск
г. Архангельска*</t>
  </si>
  <si>
    <t>280 мест</t>
  </si>
  <si>
    <t>2018 / -</t>
  </si>
  <si>
    <t>2015 / -</t>
  </si>
  <si>
    <t>2017 / -</t>
  </si>
  <si>
    <t xml:space="preserve">2) строительство детского сада на 120 мест в
пос. Катунино Приморского района Архангельской области
</t>
  </si>
  <si>
    <t xml:space="preserve">2. Строительство канализационных сетей и коллекторов, канализационных очистных сооружений поселка Соловецкий </t>
  </si>
  <si>
    <t>3. Строительство комплекса по переработке и размещению отходов производства и потребления в поселке Соловецкий Приморского района</t>
  </si>
  <si>
    <t>3. Развитие газификации в сельской местности</t>
  </si>
  <si>
    <t>администрация муниципального образования "Котласский муниципальный район"</t>
  </si>
  <si>
    <t>2) газопровод высокого, среднего и низкого давления в МО "Аргуновское" Вельского района Архангельской области</t>
  </si>
  <si>
    <t>1. Перинатальный центр по адресу: Архангельск, пр. Ломоносова, мощностью 130 коек</t>
  </si>
  <si>
    <t>1. Строительство (создание "под ключ") многоквартирных домов, приобретение жилых помещений в многоквартирных домах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</si>
  <si>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1. Строительство футбольного поля и беговых дорожек на стадионе "Салют", расположенном по адресу:                                                                                                    г. Котлас, пр. Мира, 45</t>
  </si>
  <si>
    <t>субсидии на софинансирование капитальных вложений в объекты муниципальной собственности, проектирование и строительство</t>
  </si>
  <si>
    <t>1) строительство газораспределительной сети в дер. Куимиха Котласского района Архангельской области</t>
  </si>
  <si>
    <t>1. Модульные водоочистные сооружения из поверхностного источника для обеспечения питьевой водой южных районов
г. Архангельска (1-й пусковой комплекс)</t>
  </si>
  <si>
    <t>2. Строительство центра культурного развития в
г. Каргополе по адресу: Архангельская область,             г. Каргополь, ул. Гагарина, 25</t>
  </si>
  <si>
    <t xml:space="preserve">протяженность дороги – 19,5 км </t>
  </si>
  <si>
    <t>1) строительство центра культурного развития на 120 мест в с. Ильинско-Подомское Вилегодского района Архангельской области</t>
  </si>
  <si>
    <t>протяженность дороги – 1,975 км</t>
  </si>
  <si>
    <t>протяженность дороги – 1,479 км</t>
  </si>
  <si>
    <t>протяженность дороги – 0,237 км</t>
  </si>
  <si>
    <t>протяженность газопровода – 5 км</t>
  </si>
  <si>
    <t>протяженность газопровода – 3 км</t>
  </si>
  <si>
    <t>XI. Государственная программа Архангельской области                                                                                                                                                                        "Развитие энергетики и жилищно-коммунального хозяйства Архангельской области (2014 – 2020 годы)"</t>
  </si>
  <si>
    <t>2. Строительство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</si>
  <si>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бюджетные инвестиции в объекты государственной собственности Архангельской области, проектирование и реконструкция</t>
  </si>
  <si>
    <t>8. Строительство мостового перехода через реку Мысовая на км 92+991 автомобильной дороги Карпогоры – Сосновка – Нюхча – граница с Республикой Коми</t>
  </si>
  <si>
    <t>9. Строительство автомобильной дороги Котлас – Коряжма, км 0-км 41 (1 пусковой комплекс)</t>
  </si>
  <si>
    <t>протяженность дороги – 1,7 км</t>
  </si>
  <si>
    <t>Предлагаемые               изменения</t>
  </si>
  <si>
    <t>2. Корректировка проекта, экспертиза и строительство объекта "Лыжероллерная трасса на лыжном стадионе в деревне Малые Карелы"</t>
  </si>
  <si>
    <t>2) обеспечение земельных участков инженерной инфраструктурой для строительства многоквартирных домов в VI – VII жилых районах (магистральные сети) (проектирование, строительство, выполнение кадастровых работ)</t>
  </si>
  <si>
    <t>20 чел./смену</t>
  </si>
  <si>
    <t>2016 / 2016</t>
  </si>
  <si>
    <t>4) строительство детского комбината на 280 мест                                            в 7 микрорайоне территориального округа Майская горка города Архангельска</t>
  </si>
  <si>
    <t xml:space="preserve"> объем принимаемых отходов  –                           6 419,94 куб. м / год</t>
  </si>
  <si>
    <t>4. Проектирование и строительство транспортных развязок в муниципальном образовании "Город Архангельск" (Этап 1. Строительство транспортной развязки в разных уровнях на пересечении ул. Смольный Буян и пр. Обводный канал в муниципальном образовании "Город Архангельск")*</t>
  </si>
  <si>
    <t>5. Проектирование и строительство транспортных развязок в муниципальном образовании "Город Архангельск" (Этап 2. Реконструкция пересечения ул. Урицкого и пр. Обводный канал в муниципальном образовании "Город Архангельск")*</t>
  </si>
  <si>
    <t>6. Разработка проектной документации на реконструкцию автомобильной дороги Архангельск (от пос. Брин-Наволок) – Каргополь – Вытегра (до с. Прокшино) на участке Самодед  –  Кяма</t>
  </si>
  <si>
    <t>7. Разработка проектной документации на реконструкцию мостового перехода через реку Вага на км 2+067 автомобильной дороги Вельск  –  Шангалы</t>
  </si>
  <si>
    <t>2. Укрепление правого берега реки Северная Двина в Соломбальском территориальном округе          г. Архангельска на участке                        от ул. Маяковского                                                   до ул. Кедрова (I этап,                              2 подэтап, и II этап)</t>
  </si>
  <si>
    <t>3. Осуществление функций авторского и археологического надзора, корректировка проектно-сметной документации и проведение проверки достоверности определения сметной стоимости по объекту "Укрепление правого берега реки Северная Двина в Соломбальском территориальном округе          г. Архангельска на участке                        от ул. Маяковского                                                   до ул. Кедрова (I этап, 1 подэтап, I этап,                               2 подэтап, и II этап)</t>
  </si>
  <si>
    <t>28 010 кв. м жилых площадей</t>
  </si>
  <si>
    <t>протяженность дороги – 0,546 км, в том числе мостового перехода – 48,2 п. м</t>
  </si>
  <si>
    <t>1) обеспечение объектами инженерной инфраструктуры и наружного пожаротушения земельных участков, предоставляемых для расселения аварийного жилья, а также выполнение комплекса работ по созданию инфраструктуры, необходимой для полноценного функционирования объекта</t>
  </si>
  <si>
    <t>Общий (предельный) объем бюджетных ассигнований областного бюджета на 2017 год,               тыс. рублей</t>
  </si>
  <si>
    <t>Общий (предельный) объем бюджетных ассигнований областного бюджета на 2018 год,                тыс. рублей</t>
  </si>
  <si>
    <t>8 а</t>
  </si>
  <si>
    <t>9 а</t>
  </si>
  <si>
    <t>10 а</t>
  </si>
  <si>
    <t>Предлагаемые  изменения</t>
  </si>
  <si>
    <t>администрация муниципального образования "Онежский муниципальный район"</t>
  </si>
  <si>
    <t>3) Обеспечение земельных участков, предоставляемых многодетным семьям и жилищно-строительным кооперативам, созданным многодетными семьями, для индивидуального жилищного строительства и ведения личного подсобного хозяйства, объектами инженерной инфраструктуры</t>
  </si>
  <si>
    <t xml:space="preserve">Областная адресная инвестиционная программа на 2017 год и на плановый период 2018 и 2019 годов  </t>
  </si>
  <si>
    <t xml:space="preserve">               к областному закону</t>
  </si>
  <si>
    <t xml:space="preserve">               "Приложение № 16</t>
  </si>
  <si>
    <t xml:space="preserve">               от 23 декабря 2016 г.</t>
  </si>
  <si>
    <t xml:space="preserve">               № 503-31-ОЗ</t>
  </si>
  <si>
    <t xml:space="preserve">            * Условием предоставления субсидий бюджетам муниципальных образований Архангельской области на софинансирование объектов программы, по которым они являются заказчиками, является централизация закупок в соответствии с частью 7 статьи 26 Федерального закона от 5 апреля 2013 года № 44-ФЗ "О контрактной системе в сфере закупок товаров, работ, услуг для обеспечения государственных и муниципальных нужд"."</t>
  </si>
  <si>
    <t xml:space="preserve">               Приложение № 7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</si>
</sst>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1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i/>
      <sz val="14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vertAlign val="superscript"/>
      <sz val="12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ont="1" applyFill="1"/>
    <xf numFmtId="0" fontId="0" fillId="0" borderId="0" xfId="0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/>
    <xf numFmtId="0" fontId="16" fillId="0" borderId="0" xfId="0" applyFont="1" applyFill="1"/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165" fontId="7" fillId="0" borderId="2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 applyBorder="1"/>
    <xf numFmtId="0" fontId="7" fillId="0" borderId="1" xfId="0" applyNumberFormat="1" applyFont="1" applyFill="1" applyBorder="1" applyAlignment="1">
      <alignment horizontal="left" vertical="center" wrapText="1"/>
    </xf>
    <xf numFmtId="164" fontId="8" fillId="0" borderId="1" xfId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 wrapText="1"/>
    </xf>
    <xf numFmtId="164" fontId="3" fillId="0" borderId="1" xfId="1" applyFont="1" applyFill="1" applyBorder="1" applyAlignment="1">
      <alignment vertical="center" wrapText="1"/>
    </xf>
    <xf numFmtId="165" fontId="3" fillId="0" borderId="1" xfId="2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165" fontId="4" fillId="0" borderId="1" xfId="2" applyNumberFormat="1" applyFont="1" applyFill="1" applyBorder="1" applyAlignment="1">
      <alignment vertical="center"/>
    </xf>
    <xf numFmtId="164" fontId="3" fillId="0" borderId="0" xfId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4" fillId="0" borderId="0" xfId="0" applyFont="1" applyFill="1"/>
    <xf numFmtId="165" fontId="3" fillId="0" borderId="1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1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Alignment="1"/>
    <xf numFmtId="0" fontId="4" fillId="0" borderId="0" xfId="0" applyFont="1" applyFill="1" applyBorder="1"/>
    <xf numFmtId="165" fontId="3" fillId="0" borderId="0" xfId="2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left" vertical="top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3" fillId="0" borderId="6" xfId="0" applyNumberFormat="1" applyFont="1" applyFill="1" applyBorder="1" applyAlignment="1">
      <alignment horizontal="left" vertical="center" wrapText="1"/>
    </xf>
    <xf numFmtId="165" fontId="3" fillId="0" borderId="6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/>
    </xf>
    <xf numFmtId="165" fontId="3" fillId="0" borderId="2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65" fontId="7" fillId="0" borderId="3" xfId="0" applyNumberFormat="1" applyFont="1" applyFill="1" applyBorder="1" applyAlignment="1">
      <alignment vertical="center" wrapText="1"/>
    </xf>
    <xf numFmtId="165" fontId="7" fillId="0" borderId="4" xfId="0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/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</cellXfs>
  <cellStyles count="5">
    <cellStyle name="Обычный" xfId="0" builtinId="0"/>
    <cellStyle name="Финансовый" xfId="1" builtinId="3"/>
    <cellStyle name="Финансовый 2" xfId="2"/>
    <cellStyle name="Финансовый 2 2" xf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AH92"/>
  <sheetViews>
    <sheetView showGridLines="0" tabSelected="1" view="pageBreakPreview" zoomScale="94" zoomScaleNormal="100" zoomScaleSheetLayoutView="94" workbookViewId="0">
      <selection activeCell="C7" sqref="C7"/>
    </sheetView>
  </sheetViews>
  <sheetFormatPr defaultColWidth="9.140625" defaultRowHeight="15" outlineLevelRow="1"/>
  <cols>
    <col min="1" max="1" width="28.7109375" style="4" customWidth="1"/>
    <col min="2" max="2" width="19.85546875" style="4" customWidth="1"/>
    <col min="3" max="3" width="18.85546875" style="4" customWidth="1"/>
    <col min="4" max="4" width="16.140625" style="4" customWidth="1"/>
    <col min="5" max="5" width="23.85546875" style="4" customWidth="1"/>
    <col min="6" max="6" width="12.28515625" style="4" customWidth="1"/>
    <col min="7" max="7" width="15.85546875" style="4" customWidth="1"/>
    <col min="8" max="9" width="18.42578125" style="4" hidden="1" customWidth="1"/>
    <col min="10" max="10" width="15" style="4" hidden="1" customWidth="1"/>
    <col min="11" max="11" width="15.140625" style="4" hidden="1" customWidth="1"/>
    <col min="12" max="12" width="15" style="4" customWidth="1"/>
    <col min="13" max="13" width="15" style="4" hidden="1" customWidth="1"/>
    <col min="14" max="14" width="15.140625" style="4" hidden="1" customWidth="1"/>
    <col min="15" max="15" width="15.140625" style="4" customWidth="1"/>
    <col min="16" max="16" width="15" style="4" hidden="1" customWidth="1"/>
    <col min="17" max="17" width="19.7109375" style="4" hidden="1" customWidth="1"/>
    <col min="18" max="18" width="22.28515625" style="3" hidden="1" customWidth="1"/>
    <col min="19" max="19" width="5.5703125" style="4" hidden="1" customWidth="1"/>
    <col min="20" max="20" width="15.140625" style="4" hidden="1" customWidth="1"/>
    <col min="21" max="21" width="15" style="3" customWidth="1"/>
    <col min="22" max="29" width="9.140625" style="3"/>
    <col min="30" max="16384" width="9.140625" style="4"/>
  </cols>
  <sheetData>
    <row r="1" spans="1:21" ht="15.75">
      <c r="O1" s="46" t="s">
        <v>159</v>
      </c>
    </row>
    <row r="2" spans="1:21" ht="15.75">
      <c r="O2" s="46" t="s">
        <v>154</v>
      </c>
    </row>
    <row r="6" spans="1:21" ht="15.75">
      <c r="O6" s="58" t="s">
        <v>155</v>
      </c>
    </row>
    <row r="7" spans="1:21" ht="15.75">
      <c r="O7" s="58" t="s">
        <v>154</v>
      </c>
    </row>
    <row r="8" spans="1:21" ht="15.75">
      <c r="O8" s="46" t="s">
        <v>156</v>
      </c>
    </row>
    <row r="9" spans="1:21" ht="15.75">
      <c r="O9" s="46" t="s">
        <v>157</v>
      </c>
    </row>
    <row r="10" spans="1:21" hidden="1"/>
    <row r="11" spans="1:21" hidden="1"/>
    <row r="12" spans="1:21" ht="15.7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46"/>
      <c r="N12" s="46"/>
      <c r="O12" s="46"/>
      <c r="P12" s="5"/>
    </row>
    <row r="13" spans="1:21" ht="4.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5"/>
      <c r="N13" s="5"/>
      <c r="O13" s="5"/>
      <c r="P13" s="5"/>
    </row>
    <row r="14" spans="1:21" ht="20.25" customHeight="1">
      <c r="A14" s="75" t="s">
        <v>153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</row>
    <row r="15" spans="1:21" ht="18.75" customHeight="1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3"/>
      <c r="T15" s="3"/>
    </row>
    <row r="16" spans="1:21" ht="51.75" customHeight="1">
      <c r="A16" s="61" t="s">
        <v>8</v>
      </c>
      <c r="B16" s="61" t="s">
        <v>0</v>
      </c>
      <c r="C16" s="61" t="s">
        <v>9</v>
      </c>
      <c r="D16" s="61" t="s">
        <v>2</v>
      </c>
      <c r="E16" s="61" t="s">
        <v>1</v>
      </c>
      <c r="F16" s="61" t="s">
        <v>26</v>
      </c>
      <c r="G16" s="61" t="s">
        <v>62</v>
      </c>
      <c r="H16" s="61" t="s">
        <v>63</v>
      </c>
      <c r="I16" s="59" t="s">
        <v>129</v>
      </c>
      <c r="J16" s="61" t="s">
        <v>145</v>
      </c>
      <c r="K16" s="59" t="s">
        <v>150</v>
      </c>
      <c r="L16" s="61" t="s">
        <v>145</v>
      </c>
      <c r="M16" s="61" t="s">
        <v>146</v>
      </c>
      <c r="N16" s="59" t="s">
        <v>150</v>
      </c>
      <c r="O16" s="61" t="s">
        <v>146</v>
      </c>
      <c r="P16" s="61" t="s">
        <v>64</v>
      </c>
      <c r="Q16" s="64" t="s">
        <v>5</v>
      </c>
      <c r="R16" s="64" t="s">
        <v>7</v>
      </c>
      <c r="S16" s="66" t="s">
        <v>4</v>
      </c>
      <c r="T16" s="59" t="s">
        <v>150</v>
      </c>
      <c r="U16" s="61" t="s">
        <v>64</v>
      </c>
    </row>
    <row r="17" spans="1:29" ht="136.5" customHeight="1">
      <c r="A17" s="61"/>
      <c r="B17" s="61"/>
      <c r="C17" s="62"/>
      <c r="D17" s="62"/>
      <c r="E17" s="62"/>
      <c r="F17" s="62"/>
      <c r="G17" s="62"/>
      <c r="H17" s="62"/>
      <c r="I17" s="60"/>
      <c r="J17" s="62"/>
      <c r="K17" s="60"/>
      <c r="L17" s="62"/>
      <c r="M17" s="62"/>
      <c r="N17" s="60"/>
      <c r="O17" s="62"/>
      <c r="P17" s="62"/>
      <c r="Q17" s="65"/>
      <c r="R17" s="65"/>
      <c r="S17" s="66"/>
      <c r="T17" s="60"/>
      <c r="U17" s="62"/>
    </row>
    <row r="18" spans="1:29" s="9" customFormat="1" ht="18" customHeight="1">
      <c r="A18" s="40">
        <v>1</v>
      </c>
      <c r="B18" s="40">
        <f>1+A18</f>
        <v>2</v>
      </c>
      <c r="C18" s="40">
        <f t="shared" ref="C18:H18" si="0">1+B18</f>
        <v>3</v>
      </c>
      <c r="D18" s="40">
        <f t="shared" si="0"/>
        <v>4</v>
      </c>
      <c r="E18" s="40">
        <f t="shared" si="0"/>
        <v>5</v>
      </c>
      <c r="F18" s="40">
        <f t="shared" si="0"/>
        <v>6</v>
      </c>
      <c r="G18" s="40">
        <f t="shared" si="0"/>
        <v>7</v>
      </c>
      <c r="H18" s="40">
        <f t="shared" si="0"/>
        <v>8</v>
      </c>
      <c r="I18" s="40">
        <v>9</v>
      </c>
      <c r="J18" s="40">
        <v>8</v>
      </c>
      <c r="K18" s="40" t="s">
        <v>147</v>
      </c>
      <c r="L18" s="40">
        <v>8</v>
      </c>
      <c r="M18" s="40">
        <v>9</v>
      </c>
      <c r="N18" s="40" t="s">
        <v>148</v>
      </c>
      <c r="O18" s="40">
        <v>9</v>
      </c>
      <c r="P18" s="40">
        <v>10</v>
      </c>
      <c r="Q18" s="6">
        <v>6</v>
      </c>
      <c r="R18" s="6" t="s">
        <v>6</v>
      </c>
      <c r="S18" s="7"/>
      <c r="T18" s="7" t="s">
        <v>149</v>
      </c>
      <c r="U18" s="40">
        <v>10</v>
      </c>
      <c r="V18" s="8"/>
      <c r="W18" s="8"/>
      <c r="X18" s="8"/>
      <c r="Y18" s="8"/>
      <c r="Z18" s="8"/>
      <c r="AA18" s="8"/>
      <c r="AB18" s="8"/>
      <c r="AC18" s="8"/>
    </row>
    <row r="19" spans="1:29" ht="27.75" customHeight="1">
      <c r="A19" s="68" t="s">
        <v>18</v>
      </c>
      <c r="B19" s="76"/>
      <c r="C19" s="76"/>
      <c r="D19" s="76"/>
      <c r="E19" s="49"/>
      <c r="F19" s="49"/>
      <c r="G19" s="12">
        <f t="shared" ref="G19:P19" si="1">G20+G25+G36+G40+G42+G45+G49+G59+G69+G73+G76</f>
        <v>14168552.23</v>
      </c>
      <c r="H19" s="12">
        <f t="shared" si="1"/>
        <v>1967513.8</v>
      </c>
      <c r="I19" s="12">
        <f t="shared" si="1"/>
        <v>-106924.9</v>
      </c>
      <c r="J19" s="12">
        <f t="shared" si="1"/>
        <v>1860624.7</v>
      </c>
      <c r="K19" s="12">
        <f t="shared" ref="K19" si="2">K20+K25+K36+K40+K42+K45+K49+K59+K69+K73+K76</f>
        <v>115218.09999999999</v>
      </c>
      <c r="L19" s="12">
        <f t="shared" si="1"/>
        <v>1975844</v>
      </c>
      <c r="M19" s="12">
        <f t="shared" si="1"/>
        <v>751304.60000000009</v>
      </c>
      <c r="N19" s="12">
        <f t="shared" ref="N19" si="3">N20+N25+N36+N40+N42+N45+N49+N59+N69+N73+N76</f>
        <v>677.7</v>
      </c>
      <c r="O19" s="12">
        <f>M19+N19</f>
        <v>751982.3</v>
      </c>
      <c r="P19" s="12">
        <f t="shared" si="1"/>
        <v>655398.40000000002</v>
      </c>
      <c r="Q19" s="10"/>
      <c r="R19" s="11"/>
      <c r="S19" s="50"/>
      <c r="T19" s="12">
        <f t="shared" ref="T19" si="4">T20+T25+T36+T40+T42+T45+T49+T59+T69+T73+T76</f>
        <v>10700</v>
      </c>
      <c r="U19" s="13">
        <f>P19+T19</f>
        <v>666098.4</v>
      </c>
      <c r="V19" s="4"/>
      <c r="W19" s="4"/>
      <c r="X19" s="4"/>
      <c r="Y19" s="4"/>
      <c r="Z19" s="4"/>
      <c r="AA19" s="4"/>
      <c r="AB19" s="4"/>
      <c r="AC19" s="4"/>
    </row>
    <row r="20" spans="1:29" ht="56.25" customHeight="1">
      <c r="A20" s="68" t="s">
        <v>65</v>
      </c>
      <c r="B20" s="70"/>
      <c r="C20" s="70"/>
      <c r="D20" s="70"/>
      <c r="E20" s="52"/>
      <c r="F20" s="52"/>
      <c r="G20" s="12">
        <f t="shared" ref="G20:P20" si="5">G21</f>
        <v>443731.20000000001</v>
      </c>
      <c r="H20" s="12">
        <f t="shared" si="5"/>
        <v>349449.2</v>
      </c>
      <c r="I20" s="12">
        <f t="shared" si="5"/>
        <v>13292.9</v>
      </c>
      <c r="J20" s="12">
        <f t="shared" si="5"/>
        <v>362742.1</v>
      </c>
      <c r="K20" s="12">
        <f t="shared" si="5"/>
        <v>16.100000000002183</v>
      </c>
      <c r="L20" s="12">
        <f t="shared" ref="L20:L77" si="6">J20+K20</f>
        <v>362758.19999999995</v>
      </c>
      <c r="M20" s="12">
        <f t="shared" si="5"/>
        <v>0</v>
      </c>
      <c r="N20" s="12">
        <f t="shared" si="5"/>
        <v>0</v>
      </c>
      <c r="O20" s="12">
        <f t="shared" si="5"/>
        <v>0</v>
      </c>
      <c r="P20" s="12">
        <f t="shared" si="5"/>
        <v>0</v>
      </c>
      <c r="Q20" s="10"/>
      <c r="R20" s="11"/>
      <c r="S20" s="50"/>
      <c r="T20" s="12">
        <f t="shared" ref="T20" si="7">T21</f>
        <v>0</v>
      </c>
      <c r="U20" s="12">
        <f t="shared" ref="U20" si="8">U21</f>
        <v>0</v>
      </c>
      <c r="V20" s="4"/>
      <c r="W20" s="4"/>
      <c r="X20" s="4"/>
      <c r="Y20" s="4"/>
      <c r="Z20" s="4"/>
      <c r="AA20" s="4"/>
      <c r="AB20" s="4"/>
      <c r="AC20" s="4"/>
    </row>
    <row r="21" spans="1:29" ht="107.25" customHeight="1">
      <c r="A21" s="68" t="s">
        <v>66</v>
      </c>
      <c r="B21" s="76"/>
      <c r="C21" s="76"/>
      <c r="D21" s="76"/>
      <c r="E21" s="49"/>
      <c r="F21" s="49"/>
      <c r="G21" s="12">
        <f t="shared" ref="G21" si="9">SUM(G22:G23)</f>
        <v>443731.20000000001</v>
      </c>
      <c r="H21" s="12">
        <f>H22+H23</f>
        <v>349449.2</v>
      </c>
      <c r="I21" s="12">
        <f>I22+I23</f>
        <v>13292.9</v>
      </c>
      <c r="J21" s="12">
        <f>J22+J23</f>
        <v>362742.1</v>
      </c>
      <c r="K21" s="12">
        <f>K22+K23+K24</f>
        <v>16.100000000002183</v>
      </c>
      <c r="L21" s="12">
        <f>L22+L23</f>
        <v>362758.2</v>
      </c>
      <c r="M21" s="12">
        <v>0</v>
      </c>
      <c r="N21" s="12">
        <v>0</v>
      </c>
      <c r="O21" s="12">
        <v>0</v>
      </c>
      <c r="P21" s="12">
        <v>0</v>
      </c>
      <c r="Q21" s="10"/>
      <c r="R21" s="11"/>
      <c r="S21" s="50"/>
      <c r="T21" s="12">
        <v>0</v>
      </c>
      <c r="U21" s="12">
        <v>0</v>
      </c>
    </row>
    <row r="22" spans="1:29" ht="206.25" customHeight="1">
      <c r="A22" s="51" t="s">
        <v>144</v>
      </c>
      <c r="B22" s="2" t="s">
        <v>88</v>
      </c>
      <c r="C22" s="49" t="s">
        <v>10</v>
      </c>
      <c r="D22" s="49" t="s">
        <v>15</v>
      </c>
      <c r="E22" s="49" t="s">
        <v>67</v>
      </c>
      <c r="F22" s="49" t="s">
        <v>12</v>
      </c>
      <c r="G22" s="12">
        <v>238051.1</v>
      </c>
      <c r="H22" s="12">
        <v>142062</v>
      </c>
      <c r="I22" s="12">
        <v>15000</v>
      </c>
      <c r="J22" s="12">
        <f>H22+I22</f>
        <v>157062</v>
      </c>
      <c r="K22" s="12">
        <v>17938.400000000001</v>
      </c>
      <c r="L22" s="12">
        <f t="shared" si="6"/>
        <v>175000.4</v>
      </c>
      <c r="M22" s="12">
        <v>0</v>
      </c>
      <c r="N22" s="12">
        <v>0</v>
      </c>
      <c r="O22" s="12">
        <v>0</v>
      </c>
      <c r="P22" s="12">
        <v>0</v>
      </c>
      <c r="Q22" s="10"/>
      <c r="R22" s="11"/>
      <c r="S22" s="50"/>
      <c r="T22" s="12">
        <v>0</v>
      </c>
      <c r="U22" s="12">
        <v>0</v>
      </c>
    </row>
    <row r="23" spans="1:29" ht="183.75" customHeight="1">
      <c r="A23" s="51" t="s">
        <v>131</v>
      </c>
      <c r="B23" s="2" t="s">
        <v>68</v>
      </c>
      <c r="C23" s="49" t="s">
        <v>28</v>
      </c>
      <c r="D23" s="49" t="s">
        <v>15</v>
      </c>
      <c r="E23" s="49" t="s">
        <v>30</v>
      </c>
      <c r="F23" s="49" t="s">
        <v>12</v>
      </c>
      <c r="G23" s="12">
        <v>205680.1</v>
      </c>
      <c r="H23" s="12">
        <v>207387.2</v>
      </c>
      <c r="I23" s="12">
        <v>-1707.1</v>
      </c>
      <c r="J23" s="12">
        <f>H23+I23</f>
        <v>205680.1</v>
      </c>
      <c r="K23" s="12">
        <v>-17922.3</v>
      </c>
      <c r="L23" s="12">
        <f t="shared" si="6"/>
        <v>187757.80000000002</v>
      </c>
      <c r="M23" s="12">
        <v>0</v>
      </c>
      <c r="N23" s="12">
        <v>0</v>
      </c>
      <c r="O23" s="12">
        <v>0</v>
      </c>
      <c r="P23" s="12">
        <v>0</v>
      </c>
      <c r="Q23" s="10"/>
      <c r="R23" s="11"/>
      <c r="S23" s="50"/>
      <c r="T23" s="12">
        <v>0</v>
      </c>
      <c r="U23" s="12">
        <v>0</v>
      </c>
    </row>
    <row r="24" spans="1:29" ht="183.75" hidden="1" customHeight="1">
      <c r="A24" s="51" t="s">
        <v>152</v>
      </c>
      <c r="B24" s="2"/>
      <c r="C24" s="49" t="s">
        <v>40</v>
      </c>
      <c r="D24" s="49" t="s">
        <v>15</v>
      </c>
      <c r="E24" s="49" t="s">
        <v>151</v>
      </c>
      <c r="F24" s="49"/>
      <c r="G24" s="12"/>
      <c r="H24" s="12"/>
      <c r="I24" s="12"/>
      <c r="J24" s="12"/>
      <c r="K24" s="12"/>
      <c r="L24" s="12">
        <f t="shared" si="6"/>
        <v>0</v>
      </c>
      <c r="M24" s="12"/>
      <c r="N24" s="12"/>
      <c r="O24" s="12"/>
      <c r="P24" s="12"/>
      <c r="Q24" s="10"/>
      <c r="R24" s="11"/>
      <c r="S24" s="50"/>
      <c r="T24" s="12"/>
      <c r="U24" s="12"/>
    </row>
    <row r="25" spans="1:29" ht="42" customHeight="1">
      <c r="A25" s="68" t="s">
        <v>70</v>
      </c>
      <c r="B25" s="70"/>
      <c r="C25" s="70"/>
      <c r="D25" s="70"/>
      <c r="E25" s="49"/>
      <c r="F25" s="51"/>
      <c r="G25" s="12">
        <f t="shared" ref="G25" si="10">G26+G32</f>
        <v>1255301.2</v>
      </c>
      <c r="H25" s="12">
        <f>H26+H32</f>
        <v>153902</v>
      </c>
      <c r="I25" s="12">
        <f>I26+I32</f>
        <v>15000</v>
      </c>
      <c r="J25" s="12">
        <f>J26+J32</f>
        <v>168902</v>
      </c>
      <c r="K25" s="12">
        <f t="shared" ref="K25" si="11">K26+K32</f>
        <v>30198.6</v>
      </c>
      <c r="L25" s="12">
        <f>L26+L32</f>
        <v>199101.8</v>
      </c>
      <c r="M25" s="12">
        <v>231365</v>
      </c>
      <c r="N25" s="12">
        <f>N26+N32</f>
        <v>659.7</v>
      </c>
      <c r="O25" s="12">
        <f>M25+N25</f>
        <v>232024.7</v>
      </c>
      <c r="P25" s="12">
        <v>189190.2</v>
      </c>
      <c r="Q25" s="10"/>
      <c r="R25" s="11"/>
      <c r="S25" s="50"/>
      <c r="T25" s="12">
        <f>T26+T32</f>
        <v>0</v>
      </c>
      <c r="U25" s="12">
        <v>189190.2</v>
      </c>
    </row>
    <row r="26" spans="1:29" ht="39" customHeight="1">
      <c r="A26" s="68" t="s">
        <v>39</v>
      </c>
      <c r="B26" s="69"/>
      <c r="C26" s="69"/>
      <c r="D26" s="69"/>
      <c r="E26" s="49"/>
      <c r="F26" s="51"/>
      <c r="G26" s="12">
        <f>SUM(G27:G31)</f>
        <v>605415.69999999995</v>
      </c>
      <c r="H26" s="12">
        <f>H27+H29+H30+H31</f>
        <v>46902</v>
      </c>
      <c r="I26" s="12">
        <f>I27+I29+I30+I31</f>
        <v>0</v>
      </c>
      <c r="J26" s="12">
        <f>J27+J29+J30+J31</f>
        <v>46902</v>
      </c>
      <c r="K26" s="12">
        <f t="shared" ref="K26" si="12">K27+K29+K30+K31</f>
        <v>0</v>
      </c>
      <c r="L26" s="12">
        <f t="shared" si="6"/>
        <v>46902</v>
      </c>
      <c r="M26" s="12">
        <v>194365</v>
      </c>
      <c r="N26" s="12">
        <f>N27+N29+N30+N31</f>
        <v>0</v>
      </c>
      <c r="O26" s="12">
        <v>194365</v>
      </c>
      <c r="P26" s="12">
        <v>79622.899999999994</v>
      </c>
      <c r="Q26" s="10"/>
      <c r="R26" s="11"/>
      <c r="S26" s="50"/>
      <c r="T26" s="12">
        <f>T27+T29+T30+T31</f>
        <v>0</v>
      </c>
      <c r="U26" s="12">
        <v>79622.899999999994</v>
      </c>
    </row>
    <row r="27" spans="1:29" ht="128.25" customHeight="1">
      <c r="A27" s="51" t="s">
        <v>95</v>
      </c>
      <c r="B27" s="49" t="s">
        <v>46</v>
      </c>
      <c r="C27" s="49" t="s">
        <v>40</v>
      </c>
      <c r="D27" s="49" t="s">
        <v>15</v>
      </c>
      <c r="E27" s="49" t="s">
        <v>71</v>
      </c>
      <c r="F27" s="49" t="s">
        <v>55</v>
      </c>
      <c r="G27" s="12">
        <v>171871.5</v>
      </c>
      <c r="H27" s="13">
        <v>0</v>
      </c>
      <c r="I27" s="13">
        <v>0</v>
      </c>
      <c r="J27" s="12">
        <f>H27+I27</f>
        <v>0</v>
      </c>
      <c r="K27" s="12">
        <f t="shared" ref="K27" si="13">I27+J27</f>
        <v>0</v>
      </c>
      <c r="L27" s="12">
        <f t="shared" si="6"/>
        <v>0</v>
      </c>
      <c r="M27" s="13">
        <v>7307</v>
      </c>
      <c r="N27" s="13"/>
      <c r="O27" s="13">
        <v>7307</v>
      </c>
      <c r="P27" s="13">
        <v>0</v>
      </c>
      <c r="Q27" s="10"/>
      <c r="R27" s="11"/>
      <c r="S27" s="50"/>
      <c r="T27" s="13"/>
      <c r="U27" s="13">
        <v>0</v>
      </c>
    </row>
    <row r="28" spans="1:29" ht="130.5" hidden="1" customHeight="1">
      <c r="A28" s="51"/>
      <c r="B28" s="49"/>
      <c r="C28" s="49"/>
      <c r="D28" s="49"/>
      <c r="E28" s="1"/>
      <c r="F28" s="49"/>
      <c r="G28" s="12"/>
      <c r="H28" s="13">
        <v>0</v>
      </c>
      <c r="I28" s="13">
        <v>0</v>
      </c>
      <c r="J28" s="13">
        <v>0</v>
      </c>
      <c r="K28" s="13">
        <v>0</v>
      </c>
      <c r="L28" s="12">
        <f t="shared" si="6"/>
        <v>0</v>
      </c>
      <c r="M28" s="13">
        <v>0</v>
      </c>
      <c r="N28" s="13"/>
      <c r="O28" s="13">
        <v>0</v>
      </c>
      <c r="P28" s="13">
        <v>0</v>
      </c>
      <c r="Q28" s="10"/>
      <c r="R28" s="11"/>
      <c r="S28" s="50"/>
      <c r="T28" s="13"/>
      <c r="U28" s="13">
        <v>0</v>
      </c>
    </row>
    <row r="29" spans="1:29" ht="136.5" customHeight="1">
      <c r="A29" s="51" t="s">
        <v>103</v>
      </c>
      <c r="B29" s="49" t="s">
        <v>37</v>
      </c>
      <c r="C29" s="49" t="s">
        <v>40</v>
      </c>
      <c r="D29" s="49" t="s">
        <v>15</v>
      </c>
      <c r="E29" s="1" t="s">
        <v>60</v>
      </c>
      <c r="F29" s="49" t="s">
        <v>51</v>
      </c>
      <c r="G29" s="12">
        <v>101257.9</v>
      </c>
      <c r="H29" s="13">
        <v>0</v>
      </c>
      <c r="I29" s="13">
        <v>0</v>
      </c>
      <c r="J29" s="12">
        <f>H29+I29</f>
        <v>0</v>
      </c>
      <c r="K29" s="12">
        <f t="shared" ref="K29" si="14">I29+J29</f>
        <v>0</v>
      </c>
      <c r="L29" s="12">
        <f t="shared" si="6"/>
        <v>0</v>
      </c>
      <c r="M29" s="13">
        <v>37693</v>
      </c>
      <c r="N29" s="13"/>
      <c r="O29" s="13">
        <v>37693</v>
      </c>
      <c r="P29" s="13">
        <v>40000</v>
      </c>
      <c r="Q29" s="10"/>
      <c r="R29" s="11"/>
      <c r="S29" s="50"/>
      <c r="T29" s="13"/>
      <c r="U29" s="13">
        <v>40000</v>
      </c>
    </row>
    <row r="30" spans="1:29" ht="129" customHeight="1">
      <c r="A30" s="51" t="s">
        <v>98</v>
      </c>
      <c r="B30" s="49" t="s">
        <v>47</v>
      </c>
      <c r="C30" s="49" t="s">
        <v>40</v>
      </c>
      <c r="D30" s="49" t="s">
        <v>15</v>
      </c>
      <c r="E30" s="49" t="s">
        <v>72</v>
      </c>
      <c r="F30" s="49" t="s">
        <v>36</v>
      </c>
      <c r="G30" s="13">
        <v>79058</v>
      </c>
      <c r="H30" s="13">
        <v>46902</v>
      </c>
      <c r="I30" s="13"/>
      <c r="J30" s="12">
        <f>H30+I30</f>
        <v>46902</v>
      </c>
      <c r="K30" s="12"/>
      <c r="L30" s="12">
        <f t="shared" si="6"/>
        <v>46902</v>
      </c>
      <c r="M30" s="13">
        <v>29705</v>
      </c>
      <c r="N30" s="13"/>
      <c r="O30" s="13">
        <v>29705</v>
      </c>
      <c r="P30" s="13">
        <v>0</v>
      </c>
      <c r="Q30" s="10"/>
      <c r="R30" s="11"/>
      <c r="S30" s="50"/>
      <c r="T30" s="13"/>
      <c r="U30" s="13">
        <v>0</v>
      </c>
    </row>
    <row r="31" spans="1:29" ht="129" customHeight="1">
      <c r="A31" s="51" t="s">
        <v>134</v>
      </c>
      <c r="B31" s="49" t="s">
        <v>99</v>
      </c>
      <c r="C31" s="49" t="s">
        <v>40</v>
      </c>
      <c r="D31" s="49" t="s">
        <v>15</v>
      </c>
      <c r="E31" s="49" t="s">
        <v>72</v>
      </c>
      <c r="F31" s="49" t="s">
        <v>100</v>
      </c>
      <c r="G31" s="13">
        <v>253228.3</v>
      </c>
      <c r="H31" s="13">
        <v>0</v>
      </c>
      <c r="I31" s="13">
        <v>0</v>
      </c>
      <c r="J31" s="12">
        <f>H31+I31</f>
        <v>0</v>
      </c>
      <c r="K31" s="12">
        <f t="shared" ref="K31" si="15">I31+J31</f>
        <v>0</v>
      </c>
      <c r="L31" s="12">
        <f t="shared" si="6"/>
        <v>0</v>
      </c>
      <c r="M31" s="13">
        <v>119660</v>
      </c>
      <c r="N31" s="13"/>
      <c r="O31" s="13">
        <v>119660</v>
      </c>
      <c r="P31" s="13">
        <v>39622.9</v>
      </c>
      <c r="Q31" s="10"/>
      <c r="R31" s="11"/>
      <c r="S31" s="50"/>
      <c r="T31" s="13"/>
      <c r="U31" s="13">
        <v>39622.9</v>
      </c>
    </row>
    <row r="32" spans="1:29" ht="51.75" customHeight="1">
      <c r="A32" s="68" t="s">
        <v>42</v>
      </c>
      <c r="B32" s="69"/>
      <c r="C32" s="69"/>
      <c r="D32" s="69"/>
      <c r="E32" s="49"/>
      <c r="F32" s="51"/>
      <c r="G32" s="12">
        <f t="shared" ref="G32" si="16">SUM(G33:G35)</f>
        <v>649885.5</v>
      </c>
      <c r="H32" s="12">
        <f>H33+H34</f>
        <v>107000</v>
      </c>
      <c r="I32" s="12">
        <f>I33+I34</f>
        <v>15000</v>
      </c>
      <c r="J32" s="12">
        <f>J33+J34</f>
        <v>122000</v>
      </c>
      <c r="K32" s="12">
        <f t="shared" ref="K32" si="17">K33+K34</f>
        <v>30198.6</v>
      </c>
      <c r="L32" s="12">
        <f>L33+L34</f>
        <v>152199.79999999999</v>
      </c>
      <c r="M32" s="12">
        <v>37000</v>
      </c>
      <c r="N32" s="12">
        <f>N33+N34</f>
        <v>659.7</v>
      </c>
      <c r="O32" s="12">
        <f>M32+N32</f>
        <v>37659.699999999997</v>
      </c>
      <c r="P32" s="12">
        <v>109567.3</v>
      </c>
      <c r="Q32" s="10"/>
      <c r="R32" s="11"/>
      <c r="S32" s="50"/>
      <c r="T32" s="12">
        <f>T33+T34</f>
        <v>0</v>
      </c>
      <c r="U32" s="12">
        <v>109567.3</v>
      </c>
    </row>
    <row r="33" spans="1:29" ht="135" customHeight="1">
      <c r="A33" s="51" t="s">
        <v>96</v>
      </c>
      <c r="B33" s="49" t="s">
        <v>44</v>
      </c>
      <c r="C33" s="49" t="s">
        <v>40</v>
      </c>
      <c r="D33" s="49" t="s">
        <v>15</v>
      </c>
      <c r="E33" s="49" t="s">
        <v>73</v>
      </c>
      <c r="F33" s="49" t="s">
        <v>101</v>
      </c>
      <c r="G33" s="12">
        <v>316480</v>
      </c>
      <c r="H33" s="12">
        <v>87000</v>
      </c>
      <c r="I33" s="12">
        <v>15000</v>
      </c>
      <c r="J33" s="12">
        <f>H33+I33</f>
        <v>102000</v>
      </c>
      <c r="K33" s="12">
        <v>30158.6</v>
      </c>
      <c r="L33" s="12">
        <v>132159.79999999999</v>
      </c>
      <c r="M33" s="13">
        <v>0</v>
      </c>
      <c r="N33" s="13">
        <v>0</v>
      </c>
      <c r="O33" s="13">
        <v>0</v>
      </c>
      <c r="P33" s="13">
        <v>0</v>
      </c>
      <c r="Q33" s="10"/>
      <c r="R33" s="11"/>
      <c r="S33" s="50"/>
      <c r="T33" s="13">
        <v>0</v>
      </c>
      <c r="U33" s="13">
        <v>0</v>
      </c>
    </row>
    <row r="34" spans="1:29" ht="135.75" customHeight="1">
      <c r="A34" s="51" t="s">
        <v>43</v>
      </c>
      <c r="B34" s="49" t="s">
        <v>45</v>
      </c>
      <c r="C34" s="49" t="s">
        <v>10</v>
      </c>
      <c r="D34" s="49" t="s">
        <v>15</v>
      </c>
      <c r="E34" s="49" t="s">
        <v>30</v>
      </c>
      <c r="F34" s="49" t="s">
        <v>102</v>
      </c>
      <c r="G34" s="12">
        <v>333405.5</v>
      </c>
      <c r="H34" s="13">
        <v>20000</v>
      </c>
      <c r="I34" s="13"/>
      <c r="J34" s="12">
        <f>H34+I34</f>
        <v>20000</v>
      </c>
      <c r="K34" s="12">
        <v>40</v>
      </c>
      <c r="L34" s="12">
        <f t="shared" si="6"/>
        <v>20040</v>
      </c>
      <c r="M34" s="13">
        <v>37000</v>
      </c>
      <c r="N34" s="13">
        <v>659.7</v>
      </c>
      <c r="O34" s="13">
        <f>M34+N34</f>
        <v>37659.699999999997</v>
      </c>
      <c r="P34" s="13">
        <v>109567.3</v>
      </c>
      <c r="Q34" s="10"/>
      <c r="R34" s="11"/>
      <c r="S34" s="50"/>
      <c r="T34" s="13"/>
      <c r="U34" s="13">
        <v>109567.3</v>
      </c>
    </row>
    <row r="35" spans="1:29" ht="138.75" hidden="1" customHeight="1">
      <c r="A35" s="51"/>
      <c r="B35" s="49"/>
      <c r="C35" s="49"/>
      <c r="D35" s="49"/>
      <c r="E35" s="49"/>
      <c r="F35" s="49"/>
      <c r="G35" s="12"/>
      <c r="H35" s="13">
        <v>0</v>
      </c>
      <c r="I35" s="13">
        <v>0</v>
      </c>
      <c r="J35" s="13">
        <v>0</v>
      </c>
      <c r="K35" s="13">
        <v>0</v>
      </c>
      <c r="L35" s="12">
        <f t="shared" si="6"/>
        <v>0</v>
      </c>
      <c r="M35" s="13">
        <v>0</v>
      </c>
      <c r="N35" s="13">
        <v>0</v>
      </c>
      <c r="O35" s="13">
        <v>0</v>
      </c>
      <c r="P35" s="13">
        <v>0</v>
      </c>
      <c r="Q35" s="10"/>
      <c r="R35" s="11"/>
      <c r="S35" s="50"/>
      <c r="T35" s="13">
        <v>0</v>
      </c>
      <c r="U35" s="13">
        <v>0</v>
      </c>
    </row>
    <row r="36" spans="1:29" ht="38.25" customHeight="1">
      <c r="A36" s="67" t="s">
        <v>75</v>
      </c>
      <c r="B36" s="67"/>
      <c r="C36" s="67"/>
      <c r="D36" s="67"/>
      <c r="E36" s="41"/>
      <c r="F36" s="41"/>
      <c r="G36" s="14">
        <f t="shared" ref="G36" si="18">SUM(G37:G39)</f>
        <v>998590.7</v>
      </c>
      <c r="H36" s="14">
        <f>H37+H38+H39</f>
        <v>89224.5</v>
      </c>
      <c r="I36" s="14">
        <f>I37+I38+I39</f>
        <v>0</v>
      </c>
      <c r="J36" s="14">
        <f>J37+J38+J39</f>
        <v>89224.5</v>
      </c>
      <c r="K36" s="14">
        <f t="shared" ref="K36" si="19">K37+K38+K39</f>
        <v>96200</v>
      </c>
      <c r="L36" s="12">
        <f t="shared" si="6"/>
        <v>185424.5</v>
      </c>
      <c r="M36" s="14">
        <v>44986.7</v>
      </c>
      <c r="N36" s="14">
        <f>N37+N38+N39</f>
        <v>18</v>
      </c>
      <c r="O36" s="14">
        <f>M36+N36</f>
        <v>45004.7</v>
      </c>
      <c r="P36" s="14">
        <v>0</v>
      </c>
      <c r="Q36" s="10"/>
      <c r="R36" s="11"/>
      <c r="S36" s="50"/>
      <c r="T36" s="14">
        <f>T37+T38+T39</f>
        <v>0</v>
      </c>
      <c r="U36" s="14">
        <v>0</v>
      </c>
    </row>
    <row r="37" spans="1:29" ht="154.5" customHeight="1">
      <c r="A37" s="51" t="s">
        <v>19</v>
      </c>
      <c r="B37" s="49" t="s">
        <v>20</v>
      </c>
      <c r="C37" s="49" t="s">
        <v>28</v>
      </c>
      <c r="D37" s="49" t="s">
        <v>15</v>
      </c>
      <c r="E37" s="49" t="s">
        <v>30</v>
      </c>
      <c r="F37" s="49" t="s">
        <v>12</v>
      </c>
      <c r="G37" s="13">
        <v>574511.9</v>
      </c>
      <c r="H37" s="13">
        <v>39224.5</v>
      </c>
      <c r="I37" s="13"/>
      <c r="J37" s="13">
        <f>H37+I37</f>
        <v>39224.5</v>
      </c>
      <c r="K37" s="13">
        <v>25200</v>
      </c>
      <c r="L37" s="12">
        <f t="shared" si="6"/>
        <v>64424.5</v>
      </c>
      <c r="M37" s="13">
        <v>15000</v>
      </c>
      <c r="N37" s="13"/>
      <c r="O37" s="13">
        <v>15000</v>
      </c>
      <c r="P37" s="13">
        <v>0</v>
      </c>
      <c r="Q37" s="13">
        <v>574417.36</v>
      </c>
      <c r="R37" s="13">
        <v>574417.36</v>
      </c>
      <c r="S37" s="15">
        <v>574417.36</v>
      </c>
      <c r="T37" s="13"/>
      <c r="U37" s="13">
        <v>0</v>
      </c>
      <c r="W37" s="4"/>
      <c r="X37" s="4"/>
      <c r="Y37" s="4"/>
      <c r="Z37" s="4"/>
      <c r="AA37" s="4"/>
      <c r="AB37" s="4"/>
      <c r="AC37" s="4"/>
    </row>
    <row r="38" spans="1:29" ht="128.25" customHeight="1">
      <c r="A38" s="51" t="s">
        <v>115</v>
      </c>
      <c r="B38" s="49" t="s">
        <v>37</v>
      </c>
      <c r="C38" s="49" t="s">
        <v>40</v>
      </c>
      <c r="D38" s="49" t="s">
        <v>38</v>
      </c>
      <c r="E38" s="49" t="s">
        <v>71</v>
      </c>
      <c r="F38" s="49" t="s">
        <v>36</v>
      </c>
      <c r="G38" s="13">
        <v>150078.79999999999</v>
      </c>
      <c r="H38" s="13">
        <v>0</v>
      </c>
      <c r="I38" s="13">
        <v>0</v>
      </c>
      <c r="J38" s="13">
        <f>H38+I38</f>
        <v>0</v>
      </c>
      <c r="K38" s="13">
        <v>21000</v>
      </c>
      <c r="L38" s="12">
        <f t="shared" si="6"/>
        <v>21000</v>
      </c>
      <c r="M38" s="13">
        <v>29986.7</v>
      </c>
      <c r="N38" s="13"/>
      <c r="O38" s="13">
        <v>29986.7</v>
      </c>
      <c r="P38" s="13">
        <v>0</v>
      </c>
      <c r="Q38" s="56"/>
      <c r="R38" s="57"/>
      <c r="S38" s="15"/>
      <c r="T38" s="13"/>
      <c r="U38" s="13">
        <v>0</v>
      </c>
      <c r="W38" s="4"/>
      <c r="X38" s="4"/>
      <c r="Y38" s="4"/>
      <c r="Z38" s="4"/>
      <c r="AA38" s="4"/>
      <c r="AB38" s="4"/>
      <c r="AC38" s="4"/>
    </row>
    <row r="39" spans="1:29" ht="154.5" customHeight="1">
      <c r="A39" s="51" t="s">
        <v>90</v>
      </c>
      <c r="B39" s="49" t="s">
        <v>57</v>
      </c>
      <c r="C39" s="49" t="s">
        <v>28</v>
      </c>
      <c r="D39" s="49" t="s">
        <v>15</v>
      </c>
      <c r="E39" s="49" t="s">
        <v>30</v>
      </c>
      <c r="F39" s="49" t="s">
        <v>12</v>
      </c>
      <c r="G39" s="13">
        <v>274000</v>
      </c>
      <c r="H39" s="13">
        <v>50000</v>
      </c>
      <c r="I39" s="13"/>
      <c r="J39" s="13">
        <f>H39+I39</f>
        <v>50000</v>
      </c>
      <c r="K39" s="13">
        <v>50000</v>
      </c>
      <c r="L39" s="12">
        <f t="shared" si="6"/>
        <v>100000</v>
      </c>
      <c r="M39" s="13">
        <v>0</v>
      </c>
      <c r="N39" s="13">
        <v>18</v>
      </c>
      <c r="O39" s="13">
        <f>M39+N39</f>
        <v>18</v>
      </c>
      <c r="P39" s="13">
        <v>0</v>
      </c>
      <c r="Q39" s="56"/>
      <c r="R39" s="57"/>
      <c r="S39" s="15"/>
      <c r="T39" s="13">
        <v>0</v>
      </c>
      <c r="U39" s="13">
        <v>0</v>
      </c>
      <c r="W39" s="4"/>
      <c r="X39" s="4"/>
      <c r="Y39" s="4"/>
      <c r="Z39" s="4"/>
      <c r="AA39" s="4"/>
      <c r="AB39" s="4"/>
      <c r="AC39" s="4"/>
    </row>
    <row r="40" spans="1:29" ht="40.5" customHeight="1">
      <c r="A40" s="67" t="s">
        <v>76</v>
      </c>
      <c r="B40" s="67"/>
      <c r="C40" s="67"/>
      <c r="D40" s="67"/>
      <c r="E40" s="41"/>
      <c r="F40" s="41"/>
      <c r="G40" s="14">
        <f t="shared" ref="G40" si="20">SUM(G41)</f>
        <v>2810533.8</v>
      </c>
      <c r="H40" s="14">
        <f>H41</f>
        <v>197721.2</v>
      </c>
      <c r="I40" s="14">
        <f>I41</f>
        <v>0</v>
      </c>
      <c r="J40" s="14">
        <f>J41</f>
        <v>197721.2</v>
      </c>
      <c r="K40" s="14">
        <f t="shared" ref="K40" si="21">K41</f>
        <v>0</v>
      </c>
      <c r="L40" s="12">
        <f t="shared" si="6"/>
        <v>197721.2</v>
      </c>
      <c r="M40" s="14">
        <v>0</v>
      </c>
      <c r="N40" s="14">
        <f>N41</f>
        <v>0</v>
      </c>
      <c r="O40" s="14">
        <v>0</v>
      </c>
      <c r="P40" s="14">
        <v>0</v>
      </c>
      <c r="Q40" s="10"/>
      <c r="R40" s="11"/>
      <c r="S40" s="50"/>
      <c r="T40" s="14">
        <f>T41</f>
        <v>0</v>
      </c>
      <c r="U40" s="14">
        <v>0</v>
      </c>
      <c r="W40" s="4"/>
      <c r="X40" s="4"/>
      <c r="Y40" s="4"/>
      <c r="Z40" s="4"/>
      <c r="AA40" s="4"/>
      <c r="AB40" s="4"/>
      <c r="AC40" s="4"/>
    </row>
    <row r="41" spans="1:29" ht="151.5" customHeight="1">
      <c r="A41" s="51" t="s">
        <v>109</v>
      </c>
      <c r="B41" s="49" t="s">
        <v>14</v>
      </c>
      <c r="C41" s="49" t="s">
        <v>10</v>
      </c>
      <c r="D41" s="49" t="s">
        <v>15</v>
      </c>
      <c r="E41" s="49" t="s">
        <v>17</v>
      </c>
      <c r="F41" s="49" t="s">
        <v>16</v>
      </c>
      <c r="G41" s="13">
        <v>2810533.8</v>
      </c>
      <c r="H41" s="13">
        <v>197721.2</v>
      </c>
      <c r="I41" s="13"/>
      <c r="J41" s="13">
        <f>H41+I41</f>
        <v>197721.2</v>
      </c>
      <c r="K41" s="13"/>
      <c r="L41" s="12">
        <f t="shared" si="6"/>
        <v>197721.2</v>
      </c>
      <c r="M41" s="13">
        <v>0</v>
      </c>
      <c r="N41" s="13">
        <v>0</v>
      </c>
      <c r="O41" s="13">
        <v>0</v>
      </c>
      <c r="P41" s="13">
        <v>0</v>
      </c>
      <c r="Q41" s="10"/>
      <c r="R41" s="11"/>
      <c r="S41" s="50"/>
      <c r="T41" s="13">
        <v>0</v>
      </c>
      <c r="U41" s="13">
        <v>0</v>
      </c>
      <c r="W41" s="4"/>
      <c r="X41" s="4"/>
      <c r="Y41" s="4"/>
      <c r="Z41" s="4"/>
      <c r="AA41" s="4"/>
      <c r="AB41" s="4"/>
      <c r="AC41" s="4"/>
    </row>
    <row r="42" spans="1:29" ht="47.25" customHeight="1">
      <c r="A42" s="67" t="s">
        <v>77</v>
      </c>
      <c r="B42" s="67"/>
      <c r="C42" s="67"/>
      <c r="D42" s="67"/>
      <c r="E42" s="49"/>
      <c r="F42" s="49"/>
      <c r="G42" s="13">
        <f>G43+G44</f>
        <v>4656382.01</v>
      </c>
      <c r="H42" s="13">
        <f>H43+H44</f>
        <v>498639</v>
      </c>
      <c r="I42" s="13">
        <f>I43+I44</f>
        <v>-135217.79999999999</v>
      </c>
      <c r="J42" s="13">
        <f>J43+J44</f>
        <v>363421.2</v>
      </c>
      <c r="K42" s="13">
        <f t="shared" ref="K42" si="22">K43+K44</f>
        <v>0</v>
      </c>
      <c r="L42" s="12">
        <f t="shared" si="6"/>
        <v>363421.2</v>
      </c>
      <c r="M42" s="13">
        <v>0</v>
      </c>
      <c r="N42" s="13">
        <f>N43+N44</f>
        <v>0</v>
      </c>
      <c r="O42" s="13">
        <v>0</v>
      </c>
      <c r="P42" s="13">
        <v>0</v>
      </c>
      <c r="Q42" s="13">
        <f t="shared" ref="Q42" si="23">Q43+Q44</f>
        <v>0</v>
      </c>
      <c r="R42" s="13">
        <f t="shared" ref="R42" si="24">R43+R44</f>
        <v>0</v>
      </c>
      <c r="S42" s="15">
        <f t="shared" ref="S42" si="25">S43+S44</f>
        <v>0</v>
      </c>
      <c r="T42" s="13">
        <f>T43+T44</f>
        <v>0</v>
      </c>
      <c r="U42" s="13">
        <v>0</v>
      </c>
      <c r="W42" s="4"/>
      <c r="X42" s="4"/>
      <c r="Y42" s="4"/>
      <c r="Z42" s="4"/>
      <c r="AA42" s="4"/>
      <c r="AB42" s="4"/>
      <c r="AC42" s="4"/>
    </row>
    <row r="43" spans="1:29" ht="216.75" customHeight="1">
      <c r="A43" s="51" t="s">
        <v>110</v>
      </c>
      <c r="B43" s="49" t="s">
        <v>91</v>
      </c>
      <c r="C43" s="49" t="s">
        <v>22</v>
      </c>
      <c r="D43" s="49" t="s">
        <v>15</v>
      </c>
      <c r="E43" s="49" t="s">
        <v>21</v>
      </c>
      <c r="F43" s="49" t="s">
        <v>12</v>
      </c>
      <c r="G43" s="13">
        <v>3460942.91</v>
      </c>
      <c r="H43" s="13">
        <v>348639</v>
      </c>
      <c r="I43" s="13">
        <v>-135217.79999999999</v>
      </c>
      <c r="J43" s="13">
        <f>H43+I43</f>
        <v>213421.2</v>
      </c>
      <c r="K43" s="13"/>
      <c r="L43" s="12">
        <f t="shared" si="6"/>
        <v>213421.2</v>
      </c>
      <c r="M43" s="13">
        <v>0</v>
      </c>
      <c r="N43" s="13">
        <v>0</v>
      </c>
      <c r="O43" s="13">
        <v>0</v>
      </c>
      <c r="P43" s="13">
        <v>0</v>
      </c>
      <c r="Q43" s="10"/>
      <c r="R43" s="11"/>
      <c r="S43" s="50"/>
      <c r="T43" s="13">
        <v>0</v>
      </c>
      <c r="U43" s="13">
        <v>0</v>
      </c>
      <c r="W43" s="4"/>
      <c r="X43" s="4"/>
      <c r="Y43" s="4"/>
      <c r="Z43" s="4"/>
      <c r="AA43" s="4"/>
      <c r="AB43" s="4"/>
      <c r="AC43" s="4"/>
    </row>
    <row r="44" spans="1:29" ht="232.15" customHeight="1">
      <c r="A44" s="51" t="s">
        <v>124</v>
      </c>
      <c r="B44" s="49" t="s">
        <v>142</v>
      </c>
      <c r="C44" s="49" t="s">
        <v>69</v>
      </c>
      <c r="D44" s="49" t="s">
        <v>23</v>
      </c>
      <c r="E44" s="49" t="s">
        <v>24</v>
      </c>
      <c r="F44" s="49" t="s">
        <v>12</v>
      </c>
      <c r="G44" s="13">
        <v>1195439.1000000001</v>
      </c>
      <c r="H44" s="13">
        <v>150000</v>
      </c>
      <c r="I44" s="13"/>
      <c r="J44" s="13">
        <f>H44+I44</f>
        <v>150000</v>
      </c>
      <c r="K44" s="13"/>
      <c r="L44" s="12">
        <f t="shared" si="6"/>
        <v>150000</v>
      </c>
      <c r="M44" s="13">
        <v>0</v>
      </c>
      <c r="N44" s="13">
        <v>0</v>
      </c>
      <c r="O44" s="13">
        <v>0</v>
      </c>
      <c r="P44" s="13">
        <v>0</v>
      </c>
      <c r="Q44" s="10"/>
      <c r="R44" s="11"/>
      <c r="S44" s="50"/>
      <c r="T44" s="13">
        <v>0</v>
      </c>
      <c r="U44" s="13">
        <v>0</v>
      </c>
      <c r="W44" s="4"/>
      <c r="X44" s="4"/>
      <c r="Y44" s="4"/>
      <c r="Z44" s="4"/>
      <c r="AA44" s="4"/>
      <c r="AB44" s="4"/>
      <c r="AC44" s="4"/>
    </row>
    <row r="45" spans="1:29" ht="45.75" customHeight="1">
      <c r="A45" s="67" t="s">
        <v>58</v>
      </c>
      <c r="B45" s="67"/>
      <c r="C45" s="67"/>
      <c r="D45" s="67"/>
      <c r="E45" s="49"/>
      <c r="F45" s="49"/>
      <c r="G45" s="14">
        <f t="shared" ref="G45" si="26">SUM(G46:G48)</f>
        <v>1000393.7</v>
      </c>
      <c r="H45" s="14">
        <f>H46+H47+H48</f>
        <v>75450</v>
      </c>
      <c r="I45" s="14">
        <f>I46+I47+I48</f>
        <v>0</v>
      </c>
      <c r="J45" s="14">
        <f>J46+J47+J48</f>
        <v>75450</v>
      </c>
      <c r="K45" s="14">
        <f t="shared" ref="K45" si="27">K46+K47+K48</f>
        <v>-10650</v>
      </c>
      <c r="L45" s="12">
        <f t="shared" si="6"/>
        <v>64800</v>
      </c>
      <c r="M45" s="14">
        <v>11390</v>
      </c>
      <c r="N45" s="14">
        <f>N46+N47+N48</f>
        <v>0</v>
      </c>
      <c r="O45" s="14">
        <v>11390</v>
      </c>
      <c r="P45" s="14">
        <v>0</v>
      </c>
      <c r="Q45" s="10"/>
      <c r="R45" s="11"/>
      <c r="S45" s="50"/>
      <c r="T45" s="14">
        <f>T46+T47+T48</f>
        <v>0</v>
      </c>
      <c r="U45" s="14">
        <v>0</v>
      </c>
      <c r="W45" s="4"/>
      <c r="X45" s="4"/>
      <c r="Y45" s="4"/>
      <c r="Z45" s="4"/>
      <c r="AA45" s="4"/>
      <c r="AB45" s="4"/>
      <c r="AC45" s="4"/>
    </row>
    <row r="46" spans="1:29" ht="137.25" customHeight="1" outlineLevel="1">
      <c r="A46" s="16" t="s">
        <v>78</v>
      </c>
      <c r="B46" s="49" t="s">
        <v>33</v>
      </c>
      <c r="C46" s="49" t="s">
        <v>40</v>
      </c>
      <c r="D46" s="49" t="s">
        <v>34</v>
      </c>
      <c r="E46" s="49" t="s">
        <v>60</v>
      </c>
      <c r="F46" s="49" t="s">
        <v>12</v>
      </c>
      <c r="G46" s="12">
        <v>291567.3</v>
      </c>
      <c r="H46" s="13">
        <v>26200</v>
      </c>
      <c r="I46" s="13"/>
      <c r="J46" s="13">
        <f>H46+I46</f>
        <v>26200</v>
      </c>
      <c r="K46" s="13"/>
      <c r="L46" s="12">
        <f t="shared" si="6"/>
        <v>26200</v>
      </c>
      <c r="M46" s="13">
        <v>10000</v>
      </c>
      <c r="N46" s="13"/>
      <c r="O46" s="13">
        <v>10000</v>
      </c>
      <c r="P46" s="13">
        <v>0</v>
      </c>
      <c r="Q46" s="10"/>
      <c r="R46" s="11"/>
      <c r="S46" s="50"/>
      <c r="T46" s="13"/>
      <c r="U46" s="13">
        <v>0</v>
      </c>
      <c r="W46" s="4"/>
      <c r="X46" s="4"/>
      <c r="Y46" s="4"/>
      <c r="Z46" s="4"/>
      <c r="AA46" s="4"/>
      <c r="AB46" s="4"/>
      <c r="AC46" s="4"/>
    </row>
    <row r="47" spans="1:29" ht="150" customHeight="1" outlineLevel="1">
      <c r="A47" s="51" t="s">
        <v>104</v>
      </c>
      <c r="B47" s="49" t="s">
        <v>35</v>
      </c>
      <c r="C47" s="49" t="s">
        <v>40</v>
      </c>
      <c r="D47" s="49" t="s">
        <v>34</v>
      </c>
      <c r="E47" s="49" t="s">
        <v>60</v>
      </c>
      <c r="F47" s="49" t="s">
        <v>12</v>
      </c>
      <c r="G47" s="12">
        <v>581588.69999999995</v>
      </c>
      <c r="H47" s="13">
        <v>49250</v>
      </c>
      <c r="I47" s="13"/>
      <c r="J47" s="13">
        <f>H47+I47</f>
        <v>49250</v>
      </c>
      <c r="K47" s="13">
        <v>-10650</v>
      </c>
      <c r="L47" s="12">
        <f t="shared" si="6"/>
        <v>38600</v>
      </c>
      <c r="M47" s="13">
        <v>0</v>
      </c>
      <c r="N47" s="13">
        <v>0</v>
      </c>
      <c r="O47" s="13">
        <v>0</v>
      </c>
      <c r="P47" s="13">
        <v>0</v>
      </c>
      <c r="Q47" s="10"/>
      <c r="R47" s="11"/>
      <c r="S47" s="50"/>
      <c r="T47" s="13">
        <v>0</v>
      </c>
      <c r="U47" s="13">
        <v>0</v>
      </c>
      <c r="W47" s="4"/>
      <c r="X47" s="4"/>
      <c r="Y47" s="4"/>
      <c r="Z47" s="4"/>
      <c r="AA47" s="4"/>
      <c r="AB47" s="4"/>
      <c r="AC47" s="4"/>
    </row>
    <row r="48" spans="1:29" ht="151.5" customHeight="1" outlineLevel="1">
      <c r="A48" s="51" t="s">
        <v>105</v>
      </c>
      <c r="B48" s="2" t="s">
        <v>135</v>
      </c>
      <c r="C48" s="49" t="s">
        <v>10</v>
      </c>
      <c r="D48" s="49" t="s">
        <v>34</v>
      </c>
      <c r="E48" s="49" t="s">
        <v>59</v>
      </c>
      <c r="F48" s="49" t="s">
        <v>102</v>
      </c>
      <c r="G48" s="12">
        <v>127237.7</v>
      </c>
      <c r="H48" s="13">
        <v>0</v>
      </c>
      <c r="I48" s="13">
        <v>0</v>
      </c>
      <c r="J48" s="13">
        <f>H48+I48</f>
        <v>0</v>
      </c>
      <c r="K48" s="13">
        <f t="shared" ref="K48" si="28">I48+J48</f>
        <v>0</v>
      </c>
      <c r="L48" s="12">
        <f t="shared" si="6"/>
        <v>0</v>
      </c>
      <c r="M48" s="13">
        <v>1390</v>
      </c>
      <c r="N48" s="13"/>
      <c r="O48" s="13">
        <v>1390</v>
      </c>
      <c r="P48" s="13">
        <v>0</v>
      </c>
      <c r="Q48" s="10"/>
      <c r="R48" s="11"/>
      <c r="S48" s="50"/>
      <c r="T48" s="13"/>
      <c r="U48" s="13">
        <v>0</v>
      </c>
      <c r="W48" s="4"/>
      <c r="X48" s="4"/>
      <c r="Y48" s="4"/>
      <c r="Z48" s="4"/>
      <c r="AA48" s="4"/>
      <c r="AB48" s="4"/>
      <c r="AC48" s="4"/>
    </row>
    <row r="49" spans="1:29" ht="40.5" customHeight="1">
      <c r="A49" s="67" t="s">
        <v>79</v>
      </c>
      <c r="B49" s="67"/>
      <c r="C49" s="67"/>
      <c r="D49" s="67"/>
      <c r="E49" s="41"/>
      <c r="F49" s="41"/>
      <c r="G49" s="14">
        <f>SUM(G50:G58)</f>
        <v>1994151.7999999998</v>
      </c>
      <c r="H49" s="14">
        <f>H50+H51+H52+H53+H54+H55+H56+H57+H58</f>
        <v>489015.1</v>
      </c>
      <c r="I49" s="14">
        <f>I50+I51+I52+I53+I54+I55+I56+I57+I58</f>
        <v>0</v>
      </c>
      <c r="J49" s="14">
        <f>J50+J51+J52+J53+J54+J55+J56+J57+J58</f>
        <v>489015.1</v>
      </c>
      <c r="K49" s="14">
        <f t="shared" ref="K49" si="29">K50+K51+K52+K53+K54+K55+K56+K57+K58</f>
        <v>0</v>
      </c>
      <c r="L49" s="12">
        <f t="shared" si="6"/>
        <v>489015.1</v>
      </c>
      <c r="M49" s="14">
        <v>324776.60000000003</v>
      </c>
      <c r="N49" s="14">
        <f>N50+N51+N52+N53+N54+N55+N56+N57+N58</f>
        <v>0</v>
      </c>
      <c r="O49" s="14">
        <v>324776.60000000003</v>
      </c>
      <c r="P49" s="14">
        <v>330578.7</v>
      </c>
      <c r="Q49" s="14">
        <f t="shared" ref="Q49:S49" si="30">SUM(Q50:Q58)</f>
        <v>233125</v>
      </c>
      <c r="R49" s="14">
        <f t="shared" si="30"/>
        <v>1662.3000000000002</v>
      </c>
      <c r="S49" s="47">
        <f t="shared" si="30"/>
        <v>0</v>
      </c>
      <c r="T49" s="14">
        <f>T50+T51+T52+T53+T54+T55+T56+T57+T58</f>
        <v>0</v>
      </c>
      <c r="U49" s="14">
        <v>330578.7</v>
      </c>
      <c r="W49" s="4"/>
      <c r="X49" s="4"/>
      <c r="Y49" s="4"/>
      <c r="Z49" s="4"/>
      <c r="AA49" s="4"/>
      <c r="AB49" s="4"/>
      <c r="AC49" s="4"/>
    </row>
    <row r="50" spans="1:29" ht="191.25" customHeight="1">
      <c r="A50" s="18" t="s">
        <v>13</v>
      </c>
      <c r="B50" s="49" t="s">
        <v>94</v>
      </c>
      <c r="C50" s="49" t="s">
        <v>10</v>
      </c>
      <c r="D50" s="49" t="s">
        <v>11</v>
      </c>
      <c r="E50" s="49" t="s">
        <v>80</v>
      </c>
      <c r="F50" s="49" t="s">
        <v>12</v>
      </c>
      <c r="G50" s="12">
        <v>190401</v>
      </c>
      <c r="H50" s="12">
        <v>124458</v>
      </c>
      <c r="I50" s="12"/>
      <c r="J50" s="12">
        <f t="shared" ref="J50:J58" si="31">H50+I50</f>
        <v>124458</v>
      </c>
      <c r="K50" s="12"/>
      <c r="L50" s="12">
        <f t="shared" si="6"/>
        <v>124458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9">
        <v>1662.3000000000002</v>
      </c>
      <c r="S50" s="50"/>
      <c r="T50" s="12">
        <v>0</v>
      </c>
      <c r="U50" s="12">
        <v>0</v>
      </c>
      <c r="V50" s="17"/>
      <c r="W50" s="4"/>
      <c r="X50" s="4"/>
      <c r="Y50" s="4"/>
      <c r="Z50" s="4"/>
      <c r="AA50" s="4"/>
      <c r="AB50" s="4"/>
      <c r="AC50" s="4"/>
    </row>
    <row r="51" spans="1:29" ht="151.5" customHeight="1">
      <c r="A51" s="51" t="s">
        <v>81</v>
      </c>
      <c r="B51" s="49" t="s">
        <v>116</v>
      </c>
      <c r="C51" s="49" t="s">
        <v>29</v>
      </c>
      <c r="D51" s="49" t="s">
        <v>11</v>
      </c>
      <c r="E51" s="49" t="s">
        <v>3</v>
      </c>
      <c r="F51" s="49" t="s">
        <v>27</v>
      </c>
      <c r="G51" s="12">
        <v>919310.1</v>
      </c>
      <c r="H51" s="12">
        <v>1444</v>
      </c>
      <c r="I51" s="12"/>
      <c r="J51" s="12">
        <f t="shared" si="31"/>
        <v>1444</v>
      </c>
      <c r="K51" s="12"/>
      <c r="L51" s="12">
        <f t="shared" si="6"/>
        <v>1444</v>
      </c>
      <c r="M51" s="12">
        <v>163642.5</v>
      </c>
      <c r="N51" s="12"/>
      <c r="O51" s="12">
        <v>163642.5</v>
      </c>
      <c r="P51" s="12">
        <v>174578.7</v>
      </c>
      <c r="Q51" s="12">
        <v>233125</v>
      </c>
      <c r="R51" s="20"/>
      <c r="S51" s="50"/>
      <c r="T51" s="12"/>
      <c r="U51" s="12">
        <v>174578.7</v>
      </c>
      <c r="V51" s="17"/>
      <c r="W51" s="4"/>
      <c r="X51" s="4"/>
      <c r="Y51" s="4"/>
      <c r="Z51" s="4"/>
      <c r="AA51" s="4"/>
      <c r="AB51" s="4"/>
      <c r="AC51" s="4"/>
    </row>
    <row r="52" spans="1:29" ht="142.5" customHeight="1">
      <c r="A52" s="51" t="s">
        <v>61</v>
      </c>
      <c r="B52" s="49" t="s">
        <v>31</v>
      </c>
      <c r="C52" s="49" t="s">
        <v>41</v>
      </c>
      <c r="D52" s="49" t="s">
        <v>11</v>
      </c>
      <c r="E52" s="49" t="s">
        <v>72</v>
      </c>
      <c r="F52" s="49" t="s">
        <v>32</v>
      </c>
      <c r="G52" s="12">
        <v>480000</v>
      </c>
      <c r="H52" s="12">
        <v>150000</v>
      </c>
      <c r="I52" s="12"/>
      <c r="J52" s="12">
        <f t="shared" si="31"/>
        <v>150000</v>
      </c>
      <c r="K52" s="12"/>
      <c r="L52" s="12">
        <f t="shared" si="6"/>
        <v>150000</v>
      </c>
      <c r="M52" s="12">
        <v>150000</v>
      </c>
      <c r="N52" s="12"/>
      <c r="O52" s="12">
        <v>150000</v>
      </c>
      <c r="P52" s="12">
        <v>156000</v>
      </c>
      <c r="Q52" s="12"/>
      <c r="R52" s="20"/>
      <c r="S52" s="50"/>
      <c r="T52" s="12"/>
      <c r="U52" s="12">
        <v>156000</v>
      </c>
    </row>
    <row r="53" spans="1:29" ht="237.75" customHeight="1">
      <c r="A53" s="39" t="s">
        <v>136</v>
      </c>
      <c r="B53" s="49" t="s">
        <v>48</v>
      </c>
      <c r="C53" s="49" t="s">
        <v>112</v>
      </c>
      <c r="D53" s="49" t="s">
        <v>11</v>
      </c>
      <c r="E53" s="49" t="s">
        <v>72</v>
      </c>
      <c r="F53" s="49" t="s">
        <v>52</v>
      </c>
      <c r="G53" s="12">
        <v>30358.9</v>
      </c>
      <c r="H53" s="12">
        <v>19400</v>
      </c>
      <c r="I53" s="12"/>
      <c r="J53" s="12">
        <f t="shared" si="31"/>
        <v>19400</v>
      </c>
      <c r="K53" s="12"/>
      <c r="L53" s="12">
        <f t="shared" si="6"/>
        <v>19400</v>
      </c>
      <c r="M53" s="12">
        <v>9438.9</v>
      </c>
      <c r="N53" s="12"/>
      <c r="O53" s="12">
        <v>9438.9</v>
      </c>
      <c r="P53" s="12">
        <v>0</v>
      </c>
      <c r="Q53" s="12"/>
      <c r="R53" s="20"/>
      <c r="S53" s="50"/>
      <c r="T53" s="12"/>
      <c r="U53" s="12">
        <v>0</v>
      </c>
    </row>
    <row r="54" spans="1:29" ht="205.5" customHeight="1">
      <c r="A54" s="51" t="s">
        <v>137</v>
      </c>
      <c r="B54" s="49" t="s">
        <v>48</v>
      </c>
      <c r="C54" s="49" t="s">
        <v>112</v>
      </c>
      <c r="D54" s="49" t="s">
        <v>11</v>
      </c>
      <c r="E54" s="49" t="s">
        <v>72</v>
      </c>
      <c r="F54" s="49" t="s">
        <v>52</v>
      </c>
      <c r="G54" s="12">
        <v>17155.2</v>
      </c>
      <c r="H54" s="12">
        <v>14600</v>
      </c>
      <c r="I54" s="12"/>
      <c r="J54" s="12">
        <f t="shared" si="31"/>
        <v>14600</v>
      </c>
      <c r="K54" s="12"/>
      <c r="L54" s="12">
        <f t="shared" si="6"/>
        <v>14600</v>
      </c>
      <c r="M54" s="12">
        <v>1695.2</v>
      </c>
      <c r="N54" s="12"/>
      <c r="O54" s="12">
        <v>1695.2</v>
      </c>
      <c r="P54" s="12">
        <v>0</v>
      </c>
      <c r="Q54" s="12"/>
      <c r="R54" s="20"/>
      <c r="S54" s="50"/>
      <c r="T54" s="12"/>
      <c r="U54" s="12">
        <v>0</v>
      </c>
    </row>
    <row r="55" spans="1:29" ht="156.6" customHeight="1">
      <c r="A55" s="28" t="s">
        <v>138</v>
      </c>
      <c r="B55" s="2" t="s">
        <v>48</v>
      </c>
      <c r="C55" s="2" t="s">
        <v>125</v>
      </c>
      <c r="D55" s="2" t="s">
        <v>11</v>
      </c>
      <c r="E55" s="49" t="s">
        <v>3</v>
      </c>
      <c r="F55" s="2" t="s">
        <v>25</v>
      </c>
      <c r="G55" s="2">
        <v>114.4</v>
      </c>
      <c r="H55" s="12">
        <v>114.4</v>
      </c>
      <c r="I55" s="12"/>
      <c r="J55" s="12">
        <f t="shared" si="31"/>
        <v>114.4</v>
      </c>
      <c r="K55" s="12"/>
      <c r="L55" s="12">
        <f t="shared" si="6"/>
        <v>114.4</v>
      </c>
      <c r="M55" s="12">
        <v>0</v>
      </c>
      <c r="N55" s="12">
        <v>0</v>
      </c>
      <c r="O55" s="12">
        <v>0</v>
      </c>
      <c r="P55" s="12">
        <v>0</v>
      </c>
      <c r="Q55" s="12"/>
      <c r="R55" s="20"/>
      <c r="S55" s="50"/>
      <c r="T55" s="12">
        <v>0</v>
      </c>
      <c r="U55" s="12">
        <v>0</v>
      </c>
    </row>
    <row r="56" spans="1:29" ht="170.45" customHeight="1">
      <c r="A56" s="44" t="s">
        <v>139</v>
      </c>
      <c r="B56" s="2" t="s">
        <v>48</v>
      </c>
      <c r="C56" s="2" t="s">
        <v>125</v>
      </c>
      <c r="D56" s="2" t="s">
        <v>11</v>
      </c>
      <c r="E56" s="49" t="s">
        <v>3</v>
      </c>
      <c r="F56" s="48" t="s">
        <v>25</v>
      </c>
      <c r="G56" s="45">
        <v>4967.3999999999996</v>
      </c>
      <c r="H56" s="45">
        <v>390.6</v>
      </c>
      <c r="I56" s="45"/>
      <c r="J56" s="12">
        <f t="shared" si="31"/>
        <v>390.6</v>
      </c>
      <c r="K56" s="12"/>
      <c r="L56" s="12">
        <f t="shared" si="6"/>
        <v>390.6</v>
      </c>
      <c r="M56" s="12">
        <v>0</v>
      </c>
      <c r="N56" s="12">
        <v>0</v>
      </c>
      <c r="O56" s="12">
        <v>0</v>
      </c>
      <c r="P56" s="12">
        <v>0</v>
      </c>
      <c r="Q56" s="12"/>
      <c r="R56" s="20"/>
      <c r="S56" s="50"/>
      <c r="T56" s="12">
        <v>0</v>
      </c>
      <c r="U56" s="12">
        <v>0</v>
      </c>
    </row>
    <row r="57" spans="1:29" ht="157.15" customHeight="1">
      <c r="A57" s="51" t="s">
        <v>126</v>
      </c>
      <c r="B57" s="49" t="s">
        <v>143</v>
      </c>
      <c r="C57" s="2" t="s">
        <v>125</v>
      </c>
      <c r="D57" s="2" t="s">
        <v>11</v>
      </c>
      <c r="E57" s="49" t="s">
        <v>3</v>
      </c>
      <c r="F57" s="49" t="s">
        <v>12</v>
      </c>
      <c r="G57" s="12">
        <v>66770.5</v>
      </c>
      <c r="H57" s="12">
        <v>1644.1</v>
      </c>
      <c r="I57" s="12"/>
      <c r="J57" s="12">
        <f t="shared" si="31"/>
        <v>1644.1</v>
      </c>
      <c r="K57" s="12"/>
      <c r="L57" s="12">
        <f t="shared" si="6"/>
        <v>1644.1</v>
      </c>
      <c r="M57" s="12">
        <v>0</v>
      </c>
      <c r="N57" s="12">
        <v>0</v>
      </c>
      <c r="O57" s="12">
        <v>0</v>
      </c>
      <c r="P57" s="12">
        <v>0</v>
      </c>
      <c r="Q57" s="12"/>
      <c r="R57" s="20"/>
      <c r="S57" s="50"/>
      <c r="T57" s="12">
        <v>0</v>
      </c>
      <c r="U57" s="12">
        <v>0</v>
      </c>
    </row>
    <row r="58" spans="1:29" ht="152.44999999999999" customHeight="1">
      <c r="A58" s="51" t="s">
        <v>127</v>
      </c>
      <c r="B58" s="49" t="s">
        <v>128</v>
      </c>
      <c r="C58" s="2" t="s">
        <v>125</v>
      </c>
      <c r="D58" s="2" t="s">
        <v>11</v>
      </c>
      <c r="E58" s="49" t="s">
        <v>3</v>
      </c>
      <c r="F58" s="49" t="s">
        <v>12</v>
      </c>
      <c r="G58" s="12">
        <v>285074.3</v>
      </c>
      <c r="H58" s="12">
        <v>176964</v>
      </c>
      <c r="I58" s="12"/>
      <c r="J58" s="12">
        <f t="shared" si="31"/>
        <v>176964</v>
      </c>
      <c r="K58" s="12"/>
      <c r="L58" s="12">
        <f t="shared" si="6"/>
        <v>176964</v>
      </c>
      <c r="M58" s="12">
        <v>0</v>
      </c>
      <c r="N58" s="12">
        <v>0</v>
      </c>
      <c r="O58" s="12">
        <v>0</v>
      </c>
      <c r="P58" s="12">
        <v>0</v>
      </c>
      <c r="Q58" s="12"/>
      <c r="R58" s="20"/>
      <c r="S58" s="50"/>
      <c r="T58" s="12">
        <v>0</v>
      </c>
      <c r="U58" s="12">
        <v>0</v>
      </c>
    </row>
    <row r="59" spans="1:29" ht="50.25" customHeight="1">
      <c r="A59" s="67" t="s">
        <v>82</v>
      </c>
      <c r="B59" s="67"/>
      <c r="C59" s="67"/>
      <c r="D59" s="67"/>
      <c r="E59" s="42"/>
      <c r="F59" s="42"/>
      <c r="G59" s="14">
        <f>G62+G61+G66</f>
        <v>279507.05</v>
      </c>
      <c r="H59" s="14">
        <f>H60+H62+H66</f>
        <v>80606.900000000009</v>
      </c>
      <c r="I59" s="14">
        <f>I60+I62+I66</f>
        <v>0</v>
      </c>
      <c r="J59" s="14">
        <f>J60+J62+J66</f>
        <v>80606.900000000009</v>
      </c>
      <c r="K59" s="14">
        <f t="shared" ref="K59" si="32">K60+K62+K66</f>
        <v>0</v>
      </c>
      <c r="L59" s="12">
        <f t="shared" si="6"/>
        <v>80606.900000000009</v>
      </c>
      <c r="M59" s="14">
        <v>20000</v>
      </c>
      <c r="N59" s="14">
        <f>N60+N62+N66</f>
        <v>0</v>
      </c>
      <c r="O59" s="14">
        <v>20000</v>
      </c>
      <c r="P59" s="14">
        <v>9300</v>
      </c>
      <c r="Q59" s="20"/>
      <c r="R59" s="21"/>
      <c r="S59" s="50"/>
      <c r="T59" s="14">
        <f>T60+T62+T66</f>
        <v>10700</v>
      </c>
      <c r="U59" s="13">
        <f>P59+T59</f>
        <v>20000</v>
      </c>
    </row>
    <row r="60" spans="1:29" ht="25.5" customHeight="1">
      <c r="A60" s="67" t="s">
        <v>53</v>
      </c>
      <c r="B60" s="76"/>
      <c r="C60" s="76"/>
      <c r="D60" s="76"/>
      <c r="E60" s="42"/>
      <c r="F60" s="42"/>
      <c r="G60" s="14">
        <f t="shared" ref="G60" si="33">G61</f>
        <v>121674.15</v>
      </c>
      <c r="H60" s="14">
        <v>0</v>
      </c>
      <c r="I60" s="14">
        <f>I61</f>
        <v>0</v>
      </c>
      <c r="J60" s="14">
        <f>J61</f>
        <v>0</v>
      </c>
      <c r="K60" s="14">
        <f t="shared" ref="K60" si="34">K61</f>
        <v>0</v>
      </c>
      <c r="L60" s="12">
        <f t="shared" si="6"/>
        <v>0</v>
      </c>
      <c r="M60" s="14">
        <v>20000</v>
      </c>
      <c r="N60" s="14">
        <f>N61</f>
        <v>0</v>
      </c>
      <c r="O60" s="14">
        <v>20000</v>
      </c>
      <c r="P60" s="14">
        <v>9300</v>
      </c>
      <c r="Q60" s="20"/>
      <c r="R60" s="21"/>
      <c r="S60" s="50"/>
      <c r="T60" s="14">
        <f>T61</f>
        <v>10700</v>
      </c>
      <c r="U60" s="13">
        <f>P60+T60</f>
        <v>20000</v>
      </c>
    </row>
    <row r="61" spans="1:29" ht="135.75" customHeight="1">
      <c r="A61" s="51" t="s">
        <v>117</v>
      </c>
      <c r="B61" s="49" t="s">
        <v>37</v>
      </c>
      <c r="C61" s="49" t="s">
        <v>40</v>
      </c>
      <c r="D61" s="49" t="s">
        <v>38</v>
      </c>
      <c r="E61" s="49" t="s">
        <v>83</v>
      </c>
      <c r="F61" s="49" t="s">
        <v>49</v>
      </c>
      <c r="G61" s="13">
        <v>121674.15</v>
      </c>
      <c r="H61" s="13">
        <v>0</v>
      </c>
      <c r="I61" s="13">
        <v>0</v>
      </c>
      <c r="J61" s="13">
        <f>H61+I61</f>
        <v>0</v>
      </c>
      <c r="K61" s="13">
        <f t="shared" ref="K61" si="35">I61+J61</f>
        <v>0</v>
      </c>
      <c r="L61" s="12">
        <f t="shared" si="6"/>
        <v>0</v>
      </c>
      <c r="M61" s="13">
        <v>20000</v>
      </c>
      <c r="N61" s="13"/>
      <c r="O61" s="13">
        <v>20000</v>
      </c>
      <c r="P61" s="13">
        <v>9300</v>
      </c>
      <c r="Q61" s="20"/>
      <c r="R61" s="21"/>
      <c r="S61" s="50"/>
      <c r="T61" s="13">
        <v>10700</v>
      </c>
      <c r="U61" s="13">
        <f>P61+T61</f>
        <v>20000</v>
      </c>
    </row>
    <row r="62" spans="1:29" ht="58.5" customHeight="1">
      <c r="A62" s="67" t="s">
        <v>54</v>
      </c>
      <c r="B62" s="67"/>
      <c r="C62" s="67"/>
      <c r="D62" s="67"/>
      <c r="E62" s="42"/>
      <c r="F62" s="42"/>
      <c r="G62" s="14">
        <f t="shared" ref="G62" si="36">SUM(G63:G65)</f>
        <v>128786.3</v>
      </c>
      <c r="H62" s="14">
        <f>H63+H64+H65</f>
        <v>78606.900000000009</v>
      </c>
      <c r="I62" s="14">
        <f>I63+I64+I65</f>
        <v>0</v>
      </c>
      <c r="J62" s="14">
        <f>J63+J64+J65</f>
        <v>78606.900000000009</v>
      </c>
      <c r="K62" s="14">
        <f t="shared" ref="K62" si="37">K63+K64+K65</f>
        <v>0</v>
      </c>
      <c r="L62" s="12">
        <f t="shared" si="6"/>
        <v>78606.900000000009</v>
      </c>
      <c r="M62" s="14">
        <v>0</v>
      </c>
      <c r="N62" s="14">
        <f>N63+N64+N65</f>
        <v>0</v>
      </c>
      <c r="O62" s="14">
        <v>0</v>
      </c>
      <c r="P62" s="14">
        <v>0</v>
      </c>
      <c r="Q62" s="20"/>
      <c r="R62" s="21"/>
      <c r="S62" s="50"/>
      <c r="T62" s="14">
        <f>T63+T64+T65</f>
        <v>0</v>
      </c>
      <c r="U62" s="14">
        <v>0</v>
      </c>
    </row>
    <row r="63" spans="1:29" ht="153.75" customHeight="1" outlineLevel="1">
      <c r="A63" s="51" t="s">
        <v>92</v>
      </c>
      <c r="B63" s="49" t="s">
        <v>118</v>
      </c>
      <c r="C63" s="49" t="s">
        <v>28</v>
      </c>
      <c r="D63" s="49" t="s">
        <v>11</v>
      </c>
      <c r="E63" s="49" t="s">
        <v>3</v>
      </c>
      <c r="F63" s="49" t="s">
        <v>25</v>
      </c>
      <c r="G63" s="12">
        <v>66806.3</v>
      </c>
      <c r="H63" s="12">
        <v>40711</v>
      </c>
      <c r="I63" s="12"/>
      <c r="J63" s="12">
        <f>H63+I63</f>
        <v>40711</v>
      </c>
      <c r="K63" s="12"/>
      <c r="L63" s="12">
        <f t="shared" si="6"/>
        <v>40711</v>
      </c>
      <c r="M63" s="22">
        <v>0</v>
      </c>
      <c r="N63" s="22">
        <v>0</v>
      </c>
      <c r="O63" s="22">
        <v>0</v>
      </c>
      <c r="P63" s="22">
        <v>0</v>
      </c>
      <c r="Q63" s="12">
        <v>0</v>
      </c>
      <c r="R63" s="21"/>
      <c r="S63" s="50"/>
      <c r="T63" s="22">
        <v>0</v>
      </c>
      <c r="U63" s="22">
        <v>0</v>
      </c>
    </row>
    <row r="64" spans="1:29" ht="150.75" customHeight="1" outlineLevel="1">
      <c r="A64" s="16" t="s">
        <v>97</v>
      </c>
      <c r="B64" s="23" t="s">
        <v>119</v>
      </c>
      <c r="C64" s="49" t="s">
        <v>28</v>
      </c>
      <c r="D64" s="49" t="s">
        <v>11</v>
      </c>
      <c r="E64" s="49" t="s">
        <v>3</v>
      </c>
      <c r="F64" s="49" t="s">
        <v>25</v>
      </c>
      <c r="G64" s="24">
        <v>48104.5</v>
      </c>
      <c r="H64" s="24">
        <v>27973.1</v>
      </c>
      <c r="I64" s="24"/>
      <c r="J64" s="12">
        <f>H64+I64</f>
        <v>27973.1</v>
      </c>
      <c r="K64" s="12"/>
      <c r="L64" s="12">
        <f t="shared" si="6"/>
        <v>27973.1</v>
      </c>
      <c r="M64" s="22">
        <v>0</v>
      </c>
      <c r="N64" s="22">
        <v>0</v>
      </c>
      <c r="O64" s="22">
        <v>0</v>
      </c>
      <c r="P64" s="22">
        <v>0</v>
      </c>
      <c r="Q64" s="25">
        <v>0</v>
      </c>
      <c r="R64" s="26"/>
      <c r="S64" s="27"/>
      <c r="T64" s="22">
        <v>0</v>
      </c>
      <c r="U64" s="22">
        <v>0</v>
      </c>
    </row>
    <row r="65" spans="1:34" ht="159.75" customHeight="1" outlineLevel="1">
      <c r="A65" s="28" t="s">
        <v>93</v>
      </c>
      <c r="B65" s="23" t="s">
        <v>120</v>
      </c>
      <c r="C65" s="49" t="s">
        <v>28</v>
      </c>
      <c r="D65" s="49" t="s">
        <v>11</v>
      </c>
      <c r="E65" s="49" t="s">
        <v>3</v>
      </c>
      <c r="F65" s="49" t="s">
        <v>25</v>
      </c>
      <c r="G65" s="24">
        <v>13875.5</v>
      </c>
      <c r="H65" s="24">
        <v>9922.8000000000011</v>
      </c>
      <c r="I65" s="24"/>
      <c r="J65" s="12">
        <f>H65+I65</f>
        <v>9922.8000000000011</v>
      </c>
      <c r="K65" s="12"/>
      <c r="L65" s="12">
        <f t="shared" si="6"/>
        <v>9922.8000000000011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S65" s="29"/>
      <c r="T65" s="22">
        <v>0</v>
      </c>
      <c r="U65" s="22">
        <v>0</v>
      </c>
      <c r="AD65" s="3"/>
      <c r="AE65" s="3"/>
      <c r="AF65" s="3"/>
      <c r="AG65" s="3"/>
      <c r="AH65" s="3"/>
    </row>
    <row r="66" spans="1:34" ht="33" customHeight="1" outlineLevel="1">
      <c r="A66" s="67" t="s">
        <v>106</v>
      </c>
      <c r="B66" s="67"/>
      <c r="C66" s="67"/>
      <c r="D66" s="67"/>
      <c r="E66" s="67"/>
      <c r="F66" s="67"/>
      <c r="G66" s="24">
        <f t="shared" ref="G66" si="38">SUM(G67:G68)</f>
        <v>29046.6</v>
      </c>
      <c r="H66" s="24">
        <f>H67+H68</f>
        <v>2000</v>
      </c>
      <c r="I66" s="24">
        <f>I67+I68</f>
        <v>0</v>
      </c>
      <c r="J66" s="24">
        <f>J67+J68</f>
        <v>2000</v>
      </c>
      <c r="K66" s="24">
        <f t="shared" ref="K66" si="39">K67+K68</f>
        <v>0</v>
      </c>
      <c r="L66" s="12">
        <f t="shared" si="6"/>
        <v>2000</v>
      </c>
      <c r="M66" s="24">
        <v>0</v>
      </c>
      <c r="N66" s="24">
        <f>N67+N68</f>
        <v>0</v>
      </c>
      <c r="O66" s="24">
        <v>0</v>
      </c>
      <c r="P66" s="24">
        <v>0</v>
      </c>
      <c r="Q66" s="38"/>
      <c r="S66" s="29"/>
      <c r="T66" s="24">
        <f>T67+T68</f>
        <v>0</v>
      </c>
      <c r="U66" s="24">
        <v>0</v>
      </c>
      <c r="AD66" s="3"/>
      <c r="AE66" s="3"/>
      <c r="AF66" s="3"/>
      <c r="AG66" s="3"/>
      <c r="AH66" s="3"/>
    </row>
    <row r="67" spans="1:34" ht="148.5" customHeight="1" outlineLevel="1">
      <c r="A67" s="28" t="s">
        <v>113</v>
      </c>
      <c r="B67" s="23" t="s">
        <v>121</v>
      </c>
      <c r="C67" s="49" t="s">
        <v>40</v>
      </c>
      <c r="D67" s="49" t="s">
        <v>23</v>
      </c>
      <c r="E67" s="49" t="s">
        <v>107</v>
      </c>
      <c r="F67" s="49" t="s">
        <v>25</v>
      </c>
      <c r="G67" s="24">
        <v>10900</v>
      </c>
      <c r="H67" s="24">
        <v>630</v>
      </c>
      <c r="I67" s="24"/>
      <c r="J67" s="24">
        <f>H67+I67</f>
        <v>630</v>
      </c>
      <c r="K67" s="24"/>
      <c r="L67" s="12">
        <f t="shared" si="6"/>
        <v>630</v>
      </c>
      <c r="M67" s="22">
        <v>0</v>
      </c>
      <c r="N67" s="22">
        <v>0</v>
      </c>
      <c r="O67" s="22">
        <v>0</v>
      </c>
      <c r="P67" s="22">
        <v>0</v>
      </c>
      <c r="Q67" s="38"/>
      <c r="S67" s="29"/>
      <c r="T67" s="22">
        <v>0</v>
      </c>
      <c r="U67" s="22">
        <v>0</v>
      </c>
      <c r="AD67" s="3"/>
      <c r="AE67" s="3"/>
      <c r="AF67" s="3"/>
      <c r="AG67" s="3"/>
      <c r="AH67" s="3"/>
    </row>
    <row r="68" spans="1:34" ht="146.25" customHeight="1" outlineLevel="1">
      <c r="A68" s="28" t="s">
        <v>108</v>
      </c>
      <c r="B68" s="23" t="s">
        <v>122</v>
      </c>
      <c r="C68" s="49" t="s">
        <v>40</v>
      </c>
      <c r="D68" s="49" t="s">
        <v>23</v>
      </c>
      <c r="E68" s="49" t="s">
        <v>74</v>
      </c>
      <c r="F68" s="49" t="s">
        <v>25</v>
      </c>
      <c r="G68" s="24">
        <v>18146.599999999999</v>
      </c>
      <c r="H68" s="24">
        <v>1370</v>
      </c>
      <c r="I68" s="24"/>
      <c r="J68" s="24">
        <f>H68+I68</f>
        <v>1370</v>
      </c>
      <c r="K68" s="24"/>
      <c r="L68" s="12">
        <f t="shared" si="6"/>
        <v>1370</v>
      </c>
      <c r="M68" s="22">
        <v>0</v>
      </c>
      <c r="N68" s="22">
        <v>0</v>
      </c>
      <c r="O68" s="22">
        <v>0</v>
      </c>
      <c r="P68" s="22">
        <v>0</v>
      </c>
      <c r="Q68" s="38"/>
      <c r="S68" s="29"/>
      <c r="T68" s="22">
        <v>0</v>
      </c>
      <c r="U68" s="22">
        <v>0</v>
      </c>
      <c r="AD68" s="3"/>
      <c r="AE68" s="3"/>
      <c r="AF68" s="3"/>
      <c r="AG68" s="3"/>
      <c r="AH68" s="3"/>
    </row>
    <row r="69" spans="1:34" s="33" customFormat="1" ht="54.75" customHeight="1">
      <c r="A69" s="73" t="s">
        <v>84</v>
      </c>
      <c r="B69" s="74"/>
      <c r="C69" s="74"/>
      <c r="D69" s="74"/>
      <c r="E69" s="43"/>
      <c r="F69" s="43"/>
      <c r="G69" s="30">
        <f>SUM(G70:G72)</f>
        <v>515133</v>
      </c>
      <c r="H69" s="30">
        <f t="shared" ref="H69:J69" si="40">SUM(H70:H72)</f>
        <v>33462.1</v>
      </c>
      <c r="I69" s="30">
        <f t="shared" si="40"/>
        <v>0</v>
      </c>
      <c r="J69" s="30">
        <f t="shared" si="40"/>
        <v>33497.9</v>
      </c>
      <c r="K69" s="30">
        <f t="shared" ref="K69" si="41">SUM(K70:K72)</f>
        <v>-546.6</v>
      </c>
      <c r="L69" s="12">
        <f t="shared" si="6"/>
        <v>32951.300000000003</v>
      </c>
      <c r="M69" s="30">
        <v>69680.800000000003</v>
      </c>
      <c r="N69" s="30">
        <f>N70+N71+N72</f>
        <v>0</v>
      </c>
      <c r="O69" s="30">
        <v>69680.800000000003</v>
      </c>
      <c r="P69" s="30">
        <v>69680.800000000003</v>
      </c>
      <c r="Q69" s="31"/>
      <c r="R69" s="32"/>
      <c r="S69" s="32"/>
      <c r="T69" s="30">
        <f>T70+T71+T72</f>
        <v>0</v>
      </c>
      <c r="U69" s="30">
        <v>69680.800000000003</v>
      </c>
      <c r="V69" s="32"/>
      <c r="W69" s="32"/>
      <c r="X69" s="32"/>
      <c r="Y69" s="32"/>
      <c r="Z69" s="32"/>
      <c r="AA69" s="32"/>
      <c r="AB69" s="32"/>
      <c r="AC69" s="32"/>
    </row>
    <row r="70" spans="1:34" s="33" customFormat="1" ht="138.75" customHeight="1">
      <c r="A70" s="51" t="s">
        <v>85</v>
      </c>
      <c r="B70" s="34" t="s">
        <v>50</v>
      </c>
      <c r="C70" s="49" t="s">
        <v>10</v>
      </c>
      <c r="D70" s="49" t="s">
        <v>15</v>
      </c>
      <c r="E70" s="49" t="s">
        <v>21</v>
      </c>
      <c r="F70" s="49" t="s">
        <v>25</v>
      </c>
      <c r="G70" s="24">
        <v>345409</v>
      </c>
      <c r="H70" s="24">
        <v>33462.1</v>
      </c>
      <c r="I70" s="24"/>
      <c r="J70" s="24">
        <v>31668.6</v>
      </c>
      <c r="K70" s="24"/>
      <c r="L70" s="12">
        <f t="shared" si="6"/>
        <v>31668.6</v>
      </c>
      <c r="M70" s="22">
        <v>0</v>
      </c>
      <c r="N70" s="22">
        <v>0</v>
      </c>
      <c r="O70" s="22">
        <v>0</v>
      </c>
      <c r="P70" s="22">
        <v>0</v>
      </c>
      <c r="Q70" s="31"/>
      <c r="R70" s="32"/>
      <c r="S70" s="32"/>
      <c r="T70" s="22">
        <v>0</v>
      </c>
      <c r="U70" s="22">
        <v>0</v>
      </c>
      <c r="V70" s="32"/>
      <c r="W70" s="32"/>
      <c r="X70" s="32"/>
      <c r="Y70" s="32"/>
      <c r="Z70" s="32"/>
      <c r="AA70" s="32"/>
      <c r="AB70" s="32"/>
      <c r="AC70" s="32"/>
    </row>
    <row r="71" spans="1:34" s="33" customFormat="1" ht="132" customHeight="1">
      <c r="A71" s="55" t="s">
        <v>140</v>
      </c>
      <c r="B71" s="35" t="s">
        <v>48</v>
      </c>
      <c r="C71" s="49" t="s">
        <v>10</v>
      </c>
      <c r="D71" s="49" t="s">
        <v>15</v>
      </c>
      <c r="E71" s="49" t="s">
        <v>21</v>
      </c>
      <c r="F71" s="49" t="s">
        <v>49</v>
      </c>
      <c r="G71" s="22">
        <v>167029.29999999999</v>
      </c>
      <c r="H71" s="22">
        <v>0</v>
      </c>
      <c r="I71" s="22">
        <v>0</v>
      </c>
      <c r="J71" s="22">
        <v>0</v>
      </c>
      <c r="K71" s="22">
        <v>0</v>
      </c>
      <c r="L71" s="12">
        <f t="shared" si="6"/>
        <v>0</v>
      </c>
      <c r="M71" s="24">
        <v>69680.800000000003</v>
      </c>
      <c r="N71" s="24"/>
      <c r="O71" s="24">
        <v>69680.800000000003</v>
      </c>
      <c r="P71" s="24">
        <v>69680.800000000003</v>
      </c>
      <c r="Q71" s="31"/>
      <c r="R71" s="32"/>
      <c r="S71" s="32"/>
      <c r="T71" s="24"/>
      <c r="U71" s="24">
        <v>69680.800000000003</v>
      </c>
      <c r="V71" s="32"/>
      <c r="W71" s="32"/>
      <c r="X71" s="32"/>
      <c r="Y71" s="32"/>
      <c r="Z71" s="32"/>
      <c r="AA71" s="32"/>
      <c r="AB71" s="32"/>
      <c r="AC71" s="32"/>
    </row>
    <row r="72" spans="1:34" s="33" customFormat="1" ht="296.25" customHeight="1">
      <c r="A72" s="55" t="s">
        <v>141</v>
      </c>
      <c r="B72" s="35" t="s">
        <v>48</v>
      </c>
      <c r="C72" s="49" t="s">
        <v>10</v>
      </c>
      <c r="D72" s="49" t="s">
        <v>15</v>
      </c>
      <c r="E72" s="49" t="s">
        <v>21</v>
      </c>
      <c r="F72" s="49" t="s">
        <v>32</v>
      </c>
      <c r="G72" s="22">
        <v>2694.7</v>
      </c>
      <c r="H72" s="22"/>
      <c r="I72" s="22"/>
      <c r="J72" s="22">
        <v>1829.3</v>
      </c>
      <c r="K72" s="22">
        <v>-546.6</v>
      </c>
      <c r="L72" s="12">
        <f t="shared" si="6"/>
        <v>1282.6999999999998</v>
      </c>
      <c r="M72" s="22">
        <v>0</v>
      </c>
      <c r="N72" s="22">
        <v>0</v>
      </c>
      <c r="O72" s="22">
        <v>0</v>
      </c>
      <c r="P72" s="22">
        <v>0</v>
      </c>
      <c r="Q72" s="31"/>
      <c r="R72" s="32"/>
      <c r="S72" s="32"/>
      <c r="T72" s="22">
        <v>0</v>
      </c>
      <c r="U72" s="22">
        <v>0</v>
      </c>
      <c r="V72" s="32"/>
      <c r="W72" s="32"/>
      <c r="X72" s="32"/>
      <c r="Y72" s="32"/>
      <c r="Z72" s="32"/>
      <c r="AA72" s="32"/>
      <c r="AB72" s="32"/>
      <c r="AC72" s="32"/>
    </row>
    <row r="73" spans="1:34" s="33" customFormat="1" ht="70.5" customHeight="1">
      <c r="A73" s="73" t="s">
        <v>86</v>
      </c>
      <c r="B73" s="74"/>
      <c r="C73" s="74"/>
      <c r="D73" s="74"/>
      <c r="E73" s="43"/>
      <c r="F73" s="43"/>
      <c r="G73" s="30">
        <f>G74+G75</f>
        <v>132363.09999999998</v>
      </c>
      <c r="H73" s="30">
        <f t="shared" ref="H73:J73" si="42">H74+H75</f>
        <v>43.8</v>
      </c>
      <c r="I73" s="30">
        <f t="shared" si="42"/>
        <v>0</v>
      </c>
      <c r="J73" s="30">
        <f t="shared" si="42"/>
        <v>43.8</v>
      </c>
      <c r="K73" s="30">
        <f t="shared" ref="K73" si="43">K74+K75</f>
        <v>0</v>
      </c>
      <c r="L73" s="12">
        <f t="shared" si="6"/>
        <v>43.8</v>
      </c>
      <c r="M73" s="30">
        <v>15295</v>
      </c>
      <c r="N73" s="30">
        <f>N74+N75</f>
        <v>0</v>
      </c>
      <c r="O73" s="30">
        <v>15295</v>
      </c>
      <c r="P73" s="30">
        <v>22838.2</v>
      </c>
      <c r="Q73" s="31"/>
      <c r="R73" s="32"/>
      <c r="S73" s="32"/>
      <c r="T73" s="30">
        <f>T74+T75</f>
        <v>0</v>
      </c>
      <c r="U73" s="30">
        <v>22838.2</v>
      </c>
      <c r="V73" s="32"/>
      <c r="W73" s="32"/>
      <c r="X73" s="32"/>
      <c r="Y73" s="32"/>
      <c r="Z73" s="32"/>
      <c r="AA73" s="32"/>
      <c r="AB73" s="32"/>
      <c r="AC73" s="32"/>
    </row>
    <row r="74" spans="1:34" s="33" customFormat="1" ht="135" customHeight="1">
      <c r="A74" s="51" t="s">
        <v>111</v>
      </c>
      <c r="B74" s="49" t="s">
        <v>56</v>
      </c>
      <c r="C74" s="49" t="s">
        <v>40</v>
      </c>
      <c r="D74" s="49" t="s">
        <v>38</v>
      </c>
      <c r="E74" s="49" t="s">
        <v>87</v>
      </c>
      <c r="F74" s="49" t="s">
        <v>49</v>
      </c>
      <c r="G74" s="22">
        <v>63797.7</v>
      </c>
      <c r="H74" s="22">
        <v>0</v>
      </c>
      <c r="I74" s="22">
        <v>0</v>
      </c>
      <c r="J74" s="22">
        <v>0</v>
      </c>
      <c r="K74" s="22">
        <v>0</v>
      </c>
      <c r="L74" s="12">
        <f t="shared" si="6"/>
        <v>0</v>
      </c>
      <c r="M74" s="22">
        <v>15295</v>
      </c>
      <c r="N74" s="22"/>
      <c r="O74" s="22">
        <v>15295</v>
      </c>
      <c r="P74" s="22">
        <v>22838.2</v>
      </c>
      <c r="Q74" s="31"/>
      <c r="R74" s="32"/>
      <c r="S74" s="32"/>
      <c r="T74" s="22"/>
      <c r="U74" s="22">
        <v>22838.2</v>
      </c>
      <c r="V74" s="32"/>
      <c r="W74" s="32"/>
      <c r="X74" s="32"/>
      <c r="Y74" s="32"/>
      <c r="Z74" s="32"/>
      <c r="AA74" s="32"/>
      <c r="AB74" s="32"/>
      <c r="AC74" s="32"/>
    </row>
    <row r="75" spans="1:34" s="33" customFormat="1" ht="162.75" customHeight="1">
      <c r="A75" s="51" t="s">
        <v>130</v>
      </c>
      <c r="B75" s="49" t="s">
        <v>132</v>
      </c>
      <c r="C75" s="49" t="s">
        <v>28</v>
      </c>
      <c r="D75" s="49" t="s">
        <v>38</v>
      </c>
      <c r="E75" s="49" t="s">
        <v>21</v>
      </c>
      <c r="F75" s="49" t="s">
        <v>133</v>
      </c>
      <c r="G75" s="22">
        <v>68565.399999999994</v>
      </c>
      <c r="H75" s="22">
        <v>43.8</v>
      </c>
      <c r="I75" s="22"/>
      <c r="J75" s="22">
        <f>H75+I75</f>
        <v>43.8</v>
      </c>
      <c r="K75" s="22"/>
      <c r="L75" s="12">
        <f t="shared" si="6"/>
        <v>43.8</v>
      </c>
      <c r="M75" s="22">
        <v>0</v>
      </c>
      <c r="N75" s="22">
        <v>0</v>
      </c>
      <c r="O75" s="22">
        <v>0</v>
      </c>
      <c r="P75" s="22">
        <v>0</v>
      </c>
      <c r="Q75" s="31"/>
      <c r="R75" s="32"/>
      <c r="S75" s="32"/>
      <c r="T75" s="22">
        <v>0</v>
      </c>
      <c r="U75" s="22">
        <v>0</v>
      </c>
      <c r="V75" s="32"/>
      <c r="W75" s="32"/>
      <c r="X75" s="32"/>
      <c r="Y75" s="32"/>
      <c r="Z75" s="32"/>
      <c r="AA75" s="32"/>
      <c r="AB75" s="32"/>
      <c r="AC75" s="32"/>
    </row>
    <row r="76" spans="1:34" s="33" customFormat="1" ht="52.5" customHeight="1">
      <c r="A76" s="73" t="s">
        <v>123</v>
      </c>
      <c r="B76" s="74"/>
      <c r="C76" s="74"/>
      <c r="D76" s="74"/>
      <c r="E76" s="43"/>
      <c r="F76" s="43"/>
      <c r="G76" s="30">
        <f t="shared" ref="G76" si="44">G77</f>
        <v>82464.67</v>
      </c>
      <c r="H76" s="30">
        <f>H77</f>
        <v>0</v>
      </c>
      <c r="I76" s="30">
        <v>0</v>
      </c>
      <c r="J76" s="30">
        <f>J77</f>
        <v>0</v>
      </c>
      <c r="K76" s="30">
        <f t="shared" ref="K76" si="45">K77</f>
        <v>0</v>
      </c>
      <c r="L76" s="12">
        <f t="shared" si="6"/>
        <v>0</v>
      </c>
      <c r="M76" s="30">
        <v>33810.5</v>
      </c>
      <c r="N76" s="30">
        <f>N77</f>
        <v>0</v>
      </c>
      <c r="O76" s="30">
        <v>33810.5</v>
      </c>
      <c r="P76" s="30">
        <v>33810.5</v>
      </c>
      <c r="Q76" s="31"/>
      <c r="R76" s="32"/>
      <c r="S76" s="32"/>
      <c r="T76" s="30">
        <f>T77</f>
        <v>0</v>
      </c>
      <c r="U76" s="30">
        <v>33810.5</v>
      </c>
      <c r="V76" s="32"/>
      <c r="W76" s="32"/>
      <c r="X76" s="32"/>
      <c r="Y76" s="32"/>
      <c r="Z76" s="32"/>
      <c r="AA76" s="32"/>
      <c r="AB76" s="32"/>
      <c r="AC76" s="32"/>
    </row>
    <row r="77" spans="1:34" s="33" customFormat="1" ht="155.25" customHeight="1">
      <c r="A77" s="55" t="s">
        <v>114</v>
      </c>
      <c r="B77" s="1" t="s">
        <v>89</v>
      </c>
      <c r="C77" s="49" t="s">
        <v>40</v>
      </c>
      <c r="D77" s="49" t="s">
        <v>23</v>
      </c>
      <c r="E77" s="49" t="s">
        <v>72</v>
      </c>
      <c r="F77" s="49" t="s">
        <v>49</v>
      </c>
      <c r="G77" s="22">
        <v>82464.67</v>
      </c>
      <c r="H77" s="22">
        <v>0</v>
      </c>
      <c r="I77" s="22">
        <v>0</v>
      </c>
      <c r="J77" s="22">
        <f>H77+I77</f>
        <v>0</v>
      </c>
      <c r="K77" s="22">
        <f t="shared" ref="K77" si="46">I77+J77</f>
        <v>0</v>
      </c>
      <c r="L77" s="12">
        <f t="shared" si="6"/>
        <v>0</v>
      </c>
      <c r="M77" s="22">
        <v>33810.5</v>
      </c>
      <c r="N77" s="22"/>
      <c r="O77" s="22">
        <v>33810.5</v>
      </c>
      <c r="P77" s="22">
        <v>33810.5</v>
      </c>
      <c r="Q77" s="31"/>
      <c r="R77" s="32"/>
      <c r="S77" s="32"/>
      <c r="T77" s="22"/>
      <c r="U77" s="22">
        <v>33810.5</v>
      </c>
      <c r="V77" s="32"/>
      <c r="W77" s="32"/>
      <c r="X77" s="32"/>
      <c r="Y77" s="32"/>
      <c r="Z77" s="32"/>
      <c r="AA77" s="32"/>
      <c r="AB77" s="32"/>
      <c r="AC77" s="32"/>
    </row>
    <row r="78" spans="1:34" s="33" customFormat="1" ht="60.75" customHeight="1">
      <c r="A78" s="71" t="s">
        <v>158</v>
      </c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53"/>
      <c r="U78" s="32"/>
      <c r="V78" s="32"/>
      <c r="W78" s="32"/>
      <c r="X78" s="32"/>
      <c r="Y78" s="32"/>
      <c r="Z78" s="32"/>
      <c r="AA78" s="32"/>
      <c r="AB78" s="32"/>
      <c r="AC78" s="32"/>
    </row>
    <row r="79" spans="1:34" s="33" customFormat="1" ht="17.25" customHeight="1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2"/>
      <c r="S79" s="36"/>
      <c r="T79" s="36"/>
      <c r="U79" s="32"/>
      <c r="V79" s="32"/>
      <c r="W79" s="32"/>
      <c r="X79" s="32"/>
      <c r="Y79" s="32"/>
      <c r="Z79" s="32"/>
      <c r="AA79" s="32"/>
      <c r="AB79" s="32"/>
      <c r="AC79" s="32"/>
    </row>
    <row r="80" spans="1:34" s="33" customFormat="1" ht="15.7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2"/>
      <c r="S80" s="36"/>
      <c r="T80" s="36"/>
      <c r="U80" s="32"/>
      <c r="V80" s="32"/>
      <c r="W80" s="32"/>
      <c r="X80" s="32"/>
      <c r="Y80" s="32"/>
      <c r="Z80" s="32"/>
      <c r="AA80" s="32"/>
      <c r="AB80" s="32"/>
      <c r="AC80" s="32"/>
    </row>
    <row r="81" spans="1:29" s="33" customFormat="1" ht="15.7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2"/>
      <c r="S81" s="36"/>
      <c r="T81" s="36"/>
      <c r="U81" s="32"/>
      <c r="V81" s="32"/>
      <c r="W81" s="32"/>
      <c r="X81" s="32"/>
      <c r="Y81" s="32"/>
      <c r="Z81" s="32"/>
      <c r="AA81" s="32"/>
      <c r="AB81" s="32"/>
      <c r="AC81" s="32"/>
    </row>
    <row r="82" spans="1:29" s="33" customFormat="1" ht="15.7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2"/>
      <c r="S82" s="36"/>
      <c r="T82" s="36"/>
      <c r="U82" s="32"/>
      <c r="V82" s="32"/>
      <c r="W82" s="32"/>
      <c r="X82" s="32"/>
      <c r="Y82" s="32"/>
      <c r="Z82" s="32"/>
      <c r="AA82" s="32"/>
      <c r="AB82" s="32"/>
      <c r="AC82" s="32"/>
    </row>
    <row r="83" spans="1:29" s="33" customFormat="1" ht="36.75" customHeight="1">
      <c r="A83" s="72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54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</row>
    <row r="84" spans="1:29" s="33" customFormat="1" ht="30" customHeight="1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54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</row>
    <row r="85" spans="1:29" s="33" customFormat="1" ht="15.7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2"/>
      <c r="S85" s="36"/>
      <c r="T85" s="36"/>
      <c r="U85" s="32"/>
      <c r="V85" s="32"/>
      <c r="W85" s="32"/>
      <c r="X85" s="32"/>
      <c r="Y85" s="32"/>
      <c r="Z85" s="32"/>
      <c r="AA85" s="32"/>
      <c r="AB85" s="32"/>
      <c r="AC85" s="32"/>
    </row>
    <row r="86" spans="1:29" s="33" customFormat="1" ht="16.5" customHeight="1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2"/>
      <c r="S86" s="36"/>
      <c r="T86" s="36"/>
      <c r="U86" s="32"/>
      <c r="V86" s="32"/>
      <c r="W86" s="32"/>
      <c r="X86" s="32"/>
      <c r="Y86" s="32"/>
      <c r="Z86" s="32"/>
      <c r="AA86" s="32"/>
      <c r="AB86" s="32"/>
      <c r="AC86" s="32"/>
    </row>
    <row r="87" spans="1:29" s="33" customFormat="1" ht="15.7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2"/>
      <c r="S87" s="36"/>
      <c r="T87" s="36"/>
      <c r="U87" s="32"/>
      <c r="V87" s="32"/>
      <c r="W87" s="32"/>
      <c r="X87" s="32"/>
      <c r="Y87" s="32"/>
      <c r="Z87" s="32"/>
      <c r="AA87" s="32"/>
      <c r="AB87" s="32"/>
      <c r="AC87" s="32"/>
    </row>
    <row r="88" spans="1:29" s="33" customFormat="1" ht="15.7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2"/>
      <c r="S88" s="36"/>
      <c r="T88" s="36"/>
      <c r="U88" s="32"/>
      <c r="V88" s="32"/>
      <c r="W88" s="32"/>
      <c r="X88" s="32"/>
      <c r="Y88" s="32"/>
      <c r="Z88" s="32"/>
      <c r="AA88" s="32"/>
      <c r="AB88" s="32"/>
      <c r="AC88" s="32"/>
    </row>
    <row r="89" spans="1:29" s="33" customFormat="1" ht="15.7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2"/>
      <c r="S89" s="36"/>
      <c r="T89" s="36"/>
      <c r="U89" s="32"/>
      <c r="V89" s="32"/>
      <c r="W89" s="32"/>
      <c r="X89" s="32"/>
      <c r="Y89" s="32"/>
      <c r="Z89" s="32"/>
      <c r="AA89" s="32"/>
      <c r="AB89" s="32"/>
      <c r="AC89" s="32"/>
    </row>
    <row r="90" spans="1:29" ht="15.75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37"/>
      <c r="N90" s="37"/>
      <c r="O90" s="37"/>
      <c r="P90" s="29"/>
      <c r="Q90" s="29"/>
      <c r="S90" s="29"/>
      <c r="T90" s="29"/>
    </row>
    <row r="91" spans="1:29" ht="15.7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S91" s="29"/>
      <c r="T91" s="29"/>
      <c r="U91" s="4"/>
      <c r="V91" s="4"/>
      <c r="W91" s="4"/>
      <c r="X91" s="4"/>
      <c r="Y91" s="4"/>
      <c r="Z91" s="4"/>
      <c r="AA91" s="4"/>
      <c r="AB91" s="4"/>
      <c r="AC91" s="4"/>
    </row>
    <row r="92" spans="1:29" ht="15.75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S92" s="29"/>
      <c r="T92" s="29"/>
      <c r="U92" s="4"/>
      <c r="V92" s="4"/>
      <c r="W92" s="4"/>
      <c r="X92" s="4"/>
      <c r="Y92" s="4"/>
      <c r="Z92" s="4"/>
      <c r="AA92" s="4"/>
      <c r="AB92" s="4"/>
      <c r="AC92" s="4"/>
    </row>
  </sheetData>
  <mergeCells count="44">
    <mergeCell ref="A14:U14"/>
    <mergeCell ref="A69:D69"/>
    <mergeCell ref="E16:E17"/>
    <mergeCell ref="A19:D19"/>
    <mergeCell ref="A36:D36"/>
    <mergeCell ref="B16:B17"/>
    <mergeCell ref="C16:C17"/>
    <mergeCell ref="A60:D60"/>
    <mergeCell ref="A16:A17"/>
    <mergeCell ref="A20:D20"/>
    <mergeCell ref="A21:D21"/>
    <mergeCell ref="A66:F66"/>
    <mergeCell ref="A42:D42"/>
    <mergeCell ref="A49:D49"/>
    <mergeCell ref="A32:D32"/>
    <mergeCell ref="A59:D59"/>
    <mergeCell ref="A62:D62"/>
    <mergeCell ref="A78:S78"/>
    <mergeCell ref="A84:P84"/>
    <mergeCell ref="A73:D73"/>
    <mergeCell ref="A76:D76"/>
    <mergeCell ref="A83:P83"/>
    <mergeCell ref="A45:D45"/>
    <mergeCell ref="A40:D40"/>
    <mergeCell ref="A26:D26"/>
    <mergeCell ref="A25:D25"/>
    <mergeCell ref="M16:M17"/>
    <mergeCell ref="G16:G17"/>
    <mergeCell ref="A15:R15"/>
    <mergeCell ref="R16:R17"/>
    <mergeCell ref="H16:H17"/>
    <mergeCell ref="F16:F17"/>
    <mergeCell ref="D16:D17"/>
    <mergeCell ref="P16:P17"/>
    <mergeCell ref="N16:N17"/>
    <mergeCell ref="O16:O17"/>
    <mergeCell ref="Q16:Q17"/>
    <mergeCell ref="J16:J17"/>
    <mergeCell ref="T16:T17"/>
    <mergeCell ref="U16:U17"/>
    <mergeCell ref="I16:I17"/>
    <mergeCell ref="K16:K17"/>
    <mergeCell ref="L16:L17"/>
    <mergeCell ref="S16:S17"/>
  </mergeCells>
  <phoneticPr fontId="6" type="noConversion"/>
  <printOptions horizontalCentered="1"/>
  <pageMargins left="3.937007874015748E-2" right="3.937007874015748E-2" top="0.78740157480314965" bottom="0.78740157480314965" header="0.31496062992125984" footer="0.31496062992125984"/>
  <pageSetup paperSize="9" scale="70" fitToWidth="0" fitToHeight="0" orientation="landscape" horizontalDpi="4294967295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minfin user</cp:lastModifiedBy>
  <cp:lastPrinted>2017-05-13T12:28:01Z</cp:lastPrinted>
  <dcterms:created xsi:type="dcterms:W3CDTF">2014-05-08T06:25:05Z</dcterms:created>
  <dcterms:modified xsi:type="dcterms:W3CDTF">2017-05-13T14:41:23Z</dcterms:modified>
</cp:coreProperties>
</file>