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Лист1!$8:$10</definedName>
    <definedName name="_xlnm.Print_Area" localSheetId="0">Лист1!$A$1:$U$70</definedName>
  </definedNames>
  <calcPr calcId="125725"/>
</workbook>
</file>

<file path=xl/calcChain.xml><?xml version="1.0" encoding="utf-8"?>
<calcChain xmlns="http://schemas.openxmlformats.org/spreadsheetml/2006/main">
  <c r="K13" i="2"/>
  <c r="K12" s="1"/>
  <c r="L16"/>
  <c r="U52"/>
  <c r="U53"/>
  <c r="O26"/>
  <c r="O31"/>
  <c r="T68"/>
  <c r="T65"/>
  <c r="T61"/>
  <c r="T58"/>
  <c r="T54"/>
  <c r="T52"/>
  <c r="T41"/>
  <c r="T37"/>
  <c r="T34"/>
  <c r="T32"/>
  <c r="T28"/>
  <c r="T24"/>
  <c r="T18"/>
  <c r="T12"/>
  <c r="N58"/>
  <c r="N54"/>
  <c r="N41"/>
  <c r="N37"/>
  <c r="N34"/>
  <c r="N32"/>
  <c r="N28"/>
  <c r="O28" s="1"/>
  <c r="N24"/>
  <c r="O24" s="1"/>
  <c r="N18"/>
  <c r="N52"/>
  <c r="N51" s="1"/>
  <c r="N61"/>
  <c r="N65"/>
  <c r="N68"/>
  <c r="L66"/>
  <c r="L64"/>
  <c r="L63"/>
  <c r="L62"/>
  <c r="L27"/>
  <c r="L20"/>
  <c r="U12"/>
  <c r="O12"/>
  <c r="N12"/>
  <c r="K65"/>
  <c r="K61"/>
  <c r="K58"/>
  <c r="K54"/>
  <c r="K41"/>
  <c r="K34"/>
  <c r="K32"/>
  <c r="K28"/>
  <c r="K24"/>
  <c r="P12"/>
  <c r="P11" s="1"/>
  <c r="M12"/>
  <c r="M11" s="1"/>
  <c r="T17" l="1"/>
  <c r="T51"/>
  <c r="U51" s="1"/>
  <c r="T11"/>
  <c r="U11" s="1"/>
  <c r="N17"/>
  <c r="J69"/>
  <c r="H68"/>
  <c r="N11" l="1"/>
  <c r="O11" s="1"/>
  <c r="O17"/>
  <c r="J68"/>
  <c r="K69"/>
  <c r="K68" s="1"/>
  <c r="J60"/>
  <c r="L60" s="1"/>
  <c r="L68" l="1"/>
  <c r="L69"/>
  <c r="J59"/>
  <c r="L59" s="1"/>
  <c r="H58"/>
  <c r="J57"/>
  <c r="L57" s="1"/>
  <c r="J56"/>
  <c r="L56" s="1"/>
  <c r="J55"/>
  <c r="L55" s="1"/>
  <c r="H54"/>
  <c r="H51" s="1"/>
  <c r="J53"/>
  <c r="J50"/>
  <c r="L50" s="1"/>
  <c r="J49"/>
  <c r="L49" s="1"/>
  <c r="J48"/>
  <c r="L48" s="1"/>
  <c r="J47"/>
  <c r="L47" s="1"/>
  <c r="J46"/>
  <c r="L46" s="1"/>
  <c r="J45"/>
  <c r="L45" s="1"/>
  <c r="J44"/>
  <c r="L44" s="1"/>
  <c r="J43"/>
  <c r="L43" s="1"/>
  <c r="J42"/>
  <c r="L42" s="1"/>
  <c r="H41"/>
  <c r="J40"/>
  <c r="J39"/>
  <c r="L39" s="1"/>
  <c r="J38"/>
  <c r="L38" s="1"/>
  <c r="H37"/>
  <c r="J36"/>
  <c r="L36" s="1"/>
  <c r="J35"/>
  <c r="L35" s="1"/>
  <c r="H34"/>
  <c r="J33"/>
  <c r="L33" s="1"/>
  <c r="H32"/>
  <c r="J31"/>
  <c r="L31" s="1"/>
  <c r="J30"/>
  <c r="L30" s="1"/>
  <c r="J26"/>
  <c r="L26" s="1"/>
  <c r="J25"/>
  <c r="L25" s="1"/>
  <c r="H18"/>
  <c r="H24"/>
  <c r="J23"/>
  <c r="J22"/>
  <c r="L22" s="1"/>
  <c r="J21"/>
  <c r="J19"/>
  <c r="J14"/>
  <c r="L14" s="1"/>
  <c r="H28"/>
  <c r="H13"/>
  <c r="H12" s="1"/>
  <c r="I65"/>
  <c r="H65"/>
  <c r="G65"/>
  <c r="K21" l="1"/>
  <c r="L21" s="1"/>
  <c r="K53"/>
  <c r="K52" s="1"/>
  <c r="K51" s="1"/>
  <c r="K19"/>
  <c r="L19"/>
  <c r="K23"/>
  <c r="L23" s="1"/>
  <c r="K40"/>
  <c r="K37" s="1"/>
  <c r="L40"/>
  <c r="H17"/>
  <c r="J67"/>
  <c r="L67" s="1"/>
  <c r="J15"/>
  <c r="L15" s="1"/>
  <c r="J29"/>
  <c r="L29" s="1"/>
  <c r="J61"/>
  <c r="L61" s="1"/>
  <c r="I61"/>
  <c r="H61"/>
  <c r="H11" s="1"/>
  <c r="G61"/>
  <c r="J58"/>
  <c r="L58" s="1"/>
  <c r="J54"/>
  <c r="L54" s="1"/>
  <c r="J52"/>
  <c r="L52" s="1"/>
  <c r="J41"/>
  <c r="L41" s="1"/>
  <c r="J37"/>
  <c r="J34"/>
  <c r="L34" s="1"/>
  <c r="J32"/>
  <c r="L32" s="1"/>
  <c r="J28"/>
  <c r="L28" s="1"/>
  <c r="J24"/>
  <c r="L24" s="1"/>
  <c r="J18"/>
  <c r="J13"/>
  <c r="I32"/>
  <c r="I13"/>
  <c r="I12" s="1"/>
  <c r="I18"/>
  <c r="I24"/>
  <c r="I28"/>
  <c r="I34"/>
  <c r="I37"/>
  <c r="I41"/>
  <c r="I52"/>
  <c r="I54"/>
  <c r="I58"/>
  <c r="Q41"/>
  <c r="R41"/>
  <c r="S41"/>
  <c r="G41"/>
  <c r="Q34"/>
  <c r="R34"/>
  <c r="S34"/>
  <c r="G34"/>
  <c r="J12" l="1"/>
  <c r="L12" s="1"/>
  <c r="L13"/>
  <c r="L37"/>
  <c r="K18"/>
  <c r="K17" s="1"/>
  <c r="L51"/>
  <c r="L18"/>
  <c r="L53"/>
  <c r="J65"/>
  <c r="L65" s="1"/>
  <c r="I17"/>
  <c r="I51"/>
  <c r="J17"/>
  <c r="J51"/>
  <c r="G58"/>
  <c r="G18"/>
  <c r="G54"/>
  <c r="G37"/>
  <c r="G28"/>
  <c r="G13"/>
  <c r="G12" s="1"/>
  <c r="G52"/>
  <c r="G68"/>
  <c r="G24"/>
  <c r="G32"/>
  <c r="B10"/>
  <c r="C10" s="1"/>
  <c r="D10" s="1"/>
  <c r="E10" s="1"/>
  <c r="F10" s="1"/>
  <c r="G10" s="1"/>
  <c r="H10" s="1"/>
  <c r="I11" l="1"/>
  <c r="L17"/>
  <c r="L11" s="1"/>
  <c r="K11"/>
  <c r="J11"/>
  <c r="G51"/>
  <c r="G17"/>
  <c r="G11" l="1"/>
</calcChain>
</file>

<file path=xl/sharedStrings.xml><?xml version="1.0" encoding="utf-8"?>
<sst xmlns="http://schemas.openxmlformats.org/spreadsheetml/2006/main" count="282" uniqueCount="163">
  <si>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</si>
  <si>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</si>
  <si>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</si>
  <si>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</si>
  <si>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>Примечание</t>
  </si>
  <si>
    <t xml:space="preserve">Общий (предельный) объем бюджетных ассигнований бюджетов муниципальных образований на 2016 год </t>
  </si>
  <si>
    <t>7=3-4-5-6</t>
  </si>
  <si>
    <t xml:space="preserve">Общий (предельный) объем бюджетных ассигнований          на 2017 и 2018 годы 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</si>
  <si>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</si>
  <si>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</si>
  <si>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</si>
  <si>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</si>
  <si>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</si>
  <si>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</si>
  <si>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</si>
  <si>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</si>
  <si>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</si>
  <si>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</si>
  <si>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</si>
  <si>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</si>
  <si>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</si>
  <si>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</si>
  <si>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</si>
  <si>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</si>
  <si>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</si>
  <si>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</si>
  <si>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</si>
  <si>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</si>
  <si>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</si>
  <si>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</si>
  <si>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</si>
  <si>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</si>
  <si>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</si>
  <si>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</si>
  <si>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</si>
  <si>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</si>
  <si>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</si>
  <si>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</si>
  <si>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</si>
  <si>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</si>
  <si>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</si>
  <si>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</si>
  <si>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</si>
  <si>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</si>
  <si>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</si>
  <si>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</si>
  <si>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</si>
  <si>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</si>
  <si>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</si>
  <si>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</si>
  <si>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</si>
  <si>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</si>
  <si>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</si>
  <si>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</si>
  <si>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</si>
  <si>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</si>
  <si>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</si>
  <si>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</si>
  <si>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</si>
  <si>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</si>
  <si>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</si>
  <si>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</si>
  <si>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</si>
  <si>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2017 год,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</si>
  <si>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</si>
  <si>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</si>
  <si>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</si>
  <si>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</si>
  <si>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</si>
  <si>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</si>
  <si>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</si>
  <si>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</si>
  <si>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</si>
  <si>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</si>
  <si>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</si>
  <si>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</si>
  <si>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</si>
  <si>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</si>
  <si>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</si>
  <si>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</si>
  <si>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</si>
  <si>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</si>
  <si>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</si>
  <si>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</si>
  <si>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</si>
  <si>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</si>
  <si>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</si>
  <si>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</si>
  <si>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</si>
  <si>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</si>
  <si>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</si>
  <si>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</si>
  <si>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</si>
  <si>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</si>
  <si>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</si>
  <si>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</si>
  <si>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</si>
  <si>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</si>
  <si>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</si>
  <si>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</si>
  <si>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</si>
  <si>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</si>
  <si>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</si>
  <si>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</si>
  <si>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</si>
  <si>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</si>
  <si>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</si>
  <si>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</si>
  <si>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</si>
  <si>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</si>
  <si>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</si>
  <si>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</si>
  <si>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</si>
  <si>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</si>
  <si>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</si>
  <si>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</si>
  <si>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</si>
  <si>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</si>
  <si>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</si>
  <si>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</si>
  <si>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</si>
  <si>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</si>
  <si>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</si>
  <si>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</si>
  <si>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</si>
  <si>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</si>
  <si>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</si>
  <si>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</si>
  <si>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</si>
  <si>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Предлагаемые               изменения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</si>
  <si>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</si>
  <si>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</si>
  <si>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</si>
  <si>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</si>
  <si>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</si>
  <si>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</si>
  <si>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</si>
  <si>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</si>
  <si>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</si>
  <si>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</si>
  <si>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</si>
  <si>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</si>
  <si>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</si>
  <si>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</si>
  <si>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</si>
  <si>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</si>
  <si>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 xml:space="preserve">Предлагаемые изменения в областную адресную инвестиционную программу на 2017 год и на плановый период 2018 и 2019 годов  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</si>
  <si>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</si>
  <si>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</si>
  <si>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</si>
  <si>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8 б</t>
  </si>
  <si>
    <t>9 б</t>
  </si>
  <si>
    <t>9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</si>
  <si>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</si>
  <si>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</si>
  <si>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</si>
  <si>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2017 год с учетом изменений,               тыс. рублей</t>
  </si>
  <si>
    <t>Общий (предельный) объем бюджетных ассигнований областного бюджета на 2018 год с учетом изменений,                тыс. рублей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</si>
  <si>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</si>
  <si>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</si>
  <si>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3)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</si>
  <si>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к пояснительной записке</t>
  </si>
  <si>
    <t>Приложение № 9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</si>
</sst>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164" fontId="3" fillId="0" borderId="0" xfId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Border="1"/>
    <xf numFmtId="165" fontId="3" fillId="0" borderId="0" xfId="2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H84"/>
  <sheetViews>
    <sheetView showGridLines="0" tabSelected="1" view="pageBreakPreview" zoomScale="94" zoomScaleNormal="100" zoomScaleSheetLayoutView="94" workbookViewId="0">
      <selection activeCell="E10" sqref="E10"/>
    </sheetView>
  </sheetViews>
  <sheetFormatPr defaultColWidth="9.140625" defaultRowHeight="15" outlineLevelRow="1"/>
  <cols>
    <col min="1" max="1" width="28.7109375" style="4" customWidth="1"/>
    <col min="2" max="2" width="19.85546875" style="4" customWidth="1"/>
    <col min="3" max="3" width="18.85546875" style="4" customWidth="1"/>
    <col min="4" max="4" width="16.140625" style="4" customWidth="1"/>
    <col min="5" max="5" width="23.85546875" style="4" customWidth="1"/>
    <col min="6" max="6" width="12.28515625" style="4" customWidth="1"/>
    <col min="7" max="7" width="15.85546875" style="4" customWidth="1"/>
    <col min="8" max="9" width="18.42578125" style="4" hidden="1" customWidth="1"/>
    <col min="10" max="10" width="15" style="4" customWidth="1"/>
    <col min="11" max="11" width="15.140625" style="4" customWidth="1"/>
    <col min="12" max="13" width="15" style="4" customWidth="1"/>
    <col min="14" max="15" width="15.140625" style="4" customWidth="1"/>
    <col min="16" max="16" width="15" style="4" customWidth="1"/>
    <col min="17" max="17" width="19.7109375" style="4" hidden="1" customWidth="1"/>
    <col min="18" max="18" width="22.28515625" style="3" hidden="1" customWidth="1"/>
    <col min="19" max="19" width="5.5703125" style="4" hidden="1" customWidth="1"/>
    <col min="20" max="20" width="15.140625" style="4" customWidth="1"/>
    <col min="21" max="21" width="15" style="3" customWidth="1"/>
    <col min="22" max="29" width="9.140625" style="3"/>
    <col min="30" max="16384" width="9.140625" style="4"/>
  </cols>
  <sheetData>
    <row r="1" spans="1:29" ht="15.75">
      <c r="T1" s="46" t="s">
        <v>162</v>
      </c>
    </row>
    <row r="2" spans="1:29" ht="15.75">
      <c r="T2" s="46" t="s">
        <v>161</v>
      </c>
    </row>
    <row r="4" spans="1:29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6"/>
      <c r="N4" s="46"/>
      <c r="O4" s="46"/>
      <c r="P4" s="5"/>
    </row>
    <row r="5" spans="1:29" ht="4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  <c r="N5" s="5"/>
      <c r="O5" s="5"/>
      <c r="P5" s="5"/>
    </row>
    <row r="6" spans="1:29" ht="20.25" customHeight="1">
      <c r="A6" s="58" t="s">
        <v>146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  <c r="U6" s="59"/>
    </row>
    <row r="7" spans="1:29" ht="18.75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3"/>
      <c r="T7" s="3"/>
    </row>
    <row r="8" spans="1:29" ht="51.75" customHeight="1">
      <c r="A8" s="62" t="s">
        <v>8</v>
      </c>
      <c r="B8" s="62" t="s">
        <v>0</v>
      </c>
      <c r="C8" s="62" t="s">
        <v>9</v>
      </c>
      <c r="D8" s="62" t="s">
        <v>2</v>
      </c>
      <c r="E8" s="62" t="s">
        <v>1</v>
      </c>
      <c r="F8" s="62" t="s">
        <v>26</v>
      </c>
      <c r="G8" s="62" t="s">
        <v>62</v>
      </c>
      <c r="H8" s="62" t="s">
        <v>63</v>
      </c>
      <c r="I8" s="75" t="s">
        <v>129</v>
      </c>
      <c r="J8" s="62" t="s">
        <v>147</v>
      </c>
      <c r="K8" s="75" t="s">
        <v>155</v>
      </c>
      <c r="L8" s="62" t="s">
        <v>156</v>
      </c>
      <c r="M8" s="62" t="s">
        <v>148</v>
      </c>
      <c r="N8" s="75" t="s">
        <v>155</v>
      </c>
      <c r="O8" s="62" t="s">
        <v>157</v>
      </c>
      <c r="P8" s="62" t="s">
        <v>64</v>
      </c>
      <c r="Q8" s="72" t="s">
        <v>5</v>
      </c>
      <c r="R8" s="72" t="s">
        <v>7</v>
      </c>
      <c r="S8" s="71" t="s">
        <v>4</v>
      </c>
      <c r="T8" s="75" t="s">
        <v>155</v>
      </c>
      <c r="U8" s="62" t="s">
        <v>158</v>
      </c>
    </row>
    <row r="9" spans="1:29" ht="136.5" customHeight="1">
      <c r="A9" s="62"/>
      <c r="B9" s="62"/>
      <c r="C9" s="63"/>
      <c r="D9" s="63"/>
      <c r="E9" s="63"/>
      <c r="F9" s="63"/>
      <c r="G9" s="63"/>
      <c r="H9" s="63"/>
      <c r="I9" s="76"/>
      <c r="J9" s="63"/>
      <c r="K9" s="76"/>
      <c r="L9" s="63"/>
      <c r="M9" s="63"/>
      <c r="N9" s="76"/>
      <c r="O9" s="63"/>
      <c r="P9" s="63"/>
      <c r="Q9" s="73"/>
      <c r="R9" s="73"/>
      <c r="S9" s="71"/>
      <c r="T9" s="76"/>
      <c r="U9" s="63"/>
    </row>
    <row r="10" spans="1:29" s="9" customFormat="1" ht="18" customHeight="1">
      <c r="A10" s="40">
        <v>1</v>
      </c>
      <c r="B10" s="40">
        <f>1+A10</f>
        <v>2</v>
      </c>
      <c r="C10" s="40">
        <f t="shared" ref="C10:H10" si="0">1+B10</f>
        <v>3</v>
      </c>
      <c r="D10" s="40">
        <f t="shared" si="0"/>
        <v>4</v>
      </c>
      <c r="E10" s="40">
        <f t="shared" si="0"/>
        <v>5</v>
      </c>
      <c r="F10" s="40">
        <f t="shared" si="0"/>
        <v>6</v>
      </c>
      <c r="G10" s="40">
        <f t="shared" si="0"/>
        <v>7</v>
      </c>
      <c r="H10" s="40">
        <f t="shared" si="0"/>
        <v>8</v>
      </c>
      <c r="I10" s="40">
        <v>9</v>
      </c>
      <c r="J10" s="40">
        <v>8</v>
      </c>
      <c r="K10" s="40" t="s">
        <v>149</v>
      </c>
      <c r="L10" s="40" t="s">
        <v>150</v>
      </c>
      <c r="M10" s="40">
        <v>9</v>
      </c>
      <c r="N10" s="40" t="s">
        <v>152</v>
      </c>
      <c r="O10" s="40" t="s">
        <v>151</v>
      </c>
      <c r="P10" s="40">
        <v>10</v>
      </c>
      <c r="Q10" s="6">
        <v>6</v>
      </c>
      <c r="R10" s="6" t="s">
        <v>6</v>
      </c>
      <c r="S10" s="7"/>
      <c r="T10" s="7" t="s">
        <v>153</v>
      </c>
      <c r="U10" s="7" t="s">
        <v>154</v>
      </c>
      <c r="V10" s="8"/>
      <c r="W10" s="8"/>
      <c r="X10" s="8"/>
      <c r="Y10" s="8"/>
      <c r="Z10" s="8"/>
      <c r="AA10" s="8"/>
      <c r="AB10" s="8"/>
      <c r="AC10" s="8"/>
    </row>
    <row r="11" spans="1:29" ht="27.75" customHeight="1">
      <c r="A11" s="64" t="s">
        <v>18</v>
      </c>
      <c r="B11" s="65"/>
      <c r="C11" s="65"/>
      <c r="D11" s="65"/>
      <c r="E11" s="49"/>
      <c r="F11" s="49"/>
      <c r="G11" s="12">
        <f t="shared" ref="G11:P11" si="1">G12+G17+G28+G32+G34+G37+G41+G51+G61+G65+G68</f>
        <v>14168552.23</v>
      </c>
      <c r="H11" s="12">
        <f t="shared" si="1"/>
        <v>1967513.8</v>
      </c>
      <c r="I11" s="12">
        <f t="shared" si="1"/>
        <v>-106924.9</v>
      </c>
      <c r="J11" s="12">
        <f t="shared" si="1"/>
        <v>1860624.7</v>
      </c>
      <c r="K11" s="12">
        <f t="shared" ref="K11" si="2">K12+K17+K28+K32+K34+K37+K41+K51+K61+K65+K68</f>
        <v>115219.29999999999</v>
      </c>
      <c r="L11" s="12">
        <f t="shared" si="1"/>
        <v>1975844</v>
      </c>
      <c r="M11" s="12">
        <f t="shared" si="1"/>
        <v>751304.60000000009</v>
      </c>
      <c r="N11" s="12">
        <f t="shared" ref="N11" si="3">N12+N17+N28+N32+N34+N37+N41+N51+N61+N65+N68</f>
        <v>677.7</v>
      </c>
      <c r="O11" s="12">
        <f>M11+N11</f>
        <v>751982.3</v>
      </c>
      <c r="P11" s="12">
        <f t="shared" si="1"/>
        <v>655398.40000000002</v>
      </c>
      <c r="Q11" s="10"/>
      <c r="R11" s="11"/>
      <c r="S11" s="54"/>
      <c r="T11" s="12">
        <f t="shared" ref="T11" si="4">T12+T17+T28+T32+T34+T37+T41+T51+T61+T65+T68</f>
        <v>10700</v>
      </c>
      <c r="U11" s="13">
        <f>P11+T11</f>
        <v>666098.4</v>
      </c>
      <c r="V11" s="4"/>
      <c r="W11" s="4"/>
      <c r="X11" s="4"/>
      <c r="Y11" s="4"/>
      <c r="Z11" s="4"/>
      <c r="AA11" s="4"/>
      <c r="AB11" s="4"/>
      <c r="AC11" s="4"/>
    </row>
    <row r="12" spans="1:29" ht="56.25" customHeight="1">
      <c r="A12" s="64" t="s">
        <v>65</v>
      </c>
      <c r="B12" s="67"/>
      <c r="C12" s="67"/>
      <c r="D12" s="67"/>
      <c r="E12" s="51"/>
      <c r="F12" s="51"/>
      <c r="G12" s="12">
        <f t="shared" ref="G12:P12" si="5">G13</f>
        <v>443731.20000000001</v>
      </c>
      <c r="H12" s="12">
        <f t="shared" si="5"/>
        <v>349449.2</v>
      </c>
      <c r="I12" s="12">
        <f t="shared" si="5"/>
        <v>13292.9</v>
      </c>
      <c r="J12" s="12">
        <f t="shared" si="5"/>
        <v>362742.1</v>
      </c>
      <c r="K12" s="12">
        <f t="shared" si="5"/>
        <v>16.100000000002183</v>
      </c>
      <c r="L12" s="12">
        <f t="shared" ref="L12:L69" si="6">J12+K12</f>
        <v>362758.19999999995</v>
      </c>
      <c r="M12" s="12">
        <f t="shared" si="5"/>
        <v>0</v>
      </c>
      <c r="N12" s="12">
        <f t="shared" si="5"/>
        <v>0</v>
      </c>
      <c r="O12" s="12">
        <f t="shared" si="5"/>
        <v>0</v>
      </c>
      <c r="P12" s="12">
        <f t="shared" si="5"/>
        <v>0</v>
      </c>
      <c r="Q12" s="10"/>
      <c r="R12" s="11"/>
      <c r="S12" s="54"/>
      <c r="T12" s="12">
        <f t="shared" ref="T12" si="7">T13</f>
        <v>0</v>
      </c>
      <c r="U12" s="12">
        <f t="shared" ref="U12" si="8">U13</f>
        <v>0</v>
      </c>
      <c r="V12" s="4"/>
      <c r="W12" s="4"/>
      <c r="X12" s="4"/>
      <c r="Y12" s="4"/>
      <c r="Z12" s="4"/>
      <c r="AA12" s="4"/>
      <c r="AB12" s="4"/>
      <c r="AC12" s="4"/>
    </row>
    <row r="13" spans="1:29" ht="107.25" customHeight="1">
      <c r="A13" s="64" t="s">
        <v>66</v>
      </c>
      <c r="B13" s="65"/>
      <c r="C13" s="65"/>
      <c r="D13" s="65"/>
      <c r="E13" s="49"/>
      <c r="F13" s="49"/>
      <c r="G13" s="12">
        <f t="shared" ref="G13" si="9">SUM(G14:G15)</f>
        <v>443731.20000000001</v>
      </c>
      <c r="H13" s="12">
        <f>H14+H15</f>
        <v>349449.2</v>
      </c>
      <c r="I13" s="12">
        <f>I14+I15</f>
        <v>13292.9</v>
      </c>
      <c r="J13" s="12">
        <f>J14+J15</f>
        <v>362742.1</v>
      </c>
      <c r="K13" s="12">
        <f>K14+K15+K16</f>
        <v>16.100000000002183</v>
      </c>
      <c r="L13" s="12">
        <f t="shared" si="6"/>
        <v>362758.19999999995</v>
      </c>
      <c r="M13" s="12">
        <v>0</v>
      </c>
      <c r="N13" s="12">
        <v>0</v>
      </c>
      <c r="O13" s="12">
        <v>0</v>
      </c>
      <c r="P13" s="12">
        <v>0</v>
      </c>
      <c r="Q13" s="10"/>
      <c r="R13" s="11"/>
      <c r="S13" s="54"/>
      <c r="T13" s="12">
        <v>0</v>
      </c>
      <c r="U13" s="12">
        <v>0</v>
      </c>
    </row>
    <row r="14" spans="1:29" ht="206.25" customHeight="1">
      <c r="A14" s="50" t="s">
        <v>145</v>
      </c>
      <c r="B14" s="2" t="s">
        <v>88</v>
      </c>
      <c r="C14" s="49" t="s">
        <v>10</v>
      </c>
      <c r="D14" s="49" t="s">
        <v>15</v>
      </c>
      <c r="E14" s="49" t="s">
        <v>67</v>
      </c>
      <c r="F14" s="49" t="s">
        <v>12</v>
      </c>
      <c r="G14" s="12">
        <v>238051.1</v>
      </c>
      <c r="H14" s="12">
        <v>142062</v>
      </c>
      <c r="I14" s="12">
        <v>15000</v>
      </c>
      <c r="J14" s="12">
        <f>H14+I14</f>
        <v>157062</v>
      </c>
      <c r="K14" s="12">
        <v>17938.400000000001</v>
      </c>
      <c r="L14" s="12">
        <f t="shared" si="6"/>
        <v>175000.4</v>
      </c>
      <c r="M14" s="12">
        <v>0</v>
      </c>
      <c r="N14" s="12">
        <v>0</v>
      </c>
      <c r="O14" s="12">
        <v>0</v>
      </c>
      <c r="P14" s="12">
        <v>0</v>
      </c>
      <c r="Q14" s="10"/>
      <c r="R14" s="11"/>
      <c r="S14" s="54"/>
      <c r="T14" s="12">
        <v>0</v>
      </c>
      <c r="U14" s="12">
        <v>0</v>
      </c>
    </row>
    <row r="15" spans="1:29" ht="183.75" customHeight="1">
      <c r="A15" s="50" t="s">
        <v>131</v>
      </c>
      <c r="B15" s="2" t="s">
        <v>68</v>
      </c>
      <c r="C15" s="49" t="s">
        <v>28</v>
      </c>
      <c r="D15" s="49" t="s">
        <v>15</v>
      </c>
      <c r="E15" s="49" t="s">
        <v>30</v>
      </c>
      <c r="F15" s="49" t="s">
        <v>12</v>
      </c>
      <c r="G15" s="12">
        <v>205680.1</v>
      </c>
      <c r="H15" s="12">
        <v>207387.2</v>
      </c>
      <c r="I15" s="12">
        <v>-1707.1</v>
      </c>
      <c r="J15" s="12">
        <f>H15+I15</f>
        <v>205680.1</v>
      </c>
      <c r="K15" s="12">
        <v>-17922.3</v>
      </c>
      <c r="L15" s="12">
        <f t="shared" si="6"/>
        <v>187757.80000000002</v>
      </c>
      <c r="M15" s="12">
        <v>0</v>
      </c>
      <c r="N15" s="12">
        <v>0</v>
      </c>
      <c r="O15" s="12">
        <v>0</v>
      </c>
      <c r="P15" s="12">
        <v>0</v>
      </c>
      <c r="Q15" s="10"/>
      <c r="R15" s="11"/>
      <c r="S15" s="54"/>
      <c r="T15" s="12">
        <v>0</v>
      </c>
      <c r="U15" s="12">
        <v>0</v>
      </c>
    </row>
    <row r="16" spans="1:29" ht="183.75" hidden="1" customHeight="1">
      <c r="A16" s="50" t="s">
        <v>160</v>
      </c>
      <c r="B16" s="2"/>
      <c r="C16" s="49" t="s">
        <v>40</v>
      </c>
      <c r="D16" s="49" t="s">
        <v>15</v>
      </c>
      <c r="E16" s="49" t="s">
        <v>159</v>
      </c>
      <c r="F16" s="49"/>
      <c r="G16" s="12"/>
      <c r="H16" s="12"/>
      <c r="I16" s="12"/>
      <c r="J16" s="12"/>
      <c r="K16" s="12"/>
      <c r="L16" s="12">
        <f t="shared" si="6"/>
        <v>0</v>
      </c>
      <c r="M16" s="12"/>
      <c r="N16" s="12"/>
      <c r="O16" s="12"/>
      <c r="P16" s="12"/>
      <c r="Q16" s="10"/>
      <c r="R16" s="11"/>
      <c r="S16" s="54"/>
      <c r="T16" s="12"/>
      <c r="U16" s="12"/>
    </row>
    <row r="17" spans="1:29" ht="42" customHeight="1">
      <c r="A17" s="64" t="s">
        <v>70</v>
      </c>
      <c r="B17" s="67"/>
      <c r="C17" s="67"/>
      <c r="D17" s="67"/>
      <c r="E17" s="49"/>
      <c r="F17" s="50"/>
      <c r="G17" s="12">
        <f t="shared" ref="G17" si="10">G18+G24</f>
        <v>1255301.2</v>
      </c>
      <c r="H17" s="12">
        <f>H18+H24</f>
        <v>153902</v>
      </c>
      <c r="I17" s="12">
        <f>I18+I24</f>
        <v>15000</v>
      </c>
      <c r="J17" s="12">
        <f>J18+J24</f>
        <v>168902</v>
      </c>
      <c r="K17" s="12">
        <f t="shared" ref="K17" si="11">K18+K24</f>
        <v>30199.8</v>
      </c>
      <c r="L17" s="12">
        <f t="shared" si="6"/>
        <v>199101.8</v>
      </c>
      <c r="M17" s="12">
        <v>231365</v>
      </c>
      <c r="N17" s="12">
        <f>N18+N24</f>
        <v>659.7</v>
      </c>
      <c r="O17" s="12">
        <f>M17+N17</f>
        <v>232024.7</v>
      </c>
      <c r="P17" s="12">
        <v>189190.2</v>
      </c>
      <c r="Q17" s="10"/>
      <c r="R17" s="11"/>
      <c r="S17" s="54"/>
      <c r="T17" s="12">
        <f>T18+T24</f>
        <v>0</v>
      </c>
      <c r="U17" s="12">
        <v>189190.2</v>
      </c>
    </row>
    <row r="18" spans="1:29" ht="39" customHeight="1">
      <c r="A18" s="64" t="s">
        <v>39</v>
      </c>
      <c r="B18" s="68"/>
      <c r="C18" s="68"/>
      <c r="D18" s="68"/>
      <c r="E18" s="49"/>
      <c r="F18" s="50"/>
      <c r="G18" s="12">
        <f>SUM(G19:G23)</f>
        <v>605415.69999999995</v>
      </c>
      <c r="H18" s="12">
        <f>H19+H21+H22+H23</f>
        <v>46902</v>
      </c>
      <c r="I18" s="12">
        <f>I19+I21+I22+I23</f>
        <v>0</v>
      </c>
      <c r="J18" s="12">
        <f>J19+J21+J22+J23</f>
        <v>46902</v>
      </c>
      <c r="K18" s="12">
        <f t="shared" ref="K18" si="12">K19+K21+K22+K23</f>
        <v>0</v>
      </c>
      <c r="L18" s="12">
        <f t="shared" si="6"/>
        <v>46902</v>
      </c>
      <c r="M18" s="12">
        <v>194365</v>
      </c>
      <c r="N18" s="12">
        <f>N19+N21+N22+N23</f>
        <v>0</v>
      </c>
      <c r="O18" s="12">
        <v>194365</v>
      </c>
      <c r="P18" s="12">
        <v>79622.899999999994</v>
      </c>
      <c r="Q18" s="10"/>
      <c r="R18" s="11"/>
      <c r="S18" s="54"/>
      <c r="T18" s="12">
        <f>T19+T21+T22+T23</f>
        <v>0</v>
      </c>
      <c r="U18" s="12">
        <v>79622.899999999994</v>
      </c>
    </row>
    <row r="19" spans="1:29" ht="128.25" customHeight="1">
      <c r="A19" s="50" t="s">
        <v>95</v>
      </c>
      <c r="B19" s="49" t="s">
        <v>46</v>
      </c>
      <c r="C19" s="49" t="s">
        <v>40</v>
      </c>
      <c r="D19" s="49" t="s">
        <v>15</v>
      </c>
      <c r="E19" s="49" t="s">
        <v>71</v>
      </c>
      <c r="F19" s="49" t="s">
        <v>55</v>
      </c>
      <c r="G19" s="12">
        <v>171871.5</v>
      </c>
      <c r="H19" s="13">
        <v>0</v>
      </c>
      <c r="I19" s="13">
        <v>0</v>
      </c>
      <c r="J19" s="12">
        <f>H19+I19</f>
        <v>0</v>
      </c>
      <c r="K19" s="12">
        <f t="shared" ref="K19" si="13">I19+J19</f>
        <v>0</v>
      </c>
      <c r="L19" s="12">
        <f t="shared" si="6"/>
        <v>0</v>
      </c>
      <c r="M19" s="13">
        <v>7307</v>
      </c>
      <c r="N19" s="13"/>
      <c r="O19" s="13">
        <v>7307</v>
      </c>
      <c r="P19" s="13">
        <v>0</v>
      </c>
      <c r="Q19" s="10"/>
      <c r="R19" s="11"/>
      <c r="S19" s="54"/>
      <c r="T19" s="13"/>
      <c r="U19" s="13">
        <v>0</v>
      </c>
    </row>
    <row r="20" spans="1:29" ht="130.5" hidden="1" customHeight="1">
      <c r="A20" s="50"/>
      <c r="B20" s="49"/>
      <c r="C20" s="49"/>
      <c r="D20" s="49"/>
      <c r="E20" s="1"/>
      <c r="F20" s="49"/>
      <c r="G20" s="12"/>
      <c r="H20" s="13">
        <v>0</v>
      </c>
      <c r="I20" s="13">
        <v>0</v>
      </c>
      <c r="J20" s="13">
        <v>0</v>
      </c>
      <c r="K20" s="13">
        <v>0</v>
      </c>
      <c r="L20" s="12">
        <f t="shared" si="6"/>
        <v>0</v>
      </c>
      <c r="M20" s="13">
        <v>0</v>
      </c>
      <c r="N20" s="13"/>
      <c r="O20" s="13">
        <v>0</v>
      </c>
      <c r="P20" s="13">
        <v>0</v>
      </c>
      <c r="Q20" s="10"/>
      <c r="R20" s="11"/>
      <c r="S20" s="54"/>
      <c r="T20" s="13"/>
      <c r="U20" s="13">
        <v>0</v>
      </c>
    </row>
    <row r="21" spans="1:29" ht="136.5" customHeight="1">
      <c r="A21" s="50" t="s">
        <v>103</v>
      </c>
      <c r="B21" s="49" t="s">
        <v>37</v>
      </c>
      <c r="C21" s="49" t="s">
        <v>40</v>
      </c>
      <c r="D21" s="49" t="s">
        <v>15</v>
      </c>
      <c r="E21" s="1" t="s">
        <v>60</v>
      </c>
      <c r="F21" s="49" t="s">
        <v>51</v>
      </c>
      <c r="G21" s="12">
        <v>101257.9</v>
      </c>
      <c r="H21" s="13">
        <v>0</v>
      </c>
      <c r="I21" s="13">
        <v>0</v>
      </c>
      <c r="J21" s="12">
        <f>H21+I21</f>
        <v>0</v>
      </c>
      <c r="K21" s="12">
        <f t="shared" ref="K21" si="14">I21+J21</f>
        <v>0</v>
      </c>
      <c r="L21" s="12">
        <f t="shared" si="6"/>
        <v>0</v>
      </c>
      <c r="M21" s="13">
        <v>37693</v>
      </c>
      <c r="N21" s="13"/>
      <c r="O21" s="13">
        <v>37693</v>
      </c>
      <c r="P21" s="13">
        <v>40000</v>
      </c>
      <c r="Q21" s="10"/>
      <c r="R21" s="11"/>
      <c r="S21" s="54"/>
      <c r="T21" s="13"/>
      <c r="U21" s="13">
        <v>40000</v>
      </c>
    </row>
    <row r="22" spans="1:29" ht="129" customHeight="1">
      <c r="A22" s="50" t="s">
        <v>98</v>
      </c>
      <c r="B22" s="49" t="s">
        <v>47</v>
      </c>
      <c r="C22" s="49" t="s">
        <v>40</v>
      </c>
      <c r="D22" s="49" t="s">
        <v>15</v>
      </c>
      <c r="E22" s="49" t="s">
        <v>72</v>
      </c>
      <c r="F22" s="49" t="s">
        <v>36</v>
      </c>
      <c r="G22" s="13">
        <v>79058</v>
      </c>
      <c r="H22" s="13">
        <v>46902</v>
      </c>
      <c r="I22" s="13"/>
      <c r="J22" s="12">
        <f>H22+I22</f>
        <v>46902</v>
      </c>
      <c r="K22" s="12"/>
      <c r="L22" s="12">
        <f t="shared" si="6"/>
        <v>46902</v>
      </c>
      <c r="M22" s="13">
        <v>29705</v>
      </c>
      <c r="N22" s="13"/>
      <c r="O22" s="13">
        <v>29705</v>
      </c>
      <c r="P22" s="13">
        <v>0</v>
      </c>
      <c r="Q22" s="10"/>
      <c r="R22" s="11"/>
      <c r="S22" s="54"/>
      <c r="T22" s="13"/>
      <c r="U22" s="13">
        <v>0</v>
      </c>
    </row>
    <row r="23" spans="1:29" ht="129" customHeight="1">
      <c r="A23" s="50" t="s">
        <v>134</v>
      </c>
      <c r="B23" s="49" t="s">
        <v>99</v>
      </c>
      <c r="C23" s="49" t="s">
        <v>40</v>
      </c>
      <c r="D23" s="49" t="s">
        <v>15</v>
      </c>
      <c r="E23" s="49" t="s">
        <v>72</v>
      </c>
      <c r="F23" s="49" t="s">
        <v>100</v>
      </c>
      <c r="G23" s="13">
        <v>253228.3</v>
      </c>
      <c r="H23" s="13">
        <v>0</v>
      </c>
      <c r="I23" s="13">
        <v>0</v>
      </c>
      <c r="J23" s="12">
        <f>H23+I23</f>
        <v>0</v>
      </c>
      <c r="K23" s="12">
        <f t="shared" ref="K23" si="15">I23+J23</f>
        <v>0</v>
      </c>
      <c r="L23" s="12">
        <f t="shared" si="6"/>
        <v>0</v>
      </c>
      <c r="M23" s="13">
        <v>119660</v>
      </c>
      <c r="N23" s="13"/>
      <c r="O23" s="13">
        <v>119660</v>
      </c>
      <c r="P23" s="13">
        <v>39622.9</v>
      </c>
      <c r="Q23" s="10"/>
      <c r="R23" s="11"/>
      <c r="S23" s="54"/>
      <c r="T23" s="13"/>
      <c r="U23" s="13">
        <v>39622.9</v>
      </c>
    </row>
    <row r="24" spans="1:29" ht="51.75" customHeight="1">
      <c r="A24" s="64" t="s">
        <v>42</v>
      </c>
      <c r="B24" s="68"/>
      <c r="C24" s="68"/>
      <c r="D24" s="68"/>
      <c r="E24" s="49"/>
      <c r="F24" s="50"/>
      <c r="G24" s="12">
        <f t="shared" ref="G24" si="16">SUM(G25:G27)</f>
        <v>649885.5</v>
      </c>
      <c r="H24" s="12">
        <f>H25+H26</f>
        <v>107000</v>
      </c>
      <c r="I24" s="12">
        <f>I25+I26</f>
        <v>15000</v>
      </c>
      <c r="J24" s="12">
        <f>J25+J26</f>
        <v>122000</v>
      </c>
      <c r="K24" s="12">
        <f t="shared" ref="K24" si="17">K25+K26</f>
        <v>30199.8</v>
      </c>
      <c r="L24" s="12">
        <f t="shared" si="6"/>
        <v>152199.79999999999</v>
      </c>
      <c r="M24" s="12">
        <v>37000</v>
      </c>
      <c r="N24" s="12">
        <f>N25+N26</f>
        <v>659.7</v>
      </c>
      <c r="O24" s="12">
        <f>M24+N24</f>
        <v>37659.699999999997</v>
      </c>
      <c r="P24" s="12">
        <v>109567.3</v>
      </c>
      <c r="Q24" s="10"/>
      <c r="R24" s="11"/>
      <c r="S24" s="54"/>
      <c r="T24" s="12">
        <f>T25+T26</f>
        <v>0</v>
      </c>
      <c r="U24" s="12">
        <v>109567.3</v>
      </c>
    </row>
    <row r="25" spans="1:29" ht="135" customHeight="1">
      <c r="A25" s="50" t="s">
        <v>96</v>
      </c>
      <c r="B25" s="49" t="s">
        <v>44</v>
      </c>
      <c r="C25" s="49" t="s">
        <v>40</v>
      </c>
      <c r="D25" s="49" t="s">
        <v>15</v>
      </c>
      <c r="E25" s="49" t="s">
        <v>73</v>
      </c>
      <c r="F25" s="49" t="s">
        <v>101</v>
      </c>
      <c r="G25" s="12">
        <v>316480</v>
      </c>
      <c r="H25" s="12">
        <v>87000</v>
      </c>
      <c r="I25" s="12">
        <v>15000</v>
      </c>
      <c r="J25" s="12">
        <f>H25+I25</f>
        <v>102000</v>
      </c>
      <c r="K25" s="12">
        <v>30159.8</v>
      </c>
      <c r="L25" s="12">
        <f t="shared" si="6"/>
        <v>132159.79999999999</v>
      </c>
      <c r="M25" s="13">
        <v>0</v>
      </c>
      <c r="N25" s="13">
        <v>0</v>
      </c>
      <c r="O25" s="13">
        <v>0</v>
      </c>
      <c r="P25" s="13">
        <v>0</v>
      </c>
      <c r="Q25" s="10"/>
      <c r="R25" s="11"/>
      <c r="S25" s="54"/>
      <c r="T25" s="13">
        <v>0</v>
      </c>
      <c r="U25" s="13">
        <v>0</v>
      </c>
    </row>
    <row r="26" spans="1:29" ht="135.75" customHeight="1">
      <c r="A26" s="50" t="s">
        <v>43</v>
      </c>
      <c r="B26" s="49" t="s">
        <v>45</v>
      </c>
      <c r="C26" s="49" t="s">
        <v>10</v>
      </c>
      <c r="D26" s="49" t="s">
        <v>15</v>
      </c>
      <c r="E26" s="49" t="s">
        <v>30</v>
      </c>
      <c r="F26" s="49" t="s">
        <v>102</v>
      </c>
      <c r="G26" s="12">
        <v>333405.5</v>
      </c>
      <c r="H26" s="13">
        <v>20000</v>
      </c>
      <c r="I26" s="13"/>
      <c r="J26" s="12">
        <f>H26+I26</f>
        <v>20000</v>
      </c>
      <c r="K26" s="12">
        <v>40</v>
      </c>
      <c r="L26" s="12">
        <f t="shared" si="6"/>
        <v>20040</v>
      </c>
      <c r="M26" s="13">
        <v>37000</v>
      </c>
      <c r="N26" s="13">
        <v>659.7</v>
      </c>
      <c r="O26" s="13">
        <f>M26+N26</f>
        <v>37659.699999999997</v>
      </c>
      <c r="P26" s="13">
        <v>109567.3</v>
      </c>
      <c r="Q26" s="10"/>
      <c r="R26" s="11"/>
      <c r="S26" s="54"/>
      <c r="T26" s="13"/>
      <c r="U26" s="13">
        <v>109567.3</v>
      </c>
    </row>
    <row r="27" spans="1:29" ht="138.75" hidden="1" customHeight="1">
      <c r="A27" s="50"/>
      <c r="B27" s="49"/>
      <c r="C27" s="49"/>
      <c r="D27" s="49"/>
      <c r="E27" s="49"/>
      <c r="F27" s="49"/>
      <c r="G27" s="12"/>
      <c r="H27" s="13">
        <v>0</v>
      </c>
      <c r="I27" s="13">
        <v>0</v>
      </c>
      <c r="J27" s="13">
        <v>0</v>
      </c>
      <c r="K27" s="13">
        <v>0</v>
      </c>
      <c r="L27" s="12">
        <f t="shared" si="6"/>
        <v>0</v>
      </c>
      <c r="M27" s="13">
        <v>0</v>
      </c>
      <c r="N27" s="13">
        <v>0</v>
      </c>
      <c r="O27" s="13">
        <v>0</v>
      </c>
      <c r="P27" s="13">
        <v>0</v>
      </c>
      <c r="Q27" s="10"/>
      <c r="R27" s="11"/>
      <c r="S27" s="54"/>
      <c r="T27" s="13">
        <v>0</v>
      </c>
      <c r="U27" s="13">
        <v>0</v>
      </c>
    </row>
    <row r="28" spans="1:29" ht="38.25" customHeight="1">
      <c r="A28" s="66" t="s">
        <v>75</v>
      </c>
      <c r="B28" s="66"/>
      <c r="C28" s="66"/>
      <c r="D28" s="66"/>
      <c r="E28" s="41"/>
      <c r="F28" s="41"/>
      <c r="G28" s="14">
        <f t="shared" ref="G28" si="18">SUM(G29:G31)</f>
        <v>998590.7</v>
      </c>
      <c r="H28" s="14">
        <f>H29+H30+H31</f>
        <v>89224.5</v>
      </c>
      <c r="I28" s="14">
        <f>I29+I30+I31</f>
        <v>0</v>
      </c>
      <c r="J28" s="14">
        <f>J29+J30+J31</f>
        <v>89224.5</v>
      </c>
      <c r="K28" s="14">
        <f t="shared" ref="K28" si="19">K29+K30+K31</f>
        <v>96200</v>
      </c>
      <c r="L28" s="12">
        <f t="shared" si="6"/>
        <v>185424.5</v>
      </c>
      <c r="M28" s="14">
        <v>44986.7</v>
      </c>
      <c r="N28" s="14">
        <f>N29+N30+N31</f>
        <v>18</v>
      </c>
      <c r="O28" s="14">
        <f>M28+N28</f>
        <v>45004.7</v>
      </c>
      <c r="P28" s="14">
        <v>0</v>
      </c>
      <c r="Q28" s="10"/>
      <c r="R28" s="11"/>
      <c r="S28" s="54"/>
      <c r="T28" s="14">
        <f>T29+T30+T31</f>
        <v>0</v>
      </c>
      <c r="U28" s="14">
        <v>0</v>
      </c>
    </row>
    <row r="29" spans="1:29" ht="154.5" customHeight="1">
      <c r="A29" s="50" t="s">
        <v>19</v>
      </c>
      <c r="B29" s="49" t="s">
        <v>20</v>
      </c>
      <c r="C29" s="49" t="s">
        <v>28</v>
      </c>
      <c r="D29" s="49" t="s">
        <v>15</v>
      </c>
      <c r="E29" s="49" t="s">
        <v>30</v>
      </c>
      <c r="F29" s="49" t="s">
        <v>12</v>
      </c>
      <c r="G29" s="13">
        <v>574511.9</v>
      </c>
      <c r="H29" s="13">
        <v>39224.5</v>
      </c>
      <c r="I29" s="13"/>
      <c r="J29" s="13">
        <f>H29+I29</f>
        <v>39224.5</v>
      </c>
      <c r="K29" s="13">
        <v>25200</v>
      </c>
      <c r="L29" s="12">
        <f t="shared" si="6"/>
        <v>64424.5</v>
      </c>
      <c r="M29" s="13">
        <v>15000</v>
      </c>
      <c r="N29" s="13"/>
      <c r="O29" s="13">
        <v>15000</v>
      </c>
      <c r="P29" s="13">
        <v>0</v>
      </c>
      <c r="Q29" s="13">
        <v>574417.36</v>
      </c>
      <c r="R29" s="13">
        <v>574417.36</v>
      </c>
      <c r="S29" s="15">
        <v>574417.36</v>
      </c>
      <c r="T29" s="13"/>
      <c r="U29" s="13">
        <v>0</v>
      </c>
      <c r="W29" s="4"/>
      <c r="X29" s="4"/>
      <c r="Y29" s="4"/>
      <c r="Z29" s="4"/>
      <c r="AA29" s="4"/>
      <c r="AB29" s="4"/>
      <c r="AC29" s="4"/>
    </row>
    <row r="30" spans="1:29" ht="128.25" customHeight="1">
      <c r="A30" s="50" t="s">
        <v>115</v>
      </c>
      <c r="B30" s="49" t="s">
        <v>37</v>
      </c>
      <c r="C30" s="49" t="s">
        <v>40</v>
      </c>
      <c r="D30" s="49" t="s">
        <v>38</v>
      </c>
      <c r="E30" s="49" t="s">
        <v>71</v>
      </c>
      <c r="F30" s="49" t="s">
        <v>36</v>
      </c>
      <c r="G30" s="13">
        <v>150078.79999999999</v>
      </c>
      <c r="H30" s="13">
        <v>0</v>
      </c>
      <c r="I30" s="13">
        <v>0</v>
      </c>
      <c r="J30" s="13">
        <f>H30+I30</f>
        <v>0</v>
      </c>
      <c r="K30" s="13">
        <v>21000</v>
      </c>
      <c r="L30" s="12">
        <f t="shared" si="6"/>
        <v>21000</v>
      </c>
      <c r="M30" s="13">
        <v>29986.7</v>
      </c>
      <c r="N30" s="13"/>
      <c r="O30" s="13">
        <v>29986.7</v>
      </c>
      <c r="P30" s="13">
        <v>0</v>
      </c>
      <c r="Q30" s="56"/>
      <c r="R30" s="57"/>
      <c r="S30" s="15"/>
      <c r="T30" s="13"/>
      <c r="U30" s="13">
        <v>0</v>
      </c>
      <c r="W30" s="4"/>
      <c r="X30" s="4"/>
      <c r="Y30" s="4"/>
      <c r="Z30" s="4"/>
      <c r="AA30" s="4"/>
      <c r="AB30" s="4"/>
      <c r="AC30" s="4"/>
    </row>
    <row r="31" spans="1:29" ht="154.5" customHeight="1">
      <c r="A31" s="50" t="s">
        <v>90</v>
      </c>
      <c r="B31" s="49" t="s">
        <v>57</v>
      </c>
      <c r="C31" s="49" t="s">
        <v>28</v>
      </c>
      <c r="D31" s="49" t="s">
        <v>15</v>
      </c>
      <c r="E31" s="49" t="s">
        <v>30</v>
      </c>
      <c r="F31" s="49" t="s">
        <v>12</v>
      </c>
      <c r="G31" s="13">
        <v>274000</v>
      </c>
      <c r="H31" s="13">
        <v>50000</v>
      </c>
      <c r="I31" s="13"/>
      <c r="J31" s="13">
        <f>H31+I31</f>
        <v>50000</v>
      </c>
      <c r="K31" s="13">
        <v>50000</v>
      </c>
      <c r="L31" s="12">
        <f t="shared" si="6"/>
        <v>100000</v>
      </c>
      <c r="M31" s="13">
        <v>0</v>
      </c>
      <c r="N31" s="13">
        <v>18</v>
      </c>
      <c r="O31" s="13">
        <f>M31+N31</f>
        <v>18</v>
      </c>
      <c r="P31" s="13">
        <v>0</v>
      </c>
      <c r="Q31" s="56"/>
      <c r="R31" s="57"/>
      <c r="S31" s="15"/>
      <c r="T31" s="13">
        <v>0</v>
      </c>
      <c r="U31" s="13">
        <v>0</v>
      </c>
      <c r="W31" s="4"/>
      <c r="X31" s="4"/>
      <c r="Y31" s="4"/>
      <c r="Z31" s="4"/>
      <c r="AA31" s="4"/>
      <c r="AB31" s="4"/>
      <c r="AC31" s="4"/>
    </row>
    <row r="32" spans="1:29" ht="40.5" customHeight="1">
      <c r="A32" s="66" t="s">
        <v>76</v>
      </c>
      <c r="B32" s="66"/>
      <c r="C32" s="66"/>
      <c r="D32" s="66"/>
      <c r="E32" s="41"/>
      <c r="F32" s="41"/>
      <c r="G32" s="14">
        <f t="shared" ref="G32" si="20">SUM(G33)</f>
        <v>2810533.8</v>
      </c>
      <c r="H32" s="14">
        <f>H33</f>
        <v>197721.2</v>
      </c>
      <c r="I32" s="14">
        <f>I33</f>
        <v>0</v>
      </c>
      <c r="J32" s="14">
        <f>J33</f>
        <v>197721.2</v>
      </c>
      <c r="K32" s="14">
        <f t="shared" ref="K32" si="21">K33</f>
        <v>0</v>
      </c>
      <c r="L32" s="12">
        <f t="shared" si="6"/>
        <v>197721.2</v>
      </c>
      <c r="M32" s="14">
        <v>0</v>
      </c>
      <c r="N32" s="14">
        <f>N33</f>
        <v>0</v>
      </c>
      <c r="O32" s="14">
        <v>0</v>
      </c>
      <c r="P32" s="14">
        <v>0</v>
      </c>
      <c r="Q32" s="10"/>
      <c r="R32" s="11"/>
      <c r="S32" s="54"/>
      <c r="T32" s="14">
        <f>T33</f>
        <v>0</v>
      </c>
      <c r="U32" s="14">
        <v>0</v>
      </c>
      <c r="W32" s="4"/>
      <c r="X32" s="4"/>
      <c r="Y32" s="4"/>
      <c r="Z32" s="4"/>
      <c r="AA32" s="4"/>
      <c r="AB32" s="4"/>
      <c r="AC32" s="4"/>
    </row>
    <row r="33" spans="1:29" ht="151.5" customHeight="1">
      <c r="A33" s="50" t="s">
        <v>109</v>
      </c>
      <c r="B33" s="49" t="s">
        <v>14</v>
      </c>
      <c r="C33" s="49" t="s">
        <v>10</v>
      </c>
      <c r="D33" s="49" t="s">
        <v>15</v>
      </c>
      <c r="E33" s="49" t="s">
        <v>17</v>
      </c>
      <c r="F33" s="49" t="s">
        <v>16</v>
      </c>
      <c r="G33" s="13">
        <v>2810533.8</v>
      </c>
      <c r="H33" s="13">
        <v>197721.2</v>
      </c>
      <c r="I33" s="13"/>
      <c r="J33" s="13">
        <f>H33+I33</f>
        <v>197721.2</v>
      </c>
      <c r="K33" s="13"/>
      <c r="L33" s="12">
        <f t="shared" si="6"/>
        <v>197721.2</v>
      </c>
      <c r="M33" s="13">
        <v>0</v>
      </c>
      <c r="N33" s="13">
        <v>0</v>
      </c>
      <c r="O33" s="13">
        <v>0</v>
      </c>
      <c r="P33" s="13">
        <v>0</v>
      </c>
      <c r="Q33" s="10"/>
      <c r="R33" s="11"/>
      <c r="S33" s="54"/>
      <c r="T33" s="13">
        <v>0</v>
      </c>
      <c r="U33" s="13">
        <v>0</v>
      </c>
      <c r="W33" s="4"/>
      <c r="X33" s="4"/>
      <c r="Y33" s="4"/>
      <c r="Z33" s="4"/>
      <c r="AA33" s="4"/>
      <c r="AB33" s="4"/>
      <c r="AC33" s="4"/>
    </row>
    <row r="34" spans="1:29" ht="47.25" customHeight="1">
      <c r="A34" s="66" t="s">
        <v>77</v>
      </c>
      <c r="B34" s="66"/>
      <c r="C34" s="66"/>
      <c r="D34" s="66"/>
      <c r="E34" s="49"/>
      <c r="F34" s="49"/>
      <c r="G34" s="13">
        <f>G35+G36</f>
        <v>4656382.01</v>
      </c>
      <c r="H34" s="13">
        <f>H35+H36</f>
        <v>498639</v>
      </c>
      <c r="I34" s="13">
        <f>I35+I36</f>
        <v>-135217.79999999999</v>
      </c>
      <c r="J34" s="13">
        <f>J35+J36</f>
        <v>363421.2</v>
      </c>
      <c r="K34" s="13">
        <f t="shared" ref="K34" si="22">K35+K36</f>
        <v>0</v>
      </c>
      <c r="L34" s="12">
        <f t="shared" si="6"/>
        <v>363421.2</v>
      </c>
      <c r="M34" s="13">
        <v>0</v>
      </c>
      <c r="N34" s="13">
        <f>N35+N36</f>
        <v>0</v>
      </c>
      <c r="O34" s="13">
        <v>0</v>
      </c>
      <c r="P34" s="13">
        <v>0</v>
      </c>
      <c r="Q34" s="13">
        <f t="shared" ref="Q34" si="23">Q35+Q36</f>
        <v>0</v>
      </c>
      <c r="R34" s="13">
        <f t="shared" ref="R34" si="24">R35+R36</f>
        <v>0</v>
      </c>
      <c r="S34" s="15">
        <f t="shared" ref="S34" si="25">S35+S36</f>
        <v>0</v>
      </c>
      <c r="T34" s="13">
        <f>T35+T36</f>
        <v>0</v>
      </c>
      <c r="U34" s="13">
        <v>0</v>
      </c>
      <c r="W34" s="4"/>
      <c r="X34" s="4"/>
      <c r="Y34" s="4"/>
      <c r="Z34" s="4"/>
      <c r="AA34" s="4"/>
      <c r="AB34" s="4"/>
      <c r="AC34" s="4"/>
    </row>
    <row r="35" spans="1:29" ht="216.75" customHeight="1">
      <c r="A35" s="50" t="s">
        <v>110</v>
      </c>
      <c r="B35" s="49" t="s">
        <v>91</v>
      </c>
      <c r="C35" s="49" t="s">
        <v>22</v>
      </c>
      <c r="D35" s="49" t="s">
        <v>15</v>
      </c>
      <c r="E35" s="49" t="s">
        <v>21</v>
      </c>
      <c r="F35" s="49" t="s">
        <v>12</v>
      </c>
      <c r="G35" s="13">
        <v>3460942.91</v>
      </c>
      <c r="H35" s="13">
        <v>348639</v>
      </c>
      <c r="I35" s="13">
        <v>-135217.79999999999</v>
      </c>
      <c r="J35" s="13">
        <f>H35+I35</f>
        <v>213421.2</v>
      </c>
      <c r="K35" s="13"/>
      <c r="L35" s="12">
        <f t="shared" si="6"/>
        <v>213421.2</v>
      </c>
      <c r="M35" s="13">
        <v>0</v>
      </c>
      <c r="N35" s="13">
        <v>0</v>
      </c>
      <c r="O35" s="13">
        <v>0</v>
      </c>
      <c r="P35" s="13">
        <v>0</v>
      </c>
      <c r="Q35" s="10"/>
      <c r="R35" s="11"/>
      <c r="S35" s="54"/>
      <c r="T35" s="13">
        <v>0</v>
      </c>
      <c r="U35" s="13">
        <v>0</v>
      </c>
      <c r="W35" s="4"/>
      <c r="X35" s="4"/>
      <c r="Y35" s="4"/>
      <c r="Z35" s="4"/>
      <c r="AA35" s="4"/>
      <c r="AB35" s="4"/>
      <c r="AC35" s="4"/>
    </row>
    <row r="36" spans="1:29" ht="232.15" customHeight="1">
      <c r="A36" s="50" t="s">
        <v>124</v>
      </c>
      <c r="B36" s="49" t="s">
        <v>142</v>
      </c>
      <c r="C36" s="49" t="s">
        <v>69</v>
      </c>
      <c r="D36" s="49" t="s">
        <v>23</v>
      </c>
      <c r="E36" s="49" t="s">
        <v>24</v>
      </c>
      <c r="F36" s="49" t="s">
        <v>12</v>
      </c>
      <c r="G36" s="13">
        <v>1195439.1000000001</v>
      </c>
      <c r="H36" s="13">
        <v>150000</v>
      </c>
      <c r="I36" s="13"/>
      <c r="J36" s="13">
        <f>H36+I36</f>
        <v>150000</v>
      </c>
      <c r="K36" s="13"/>
      <c r="L36" s="12">
        <f t="shared" si="6"/>
        <v>150000</v>
      </c>
      <c r="M36" s="13">
        <v>0</v>
      </c>
      <c r="N36" s="13">
        <v>0</v>
      </c>
      <c r="O36" s="13">
        <v>0</v>
      </c>
      <c r="P36" s="13">
        <v>0</v>
      </c>
      <c r="Q36" s="10"/>
      <c r="R36" s="11"/>
      <c r="S36" s="54"/>
      <c r="T36" s="13">
        <v>0</v>
      </c>
      <c r="U36" s="13">
        <v>0</v>
      </c>
      <c r="W36" s="4"/>
      <c r="X36" s="4"/>
      <c r="Y36" s="4"/>
      <c r="Z36" s="4"/>
      <c r="AA36" s="4"/>
      <c r="AB36" s="4"/>
      <c r="AC36" s="4"/>
    </row>
    <row r="37" spans="1:29" ht="45.75" customHeight="1">
      <c r="A37" s="66" t="s">
        <v>58</v>
      </c>
      <c r="B37" s="66"/>
      <c r="C37" s="66"/>
      <c r="D37" s="66"/>
      <c r="E37" s="49"/>
      <c r="F37" s="49"/>
      <c r="G37" s="14">
        <f t="shared" ref="G37" si="26">SUM(G38:G40)</f>
        <v>1000393.7</v>
      </c>
      <c r="H37" s="14">
        <f>H38+H39+H40</f>
        <v>75450</v>
      </c>
      <c r="I37" s="14">
        <f>I38+I39+I40</f>
        <v>0</v>
      </c>
      <c r="J37" s="14">
        <f>J38+J39+J40</f>
        <v>75450</v>
      </c>
      <c r="K37" s="14">
        <f t="shared" ref="K37" si="27">K38+K39+K40</f>
        <v>-10650</v>
      </c>
      <c r="L37" s="12">
        <f t="shared" si="6"/>
        <v>64800</v>
      </c>
      <c r="M37" s="14">
        <v>11390</v>
      </c>
      <c r="N37" s="14">
        <f>N38+N39+N40</f>
        <v>0</v>
      </c>
      <c r="O37" s="14">
        <v>11390</v>
      </c>
      <c r="P37" s="14">
        <v>0</v>
      </c>
      <c r="Q37" s="10"/>
      <c r="R37" s="11"/>
      <c r="S37" s="54"/>
      <c r="T37" s="14">
        <f>T38+T39+T40</f>
        <v>0</v>
      </c>
      <c r="U37" s="14">
        <v>0</v>
      </c>
      <c r="W37" s="4"/>
      <c r="X37" s="4"/>
      <c r="Y37" s="4"/>
      <c r="Z37" s="4"/>
      <c r="AA37" s="4"/>
      <c r="AB37" s="4"/>
      <c r="AC37" s="4"/>
    </row>
    <row r="38" spans="1:29" ht="137.25" customHeight="1" outlineLevel="1">
      <c r="A38" s="16" t="s">
        <v>78</v>
      </c>
      <c r="B38" s="49" t="s">
        <v>33</v>
      </c>
      <c r="C38" s="49" t="s">
        <v>40</v>
      </c>
      <c r="D38" s="49" t="s">
        <v>34</v>
      </c>
      <c r="E38" s="49" t="s">
        <v>60</v>
      </c>
      <c r="F38" s="49" t="s">
        <v>12</v>
      </c>
      <c r="G38" s="12">
        <v>291567.3</v>
      </c>
      <c r="H38" s="13">
        <v>26200</v>
      </c>
      <c r="I38" s="13"/>
      <c r="J38" s="13">
        <f>H38+I38</f>
        <v>26200</v>
      </c>
      <c r="K38" s="13"/>
      <c r="L38" s="12">
        <f t="shared" si="6"/>
        <v>26200</v>
      </c>
      <c r="M38" s="13">
        <v>10000</v>
      </c>
      <c r="N38" s="13"/>
      <c r="O38" s="13">
        <v>10000</v>
      </c>
      <c r="P38" s="13">
        <v>0</v>
      </c>
      <c r="Q38" s="10"/>
      <c r="R38" s="11"/>
      <c r="S38" s="54"/>
      <c r="T38" s="13"/>
      <c r="U38" s="13">
        <v>0</v>
      </c>
      <c r="W38" s="4"/>
      <c r="X38" s="4"/>
      <c r="Y38" s="4"/>
      <c r="Z38" s="4"/>
      <c r="AA38" s="4"/>
      <c r="AB38" s="4"/>
      <c r="AC38" s="4"/>
    </row>
    <row r="39" spans="1:29" ht="150" customHeight="1" outlineLevel="1">
      <c r="A39" s="50" t="s">
        <v>104</v>
      </c>
      <c r="B39" s="49" t="s">
        <v>35</v>
      </c>
      <c r="C39" s="49" t="s">
        <v>40</v>
      </c>
      <c r="D39" s="49" t="s">
        <v>34</v>
      </c>
      <c r="E39" s="49" t="s">
        <v>60</v>
      </c>
      <c r="F39" s="49" t="s">
        <v>12</v>
      </c>
      <c r="G39" s="12">
        <v>581588.69999999995</v>
      </c>
      <c r="H39" s="13">
        <v>49250</v>
      </c>
      <c r="I39" s="13"/>
      <c r="J39" s="13">
        <f>H39+I39</f>
        <v>49250</v>
      </c>
      <c r="K39" s="13">
        <v>-10650</v>
      </c>
      <c r="L39" s="12">
        <f t="shared" si="6"/>
        <v>38600</v>
      </c>
      <c r="M39" s="13">
        <v>0</v>
      </c>
      <c r="N39" s="13">
        <v>0</v>
      </c>
      <c r="O39" s="13">
        <v>0</v>
      </c>
      <c r="P39" s="13">
        <v>0</v>
      </c>
      <c r="Q39" s="10"/>
      <c r="R39" s="11"/>
      <c r="S39" s="54"/>
      <c r="T39" s="13">
        <v>0</v>
      </c>
      <c r="U39" s="13">
        <v>0</v>
      </c>
      <c r="W39" s="4"/>
      <c r="X39" s="4"/>
      <c r="Y39" s="4"/>
      <c r="Z39" s="4"/>
      <c r="AA39" s="4"/>
      <c r="AB39" s="4"/>
      <c r="AC39" s="4"/>
    </row>
    <row r="40" spans="1:29" ht="151.5" customHeight="1" outlineLevel="1">
      <c r="A40" s="50" t="s">
        <v>105</v>
      </c>
      <c r="B40" s="2" t="s">
        <v>135</v>
      </c>
      <c r="C40" s="49" t="s">
        <v>10</v>
      </c>
      <c r="D40" s="49" t="s">
        <v>34</v>
      </c>
      <c r="E40" s="49" t="s">
        <v>59</v>
      </c>
      <c r="F40" s="49" t="s">
        <v>102</v>
      </c>
      <c r="G40" s="12">
        <v>127237.7</v>
      </c>
      <c r="H40" s="13">
        <v>0</v>
      </c>
      <c r="I40" s="13">
        <v>0</v>
      </c>
      <c r="J40" s="13">
        <f>H40+I40</f>
        <v>0</v>
      </c>
      <c r="K40" s="13">
        <f t="shared" ref="K40" si="28">I40+J40</f>
        <v>0</v>
      </c>
      <c r="L40" s="12">
        <f t="shared" si="6"/>
        <v>0</v>
      </c>
      <c r="M40" s="13">
        <v>1390</v>
      </c>
      <c r="N40" s="13"/>
      <c r="O40" s="13">
        <v>1390</v>
      </c>
      <c r="P40" s="13">
        <v>0</v>
      </c>
      <c r="Q40" s="10"/>
      <c r="R40" s="11"/>
      <c r="S40" s="54"/>
      <c r="T40" s="13"/>
      <c r="U40" s="13">
        <v>0</v>
      </c>
      <c r="W40" s="4"/>
      <c r="X40" s="4"/>
      <c r="Y40" s="4"/>
      <c r="Z40" s="4"/>
      <c r="AA40" s="4"/>
      <c r="AB40" s="4"/>
      <c r="AC40" s="4"/>
    </row>
    <row r="41" spans="1:29" ht="40.5" customHeight="1">
      <c r="A41" s="66" t="s">
        <v>79</v>
      </c>
      <c r="B41" s="66"/>
      <c r="C41" s="66"/>
      <c r="D41" s="66"/>
      <c r="E41" s="41"/>
      <c r="F41" s="41"/>
      <c r="G41" s="14">
        <f>SUM(G42:G50)</f>
        <v>1994151.7999999998</v>
      </c>
      <c r="H41" s="14">
        <f>H42+H43+H44+H45+H46+H47+H48+H49+H50</f>
        <v>489015.1</v>
      </c>
      <c r="I41" s="14">
        <f>I42+I43+I44+I45+I46+I47+I48+I49+I50</f>
        <v>0</v>
      </c>
      <c r="J41" s="14">
        <f>J42+J43+J44+J45+J46+J47+J48+J49+J50</f>
        <v>489015.1</v>
      </c>
      <c r="K41" s="14">
        <f t="shared" ref="K41" si="29">K42+K43+K44+K45+K46+K47+K48+K49+K50</f>
        <v>0</v>
      </c>
      <c r="L41" s="12">
        <f t="shared" si="6"/>
        <v>489015.1</v>
      </c>
      <c r="M41" s="14">
        <v>324776.60000000003</v>
      </c>
      <c r="N41" s="14">
        <f>N42+N43+N44+N45+N46+N47+N48+N49+N50</f>
        <v>0</v>
      </c>
      <c r="O41" s="14">
        <v>324776.60000000003</v>
      </c>
      <c r="P41" s="14">
        <v>330578.7</v>
      </c>
      <c r="Q41" s="14">
        <f t="shared" ref="Q41:S41" si="30">SUM(Q42:Q50)</f>
        <v>233125</v>
      </c>
      <c r="R41" s="14">
        <f t="shared" si="30"/>
        <v>1662.3000000000002</v>
      </c>
      <c r="S41" s="47">
        <f t="shared" si="30"/>
        <v>0</v>
      </c>
      <c r="T41" s="14">
        <f>T42+T43+T44+T45+T46+T47+T48+T49+T50</f>
        <v>0</v>
      </c>
      <c r="U41" s="14">
        <v>330578.7</v>
      </c>
      <c r="W41" s="4"/>
      <c r="X41" s="4"/>
      <c r="Y41" s="4"/>
      <c r="Z41" s="4"/>
      <c r="AA41" s="4"/>
      <c r="AB41" s="4"/>
      <c r="AC41" s="4"/>
    </row>
    <row r="42" spans="1:29" ht="191.25" customHeight="1">
      <c r="A42" s="18" t="s">
        <v>13</v>
      </c>
      <c r="B42" s="49" t="s">
        <v>94</v>
      </c>
      <c r="C42" s="49" t="s">
        <v>10</v>
      </c>
      <c r="D42" s="49" t="s">
        <v>11</v>
      </c>
      <c r="E42" s="49" t="s">
        <v>80</v>
      </c>
      <c r="F42" s="49" t="s">
        <v>12</v>
      </c>
      <c r="G42" s="12">
        <v>190401</v>
      </c>
      <c r="H42" s="12">
        <v>124458</v>
      </c>
      <c r="I42" s="12"/>
      <c r="J42" s="12">
        <f t="shared" ref="J42:J50" si="31">H42+I42</f>
        <v>124458</v>
      </c>
      <c r="K42" s="12"/>
      <c r="L42" s="12">
        <f t="shared" si="6"/>
        <v>124458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9">
        <v>1662.3000000000002</v>
      </c>
      <c r="S42" s="54"/>
      <c r="T42" s="12">
        <v>0</v>
      </c>
      <c r="U42" s="12">
        <v>0</v>
      </c>
      <c r="V42" s="17"/>
      <c r="W42" s="4"/>
      <c r="X42" s="4"/>
      <c r="Y42" s="4"/>
      <c r="Z42" s="4"/>
      <c r="AA42" s="4"/>
      <c r="AB42" s="4"/>
      <c r="AC42" s="4"/>
    </row>
    <row r="43" spans="1:29" ht="151.5" customHeight="1">
      <c r="A43" s="50" t="s">
        <v>81</v>
      </c>
      <c r="B43" s="49" t="s">
        <v>116</v>
      </c>
      <c r="C43" s="49" t="s">
        <v>29</v>
      </c>
      <c r="D43" s="49" t="s">
        <v>11</v>
      </c>
      <c r="E43" s="49" t="s">
        <v>3</v>
      </c>
      <c r="F43" s="49" t="s">
        <v>27</v>
      </c>
      <c r="G43" s="12">
        <v>919310.1</v>
      </c>
      <c r="H43" s="12">
        <v>1444</v>
      </c>
      <c r="I43" s="12"/>
      <c r="J43" s="12">
        <f t="shared" si="31"/>
        <v>1444</v>
      </c>
      <c r="K43" s="12"/>
      <c r="L43" s="12">
        <f t="shared" si="6"/>
        <v>1444</v>
      </c>
      <c r="M43" s="12">
        <v>163642.5</v>
      </c>
      <c r="N43" s="12"/>
      <c r="O43" s="12">
        <v>163642.5</v>
      </c>
      <c r="P43" s="12">
        <v>174578.7</v>
      </c>
      <c r="Q43" s="12">
        <v>233125</v>
      </c>
      <c r="R43" s="20"/>
      <c r="S43" s="54"/>
      <c r="T43" s="12"/>
      <c r="U43" s="12">
        <v>174578.7</v>
      </c>
      <c r="V43" s="17"/>
      <c r="W43" s="4"/>
      <c r="X43" s="4"/>
      <c r="Y43" s="4"/>
      <c r="Z43" s="4"/>
      <c r="AA43" s="4"/>
      <c r="AB43" s="4"/>
      <c r="AC43" s="4"/>
    </row>
    <row r="44" spans="1:29" ht="142.5" customHeight="1">
      <c r="A44" s="50" t="s">
        <v>61</v>
      </c>
      <c r="B44" s="49" t="s">
        <v>31</v>
      </c>
      <c r="C44" s="49" t="s">
        <v>41</v>
      </c>
      <c r="D44" s="49" t="s">
        <v>11</v>
      </c>
      <c r="E44" s="49" t="s">
        <v>72</v>
      </c>
      <c r="F44" s="49" t="s">
        <v>32</v>
      </c>
      <c r="G44" s="12">
        <v>480000</v>
      </c>
      <c r="H44" s="12">
        <v>150000</v>
      </c>
      <c r="I44" s="12"/>
      <c r="J44" s="12">
        <f t="shared" si="31"/>
        <v>150000</v>
      </c>
      <c r="K44" s="12"/>
      <c r="L44" s="12">
        <f t="shared" si="6"/>
        <v>150000</v>
      </c>
      <c r="M44" s="12">
        <v>150000</v>
      </c>
      <c r="N44" s="12"/>
      <c r="O44" s="12">
        <v>150000</v>
      </c>
      <c r="P44" s="12">
        <v>156000</v>
      </c>
      <c r="Q44" s="12"/>
      <c r="R44" s="20"/>
      <c r="S44" s="54"/>
      <c r="T44" s="12"/>
      <c r="U44" s="12">
        <v>156000</v>
      </c>
    </row>
    <row r="45" spans="1:29" ht="237.75" customHeight="1">
      <c r="A45" s="39" t="s">
        <v>136</v>
      </c>
      <c r="B45" s="49" t="s">
        <v>48</v>
      </c>
      <c r="C45" s="49" t="s">
        <v>112</v>
      </c>
      <c r="D45" s="49" t="s">
        <v>11</v>
      </c>
      <c r="E45" s="49" t="s">
        <v>72</v>
      </c>
      <c r="F45" s="49" t="s">
        <v>52</v>
      </c>
      <c r="G45" s="12">
        <v>30358.9</v>
      </c>
      <c r="H45" s="12">
        <v>19400</v>
      </c>
      <c r="I45" s="12"/>
      <c r="J45" s="12">
        <f t="shared" si="31"/>
        <v>19400</v>
      </c>
      <c r="K45" s="12"/>
      <c r="L45" s="12">
        <f t="shared" si="6"/>
        <v>19400</v>
      </c>
      <c r="M45" s="12">
        <v>9438.9</v>
      </c>
      <c r="N45" s="12"/>
      <c r="O45" s="12">
        <v>9438.9</v>
      </c>
      <c r="P45" s="12">
        <v>0</v>
      </c>
      <c r="Q45" s="12"/>
      <c r="R45" s="20"/>
      <c r="S45" s="54"/>
      <c r="T45" s="12"/>
      <c r="U45" s="12">
        <v>0</v>
      </c>
    </row>
    <row r="46" spans="1:29" ht="205.5" customHeight="1">
      <c r="A46" s="50" t="s">
        <v>137</v>
      </c>
      <c r="B46" s="49" t="s">
        <v>48</v>
      </c>
      <c r="C46" s="49" t="s">
        <v>112</v>
      </c>
      <c r="D46" s="49" t="s">
        <v>11</v>
      </c>
      <c r="E46" s="49" t="s">
        <v>72</v>
      </c>
      <c r="F46" s="49" t="s">
        <v>52</v>
      </c>
      <c r="G46" s="12">
        <v>17155.2</v>
      </c>
      <c r="H46" s="12">
        <v>14600</v>
      </c>
      <c r="I46" s="12"/>
      <c r="J46" s="12">
        <f t="shared" si="31"/>
        <v>14600</v>
      </c>
      <c r="K46" s="12"/>
      <c r="L46" s="12">
        <f t="shared" si="6"/>
        <v>14600</v>
      </c>
      <c r="M46" s="12">
        <v>1695.2</v>
      </c>
      <c r="N46" s="12"/>
      <c r="O46" s="12">
        <v>1695.2</v>
      </c>
      <c r="P46" s="12">
        <v>0</v>
      </c>
      <c r="Q46" s="12"/>
      <c r="R46" s="20"/>
      <c r="S46" s="54"/>
      <c r="T46" s="12"/>
      <c r="U46" s="12">
        <v>0</v>
      </c>
    </row>
    <row r="47" spans="1:29" ht="156.6" customHeight="1">
      <c r="A47" s="28" t="s">
        <v>138</v>
      </c>
      <c r="B47" s="2" t="s">
        <v>48</v>
      </c>
      <c r="C47" s="2" t="s">
        <v>125</v>
      </c>
      <c r="D47" s="2" t="s">
        <v>11</v>
      </c>
      <c r="E47" s="49" t="s">
        <v>3</v>
      </c>
      <c r="F47" s="2" t="s">
        <v>25</v>
      </c>
      <c r="G47" s="2">
        <v>114.4</v>
      </c>
      <c r="H47" s="12">
        <v>114.4</v>
      </c>
      <c r="I47" s="12"/>
      <c r="J47" s="12">
        <f t="shared" si="31"/>
        <v>114.4</v>
      </c>
      <c r="K47" s="12"/>
      <c r="L47" s="12">
        <f t="shared" si="6"/>
        <v>114.4</v>
      </c>
      <c r="M47" s="12">
        <v>0</v>
      </c>
      <c r="N47" s="12">
        <v>0</v>
      </c>
      <c r="O47" s="12">
        <v>0</v>
      </c>
      <c r="P47" s="12">
        <v>0</v>
      </c>
      <c r="Q47" s="12"/>
      <c r="R47" s="20"/>
      <c r="S47" s="54"/>
      <c r="T47" s="12">
        <v>0</v>
      </c>
      <c r="U47" s="12">
        <v>0</v>
      </c>
    </row>
    <row r="48" spans="1:29" ht="170.45" customHeight="1">
      <c r="A48" s="44" t="s">
        <v>139</v>
      </c>
      <c r="B48" s="2" t="s">
        <v>48</v>
      </c>
      <c r="C48" s="2" t="s">
        <v>125</v>
      </c>
      <c r="D48" s="2" t="s">
        <v>11</v>
      </c>
      <c r="E48" s="49" t="s">
        <v>3</v>
      </c>
      <c r="F48" s="55" t="s">
        <v>25</v>
      </c>
      <c r="G48" s="45">
        <v>4967.3999999999996</v>
      </c>
      <c r="H48" s="45">
        <v>390.6</v>
      </c>
      <c r="I48" s="45"/>
      <c r="J48" s="12">
        <f t="shared" si="31"/>
        <v>390.6</v>
      </c>
      <c r="K48" s="12"/>
      <c r="L48" s="12">
        <f t="shared" si="6"/>
        <v>390.6</v>
      </c>
      <c r="M48" s="12">
        <v>0</v>
      </c>
      <c r="N48" s="12">
        <v>0</v>
      </c>
      <c r="O48" s="12">
        <v>0</v>
      </c>
      <c r="P48" s="12">
        <v>0</v>
      </c>
      <c r="Q48" s="12"/>
      <c r="R48" s="20"/>
      <c r="S48" s="54"/>
      <c r="T48" s="12">
        <v>0</v>
      </c>
      <c r="U48" s="12">
        <v>0</v>
      </c>
    </row>
    <row r="49" spans="1:34" ht="157.15" customHeight="1">
      <c r="A49" s="50" t="s">
        <v>126</v>
      </c>
      <c r="B49" s="49" t="s">
        <v>143</v>
      </c>
      <c r="C49" s="2" t="s">
        <v>125</v>
      </c>
      <c r="D49" s="2" t="s">
        <v>11</v>
      </c>
      <c r="E49" s="49" t="s">
        <v>3</v>
      </c>
      <c r="F49" s="49" t="s">
        <v>12</v>
      </c>
      <c r="G49" s="12">
        <v>66770.5</v>
      </c>
      <c r="H49" s="12">
        <v>1644.1</v>
      </c>
      <c r="I49" s="12"/>
      <c r="J49" s="12">
        <f t="shared" si="31"/>
        <v>1644.1</v>
      </c>
      <c r="K49" s="12"/>
      <c r="L49" s="12">
        <f t="shared" si="6"/>
        <v>1644.1</v>
      </c>
      <c r="M49" s="12">
        <v>0</v>
      </c>
      <c r="N49" s="12">
        <v>0</v>
      </c>
      <c r="O49" s="12">
        <v>0</v>
      </c>
      <c r="P49" s="12">
        <v>0</v>
      </c>
      <c r="Q49" s="12"/>
      <c r="R49" s="20"/>
      <c r="S49" s="54"/>
      <c r="T49" s="12">
        <v>0</v>
      </c>
      <c r="U49" s="12">
        <v>0</v>
      </c>
    </row>
    <row r="50" spans="1:34" ht="152.44999999999999" customHeight="1">
      <c r="A50" s="50" t="s">
        <v>127</v>
      </c>
      <c r="B50" s="49" t="s">
        <v>128</v>
      </c>
      <c r="C50" s="2" t="s">
        <v>125</v>
      </c>
      <c r="D50" s="2" t="s">
        <v>11</v>
      </c>
      <c r="E50" s="49" t="s">
        <v>3</v>
      </c>
      <c r="F50" s="49" t="s">
        <v>12</v>
      </c>
      <c r="G50" s="12">
        <v>285074.3</v>
      </c>
      <c r="H50" s="12">
        <v>176964</v>
      </c>
      <c r="I50" s="12"/>
      <c r="J50" s="12">
        <f t="shared" si="31"/>
        <v>176964</v>
      </c>
      <c r="K50" s="12"/>
      <c r="L50" s="12">
        <f t="shared" si="6"/>
        <v>176964</v>
      </c>
      <c r="M50" s="12">
        <v>0</v>
      </c>
      <c r="N50" s="12">
        <v>0</v>
      </c>
      <c r="O50" s="12">
        <v>0</v>
      </c>
      <c r="P50" s="12">
        <v>0</v>
      </c>
      <c r="Q50" s="12"/>
      <c r="R50" s="20"/>
      <c r="S50" s="54"/>
      <c r="T50" s="12">
        <v>0</v>
      </c>
      <c r="U50" s="12">
        <v>0</v>
      </c>
    </row>
    <row r="51" spans="1:34" ht="50.25" customHeight="1">
      <c r="A51" s="66" t="s">
        <v>82</v>
      </c>
      <c r="B51" s="66"/>
      <c r="C51" s="66"/>
      <c r="D51" s="66"/>
      <c r="E51" s="42"/>
      <c r="F51" s="42"/>
      <c r="G51" s="14">
        <f>G54+G53+G58</f>
        <v>279507.05</v>
      </c>
      <c r="H51" s="14">
        <f>H52+H54+H58</f>
        <v>80606.900000000009</v>
      </c>
      <c r="I51" s="14">
        <f>I52+I54+I58</f>
        <v>0</v>
      </c>
      <c r="J51" s="14">
        <f>J52+J54+J58</f>
        <v>80606.900000000009</v>
      </c>
      <c r="K51" s="14">
        <f t="shared" ref="K51" si="32">K52+K54+K58</f>
        <v>0</v>
      </c>
      <c r="L51" s="12">
        <f t="shared" si="6"/>
        <v>80606.900000000009</v>
      </c>
      <c r="M51" s="14">
        <v>20000</v>
      </c>
      <c r="N51" s="14">
        <f>N52+N54+N58</f>
        <v>0</v>
      </c>
      <c r="O51" s="14">
        <v>20000</v>
      </c>
      <c r="P51" s="14">
        <v>9300</v>
      </c>
      <c r="Q51" s="20"/>
      <c r="R51" s="21"/>
      <c r="S51" s="54"/>
      <c r="T51" s="14">
        <f>T52+T54+T58</f>
        <v>10700</v>
      </c>
      <c r="U51" s="13">
        <f>P51+T51</f>
        <v>20000</v>
      </c>
    </row>
    <row r="52" spans="1:34" ht="25.5" customHeight="1">
      <c r="A52" s="66" t="s">
        <v>53</v>
      </c>
      <c r="B52" s="65"/>
      <c r="C52" s="65"/>
      <c r="D52" s="65"/>
      <c r="E52" s="42"/>
      <c r="F52" s="42"/>
      <c r="G52" s="14">
        <f t="shared" ref="G52" si="33">G53</f>
        <v>121674.15</v>
      </c>
      <c r="H52" s="14">
        <v>0</v>
      </c>
      <c r="I52" s="14">
        <f>I53</f>
        <v>0</v>
      </c>
      <c r="J52" s="14">
        <f>J53</f>
        <v>0</v>
      </c>
      <c r="K52" s="14">
        <f t="shared" ref="K52" si="34">K53</f>
        <v>0</v>
      </c>
      <c r="L52" s="12">
        <f t="shared" si="6"/>
        <v>0</v>
      </c>
      <c r="M52" s="14">
        <v>20000</v>
      </c>
      <c r="N52" s="14">
        <f>N53</f>
        <v>0</v>
      </c>
      <c r="O52" s="14">
        <v>20000</v>
      </c>
      <c r="P52" s="14">
        <v>9300</v>
      </c>
      <c r="Q52" s="20"/>
      <c r="R52" s="21"/>
      <c r="S52" s="54"/>
      <c r="T52" s="14">
        <f>T53</f>
        <v>10700</v>
      </c>
      <c r="U52" s="13">
        <f>P52+T52</f>
        <v>20000</v>
      </c>
    </row>
    <row r="53" spans="1:34" ht="135.75" customHeight="1">
      <c r="A53" s="50" t="s">
        <v>117</v>
      </c>
      <c r="B53" s="49" t="s">
        <v>37</v>
      </c>
      <c r="C53" s="49" t="s">
        <v>40</v>
      </c>
      <c r="D53" s="49" t="s">
        <v>38</v>
      </c>
      <c r="E53" s="49" t="s">
        <v>83</v>
      </c>
      <c r="F53" s="49" t="s">
        <v>49</v>
      </c>
      <c r="G53" s="13">
        <v>121674.15</v>
      </c>
      <c r="H53" s="13">
        <v>0</v>
      </c>
      <c r="I53" s="13">
        <v>0</v>
      </c>
      <c r="J53" s="13">
        <f>H53+I53</f>
        <v>0</v>
      </c>
      <c r="K53" s="13">
        <f t="shared" ref="K53" si="35">I53+J53</f>
        <v>0</v>
      </c>
      <c r="L53" s="12">
        <f t="shared" si="6"/>
        <v>0</v>
      </c>
      <c r="M53" s="13">
        <v>20000</v>
      </c>
      <c r="N53" s="13"/>
      <c r="O53" s="13">
        <v>20000</v>
      </c>
      <c r="P53" s="13">
        <v>9300</v>
      </c>
      <c r="Q53" s="20"/>
      <c r="R53" s="21"/>
      <c r="S53" s="54"/>
      <c r="T53" s="13">
        <v>10700</v>
      </c>
      <c r="U53" s="13">
        <f>P53+T53</f>
        <v>20000</v>
      </c>
    </row>
    <row r="54" spans="1:34" ht="58.5" customHeight="1">
      <c r="A54" s="66" t="s">
        <v>54</v>
      </c>
      <c r="B54" s="66"/>
      <c r="C54" s="66"/>
      <c r="D54" s="66"/>
      <c r="E54" s="42"/>
      <c r="F54" s="42"/>
      <c r="G54" s="14">
        <f t="shared" ref="G54" si="36">SUM(G55:G57)</f>
        <v>128786.3</v>
      </c>
      <c r="H54" s="14">
        <f>H55+H56+H57</f>
        <v>78606.900000000009</v>
      </c>
      <c r="I54" s="14">
        <f>I55+I56+I57</f>
        <v>0</v>
      </c>
      <c r="J54" s="14">
        <f>J55+J56+J57</f>
        <v>78606.900000000009</v>
      </c>
      <c r="K54" s="14">
        <f t="shared" ref="K54" si="37">K55+K56+K57</f>
        <v>0</v>
      </c>
      <c r="L54" s="12">
        <f t="shared" si="6"/>
        <v>78606.900000000009</v>
      </c>
      <c r="M54" s="14">
        <v>0</v>
      </c>
      <c r="N54" s="14">
        <f>N55+N56+N57</f>
        <v>0</v>
      </c>
      <c r="O54" s="14">
        <v>0</v>
      </c>
      <c r="P54" s="14">
        <v>0</v>
      </c>
      <c r="Q54" s="20"/>
      <c r="R54" s="21"/>
      <c r="S54" s="54"/>
      <c r="T54" s="14">
        <f>T55+T56+T57</f>
        <v>0</v>
      </c>
      <c r="U54" s="14">
        <v>0</v>
      </c>
    </row>
    <row r="55" spans="1:34" ht="153.75" customHeight="1" outlineLevel="1">
      <c r="A55" s="50" t="s">
        <v>92</v>
      </c>
      <c r="B55" s="49" t="s">
        <v>118</v>
      </c>
      <c r="C55" s="49" t="s">
        <v>28</v>
      </c>
      <c r="D55" s="49" t="s">
        <v>11</v>
      </c>
      <c r="E55" s="49" t="s">
        <v>3</v>
      </c>
      <c r="F55" s="49" t="s">
        <v>25</v>
      </c>
      <c r="G55" s="12">
        <v>66806.3</v>
      </c>
      <c r="H55" s="12">
        <v>40711</v>
      </c>
      <c r="I55" s="12"/>
      <c r="J55" s="12">
        <f>H55+I55</f>
        <v>40711</v>
      </c>
      <c r="K55" s="12"/>
      <c r="L55" s="12">
        <f t="shared" si="6"/>
        <v>40711</v>
      </c>
      <c r="M55" s="22">
        <v>0</v>
      </c>
      <c r="N55" s="22">
        <v>0</v>
      </c>
      <c r="O55" s="22">
        <v>0</v>
      </c>
      <c r="P55" s="22">
        <v>0</v>
      </c>
      <c r="Q55" s="12">
        <v>0</v>
      </c>
      <c r="R55" s="21"/>
      <c r="S55" s="54"/>
      <c r="T55" s="22">
        <v>0</v>
      </c>
      <c r="U55" s="22">
        <v>0</v>
      </c>
    </row>
    <row r="56" spans="1:34" ht="150.75" customHeight="1" outlineLevel="1">
      <c r="A56" s="16" t="s">
        <v>97</v>
      </c>
      <c r="B56" s="23" t="s">
        <v>119</v>
      </c>
      <c r="C56" s="49" t="s">
        <v>28</v>
      </c>
      <c r="D56" s="49" t="s">
        <v>11</v>
      </c>
      <c r="E56" s="49" t="s">
        <v>3</v>
      </c>
      <c r="F56" s="49" t="s">
        <v>25</v>
      </c>
      <c r="G56" s="24">
        <v>48104.5</v>
      </c>
      <c r="H56" s="24">
        <v>27973.1</v>
      </c>
      <c r="I56" s="24"/>
      <c r="J56" s="12">
        <f>H56+I56</f>
        <v>27973.1</v>
      </c>
      <c r="K56" s="12"/>
      <c r="L56" s="12">
        <f t="shared" si="6"/>
        <v>27973.1</v>
      </c>
      <c r="M56" s="22">
        <v>0</v>
      </c>
      <c r="N56" s="22">
        <v>0</v>
      </c>
      <c r="O56" s="22">
        <v>0</v>
      </c>
      <c r="P56" s="22">
        <v>0</v>
      </c>
      <c r="Q56" s="25">
        <v>0</v>
      </c>
      <c r="R56" s="26"/>
      <c r="S56" s="27"/>
      <c r="T56" s="22">
        <v>0</v>
      </c>
      <c r="U56" s="22">
        <v>0</v>
      </c>
    </row>
    <row r="57" spans="1:34" ht="159.75" customHeight="1" outlineLevel="1">
      <c r="A57" s="28" t="s">
        <v>93</v>
      </c>
      <c r="B57" s="23" t="s">
        <v>120</v>
      </c>
      <c r="C57" s="49" t="s">
        <v>28</v>
      </c>
      <c r="D57" s="49" t="s">
        <v>11</v>
      </c>
      <c r="E57" s="49" t="s">
        <v>3</v>
      </c>
      <c r="F57" s="49" t="s">
        <v>25</v>
      </c>
      <c r="G57" s="24">
        <v>13875.5</v>
      </c>
      <c r="H57" s="24">
        <v>9922.8000000000011</v>
      </c>
      <c r="I57" s="24"/>
      <c r="J57" s="12">
        <f>H57+I57</f>
        <v>9922.8000000000011</v>
      </c>
      <c r="K57" s="12"/>
      <c r="L57" s="12">
        <f t="shared" si="6"/>
        <v>9922.8000000000011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S57" s="29"/>
      <c r="T57" s="22">
        <v>0</v>
      </c>
      <c r="U57" s="22">
        <v>0</v>
      </c>
      <c r="AD57" s="3"/>
      <c r="AE57" s="3"/>
      <c r="AF57" s="3"/>
      <c r="AG57" s="3"/>
      <c r="AH57" s="3"/>
    </row>
    <row r="58" spans="1:34" ht="33" customHeight="1" outlineLevel="1">
      <c r="A58" s="66" t="s">
        <v>106</v>
      </c>
      <c r="B58" s="66"/>
      <c r="C58" s="66"/>
      <c r="D58" s="66"/>
      <c r="E58" s="66"/>
      <c r="F58" s="66"/>
      <c r="G58" s="24">
        <f t="shared" ref="G58" si="38">SUM(G59:G60)</f>
        <v>29046.6</v>
      </c>
      <c r="H58" s="24">
        <f>H59+H60</f>
        <v>2000</v>
      </c>
      <c r="I58" s="24">
        <f>I59+I60</f>
        <v>0</v>
      </c>
      <c r="J58" s="24">
        <f>J59+J60</f>
        <v>2000</v>
      </c>
      <c r="K58" s="24">
        <f t="shared" ref="K58" si="39">K59+K60</f>
        <v>0</v>
      </c>
      <c r="L58" s="12">
        <f t="shared" si="6"/>
        <v>2000</v>
      </c>
      <c r="M58" s="24">
        <v>0</v>
      </c>
      <c r="N58" s="24">
        <f>N59+N60</f>
        <v>0</v>
      </c>
      <c r="O58" s="24">
        <v>0</v>
      </c>
      <c r="P58" s="24">
        <v>0</v>
      </c>
      <c r="Q58" s="38"/>
      <c r="S58" s="29"/>
      <c r="T58" s="24">
        <f>T59+T60</f>
        <v>0</v>
      </c>
      <c r="U58" s="24">
        <v>0</v>
      </c>
      <c r="AD58" s="3"/>
      <c r="AE58" s="3"/>
      <c r="AF58" s="3"/>
      <c r="AG58" s="3"/>
      <c r="AH58" s="3"/>
    </row>
    <row r="59" spans="1:34" ht="148.5" customHeight="1" outlineLevel="1">
      <c r="A59" s="28" t="s">
        <v>113</v>
      </c>
      <c r="B59" s="23" t="s">
        <v>121</v>
      </c>
      <c r="C59" s="49" t="s">
        <v>40</v>
      </c>
      <c r="D59" s="49" t="s">
        <v>23</v>
      </c>
      <c r="E59" s="49" t="s">
        <v>107</v>
      </c>
      <c r="F59" s="49" t="s">
        <v>25</v>
      </c>
      <c r="G59" s="24">
        <v>10900</v>
      </c>
      <c r="H59" s="24">
        <v>630</v>
      </c>
      <c r="I59" s="24"/>
      <c r="J59" s="24">
        <f>H59+I59</f>
        <v>630</v>
      </c>
      <c r="K59" s="24"/>
      <c r="L59" s="12">
        <f t="shared" si="6"/>
        <v>630</v>
      </c>
      <c r="M59" s="22">
        <v>0</v>
      </c>
      <c r="N59" s="22">
        <v>0</v>
      </c>
      <c r="O59" s="22">
        <v>0</v>
      </c>
      <c r="P59" s="22">
        <v>0</v>
      </c>
      <c r="Q59" s="38"/>
      <c r="S59" s="29"/>
      <c r="T59" s="22">
        <v>0</v>
      </c>
      <c r="U59" s="22">
        <v>0</v>
      </c>
      <c r="AD59" s="3"/>
      <c r="AE59" s="3"/>
      <c r="AF59" s="3"/>
      <c r="AG59" s="3"/>
      <c r="AH59" s="3"/>
    </row>
    <row r="60" spans="1:34" ht="146.25" customHeight="1" outlineLevel="1">
      <c r="A60" s="28" t="s">
        <v>108</v>
      </c>
      <c r="B60" s="23" t="s">
        <v>122</v>
      </c>
      <c r="C60" s="49" t="s">
        <v>40</v>
      </c>
      <c r="D60" s="49" t="s">
        <v>23</v>
      </c>
      <c r="E60" s="49" t="s">
        <v>74</v>
      </c>
      <c r="F60" s="49" t="s">
        <v>25</v>
      </c>
      <c r="G60" s="24">
        <v>18146.599999999999</v>
      </c>
      <c r="H60" s="24">
        <v>1370</v>
      </c>
      <c r="I60" s="24"/>
      <c r="J60" s="24">
        <f>H60+I60</f>
        <v>1370</v>
      </c>
      <c r="K60" s="24"/>
      <c r="L60" s="12">
        <f t="shared" si="6"/>
        <v>1370</v>
      </c>
      <c r="M60" s="22">
        <v>0</v>
      </c>
      <c r="N60" s="22">
        <v>0</v>
      </c>
      <c r="O60" s="22">
        <v>0</v>
      </c>
      <c r="P60" s="22">
        <v>0</v>
      </c>
      <c r="Q60" s="38"/>
      <c r="S60" s="29"/>
      <c r="T60" s="22">
        <v>0</v>
      </c>
      <c r="U60" s="22">
        <v>0</v>
      </c>
      <c r="AD60" s="3"/>
      <c r="AE60" s="3"/>
      <c r="AF60" s="3"/>
      <c r="AG60" s="3"/>
      <c r="AH60" s="3"/>
    </row>
    <row r="61" spans="1:34" s="33" customFormat="1" ht="54.75" customHeight="1">
      <c r="A61" s="60" t="s">
        <v>84</v>
      </c>
      <c r="B61" s="61"/>
      <c r="C61" s="61"/>
      <c r="D61" s="61"/>
      <c r="E61" s="43"/>
      <c r="F61" s="43"/>
      <c r="G61" s="30">
        <f>SUM(G62:G64)</f>
        <v>515133</v>
      </c>
      <c r="H61" s="30">
        <f t="shared" ref="H61:J61" si="40">SUM(H62:H64)</f>
        <v>33462.1</v>
      </c>
      <c r="I61" s="30">
        <f t="shared" si="40"/>
        <v>0</v>
      </c>
      <c r="J61" s="30">
        <f t="shared" si="40"/>
        <v>33497.9</v>
      </c>
      <c r="K61" s="30">
        <f t="shared" ref="K61" si="41">SUM(K62:K64)</f>
        <v>-546.6</v>
      </c>
      <c r="L61" s="12">
        <f t="shared" si="6"/>
        <v>32951.300000000003</v>
      </c>
      <c r="M61" s="30">
        <v>69680.800000000003</v>
      </c>
      <c r="N61" s="30">
        <f>N62+N63+N64</f>
        <v>0</v>
      </c>
      <c r="O61" s="30">
        <v>69680.800000000003</v>
      </c>
      <c r="P61" s="30">
        <v>69680.800000000003</v>
      </c>
      <c r="Q61" s="31"/>
      <c r="R61" s="32"/>
      <c r="S61" s="32"/>
      <c r="T61" s="30">
        <f>T62+T63+T64</f>
        <v>0</v>
      </c>
      <c r="U61" s="30">
        <v>69680.800000000003</v>
      </c>
      <c r="V61" s="32"/>
      <c r="W61" s="32"/>
      <c r="X61" s="32"/>
      <c r="Y61" s="32"/>
      <c r="Z61" s="32"/>
      <c r="AA61" s="32"/>
      <c r="AB61" s="32"/>
      <c r="AC61" s="32"/>
    </row>
    <row r="62" spans="1:34" s="33" customFormat="1" ht="138.75" customHeight="1">
      <c r="A62" s="50" t="s">
        <v>85</v>
      </c>
      <c r="B62" s="34" t="s">
        <v>50</v>
      </c>
      <c r="C62" s="49" t="s">
        <v>10</v>
      </c>
      <c r="D62" s="49" t="s">
        <v>15</v>
      </c>
      <c r="E62" s="49" t="s">
        <v>21</v>
      </c>
      <c r="F62" s="49" t="s">
        <v>25</v>
      </c>
      <c r="G62" s="24">
        <v>345409</v>
      </c>
      <c r="H62" s="24">
        <v>33462.1</v>
      </c>
      <c r="I62" s="24"/>
      <c r="J62" s="24">
        <v>31668.6</v>
      </c>
      <c r="K62" s="24"/>
      <c r="L62" s="12">
        <f t="shared" si="6"/>
        <v>31668.6</v>
      </c>
      <c r="M62" s="22">
        <v>0</v>
      </c>
      <c r="N62" s="22">
        <v>0</v>
      </c>
      <c r="O62" s="22">
        <v>0</v>
      </c>
      <c r="P62" s="22">
        <v>0</v>
      </c>
      <c r="Q62" s="31"/>
      <c r="R62" s="32"/>
      <c r="S62" s="32"/>
      <c r="T62" s="22">
        <v>0</v>
      </c>
      <c r="U62" s="22">
        <v>0</v>
      </c>
      <c r="V62" s="32"/>
      <c r="W62" s="32"/>
      <c r="X62" s="32"/>
      <c r="Y62" s="32"/>
      <c r="Z62" s="32"/>
      <c r="AA62" s="32"/>
      <c r="AB62" s="32"/>
      <c r="AC62" s="32"/>
    </row>
    <row r="63" spans="1:34" s="33" customFormat="1" ht="132" customHeight="1">
      <c r="A63" s="48" t="s">
        <v>140</v>
      </c>
      <c r="B63" s="35" t="s">
        <v>48</v>
      </c>
      <c r="C63" s="49" t="s">
        <v>10</v>
      </c>
      <c r="D63" s="49" t="s">
        <v>15</v>
      </c>
      <c r="E63" s="49" t="s">
        <v>21</v>
      </c>
      <c r="F63" s="49" t="s">
        <v>49</v>
      </c>
      <c r="G63" s="22">
        <v>167029.29999999999</v>
      </c>
      <c r="H63" s="22">
        <v>0</v>
      </c>
      <c r="I63" s="22">
        <v>0</v>
      </c>
      <c r="J63" s="22">
        <v>0</v>
      </c>
      <c r="K63" s="22">
        <v>0</v>
      </c>
      <c r="L63" s="12">
        <f t="shared" si="6"/>
        <v>0</v>
      </c>
      <c r="M63" s="24">
        <v>69680.800000000003</v>
      </c>
      <c r="N63" s="24"/>
      <c r="O63" s="24">
        <v>69680.800000000003</v>
      </c>
      <c r="P63" s="24">
        <v>69680.800000000003</v>
      </c>
      <c r="Q63" s="31"/>
      <c r="R63" s="32"/>
      <c r="S63" s="32"/>
      <c r="T63" s="24"/>
      <c r="U63" s="24">
        <v>69680.800000000003</v>
      </c>
      <c r="V63" s="32"/>
      <c r="W63" s="32"/>
      <c r="X63" s="32"/>
      <c r="Y63" s="32"/>
      <c r="Z63" s="32"/>
      <c r="AA63" s="32"/>
      <c r="AB63" s="32"/>
      <c r="AC63" s="32"/>
    </row>
    <row r="64" spans="1:34" s="33" customFormat="1" ht="296.25" customHeight="1">
      <c r="A64" s="48" t="s">
        <v>141</v>
      </c>
      <c r="B64" s="35" t="s">
        <v>48</v>
      </c>
      <c r="C64" s="49" t="s">
        <v>10</v>
      </c>
      <c r="D64" s="49" t="s">
        <v>15</v>
      </c>
      <c r="E64" s="49" t="s">
        <v>21</v>
      </c>
      <c r="F64" s="49" t="s">
        <v>32</v>
      </c>
      <c r="G64" s="22">
        <v>2694.7</v>
      </c>
      <c r="H64" s="22"/>
      <c r="I64" s="22"/>
      <c r="J64" s="22">
        <v>1829.3</v>
      </c>
      <c r="K64" s="22">
        <v>-546.6</v>
      </c>
      <c r="L64" s="12">
        <f t="shared" si="6"/>
        <v>1282.6999999999998</v>
      </c>
      <c r="M64" s="22">
        <v>0</v>
      </c>
      <c r="N64" s="22">
        <v>0</v>
      </c>
      <c r="O64" s="22">
        <v>0</v>
      </c>
      <c r="P64" s="22">
        <v>0</v>
      </c>
      <c r="Q64" s="31"/>
      <c r="R64" s="32"/>
      <c r="S64" s="32"/>
      <c r="T64" s="22">
        <v>0</v>
      </c>
      <c r="U64" s="22">
        <v>0</v>
      </c>
      <c r="V64" s="32"/>
      <c r="W64" s="32"/>
      <c r="X64" s="32"/>
      <c r="Y64" s="32"/>
      <c r="Z64" s="32"/>
      <c r="AA64" s="32"/>
      <c r="AB64" s="32"/>
      <c r="AC64" s="32"/>
    </row>
    <row r="65" spans="1:29" s="33" customFormat="1" ht="70.5" customHeight="1">
      <c r="A65" s="60" t="s">
        <v>86</v>
      </c>
      <c r="B65" s="61"/>
      <c r="C65" s="61"/>
      <c r="D65" s="61"/>
      <c r="E65" s="43"/>
      <c r="F65" s="43"/>
      <c r="G65" s="30">
        <f>G66+G67</f>
        <v>132363.09999999998</v>
      </c>
      <c r="H65" s="30">
        <f t="shared" ref="H65:J65" si="42">H66+H67</f>
        <v>43.8</v>
      </c>
      <c r="I65" s="30">
        <f t="shared" si="42"/>
        <v>0</v>
      </c>
      <c r="J65" s="30">
        <f t="shared" si="42"/>
        <v>43.8</v>
      </c>
      <c r="K65" s="30">
        <f t="shared" ref="K65" si="43">K66+K67</f>
        <v>0</v>
      </c>
      <c r="L65" s="12">
        <f t="shared" si="6"/>
        <v>43.8</v>
      </c>
      <c r="M65" s="30">
        <v>15295</v>
      </c>
      <c r="N65" s="30">
        <f>N66+N67</f>
        <v>0</v>
      </c>
      <c r="O65" s="30">
        <v>15295</v>
      </c>
      <c r="P65" s="30">
        <v>22838.2</v>
      </c>
      <c r="Q65" s="31"/>
      <c r="R65" s="32"/>
      <c r="S65" s="32"/>
      <c r="T65" s="30">
        <f>T66+T67</f>
        <v>0</v>
      </c>
      <c r="U65" s="30">
        <v>22838.2</v>
      </c>
      <c r="V65" s="32"/>
      <c r="W65" s="32"/>
      <c r="X65" s="32"/>
      <c r="Y65" s="32"/>
      <c r="Z65" s="32"/>
      <c r="AA65" s="32"/>
      <c r="AB65" s="32"/>
      <c r="AC65" s="32"/>
    </row>
    <row r="66" spans="1:29" s="33" customFormat="1" ht="135" customHeight="1">
      <c r="A66" s="50" t="s">
        <v>111</v>
      </c>
      <c r="B66" s="49" t="s">
        <v>56</v>
      </c>
      <c r="C66" s="49" t="s">
        <v>40</v>
      </c>
      <c r="D66" s="49" t="s">
        <v>38</v>
      </c>
      <c r="E66" s="49" t="s">
        <v>87</v>
      </c>
      <c r="F66" s="49" t="s">
        <v>49</v>
      </c>
      <c r="G66" s="22">
        <v>63797.7</v>
      </c>
      <c r="H66" s="22">
        <v>0</v>
      </c>
      <c r="I66" s="22">
        <v>0</v>
      </c>
      <c r="J66" s="22">
        <v>0</v>
      </c>
      <c r="K66" s="22">
        <v>0</v>
      </c>
      <c r="L66" s="12">
        <f t="shared" si="6"/>
        <v>0</v>
      </c>
      <c r="M66" s="22">
        <v>15295</v>
      </c>
      <c r="N66" s="22"/>
      <c r="O66" s="22">
        <v>15295</v>
      </c>
      <c r="P66" s="22">
        <v>22838.2</v>
      </c>
      <c r="Q66" s="31"/>
      <c r="R66" s="32"/>
      <c r="S66" s="32"/>
      <c r="T66" s="22"/>
      <c r="U66" s="22">
        <v>22838.2</v>
      </c>
      <c r="V66" s="32"/>
      <c r="W66" s="32"/>
      <c r="X66" s="32"/>
      <c r="Y66" s="32"/>
      <c r="Z66" s="32"/>
      <c r="AA66" s="32"/>
      <c r="AB66" s="32"/>
      <c r="AC66" s="32"/>
    </row>
    <row r="67" spans="1:29" s="33" customFormat="1" ht="162.75" customHeight="1">
      <c r="A67" s="50" t="s">
        <v>130</v>
      </c>
      <c r="B67" s="49" t="s">
        <v>132</v>
      </c>
      <c r="C67" s="49" t="s">
        <v>28</v>
      </c>
      <c r="D67" s="49" t="s">
        <v>38</v>
      </c>
      <c r="E67" s="49" t="s">
        <v>21</v>
      </c>
      <c r="F67" s="49" t="s">
        <v>133</v>
      </c>
      <c r="G67" s="22">
        <v>68565.399999999994</v>
      </c>
      <c r="H67" s="22">
        <v>43.8</v>
      </c>
      <c r="I67" s="22"/>
      <c r="J67" s="22">
        <f>H67+I67</f>
        <v>43.8</v>
      </c>
      <c r="K67" s="22"/>
      <c r="L67" s="12">
        <f t="shared" si="6"/>
        <v>43.8</v>
      </c>
      <c r="M67" s="22">
        <v>0</v>
      </c>
      <c r="N67" s="22">
        <v>0</v>
      </c>
      <c r="O67" s="22">
        <v>0</v>
      </c>
      <c r="P67" s="22">
        <v>0</v>
      </c>
      <c r="Q67" s="31"/>
      <c r="R67" s="32"/>
      <c r="S67" s="32"/>
      <c r="T67" s="22">
        <v>0</v>
      </c>
      <c r="U67" s="22">
        <v>0</v>
      </c>
      <c r="V67" s="32"/>
      <c r="W67" s="32"/>
      <c r="X67" s="32"/>
      <c r="Y67" s="32"/>
      <c r="Z67" s="32"/>
      <c r="AA67" s="32"/>
      <c r="AB67" s="32"/>
      <c r="AC67" s="32"/>
    </row>
    <row r="68" spans="1:29" s="33" customFormat="1" ht="52.5" customHeight="1">
      <c r="A68" s="60" t="s">
        <v>123</v>
      </c>
      <c r="B68" s="61"/>
      <c r="C68" s="61"/>
      <c r="D68" s="61"/>
      <c r="E68" s="43"/>
      <c r="F68" s="43"/>
      <c r="G68" s="30">
        <f t="shared" ref="G68" si="44">G69</f>
        <v>82464.67</v>
      </c>
      <c r="H68" s="30">
        <f>H69</f>
        <v>0</v>
      </c>
      <c r="I68" s="30">
        <v>0</v>
      </c>
      <c r="J68" s="30">
        <f>J69</f>
        <v>0</v>
      </c>
      <c r="K68" s="30">
        <f t="shared" ref="K68" si="45">K69</f>
        <v>0</v>
      </c>
      <c r="L68" s="12">
        <f t="shared" si="6"/>
        <v>0</v>
      </c>
      <c r="M68" s="30">
        <v>33810.5</v>
      </c>
      <c r="N68" s="30">
        <f>N69</f>
        <v>0</v>
      </c>
      <c r="O68" s="30">
        <v>33810.5</v>
      </c>
      <c r="P68" s="30">
        <v>33810.5</v>
      </c>
      <c r="Q68" s="31"/>
      <c r="R68" s="32"/>
      <c r="S68" s="32"/>
      <c r="T68" s="30">
        <f>T69</f>
        <v>0</v>
      </c>
      <c r="U68" s="30">
        <v>33810.5</v>
      </c>
      <c r="V68" s="32"/>
      <c r="W68" s="32"/>
      <c r="X68" s="32"/>
      <c r="Y68" s="32"/>
      <c r="Z68" s="32"/>
      <c r="AA68" s="32"/>
      <c r="AB68" s="32"/>
      <c r="AC68" s="32"/>
    </row>
    <row r="69" spans="1:29" s="33" customFormat="1" ht="155.25" customHeight="1">
      <c r="A69" s="48" t="s">
        <v>114</v>
      </c>
      <c r="B69" s="1" t="s">
        <v>89</v>
      </c>
      <c r="C69" s="49" t="s">
        <v>40</v>
      </c>
      <c r="D69" s="49" t="s">
        <v>23</v>
      </c>
      <c r="E69" s="49" t="s">
        <v>72</v>
      </c>
      <c r="F69" s="49" t="s">
        <v>49</v>
      </c>
      <c r="G69" s="22">
        <v>82464.67</v>
      </c>
      <c r="H69" s="22">
        <v>0</v>
      </c>
      <c r="I69" s="22">
        <v>0</v>
      </c>
      <c r="J69" s="22">
        <f>H69+I69</f>
        <v>0</v>
      </c>
      <c r="K69" s="22">
        <f t="shared" ref="K69" si="46">I69+J69</f>
        <v>0</v>
      </c>
      <c r="L69" s="12">
        <f t="shared" si="6"/>
        <v>0</v>
      </c>
      <c r="M69" s="22">
        <v>33810.5</v>
      </c>
      <c r="N69" s="22"/>
      <c r="O69" s="22">
        <v>33810.5</v>
      </c>
      <c r="P69" s="22">
        <v>33810.5</v>
      </c>
      <c r="Q69" s="31"/>
      <c r="R69" s="32"/>
      <c r="S69" s="32"/>
      <c r="T69" s="22"/>
      <c r="U69" s="22">
        <v>33810.5</v>
      </c>
      <c r="V69" s="32"/>
      <c r="W69" s="32"/>
      <c r="X69" s="32"/>
      <c r="Y69" s="32"/>
      <c r="Z69" s="32"/>
      <c r="AA69" s="32"/>
      <c r="AB69" s="32"/>
      <c r="AC69" s="32"/>
    </row>
    <row r="70" spans="1:29" s="33" customFormat="1" ht="60.75" customHeight="1">
      <c r="A70" s="69" t="s">
        <v>144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5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33" customFormat="1" ht="17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2"/>
      <c r="S71" s="36"/>
      <c r="T71" s="36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33" customFormat="1" ht="15.7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2"/>
      <c r="S72" s="36"/>
      <c r="T72" s="36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33" customFormat="1" ht="15.7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2"/>
      <c r="S73" s="36"/>
      <c r="T73" s="36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33" customFormat="1" ht="15.7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2"/>
      <c r="S74" s="36"/>
      <c r="T74" s="36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33" customFormat="1" ht="36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53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33" customFormat="1" ht="30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53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33" customFormat="1" ht="15.7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2"/>
      <c r="S77" s="36"/>
      <c r="T77" s="36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33" customFormat="1" ht="16.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2"/>
      <c r="S78" s="36"/>
      <c r="T78" s="36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33" customFormat="1" ht="15.7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2"/>
      <c r="S79" s="36"/>
      <c r="T79" s="36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33" customFormat="1" ht="15.7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2"/>
      <c r="S80" s="36"/>
      <c r="T80" s="36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33" customFormat="1" ht="15.7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2"/>
      <c r="S81" s="36"/>
      <c r="T81" s="36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ht="15.7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7"/>
      <c r="N82" s="37"/>
      <c r="O82" s="37"/>
      <c r="P82" s="29"/>
      <c r="Q82" s="29"/>
      <c r="S82" s="29"/>
      <c r="T82" s="29"/>
    </row>
    <row r="83" spans="1:29" ht="15.7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S83" s="29"/>
      <c r="T83" s="29"/>
      <c r="U83" s="4"/>
      <c r="V83" s="4"/>
      <c r="W83" s="4"/>
      <c r="X83" s="4"/>
      <c r="Y83" s="4"/>
      <c r="Z83" s="4"/>
      <c r="AA83" s="4"/>
      <c r="AB83" s="4"/>
      <c r="AC83" s="4"/>
    </row>
    <row r="84" spans="1:29" ht="15.7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S84" s="29"/>
      <c r="T84" s="29"/>
      <c r="U84" s="4"/>
      <c r="V84" s="4"/>
      <c r="W84" s="4"/>
      <c r="X84" s="4"/>
      <c r="Y84" s="4"/>
      <c r="Z84" s="4"/>
      <c r="AA84" s="4"/>
      <c r="AB84" s="4"/>
      <c r="AC84" s="4"/>
    </row>
  </sheetData>
  <mergeCells count="44">
    <mergeCell ref="T8:T9"/>
    <mergeCell ref="U8:U9"/>
    <mergeCell ref="I8:I9"/>
    <mergeCell ref="K8:K9"/>
    <mergeCell ref="L8:L9"/>
    <mergeCell ref="A7:R7"/>
    <mergeCell ref="R8:R9"/>
    <mergeCell ref="H8:H9"/>
    <mergeCell ref="F8:F9"/>
    <mergeCell ref="D8:D9"/>
    <mergeCell ref="P8:P9"/>
    <mergeCell ref="N8:N9"/>
    <mergeCell ref="O8:O9"/>
    <mergeCell ref="S8:S9"/>
    <mergeCell ref="Q8:Q9"/>
    <mergeCell ref="J8:J9"/>
    <mergeCell ref="A37:D37"/>
    <mergeCell ref="A32:D32"/>
    <mergeCell ref="A18:D18"/>
    <mergeCell ref="A17:D17"/>
    <mergeCell ref="M8:M9"/>
    <mergeCell ref="G8:G9"/>
    <mergeCell ref="A54:D54"/>
    <mergeCell ref="A70:S70"/>
    <mergeCell ref="A76:P76"/>
    <mergeCell ref="A65:D65"/>
    <mergeCell ref="A68:D68"/>
    <mergeCell ref="A75:P75"/>
    <mergeCell ref="A6:U6"/>
    <mergeCell ref="A61:D61"/>
    <mergeCell ref="E8:E9"/>
    <mergeCell ref="A11:D11"/>
    <mergeCell ref="A28:D28"/>
    <mergeCell ref="B8:B9"/>
    <mergeCell ref="C8:C9"/>
    <mergeCell ref="A52:D52"/>
    <mergeCell ref="A8:A9"/>
    <mergeCell ref="A12:D12"/>
    <mergeCell ref="A13:D13"/>
    <mergeCell ref="A58:F58"/>
    <mergeCell ref="A34:D34"/>
    <mergeCell ref="A41:D41"/>
    <mergeCell ref="A24:D24"/>
    <mergeCell ref="A51:D51"/>
  </mergeCells>
  <phoneticPr fontId="6" type="noConversion"/>
  <printOptions horizontalCentered="1"/>
  <pageMargins left="3.937007874015748E-2" right="3.937007874015748E-2" top="0.74803149606299213" bottom="0.55118110236220474" header="0.31496062992125984" footer="0.31496062992125984"/>
  <pageSetup paperSize="9" scale="51" fitToWidth="0" fitToHeight="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2017-05-12T14:27:56Z</cp:lastPrinted>
  <dcterms:created xsi:type="dcterms:W3CDTF">2014-05-08T06:25:05Z</dcterms:created>
  <dcterms:modified xsi:type="dcterms:W3CDTF">2017-05-13T14:40:00Z</dcterms:modified>
</cp:coreProperties>
</file>