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firstSheet="2" activeTab="2"/>
  </bookViews>
  <sheets>
    <sheet name="Расчет" sheetId="2" state="hidden" r:id="rId1"/>
    <sheet name="Новые заимствования" sheetId="3" state="hidden" r:id="rId2"/>
    <sheet name="казначейский" sheetId="4" r:id="rId3"/>
  </sheets>
  <definedNames>
    <definedName name="_xlnm.Print_Area" localSheetId="2">казначейский!$A$1:$G$17</definedName>
    <definedName name="_xlnm.Print_Area" localSheetId="1">'Новые заимствования'!$B$1:$H$16</definedName>
  </definedNames>
  <calcPr calcId="125725"/>
</workbook>
</file>

<file path=xl/calcChain.xml><?xml version="1.0" encoding="utf-8"?>
<calcChain xmlns="http://schemas.openxmlformats.org/spreadsheetml/2006/main">
  <c r="B16" i="3"/>
  <c r="G17" i="4"/>
  <c r="G12"/>
  <c r="G13"/>
  <c r="G14"/>
  <c r="G15"/>
  <c r="G16"/>
  <c r="G11"/>
  <c r="B15" i="3"/>
  <c r="H15" s="1"/>
  <c r="D15"/>
  <c r="G15"/>
  <c r="G13"/>
  <c r="D13"/>
  <c r="H13" s="1"/>
  <c r="F11" i="4"/>
  <c r="C11"/>
  <c r="C16" l="1"/>
  <c r="D12" i="3"/>
  <c r="H12" s="1"/>
  <c r="G12"/>
  <c r="F15" i="4" l="1"/>
  <c r="F14"/>
  <c r="F13"/>
  <c r="F12"/>
  <c r="C15"/>
  <c r="G14" i="3"/>
  <c r="D14"/>
  <c r="H14" s="1"/>
  <c r="G11"/>
  <c r="D11"/>
  <c r="D9"/>
  <c r="G9"/>
  <c r="C14" i="4"/>
  <c r="C13"/>
  <c r="C12"/>
  <c r="H11" i="3" l="1"/>
  <c r="H9"/>
  <c r="C16" i="2"/>
  <c r="G10" i="3"/>
  <c r="D10"/>
  <c r="H10" s="1"/>
  <c r="G8"/>
  <c r="D8"/>
  <c r="H8" s="1"/>
  <c r="H16" s="1"/>
  <c r="C15" i="2" l="1"/>
  <c r="C8"/>
  <c r="C11"/>
  <c r="C14" s="1"/>
  <c r="C17" l="1"/>
  <c r="C18" s="1"/>
</calcChain>
</file>

<file path=xl/sharedStrings.xml><?xml version="1.0" encoding="utf-8"?>
<sst xmlns="http://schemas.openxmlformats.org/spreadsheetml/2006/main" count="43" uniqueCount="31">
  <si>
    <t>Размер предоставленного кредита</t>
  </si>
  <si>
    <t xml:space="preserve">Процентная ставка </t>
  </si>
  <si>
    <t>Дата предостав- ления кредита</t>
  </si>
  <si>
    <t>Дата погашения кредита/Конец года</t>
  </si>
  <si>
    <t>Срок использования (дней)</t>
  </si>
  <si>
    <t>Сумма начисленных процентов</t>
  </si>
  <si>
    <t>Утвержденный объем расходов на обслуживание государственного долга</t>
  </si>
  <si>
    <t xml:space="preserve"> - кредиты кредитных организаций</t>
  </si>
  <si>
    <t xml:space="preserve"> - бюджетные кредиты</t>
  </si>
  <si>
    <t>Предполагаемая средневзвешенная % ставка (на день выборки кредита)</t>
  </si>
  <si>
    <t>№ п/п</t>
  </si>
  <si>
    <t>Показатель</t>
  </si>
  <si>
    <t>Сумма, тыс. рублей</t>
  </si>
  <si>
    <t>Приложение № _____</t>
  </si>
  <si>
    <t>к пояснительной записке</t>
  </si>
  <si>
    <t>тыс. рублей</t>
  </si>
  <si>
    <t>Ожидаемое исполнение за 2017 год без учета расходов на новые заимствования (стр.2+стр.3)</t>
  </si>
  <si>
    <t>Расчет изменения плана расходов на обслуживание долговых обязательств Архангельской области в 2017 году</t>
  </si>
  <si>
    <t>бюджетный кредит</t>
  </si>
  <si>
    <t xml:space="preserve">НКЛ с ограниченным сроком выборки </t>
  </si>
  <si>
    <t>Отпускные</t>
  </si>
  <si>
    <t>Привлечение новых банковских кредитов для возврата бюджетных кредитов</t>
  </si>
  <si>
    <t>Ожидаемая экономия расходов на обслуживание государственного долга в 2017 году (стр.1-стр.7)</t>
  </si>
  <si>
    <t>Ожидаемое исполнение за 2017 год (стр.4+стр.5+стр.6)</t>
  </si>
  <si>
    <t>Ожидаемые расходы на обслуживание государственного долга по кредитам, планируемым к привлечению для рефинансирования кредита на пополнение оборотных средств на счетах бюджетов субъектов Российской Федерации до 31.12.2017</t>
  </si>
  <si>
    <t>Ожидаемые расходы на обслуживание государственного долга по новым заимствованиям до 31.12.2017 (расчет прилагается)</t>
  </si>
  <si>
    <t>Ожидаемые расходы на обслуживание государственного долга по выбранным кредитам до 31.12.2017, в т.ч.:</t>
  </si>
  <si>
    <t>Израсходовано на обслуживание государственного долга на 01.05.2017, в т.ч.</t>
  </si>
  <si>
    <t>Расчет расходов на обслуживание государственного долга по кредитам, планируемым к привлечению для рефинансирования кредита на пополнение оборотных средств на счетах бюджетов субъектов Российской Федерации</t>
  </si>
  <si>
    <t>Расчет расходов на обслуживание государственного долга по новым заимствованиям</t>
  </si>
  <si>
    <t>Приложение № 15</t>
  </si>
</sst>
</file>

<file path=xl/styles.xml><?xml version="1.0" encoding="utf-8"?>
<styleSheet xmlns="http://schemas.openxmlformats.org/spreadsheetml/2006/main">
  <numFmts count="6">
    <numFmt numFmtId="164" formatCode="0.0000"/>
    <numFmt numFmtId="165" formatCode="dd\ mmm\ yy"/>
    <numFmt numFmtId="166" formatCode="#,##0.0"/>
    <numFmt numFmtId="167" formatCode="0.0%"/>
    <numFmt numFmtId="168" formatCode="0.000"/>
    <numFmt numFmtId="169" formatCode="0.0000%"/>
  </numFmts>
  <fonts count="11">
    <font>
      <sz val="10"/>
      <name val="Arial"/>
    </font>
    <font>
      <sz val="12"/>
      <name val="Arial Cyr"/>
      <charset val="204"/>
    </font>
    <font>
      <sz val="10"/>
      <name val="Arial Cyr"/>
      <charset val="204"/>
    </font>
    <font>
      <b/>
      <i/>
      <sz val="12"/>
      <name val="Arial Cyr"/>
      <charset val="204"/>
    </font>
    <font>
      <b/>
      <sz val="12"/>
      <name val="Arial Cyr"/>
      <charset val="204"/>
    </font>
    <font>
      <sz val="16"/>
      <name val="Arial"/>
      <family val="2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FF00"/>
      <name val="Arial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165" fontId="1" fillId="0" borderId="1" xfId="1" applyNumberFormat="1" applyFont="1" applyFill="1" applyBorder="1" applyAlignment="1">
      <alignment horizontal="center" vertical="center" wrapText="1" shrinkToFit="1"/>
    </xf>
    <xf numFmtId="3" fontId="1" fillId="0" borderId="1" xfId="1" applyNumberFormat="1" applyFont="1" applyFill="1" applyBorder="1" applyAlignment="1">
      <alignment horizontal="center" vertical="center" wrapText="1" shrinkToFit="1"/>
    </xf>
    <xf numFmtId="166" fontId="0" fillId="0" borderId="0" xfId="0" applyNumberFormat="1"/>
    <xf numFmtId="166" fontId="7" fillId="0" borderId="0" xfId="0" applyNumberFormat="1" applyFont="1"/>
    <xf numFmtId="166" fontId="8" fillId="2" borderId="0" xfId="0" applyNumberFormat="1" applyFont="1" applyFill="1"/>
    <xf numFmtId="3" fontId="0" fillId="0" borderId="0" xfId="0" applyNumberFormat="1"/>
    <xf numFmtId="167" fontId="1" fillId="0" borderId="1" xfId="1" applyNumberFormat="1" applyFont="1" applyFill="1" applyBorder="1" applyAlignment="1">
      <alignment horizontal="center" vertical="center" wrapText="1" shrinkToFit="1"/>
    </xf>
    <xf numFmtId="168" fontId="1" fillId="0" borderId="1" xfId="1" applyNumberFormat="1" applyFont="1" applyFill="1" applyBorder="1" applyAlignment="1">
      <alignment horizontal="center" vertical="center" wrapText="1" shrinkToFit="1"/>
    </xf>
    <xf numFmtId="1" fontId="0" fillId="0" borderId="0" xfId="0" applyNumberFormat="1"/>
    <xf numFmtId="1" fontId="8" fillId="2" borderId="0" xfId="0" applyNumberFormat="1" applyFont="1" applyFill="1"/>
    <xf numFmtId="4" fontId="0" fillId="0" borderId="0" xfId="0" applyNumberFormat="1"/>
    <xf numFmtId="3" fontId="9" fillId="0" borderId="0" xfId="0" applyNumberFormat="1" applyFont="1"/>
    <xf numFmtId="166" fontId="9" fillId="0" borderId="0" xfId="0" applyNumberFormat="1" applyFont="1"/>
    <xf numFmtId="4" fontId="9" fillId="0" borderId="0" xfId="0" applyNumberFormat="1" applyFont="1"/>
    <xf numFmtId="0" fontId="0" fillId="3" borderId="0" xfId="0" applyFill="1"/>
    <xf numFmtId="0" fontId="7" fillId="3" borderId="0" xfId="0" applyFont="1" applyFill="1" applyAlignment="1">
      <alignment horizontal="center"/>
    </xf>
    <xf numFmtId="0" fontId="6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 indent="1"/>
    </xf>
    <xf numFmtId="166" fontId="1" fillId="3" borderId="3" xfId="0" applyNumberFormat="1" applyFont="1" applyFill="1" applyBorder="1" applyAlignment="1">
      <alignment horizontal="center" vertical="center"/>
    </xf>
    <xf numFmtId="166" fontId="0" fillId="3" borderId="0" xfId="0" applyNumberFormat="1" applyFill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 indent="1"/>
    </xf>
    <xf numFmtId="166" fontId="1" fillId="3" borderId="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 indent="1"/>
    </xf>
    <xf numFmtId="14" fontId="0" fillId="3" borderId="0" xfId="0" applyNumberFormat="1" applyFill="1"/>
    <xf numFmtId="14" fontId="0" fillId="3" borderId="0" xfId="0" applyNumberFormat="1" applyFill="1" applyAlignment="1">
      <alignment horizontal="left"/>
    </xf>
    <xf numFmtId="166" fontId="1" fillId="0" borderId="1" xfId="1" applyNumberFormat="1" applyFont="1" applyFill="1" applyBorder="1" applyAlignment="1">
      <alignment horizontal="center" vertical="center" wrapText="1" shrinkToFit="1"/>
    </xf>
    <xf numFmtId="166" fontId="4" fillId="0" borderId="1" xfId="1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10" fontId="1" fillId="0" borderId="1" xfId="1" applyNumberFormat="1" applyFont="1" applyFill="1" applyBorder="1" applyAlignment="1">
      <alignment horizontal="center" vertical="center" wrapText="1" shrinkToFit="1"/>
    </xf>
    <xf numFmtId="164" fontId="1" fillId="0" borderId="1" xfId="1" applyNumberFormat="1" applyFont="1" applyFill="1" applyBorder="1" applyAlignment="1">
      <alignment horizontal="center" vertical="center" wrapText="1" shrinkToFit="1"/>
    </xf>
    <xf numFmtId="3" fontId="4" fillId="0" borderId="1" xfId="1" applyNumberFormat="1" applyFont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left" vertical="center" wrapText="1" indent="1"/>
    </xf>
    <xf numFmtId="166" fontId="3" fillId="3" borderId="1" xfId="1" applyNumberFormat="1" applyFont="1" applyFill="1" applyBorder="1" applyAlignment="1">
      <alignment horizontal="center" vertical="center" wrapText="1" shrinkToFit="1"/>
    </xf>
    <xf numFmtId="169" fontId="1" fillId="0" borderId="1" xfId="1" applyNumberFormat="1" applyFont="1" applyFill="1" applyBorder="1" applyAlignment="1">
      <alignment horizontal="center" vertical="center" wrapText="1" shrinkToFit="1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166" fontId="4" fillId="3" borderId="1" xfId="0" applyNumberFormat="1" applyFont="1" applyFill="1" applyBorder="1" applyAlignment="1">
      <alignment horizontal="center" vertical="center"/>
    </xf>
    <xf numFmtId="166" fontId="0" fillId="0" borderId="1" xfId="0" applyNumberFormat="1" applyBorder="1"/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" fontId="1" fillId="0" borderId="1" xfId="1" applyNumberFormat="1" applyFont="1" applyBorder="1" applyAlignment="1">
      <alignment horizontal="center" vertical="center" wrapText="1" shrinkToFit="1"/>
    </xf>
    <xf numFmtId="0" fontId="1" fillId="0" borderId="1" xfId="1" applyNumberFormat="1" applyFont="1" applyBorder="1" applyAlignment="1">
      <alignment horizontal="center" vertical="center" wrapText="1" shrinkToFit="1"/>
    </xf>
    <xf numFmtId="0" fontId="1" fillId="0" borderId="1" xfId="1" applyFont="1" applyBorder="1" applyAlignment="1">
      <alignment horizontal="center" vertical="center" wrapText="1" shrinkToFit="1"/>
    </xf>
    <xf numFmtId="3" fontId="1" fillId="0" borderId="1" xfId="1" applyNumberFormat="1" applyFont="1" applyBorder="1" applyAlignment="1">
      <alignment horizontal="center" vertic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1:H20"/>
  <sheetViews>
    <sheetView topLeftCell="A3" workbookViewId="0">
      <selection activeCell="F16" sqref="F16"/>
    </sheetView>
  </sheetViews>
  <sheetFormatPr defaultColWidth="8.85546875" defaultRowHeight="12.75"/>
  <cols>
    <col min="1" max="1" width="7.85546875" style="15" customWidth="1"/>
    <col min="2" max="2" width="63.42578125" style="15" customWidth="1"/>
    <col min="3" max="3" width="25.7109375" style="15" customWidth="1"/>
    <col min="4" max="4" width="8.85546875" style="15"/>
    <col min="5" max="5" width="11" style="15" customWidth="1"/>
    <col min="6" max="6" width="11.42578125" style="15" customWidth="1"/>
    <col min="7" max="16384" width="8.85546875" style="15"/>
  </cols>
  <sheetData>
    <row r="1" spans="1:8">
      <c r="C1" s="16" t="s">
        <v>13</v>
      </c>
    </row>
    <row r="2" spans="1:8">
      <c r="C2" s="16" t="s">
        <v>14</v>
      </c>
    </row>
    <row r="4" spans="1:8" ht="47.45" customHeight="1">
      <c r="A4" s="51" t="s">
        <v>17</v>
      </c>
      <c r="B4" s="51"/>
      <c r="C4" s="51"/>
      <c r="D4" s="17"/>
    </row>
    <row r="5" spans="1:8" ht="15">
      <c r="A5" s="18"/>
      <c r="B5" s="19"/>
      <c r="C5" s="20"/>
    </row>
    <row r="6" spans="1:8" ht="31.9" customHeight="1">
      <c r="A6" s="21" t="s">
        <v>10</v>
      </c>
      <c r="B6" s="22" t="s">
        <v>11</v>
      </c>
      <c r="C6" s="23" t="s">
        <v>12</v>
      </c>
    </row>
    <row r="7" spans="1:8" ht="36.6" customHeight="1">
      <c r="A7" s="21">
        <v>1</v>
      </c>
      <c r="B7" s="33" t="s">
        <v>6</v>
      </c>
      <c r="C7" s="45">
        <v>2398406.1</v>
      </c>
    </row>
    <row r="8" spans="1:8" ht="36" customHeight="1">
      <c r="A8" s="24">
        <v>2</v>
      </c>
      <c r="B8" s="25" t="s">
        <v>27</v>
      </c>
      <c r="C8" s="46">
        <f>C9+C10</f>
        <v>501177.19438</v>
      </c>
    </row>
    <row r="9" spans="1:8" ht="24" customHeight="1">
      <c r="A9" s="26"/>
      <c r="B9" s="27" t="s">
        <v>7</v>
      </c>
      <c r="C9" s="28">
        <v>500551.7</v>
      </c>
      <c r="F9" s="29"/>
      <c r="G9" s="29"/>
      <c r="H9" s="29"/>
    </row>
    <row r="10" spans="1:8" ht="24" customHeight="1">
      <c r="A10" s="30"/>
      <c r="B10" s="31" t="s">
        <v>8</v>
      </c>
      <c r="C10" s="32">
        <v>625.49437999999998</v>
      </c>
      <c r="F10" s="29"/>
      <c r="G10" s="29"/>
      <c r="H10" s="29"/>
    </row>
    <row r="11" spans="1:8" ht="36.6" customHeight="1">
      <c r="A11" s="24">
        <v>3</v>
      </c>
      <c r="B11" s="25" t="s">
        <v>26</v>
      </c>
      <c r="C11" s="46">
        <f>C12+C13</f>
        <v>833548.02457999997</v>
      </c>
      <c r="F11" s="29"/>
      <c r="G11" s="29"/>
      <c r="H11" s="29"/>
    </row>
    <row r="12" spans="1:8" ht="24" customHeight="1">
      <c r="A12" s="26"/>
      <c r="B12" s="27" t="s">
        <v>7</v>
      </c>
      <c r="C12" s="28">
        <v>811538.00220999995</v>
      </c>
      <c r="F12" s="29"/>
      <c r="G12" s="29"/>
      <c r="H12" s="29"/>
    </row>
    <row r="13" spans="1:8" ht="24" customHeight="1">
      <c r="A13" s="30"/>
      <c r="B13" s="31" t="s">
        <v>8</v>
      </c>
      <c r="C13" s="32">
        <v>22010.022369999999</v>
      </c>
      <c r="F13" s="29"/>
      <c r="G13" s="29"/>
      <c r="H13" s="29"/>
    </row>
    <row r="14" spans="1:8" ht="49.9" customHeight="1">
      <c r="A14" s="21">
        <v>4</v>
      </c>
      <c r="B14" s="33" t="s">
        <v>16</v>
      </c>
      <c r="C14" s="45">
        <f>ROUND(C8+C11,1)</f>
        <v>1334725.2</v>
      </c>
      <c r="F14" s="29"/>
      <c r="G14" s="29"/>
      <c r="H14" s="29"/>
    </row>
    <row r="15" spans="1:8" ht="50.25" customHeight="1">
      <c r="A15" s="21">
        <v>5</v>
      </c>
      <c r="B15" s="33" t="s">
        <v>25</v>
      </c>
      <c r="C15" s="45">
        <f>'Новые заимствования'!H16</f>
        <v>554556.6</v>
      </c>
    </row>
    <row r="16" spans="1:8" ht="84.75" customHeight="1">
      <c r="A16" s="21">
        <v>6</v>
      </c>
      <c r="B16" s="33" t="s">
        <v>24</v>
      </c>
      <c r="C16" s="45">
        <f>казначейский!G17</f>
        <v>59124.3</v>
      </c>
    </row>
    <row r="17" spans="1:5" ht="51" customHeight="1">
      <c r="A17" s="21">
        <v>7</v>
      </c>
      <c r="B17" s="33" t="s">
        <v>23</v>
      </c>
      <c r="C17" s="45">
        <f>ROUND(C14+C15+C16,1)</f>
        <v>1948406.1</v>
      </c>
      <c r="E17" s="29"/>
    </row>
    <row r="18" spans="1:5" ht="52.5" customHeight="1">
      <c r="A18" s="21">
        <v>8</v>
      </c>
      <c r="B18" s="42" t="s">
        <v>22</v>
      </c>
      <c r="C18" s="48">
        <f>ROUND(C7-C17,1)</f>
        <v>450000</v>
      </c>
    </row>
    <row r="19" spans="1:5" ht="24" customHeight="1">
      <c r="A19" s="34"/>
      <c r="B19" s="35"/>
      <c r="C19" s="29"/>
    </row>
    <row r="20" spans="1:5" ht="24" customHeight="1">
      <c r="C20" s="29"/>
    </row>
  </sheetData>
  <mergeCells count="1">
    <mergeCell ref="A4:C4"/>
  </mergeCells>
  <phoneticPr fontId="0" type="noConversion"/>
  <pageMargins left="0.74803149606299213" right="0.34" top="0.98425196850393704" bottom="0.98425196850393704" header="0.51181102362204722" footer="0.51181102362204722"/>
  <pageSetup paperSize="9" scale="90" orientation="portrait" r:id="rId1"/>
  <headerFooter alignWithMargins="0">
    <oddFooter>&amp;R&amp;T 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  <pageSetUpPr fitToPage="1"/>
  </sheetPr>
  <dimension ref="A2:K62"/>
  <sheetViews>
    <sheetView view="pageBreakPreview" zoomScale="110" zoomScaleNormal="100" zoomScaleSheetLayoutView="110" workbookViewId="0">
      <selection activeCell="F16" sqref="F16"/>
    </sheetView>
  </sheetViews>
  <sheetFormatPr defaultRowHeight="12.75"/>
  <cols>
    <col min="1" max="1" width="7.85546875" customWidth="1"/>
    <col min="2" max="2" width="21.42578125" customWidth="1"/>
    <col min="3" max="3" width="22.7109375" customWidth="1"/>
    <col min="4" max="4" width="18.42578125" customWidth="1"/>
    <col min="5" max="5" width="18" customWidth="1"/>
    <col min="6" max="6" width="19.42578125" customWidth="1"/>
    <col min="7" max="7" width="17.42578125" customWidth="1"/>
    <col min="8" max="8" width="22.7109375" customWidth="1"/>
    <col min="10" max="10" width="20.7109375" style="11" customWidth="1"/>
  </cols>
  <sheetData>
    <row r="2" spans="1:10" ht="8.25" customHeight="1"/>
    <row r="3" spans="1:10" ht="26.25" customHeight="1">
      <c r="B3" s="53" t="s">
        <v>29</v>
      </c>
      <c r="C3" s="53"/>
      <c r="D3" s="53"/>
      <c r="E3" s="53"/>
      <c r="F3" s="53"/>
      <c r="G3" s="53"/>
      <c r="H3" s="53"/>
    </row>
    <row r="4" spans="1:10" ht="15">
      <c r="H4" s="38" t="s">
        <v>15</v>
      </c>
    </row>
    <row r="5" spans="1:10" ht="12.75" customHeight="1">
      <c r="B5" s="57" t="s">
        <v>0</v>
      </c>
      <c r="C5" s="56" t="s">
        <v>9</v>
      </c>
      <c r="D5" s="56" t="s">
        <v>1</v>
      </c>
      <c r="E5" s="55" t="s">
        <v>2</v>
      </c>
      <c r="F5" s="55" t="s">
        <v>3</v>
      </c>
      <c r="G5" s="56" t="s">
        <v>4</v>
      </c>
      <c r="H5" s="54" t="s">
        <v>5</v>
      </c>
    </row>
    <row r="6" spans="1:10" ht="13.15" customHeight="1">
      <c r="B6" s="57"/>
      <c r="C6" s="56"/>
      <c r="D6" s="56"/>
      <c r="E6" s="55"/>
      <c r="F6" s="55"/>
      <c r="G6" s="56"/>
      <c r="H6" s="54"/>
    </row>
    <row r="7" spans="1:10" ht="39.6" customHeight="1">
      <c r="B7" s="57"/>
      <c r="C7" s="56"/>
      <c r="D7" s="56"/>
      <c r="E7" s="55"/>
      <c r="F7" s="55"/>
      <c r="G7" s="56"/>
      <c r="H7" s="54"/>
    </row>
    <row r="8" spans="1:10" ht="15">
      <c r="A8" t="s">
        <v>20</v>
      </c>
      <c r="B8" s="43">
        <v>1000000</v>
      </c>
      <c r="C8" s="44">
        <v>0.108593</v>
      </c>
      <c r="D8" s="8">
        <f t="shared" ref="D8:D14" si="0">IF(C8&gt;0,C8*(1),"")</f>
        <v>0.108593</v>
      </c>
      <c r="E8" s="1">
        <v>42887</v>
      </c>
      <c r="F8" s="1">
        <v>42948</v>
      </c>
      <c r="G8" s="2">
        <f t="shared" ref="G8:G10" si="1">F8-E8+1</f>
        <v>62</v>
      </c>
      <c r="H8" s="36">
        <f>ROUND(B8*D8*G8/365,1)</f>
        <v>18445.900000000001</v>
      </c>
    </row>
    <row r="9" spans="1:10" ht="15">
      <c r="A9" t="s">
        <v>20</v>
      </c>
      <c r="B9" s="43">
        <v>1000000</v>
      </c>
      <c r="C9" s="44">
        <v>0.108593</v>
      </c>
      <c r="D9" s="8">
        <f t="shared" si="0"/>
        <v>0.108593</v>
      </c>
      <c r="E9" s="1">
        <v>42888</v>
      </c>
      <c r="F9" s="1">
        <v>42948</v>
      </c>
      <c r="G9" s="2">
        <f t="shared" ref="G9" si="2">F9-E9+1</f>
        <v>61</v>
      </c>
      <c r="H9" s="36">
        <f t="shared" ref="H9:H15" si="3">ROUND(B9*D9*G9/365,1)</f>
        <v>18148.400000000001</v>
      </c>
    </row>
    <row r="10" spans="1:10" ht="15">
      <c r="A10" t="s">
        <v>19</v>
      </c>
      <c r="B10" s="43">
        <v>2000000</v>
      </c>
      <c r="C10" s="44">
        <v>0.108593</v>
      </c>
      <c r="D10" s="8">
        <f t="shared" si="0"/>
        <v>0.108593</v>
      </c>
      <c r="E10" s="1">
        <v>42905</v>
      </c>
      <c r="F10" s="1">
        <v>42948</v>
      </c>
      <c r="G10" s="2">
        <f t="shared" si="1"/>
        <v>44</v>
      </c>
      <c r="H10" s="36">
        <f t="shared" si="3"/>
        <v>26181.3</v>
      </c>
    </row>
    <row r="11" spans="1:10" ht="15">
      <c r="A11" s="52" t="s">
        <v>21</v>
      </c>
      <c r="B11" s="43">
        <v>12324723</v>
      </c>
      <c r="C11" s="44">
        <v>0.1085</v>
      </c>
      <c r="D11" s="8">
        <f t="shared" si="0"/>
        <v>0.1085</v>
      </c>
      <c r="E11" s="1">
        <v>42916</v>
      </c>
      <c r="F11" s="1">
        <v>42948</v>
      </c>
      <c r="G11" s="2">
        <f>F11-E11+1</f>
        <v>33</v>
      </c>
      <c r="H11" s="36">
        <f t="shared" si="3"/>
        <v>120900.5</v>
      </c>
    </row>
    <row r="12" spans="1:10" ht="15">
      <c r="A12" s="52"/>
      <c r="B12" s="43">
        <v>2675277</v>
      </c>
      <c r="C12" s="44">
        <v>0.1085</v>
      </c>
      <c r="D12" s="8">
        <f>IF(C12&gt;0,C12*(1),"")</f>
        <v>0.1085</v>
      </c>
      <c r="E12" s="1">
        <v>42917</v>
      </c>
      <c r="F12" s="1">
        <v>43089</v>
      </c>
      <c r="G12" s="2">
        <f>F12-E12+1</f>
        <v>173</v>
      </c>
      <c r="H12" s="36">
        <f t="shared" si="3"/>
        <v>137578.9</v>
      </c>
    </row>
    <row r="13" spans="1:10" ht="15">
      <c r="A13" s="47"/>
      <c r="B13" s="43">
        <v>3500000</v>
      </c>
      <c r="C13" s="44">
        <v>0.108</v>
      </c>
      <c r="D13" s="8">
        <f>IF(C13&gt;0,C13*(1),"")</f>
        <v>0.108</v>
      </c>
      <c r="E13" s="1">
        <v>42970</v>
      </c>
      <c r="F13" s="1">
        <v>43089</v>
      </c>
      <c r="G13" s="2">
        <f>F13-E13+1</f>
        <v>120</v>
      </c>
      <c r="H13" s="36">
        <f t="shared" si="3"/>
        <v>124274</v>
      </c>
    </row>
    <row r="14" spans="1:10" ht="15">
      <c r="A14" t="s">
        <v>18</v>
      </c>
      <c r="B14" s="43">
        <v>5799392</v>
      </c>
      <c r="C14" s="44">
        <v>1E-3</v>
      </c>
      <c r="D14" s="8">
        <f t="shared" si="0"/>
        <v>1E-3</v>
      </c>
      <c r="E14" s="1">
        <v>42948</v>
      </c>
      <c r="F14" s="1">
        <v>43100</v>
      </c>
      <c r="G14" s="2">
        <f>F14-E14+1</f>
        <v>153</v>
      </c>
      <c r="H14" s="36">
        <f t="shared" si="3"/>
        <v>2431</v>
      </c>
    </row>
    <row r="15" spans="1:10" ht="15">
      <c r="B15" s="43">
        <f>B11-B14-4000000</f>
        <v>2525331</v>
      </c>
      <c r="C15" s="44">
        <v>0.1085</v>
      </c>
      <c r="D15" s="8">
        <f t="shared" ref="D15" si="4">IF(C15&gt;0,C15*(1),"")</f>
        <v>0.1085</v>
      </c>
      <c r="E15" s="1">
        <v>42948</v>
      </c>
      <c r="F15" s="1">
        <v>43089</v>
      </c>
      <c r="G15" s="2">
        <f>F15-E15+1</f>
        <v>142</v>
      </c>
      <c r="H15" s="36">
        <f t="shared" si="3"/>
        <v>106596.6</v>
      </c>
    </row>
    <row r="16" spans="1:10" s="3" customFormat="1" ht="21" customHeight="1">
      <c r="B16" s="41">
        <f>SUM(B8:B15)</f>
        <v>30824723</v>
      </c>
      <c r="C16" s="39"/>
      <c r="D16" s="40"/>
      <c r="E16" s="1"/>
      <c r="F16" s="1"/>
      <c r="G16" s="2"/>
      <c r="H16" s="37">
        <f>ROUND(SUM(H8:H15),1)</f>
        <v>554556.6</v>
      </c>
      <c r="J16" s="11"/>
    </row>
    <row r="17" spans="2:11" s="3" customFormat="1">
      <c r="B17" s="6"/>
      <c r="C17"/>
      <c r="D17"/>
      <c r="E17"/>
      <c r="F17"/>
      <c r="G17"/>
      <c r="H17"/>
      <c r="I17" s="4"/>
      <c r="J17" s="11"/>
    </row>
    <row r="18" spans="2:11" s="3" customFormat="1">
      <c r="B18"/>
      <c r="C18"/>
      <c r="D18"/>
      <c r="E18"/>
      <c r="F18"/>
      <c r="G18"/>
      <c r="H18"/>
      <c r="I18" s="13"/>
      <c r="J18" s="14"/>
      <c r="K18" s="13"/>
    </row>
    <row r="20" spans="2:11">
      <c r="B20" s="3"/>
      <c r="C20" s="4"/>
      <c r="D20" s="3"/>
      <c r="E20" s="3"/>
      <c r="F20" s="3"/>
      <c r="G20" s="9"/>
      <c r="H20" s="6"/>
    </row>
    <row r="25" spans="2:11">
      <c r="B25" s="3"/>
      <c r="C25" s="3"/>
      <c r="D25" s="3"/>
      <c r="E25" s="3"/>
      <c r="F25" s="3"/>
      <c r="G25" s="9"/>
      <c r="H25" s="6"/>
    </row>
    <row r="26" spans="2:11">
      <c r="B26" s="3"/>
      <c r="C26" s="3"/>
      <c r="D26" s="3"/>
      <c r="E26" s="3"/>
      <c r="F26" s="3"/>
      <c r="G26" s="9"/>
      <c r="H26" s="6"/>
    </row>
    <row r="27" spans="2:11">
      <c r="B27" s="5"/>
      <c r="C27" s="5"/>
      <c r="D27" s="5"/>
      <c r="E27" s="5"/>
      <c r="F27" s="5"/>
      <c r="G27" s="10"/>
      <c r="H27" s="12"/>
    </row>
    <row r="28" spans="2:11">
      <c r="G28" s="9"/>
      <c r="H28" s="6"/>
    </row>
    <row r="29" spans="2:11">
      <c r="B29" s="3"/>
      <c r="C29" s="3"/>
      <c r="D29" s="3"/>
    </row>
    <row r="30" spans="2:11">
      <c r="B30" s="3"/>
      <c r="C30" s="3"/>
    </row>
    <row r="31" spans="2:11">
      <c r="B31" s="3"/>
      <c r="C31" s="3"/>
    </row>
    <row r="32" spans="2:11">
      <c r="B32" s="3"/>
      <c r="C32" s="3"/>
    </row>
    <row r="33" spans="2:3">
      <c r="B33" s="3"/>
      <c r="C33" s="3"/>
    </row>
    <row r="34" spans="2:3">
      <c r="B34" s="3"/>
      <c r="C34" s="3"/>
    </row>
    <row r="35" spans="2:3">
      <c r="B35" s="3"/>
      <c r="C35" s="3"/>
    </row>
    <row r="36" spans="2:3">
      <c r="B36" s="3"/>
      <c r="C36" s="3"/>
    </row>
    <row r="37" spans="2:3">
      <c r="B37" s="3"/>
      <c r="C37" s="3"/>
    </row>
    <row r="38" spans="2:3">
      <c r="B38" s="3"/>
      <c r="C38" s="3"/>
    </row>
    <row r="39" spans="2:3">
      <c r="B39" s="3"/>
      <c r="C39" s="3"/>
    </row>
    <row r="40" spans="2:3">
      <c r="B40" s="3"/>
      <c r="C40" s="3"/>
    </row>
    <row r="41" spans="2:3">
      <c r="B41" s="3"/>
      <c r="C41" s="3"/>
    </row>
    <row r="42" spans="2:3">
      <c r="B42" s="3"/>
      <c r="C42" s="3"/>
    </row>
    <row r="43" spans="2:3">
      <c r="B43" s="3"/>
      <c r="C43" s="3"/>
    </row>
    <row r="44" spans="2:3">
      <c r="B44" s="3"/>
      <c r="C44" s="3"/>
    </row>
    <row r="45" spans="2:3">
      <c r="B45" s="3"/>
      <c r="C45" s="3"/>
    </row>
    <row r="46" spans="2:3">
      <c r="B46" s="3"/>
      <c r="C46" s="3"/>
    </row>
    <row r="47" spans="2:3">
      <c r="B47" s="3"/>
      <c r="C47" s="3"/>
    </row>
    <row r="48" spans="2:3">
      <c r="B48" s="3"/>
      <c r="C48" s="3"/>
    </row>
    <row r="49" spans="2:3">
      <c r="B49" s="3"/>
      <c r="C49" s="3"/>
    </row>
    <row r="50" spans="2:3">
      <c r="B50" s="3"/>
      <c r="C50" s="3"/>
    </row>
    <row r="51" spans="2:3">
      <c r="B51" s="3"/>
      <c r="C51" s="3"/>
    </row>
    <row r="52" spans="2:3">
      <c r="B52" s="3"/>
      <c r="C52" s="3"/>
    </row>
    <row r="53" spans="2:3">
      <c r="B53" s="3"/>
      <c r="C53" s="3"/>
    </row>
    <row r="54" spans="2:3">
      <c r="B54" s="3"/>
      <c r="C54" s="3"/>
    </row>
    <row r="55" spans="2:3">
      <c r="B55" s="3"/>
      <c r="C55" s="3"/>
    </row>
    <row r="56" spans="2:3">
      <c r="B56" s="3"/>
      <c r="C56" s="3"/>
    </row>
    <row r="57" spans="2:3">
      <c r="B57" s="3"/>
      <c r="C57" s="3"/>
    </row>
    <row r="58" spans="2:3">
      <c r="B58" s="3"/>
      <c r="C58" s="3"/>
    </row>
    <row r="59" spans="2:3">
      <c r="B59" s="3"/>
      <c r="C59" s="3"/>
    </row>
    <row r="60" spans="2:3">
      <c r="B60" s="3"/>
      <c r="C60" s="3"/>
    </row>
    <row r="61" spans="2:3">
      <c r="B61" s="3"/>
      <c r="C61" s="3"/>
    </row>
    <row r="62" spans="2:3">
      <c r="B62" s="3"/>
      <c r="C62" s="3"/>
    </row>
  </sheetData>
  <mergeCells count="9">
    <mergeCell ref="A11:A12"/>
    <mergeCell ref="B3:H3"/>
    <mergeCell ref="H5:H7"/>
    <mergeCell ref="E5:E7"/>
    <mergeCell ref="F5:F7"/>
    <mergeCell ref="G5:G7"/>
    <mergeCell ref="B5:B7"/>
    <mergeCell ref="C5:C7"/>
    <mergeCell ref="D5:D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>
    <oddFooter>&amp;R&amp;T 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2"/>
    <pageSetUpPr fitToPage="1"/>
  </sheetPr>
  <dimension ref="A1:J63"/>
  <sheetViews>
    <sheetView tabSelected="1" view="pageBreakPreview" zoomScale="110" zoomScaleNormal="100" zoomScaleSheetLayoutView="110" workbookViewId="0">
      <selection activeCell="G2" sqref="G2"/>
    </sheetView>
  </sheetViews>
  <sheetFormatPr defaultRowHeight="12.75"/>
  <cols>
    <col min="1" max="1" width="21.42578125" customWidth="1"/>
    <col min="2" max="2" width="22.7109375" customWidth="1"/>
    <col min="3" max="3" width="18.42578125" customWidth="1"/>
    <col min="4" max="4" width="18" customWidth="1"/>
    <col min="5" max="5" width="19.42578125" customWidth="1"/>
    <col min="6" max="6" width="17.42578125" customWidth="1"/>
    <col min="7" max="7" width="22.7109375" customWidth="1"/>
    <col min="9" max="9" width="20.7109375" style="11" customWidth="1"/>
  </cols>
  <sheetData>
    <row r="1" spans="1:7">
      <c r="G1" s="50" t="s">
        <v>30</v>
      </c>
    </row>
    <row r="2" spans="1:7">
      <c r="G2" s="50" t="s">
        <v>14</v>
      </c>
    </row>
    <row r="3" spans="1:7" hidden="1"/>
    <row r="4" spans="1:7" hidden="1"/>
    <row r="6" spans="1:7" ht="65.25" customHeight="1">
      <c r="A6" s="53" t="s">
        <v>28</v>
      </c>
      <c r="B6" s="53"/>
      <c r="C6" s="53"/>
      <c r="D6" s="53"/>
      <c r="E6" s="53"/>
      <c r="F6" s="53"/>
      <c r="G6" s="53"/>
    </row>
    <row r="7" spans="1:7" ht="15">
      <c r="G7" s="38" t="s">
        <v>15</v>
      </c>
    </row>
    <row r="8" spans="1:7" ht="12.75" customHeight="1">
      <c r="A8" s="57" t="s">
        <v>0</v>
      </c>
      <c r="B8" s="56" t="s">
        <v>9</v>
      </c>
      <c r="C8" s="56" t="s">
        <v>1</v>
      </c>
      <c r="D8" s="55" t="s">
        <v>2</v>
      </c>
      <c r="E8" s="55" t="s">
        <v>3</v>
      </c>
      <c r="F8" s="56" t="s">
        <v>4</v>
      </c>
      <c r="G8" s="54" t="s">
        <v>5</v>
      </c>
    </row>
    <row r="9" spans="1:7" ht="13.15" customHeight="1">
      <c r="A9" s="57"/>
      <c r="B9" s="56"/>
      <c r="C9" s="56"/>
      <c r="D9" s="55"/>
      <c r="E9" s="55"/>
      <c r="F9" s="56"/>
      <c r="G9" s="54"/>
    </row>
    <row r="10" spans="1:7" ht="39.6" customHeight="1">
      <c r="A10" s="57"/>
      <c r="B10" s="56"/>
      <c r="C10" s="56"/>
      <c r="D10" s="55"/>
      <c r="E10" s="55"/>
      <c r="F10" s="56"/>
      <c r="G10" s="54"/>
    </row>
    <row r="11" spans="1:7" ht="15">
      <c r="A11" s="43">
        <v>4500000</v>
      </c>
      <c r="B11" s="7">
        <v>0.10199999999999999</v>
      </c>
      <c r="C11" s="8">
        <f t="shared" ref="C11:C16" si="0">IF(B11&gt;0,B11*(1),"")</f>
        <v>0.10199999999999999</v>
      </c>
      <c r="D11" s="1">
        <v>42860</v>
      </c>
      <c r="E11" s="1">
        <v>42867</v>
      </c>
      <c r="F11" s="2">
        <f>E11-D11</f>
        <v>7</v>
      </c>
      <c r="G11" s="36">
        <f>ROUND(A11*C11*F11/365,1)</f>
        <v>8802.7000000000007</v>
      </c>
    </row>
    <row r="12" spans="1:7" ht="15">
      <c r="A12" s="43">
        <v>4500000</v>
      </c>
      <c r="B12" s="7">
        <v>0.10199999999999999</v>
      </c>
      <c r="C12" s="8">
        <f t="shared" si="0"/>
        <v>0.10199999999999999</v>
      </c>
      <c r="D12" s="1">
        <v>42916</v>
      </c>
      <c r="E12" s="1">
        <v>42921</v>
      </c>
      <c r="F12" s="2">
        <f>E12-D12</f>
        <v>5</v>
      </c>
      <c r="G12" s="36">
        <f t="shared" ref="G12:G16" si="1">ROUND(A12*C12*F12/365,1)</f>
        <v>6287.7</v>
      </c>
    </row>
    <row r="13" spans="1:7" ht="15">
      <c r="A13" s="43">
        <v>4500000</v>
      </c>
      <c r="B13" s="7">
        <v>0.10199999999999999</v>
      </c>
      <c r="C13" s="8">
        <f t="shared" si="0"/>
        <v>0.10199999999999999</v>
      </c>
      <c r="D13" s="1">
        <v>42970</v>
      </c>
      <c r="E13" s="1">
        <v>42975</v>
      </c>
      <c r="F13" s="2">
        <f>E13-D13</f>
        <v>5</v>
      </c>
      <c r="G13" s="36">
        <f t="shared" si="1"/>
        <v>6287.7</v>
      </c>
    </row>
    <row r="14" spans="1:7" ht="15">
      <c r="A14" s="43">
        <v>4500000</v>
      </c>
      <c r="B14" s="7">
        <v>0.10199999999999999</v>
      </c>
      <c r="C14" s="8">
        <f t="shared" si="0"/>
        <v>0.10199999999999999</v>
      </c>
      <c r="D14" s="1">
        <v>43024</v>
      </c>
      <c r="E14" s="1">
        <v>43027</v>
      </c>
      <c r="F14" s="2">
        <f>E14-D14</f>
        <v>3</v>
      </c>
      <c r="G14" s="36">
        <f t="shared" si="1"/>
        <v>3772.6</v>
      </c>
    </row>
    <row r="15" spans="1:7" ht="15">
      <c r="A15" s="43">
        <v>4500000</v>
      </c>
      <c r="B15" s="7">
        <v>0.10199999999999999</v>
      </c>
      <c r="C15" s="8">
        <f t="shared" si="0"/>
        <v>0.10199999999999999</v>
      </c>
      <c r="D15" s="1">
        <v>43063</v>
      </c>
      <c r="E15" s="1">
        <v>43089</v>
      </c>
      <c r="F15" s="2">
        <f>E15-D15</f>
        <v>26</v>
      </c>
      <c r="G15" s="36">
        <f t="shared" si="1"/>
        <v>32695.9</v>
      </c>
    </row>
    <row r="16" spans="1:7" ht="15">
      <c r="A16" s="43">
        <v>84484</v>
      </c>
      <c r="B16" s="7">
        <v>0.12</v>
      </c>
      <c r="C16" s="8">
        <f t="shared" si="0"/>
        <v>0.12</v>
      </c>
      <c r="D16" s="1"/>
      <c r="E16" s="1"/>
      <c r="F16" s="2">
        <v>46</v>
      </c>
      <c r="G16" s="36">
        <f t="shared" si="1"/>
        <v>1277.7</v>
      </c>
    </row>
    <row r="17" spans="1:10" s="3" customFormat="1" ht="15.75">
      <c r="A17" s="49"/>
      <c r="B17" s="39"/>
      <c r="C17" s="40"/>
      <c r="D17" s="1"/>
      <c r="E17" s="1"/>
      <c r="F17" s="2"/>
      <c r="G17" s="37">
        <f>ROUND(SUM(G11:G16),1)</f>
        <v>59124.3</v>
      </c>
      <c r="I17" s="11"/>
    </row>
    <row r="18" spans="1:10" s="3" customFormat="1">
      <c r="A18" s="6"/>
      <c r="B18"/>
      <c r="C18"/>
      <c r="D18"/>
      <c r="E18"/>
      <c r="F18"/>
      <c r="G18"/>
      <c r="H18" s="4"/>
      <c r="I18" s="11"/>
    </row>
    <row r="19" spans="1:10" s="3" customFormat="1">
      <c r="A19"/>
      <c r="B19"/>
      <c r="C19"/>
      <c r="D19"/>
      <c r="E19"/>
      <c r="F19"/>
      <c r="G19"/>
      <c r="H19" s="13"/>
      <c r="I19" s="14"/>
      <c r="J19" s="13"/>
    </row>
    <row r="21" spans="1:10">
      <c r="A21" s="3"/>
      <c r="B21" s="4"/>
      <c r="C21" s="3"/>
      <c r="D21" s="3"/>
      <c r="E21" s="3"/>
      <c r="F21" s="9"/>
      <c r="G21" s="6"/>
    </row>
    <row r="26" spans="1:10">
      <c r="A26" s="3"/>
      <c r="B26" s="3"/>
      <c r="C26" s="3"/>
      <c r="D26" s="3"/>
      <c r="E26" s="3"/>
      <c r="F26" s="9"/>
      <c r="G26" s="6"/>
    </row>
    <row r="27" spans="1:10">
      <c r="A27" s="3"/>
      <c r="B27" s="3"/>
      <c r="C27" s="3"/>
      <c r="D27" s="3"/>
      <c r="E27" s="3"/>
      <c r="F27" s="9"/>
      <c r="G27" s="6"/>
    </row>
    <row r="28" spans="1:10">
      <c r="A28" s="5"/>
      <c r="B28" s="5"/>
      <c r="C28" s="5"/>
      <c r="D28" s="5"/>
      <c r="E28" s="5"/>
      <c r="F28" s="10"/>
      <c r="G28" s="12"/>
    </row>
    <row r="29" spans="1:10">
      <c r="F29" s="9"/>
      <c r="G29" s="6"/>
    </row>
    <row r="30" spans="1:10">
      <c r="A30" s="3"/>
      <c r="B30" s="3"/>
      <c r="C30" s="3"/>
    </row>
    <row r="31" spans="1:10">
      <c r="A31" s="3"/>
      <c r="B31" s="3"/>
    </row>
    <row r="32" spans="1:10">
      <c r="A32" s="3"/>
      <c r="B32" s="3"/>
    </row>
    <row r="33" spans="1:2">
      <c r="A33" s="3"/>
      <c r="B33" s="3"/>
    </row>
    <row r="34" spans="1:2">
      <c r="A34" s="3"/>
      <c r="B34" s="3"/>
    </row>
    <row r="35" spans="1:2">
      <c r="A35" s="3"/>
      <c r="B35" s="3"/>
    </row>
    <row r="36" spans="1:2">
      <c r="A36" s="3"/>
      <c r="B36" s="3"/>
    </row>
    <row r="37" spans="1:2">
      <c r="A37" s="3"/>
      <c r="B37" s="3"/>
    </row>
    <row r="38" spans="1:2">
      <c r="A38" s="3"/>
      <c r="B38" s="3"/>
    </row>
    <row r="39" spans="1:2">
      <c r="A39" s="3"/>
      <c r="B39" s="3"/>
    </row>
    <row r="40" spans="1:2">
      <c r="A40" s="3"/>
      <c r="B40" s="3"/>
    </row>
    <row r="41" spans="1:2">
      <c r="A41" s="3"/>
      <c r="B41" s="3"/>
    </row>
    <row r="42" spans="1:2">
      <c r="A42" s="3"/>
      <c r="B42" s="3"/>
    </row>
    <row r="43" spans="1:2">
      <c r="A43" s="3"/>
      <c r="B43" s="3"/>
    </row>
    <row r="44" spans="1:2">
      <c r="A44" s="3"/>
      <c r="B44" s="3"/>
    </row>
    <row r="45" spans="1:2">
      <c r="A45" s="3"/>
      <c r="B45" s="3"/>
    </row>
    <row r="46" spans="1:2">
      <c r="A46" s="3"/>
      <c r="B46" s="3"/>
    </row>
    <row r="47" spans="1:2">
      <c r="A47" s="3"/>
      <c r="B47" s="3"/>
    </row>
    <row r="48" spans="1:2">
      <c r="A48" s="3"/>
      <c r="B48" s="3"/>
    </row>
    <row r="49" spans="1:2">
      <c r="A49" s="3"/>
      <c r="B49" s="3"/>
    </row>
    <row r="50" spans="1:2">
      <c r="A50" s="3"/>
      <c r="B50" s="3"/>
    </row>
    <row r="51" spans="1:2">
      <c r="A51" s="3"/>
      <c r="B51" s="3"/>
    </row>
    <row r="52" spans="1:2">
      <c r="A52" s="3"/>
      <c r="B52" s="3"/>
    </row>
    <row r="53" spans="1:2">
      <c r="A53" s="3"/>
      <c r="B53" s="3"/>
    </row>
    <row r="54" spans="1:2">
      <c r="A54" s="3"/>
      <c r="B54" s="3"/>
    </row>
    <row r="55" spans="1:2">
      <c r="A55" s="3"/>
      <c r="B55" s="3"/>
    </row>
    <row r="56" spans="1:2">
      <c r="A56" s="3"/>
      <c r="B56" s="3"/>
    </row>
    <row r="57" spans="1:2">
      <c r="A57" s="3"/>
      <c r="B57" s="3"/>
    </row>
    <row r="58" spans="1:2">
      <c r="A58" s="3"/>
      <c r="B58" s="3"/>
    </row>
    <row r="59" spans="1:2">
      <c r="A59" s="3"/>
      <c r="B59" s="3"/>
    </row>
    <row r="60" spans="1:2">
      <c r="A60" s="3"/>
      <c r="B60" s="3"/>
    </row>
    <row r="61" spans="1:2">
      <c r="A61" s="3"/>
      <c r="B61" s="3"/>
    </row>
    <row r="62" spans="1:2">
      <c r="A62" s="3"/>
      <c r="B62" s="3"/>
    </row>
    <row r="63" spans="1:2">
      <c r="A63" s="3"/>
      <c r="B63" s="3"/>
    </row>
  </sheetData>
  <mergeCells count="8">
    <mergeCell ref="A6:G6"/>
    <mergeCell ref="A8:A10"/>
    <mergeCell ref="B8:B10"/>
    <mergeCell ref="C8:C10"/>
    <mergeCell ref="D8:D10"/>
    <mergeCell ref="E8:E10"/>
    <mergeCell ref="F8:F10"/>
    <mergeCell ref="G8:G10"/>
  </mergeCells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Расчет</vt:lpstr>
      <vt:lpstr>Новые заимствования</vt:lpstr>
      <vt:lpstr>казначейский</vt:lpstr>
      <vt:lpstr>казначейский!Область_печати</vt:lpstr>
      <vt:lpstr>'Новые заимствования'!Область_печати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2017-05-12T14:43:26Z</cp:lastPrinted>
  <dcterms:created xsi:type="dcterms:W3CDTF">1996-10-08T23:32:33Z</dcterms:created>
  <dcterms:modified xsi:type="dcterms:W3CDTF">2017-05-15T07:39:39Z</dcterms:modified>
</cp:coreProperties>
</file>