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440" windowHeight="12075"/>
  </bookViews>
  <sheets>
    <sheet name="Лист1" sheetId="1" r:id="rId1"/>
  </sheets>
  <definedNames>
    <definedName name="_xlnm.Print_Titles" localSheetId="0">Лист1!$6:$7</definedName>
    <definedName name="_xlnm.Print_Area" localSheetId="0">Лист1!$A$1:$H$203</definedName>
  </definedNames>
  <calcPr calcId="125725"/>
</workbook>
</file>

<file path=xl/calcChain.xml><?xml version="1.0" encoding="utf-8"?>
<calcChain xmlns="http://schemas.openxmlformats.org/spreadsheetml/2006/main">
  <c r="F36" i="1"/>
  <c r="F51"/>
  <c r="F101"/>
  <c r="F127"/>
  <c r="E202"/>
  <c r="E201"/>
  <c r="E200"/>
  <c r="E198"/>
  <c r="E197"/>
  <c r="E196"/>
  <c r="E195"/>
  <c r="E194"/>
  <c r="E193"/>
  <c r="E192"/>
  <c r="E191"/>
  <c r="E190"/>
  <c r="E199" s="1"/>
  <c r="E188"/>
  <c r="E187"/>
  <c r="E186"/>
  <c r="E185"/>
  <c r="E184"/>
  <c r="E183"/>
  <c r="E182"/>
  <c r="E181"/>
  <c r="E180"/>
  <c r="E179"/>
  <c r="E178"/>
  <c r="E177"/>
  <c r="E175"/>
  <c r="E174"/>
  <c r="E173"/>
  <c r="E172"/>
  <c r="E171"/>
  <c r="E170"/>
  <c r="E169"/>
  <c r="E168"/>
  <c r="E167"/>
  <c r="E166"/>
  <c r="E165"/>
  <c r="E164"/>
  <c r="E163"/>
  <c r="E162"/>
  <c r="E161"/>
  <c r="E159"/>
  <c r="E158"/>
  <c r="E157"/>
  <c r="E156"/>
  <c r="E155"/>
  <c r="E154"/>
  <c r="E160" s="1"/>
  <c r="E153"/>
  <c r="E152"/>
  <c r="E151"/>
  <c r="E150"/>
  <c r="E148"/>
  <c r="E147"/>
  <c r="E146"/>
  <c r="E145"/>
  <c r="E144"/>
  <c r="E143"/>
  <c r="E142"/>
  <c r="E141"/>
  <c r="E140"/>
  <c r="E139"/>
  <c r="E138"/>
  <c r="E137"/>
  <c r="E136"/>
  <c r="E135"/>
  <c r="E134"/>
  <c r="E133"/>
  <c r="E131"/>
  <c r="E130"/>
  <c r="E129"/>
  <c r="E128"/>
  <c r="E127"/>
  <c r="E126"/>
  <c r="E125"/>
  <c r="E124"/>
  <c r="E123"/>
  <c r="E122"/>
  <c r="E121"/>
  <c r="E120"/>
  <c r="E119"/>
  <c r="E118"/>
  <c r="E116"/>
  <c r="E115"/>
  <c r="E114"/>
  <c r="E113"/>
  <c r="E112"/>
  <c r="E111"/>
  <c r="E110"/>
  <c r="E117" s="1"/>
  <c r="E108"/>
  <c r="E107"/>
  <c r="E106"/>
  <c r="E105"/>
  <c r="E104"/>
  <c r="E103"/>
  <c r="E102"/>
  <c r="E101"/>
  <c r="E100"/>
  <c r="E99"/>
  <c r="E98"/>
  <c r="E97"/>
  <c r="E96"/>
  <c r="E95"/>
  <c r="E94"/>
  <c r="E93"/>
  <c r="E91"/>
  <c r="E90"/>
  <c r="E89"/>
  <c r="E88"/>
  <c r="E87"/>
  <c r="E85"/>
  <c r="E84"/>
  <c r="E83"/>
  <c r="E82"/>
  <c r="E80"/>
  <c r="E79"/>
  <c r="E78"/>
  <c r="E77"/>
  <c r="E76"/>
  <c r="E75"/>
  <c r="E81" s="1"/>
  <c r="E73"/>
  <c r="E72"/>
  <c r="E71"/>
  <c r="E70"/>
  <c r="E68"/>
  <c r="E67"/>
  <c r="E66"/>
  <c r="E65"/>
  <c r="E64"/>
  <c r="E63"/>
  <c r="E62"/>
  <c r="E60"/>
  <c r="E59"/>
  <c r="E58"/>
  <c r="E57"/>
  <c r="E56"/>
  <c r="E55"/>
  <c r="E53"/>
  <c r="E52"/>
  <c r="E51"/>
  <c r="E50"/>
  <c r="E49"/>
  <c r="E48"/>
  <c r="E47"/>
  <c r="E46"/>
  <c r="E45"/>
  <c r="E43"/>
  <c r="E44" s="1"/>
  <c r="E42"/>
  <c r="E41"/>
  <c r="E40"/>
  <c r="E39"/>
  <c r="E37"/>
  <c r="E38" s="1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D200"/>
  <c r="G200" s="1"/>
  <c r="D201"/>
  <c r="H201" s="1"/>
  <c r="D202"/>
  <c r="H202"/>
  <c r="H159"/>
  <c r="H157"/>
  <c r="H156"/>
  <c r="H152"/>
  <c r="H151"/>
  <c r="H118"/>
  <c r="H90"/>
  <c r="H89"/>
  <c r="H87"/>
  <c r="H73"/>
  <c r="H70"/>
  <c r="H65"/>
  <c r="H62"/>
  <c r="H60"/>
  <c r="H56"/>
  <c r="H52"/>
  <c r="H51"/>
  <c r="H47"/>
  <c r="H43"/>
  <c r="H39"/>
  <c r="H35"/>
  <c r="H34"/>
  <c r="H30"/>
  <c r="H27"/>
  <c r="H26"/>
  <c r="H22"/>
  <c r="H19"/>
  <c r="H18"/>
  <c r="H14"/>
  <c r="H11"/>
  <c r="H10"/>
  <c r="G105"/>
  <c r="F81"/>
  <c r="F74"/>
  <c r="H74" s="1"/>
  <c r="G72"/>
  <c r="G71"/>
  <c r="F61"/>
  <c r="D118"/>
  <c r="E92"/>
  <c r="G201"/>
  <c r="D198"/>
  <c r="H198" s="1"/>
  <c r="D197"/>
  <c r="H197" s="1"/>
  <c r="D196"/>
  <c r="G196" s="1"/>
  <c r="D195"/>
  <c r="G195" s="1"/>
  <c r="D194"/>
  <c r="G194" s="1"/>
  <c r="D193"/>
  <c r="H193" s="1"/>
  <c r="D192"/>
  <c r="D199" s="1"/>
  <c r="D191"/>
  <c r="H191" s="1"/>
  <c r="D190"/>
  <c r="H190" s="1"/>
  <c r="D188"/>
  <c r="G188" s="1"/>
  <c r="D187"/>
  <c r="H187" s="1"/>
  <c r="D186"/>
  <c r="G186" s="1"/>
  <c r="D185"/>
  <c r="G185" s="1"/>
  <c r="D184"/>
  <c r="G184" s="1"/>
  <c r="D183"/>
  <c r="H183" s="1"/>
  <c r="D182"/>
  <c r="H182" s="1"/>
  <c r="D181"/>
  <c r="H181" s="1"/>
  <c r="D180"/>
  <c r="G180" s="1"/>
  <c r="D179"/>
  <c r="H179" s="1"/>
  <c r="D178"/>
  <c r="G178" s="1"/>
  <c r="D177"/>
  <c r="G177" s="1"/>
  <c r="D175"/>
  <c r="H175" s="1"/>
  <c r="D174"/>
  <c r="H174" s="1"/>
  <c r="D173"/>
  <c r="G173" s="1"/>
  <c r="D172"/>
  <c r="G172" s="1"/>
  <c r="D171"/>
  <c r="G171" s="1"/>
  <c r="D170"/>
  <c r="H170" s="1"/>
  <c r="D169"/>
  <c r="H169" s="1"/>
  <c r="D168"/>
  <c r="H168" s="1"/>
  <c r="D167"/>
  <c r="H167" s="1"/>
  <c r="D166"/>
  <c r="G166" s="1"/>
  <c r="D165"/>
  <c r="G165" s="1"/>
  <c r="D164"/>
  <c r="G164" s="1"/>
  <c r="D163"/>
  <c r="G163" s="1"/>
  <c r="D162"/>
  <c r="H162" s="1"/>
  <c r="D161"/>
  <c r="H161" s="1"/>
  <c r="D150"/>
  <c r="H150" s="1"/>
  <c r="D159"/>
  <c r="D158"/>
  <c r="G158" s="1"/>
  <c r="D157"/>
  <c r="G157" s="1"/>
  <c r="D156"/>
  <c r="G156" s="1"/>
  <c r="D155"/>
  <c r="G155" s="1"/>
  <c r="D154"/>
  <c r="G154" s="1"/>
  <c r="D153"/>
  <c r="D152"/>
  <c r="D151"/>
  <c r="D148"/>
  <c r="G148" s="1"/>
  <c r="D147"/>
  <c r="G147" s="1"/>
  <c r="D146"/>
  <c r="H146" s="1"/>
  <c r="D145"/>
  <c r="G145" s="1"/>
  <c r="D144"/>
  <c r="G144" s="1"/>
  <c r="D143"/>
  <c r="G143" s="1"/>
  <c r="D142"/>
  <c r="G142" s="1"/>
  <c r="D141"/>
  <c r="G141" s="1"/>
  <c r="D140"/>
  <c r="H140" s="1"/>
  <c r="D139"/>
  <c r="H139" s="1"/>
  <c r="D138"/>
  <c r="H138" s="1"/>
  <c r="D137"/>
  <c r="G137" s="1"/>
  <c r="D136"/>
  <c r="G136" s="1"/>
  <c r="D135"/>
  <c r="G135" s="1"/>
  <c r="D134"/>
  <c r="D133"/>
  <c r="G133" s="1"/>
  <c r="D131"/>
  <c r="G131" s="1"/>
  <c r="D130"/>
  <c r="G130" s="1"/>
  <c r="D129"/>
  <c r="G129" s="1"/>
  <c r="D128"/>
  <c r="H128" s="1"/>
  <c r="D127"/>
  <c r="D126"/>
  <c r="H126" s="1"/>
  <c r="D125"/>
  <c r="G125" s="1"/>
  <c r="D124"/>
  <c r="H124" s="1"/>
  <c r="D123"/>
  <c r="G123" s="1"/>
  <c r="D122"/>
  <c r="G122" s="1"/>
  <c r="D121"/>
  <c r="G121" s="1"/>
  <c r="D120"/>
  <c r="H120" s="1"/>
  <c r="D119"/>
  <c r="H119" s="1"/>
  <c r="D116"/>
  <c r="H116" s="1"/>
  <c r="D115"/>
  <c r="G115" s="1"/>
  <c r="D114"/>
  <c r="G114" s="1"/>
  <c r="D113"/>
  <c r="G113" s="1"/>
  <c r="D112"/>
  <c r="H112" s="1"/>
  <c r="D111"/>
  <c r="H111" s="1"/>
  <c r="D110"/>
  <c r="H110" s="1"/>
  <c r="D108"/>
  <c r="G108" s="1"/>
  <c r="D107"/>
  <c r="D105"/>
  <c r="H105" s="1"/>
  <c r="D104"/>
  <c r="H104" s="1"/>
  <c r="D103"/>
  <c r="H103" s="1"/>
  <c r="D102"/>
  <c r="G102" s="1"/>
  <c r="D101"/>
  <c r="G101" s="1"/>
  <c r="D100"/>
  <c r="H100" s="1"/>
  <c r="D99"/>
  <c r="G99" s="1"/>
  <c r="D98"/>
  <c r="H98" s="1"/>
  <c r="D97"/>
  <c r="H97" s="1"/>
  <c r="D96"/>
  <c r="H96" s="1"/>
  <c r="D95"/>
  <c r="G95" s="1"/>
  <c r="D94"/>
  <c r="G94" s="1"/>
  <c r="D93"/>
  <c r="D92"/>
  <c r="D91"/>
  <c r="H91" s="1"/>
  <c r="D90"/>
  <c r="G90" s="1"/>
  <c r="D89"/>
  <c r="G89" s="1"/>
  <c r="D88"/>
  <c r="H88" s="1"/>
  <c r="D87"/>
  <c r="G87" s="1"/>
  <c r="D85"/>
  <c r="H85" s="1"/>
  <c r="D84"/>
  <c r="G84" s="1"/>
  <c r="D83"/>
  <c r="G83" s="1"/>
  <c r="D82"/>
  <c r="G82" s="1"/>
  <c r="D80"/>
  <c r="H80" s="1"/>
  <c r="D79"/>
  <c r="H79" s="1"/>
  <c r="D78"/>
  <c r="G78" s="1"/>
  <c r="D77"/>
  <c r="G77" s="1"/>
  <c r="D76"/>
  <c r="G76" s="1"/>
  <c r="D75"/>
  <c r="D73"/>
  <c r="D72"/>
  <c r="H72" s="1"/>
  <c r="D71"/>
  <c r="H71" s="1"/>
  <c r="D70"/>
  <c r="G70" s="1"/>
  <c r="D68"/>
  <c r="H68" s="1"/>
  <c r="D67"/>
  <c r="H67" s="1"/>
  <c r="D66"/>
  <c r="H66" s="1"/>
  <c r="D65"/>
  <c r="D64"/>
  <c r="G64" s="1"/>
  <c r="D63"/>
  <c r="H63" s="1"/>
  <c r="D62"/>
  <c r="D69" s="1"/>
  <c r="D60"/>
  <c r="D59"/>
  <c r="H59" s="1"/>
  <c r="D58"/>
  <c r="H58" s="1"/>
  <c r="D57"/>
  <c r="H57" s="1"/>
  <c r="D56"/>
  <c r="D55"/>
  <c r="H55" s="1"/>
  <c r="D53"/>
  <c r="H53" s="1"/>
  <c r="D52"/>
  <c r="D51"/>
  <c r="D50"/>
  <c r="H50" s="1"/>
  <c r="D49"/>
  <c r="H49" s="1"/>
  <c r="D48"/>
  <c r="H48" s="1"/>
  <c r="D47"/>
  <c r="G47" s="1"/>
  <c r="D46"/>
  <c r="G46" s="1"/>
  <c r="D45"/>
  <c r="H45" s="1"/>
  <c r="F189"/>
  <c r="C189"/>
  <c r="F199"/>
  <c r="H199" s="1"/>
  <c r="C199"/>
  <c r="C176"/>
  <c r="C160"/>
  <c r="C149"/>
  <c r="C132"/>
  <c r="C117"/>
  <c r="C109"/>
  <c r="C106"/>
  <c r="C86"/>
  <c r="C74"/>
  <c r="C69"/>
  <c r="C61"/>
  <c r="C54"/>
  <c r="D43"/>
  <c r="D42"/>
  <c r="G42" s="1"/>
  <c r="D41"/>
  <c r="G41" s="1"/>
  <c r="D40"/>
  <c r="G40" s="1"/>
  <c r="D39"/>
  <c r="D37"/>
  <c r="G37" s="1"/>
  <c r="D36"/>
  <c r="D35"/>
  <c r="G35" s="1"/>
  <c r="D34"/>
  <c r="G34" s="1"/>
  <c r="D33"/>
  <c r="G33" s="1"/>
  <c r="D32"/>
  <c r="G32" s="1"/>
  <c r="D31"/>
  <c r="G31" s="1"/>
  <c r="D30"/>
  <c r="G30" s="1"/>
  <c r="C38"/>
  <c r="D28"/>
  <c r="G28" s="1"/>
  <c r="D27"/>
  <c r="D26"/>
  <c r="D25"/>
  <c r="H25" s="1"/>
  <c r="D24"/>
  <c r="H24" s="1"/>
  <c r="D23"/>
  <c r="H23" s="1"/>
  <c r="D22"/>
  <c r="G22" s="1"/>
  <c r="D21"/>
  <c r="G21" s="1"/>
  <c r="D20"/>
  <c r="G20" s="1"/>
  <c r="D19"/>
  <c r="G19" s="1"/>
  <c r="D18"/>
  <c r="D17"/>
  <c r="H17" s="1"/>
  <c r="D16"/>
  <c r="H16" s="1"/>
  <c r="D15"/>
  <c r="H15" s="1"/>
  <c r="D14"/>
  <c r="D13"/>
  <c r="G13" s="1"/>
  <c r="D12"/>
  <c r="G12" s="1"/>
  <c r="D11"/>
  <c r="G11" s="1"/>
  <c r="D10"/>
  <c r="D9"/>
  <c r="H9" s="1"/>
  <c r="D8"/>
  <c r="H8" s="1"/>
  <c r="C29"/>
  <c r="C203" s="1"/>
  <c r="F160"/>
  <c r="F149"/>
  <c r="F132"/>
  <c r="F117"/>
  <c r="D117"/>
  <c r="F109"/>
  <c r="F92"/>
  <c r="H92" s="1"/>
  <c r="F86"/>
  <c r="D74"/>
  <c r="F69"/>
  <c r="F44"/>
  <c r="F38"/>
  <c r="G202"/>
  <c r="G198"/>
  <c r="G197"/>
  <c r="G193"/>
  <c r="G190"/>
  <c r="G187"/>
  <c r="G181"/>
  <c r="G179"/>
  <c r="G175"/>
  <c r="G169"/>
  <c r="G168"/>
  <c r="G167"/>
  <c r="G161"/>
  <c r="G159"/>
  <c r="G152"/>
  <c r="G151"/>
  <c r="G150"/>
  <c r="G146"/>
  <c r="G140"/>
  <c r="G139"/>
  <c r="G138"/>
  <c r="G134"/>
  <c r="G126"/>
  <c r="G124"/>
  <c r="G120"/>
  <c r="G119"/>
  <c r="G118"/>
  <c r="G116"/>
  <c r="G111"/>
  <c r="G110"/>
  <c r="G91"/>
  <c r="G85"/>
  <c r="G80"/>
  <c r="G79"/>
  <c r="G65"/>
  <c r="G63"/>
  <c r="G62"/>
  <c r="G60"/>
  <c r="G55"/>
  <c r="G53"/>
  <c r="G45"/>
  <c r="G43"/>
  <c r="G39"/>
  <c r="G27"/>
  <c r="G8"/>
  <c r="G36" l="1"/>
  <c r="H127"/>
  <c r="H69"/>
  <c r="H44"/>
  <c r="H114"/>
  <c r="H123"/>
  <c r="H131"/>
  <c r="H148"/>
  <c r="H166"/>
  <c r="G68"/>
  <c r="H132"/>
  <c r="D132"/>
  <c r="D160"/>
  <c r="G59"/>
  <c r="G103"/>
  <c r="H82"/>
  <c r="H99"/>
  <c r="H108"/>
  <c r="H135"/>
  <c r="H143"/>
  <c r="H178"/>
  <c r="H186"/>
  <c r="H195"/>
  <c r="G67"/>
  <c r="G88"/>
  <c r="G128"/>
  <c r="G192"/>
  <c r="H117"/>
  <c r="D109"/>
  <c r="D149"/>
  <c r="H149" s="1"/>
  <c r="H61"/>
  <c r="G98"/>
  <c r="H13"/>
  <c r="H21"/>
  <c r="H37"/>
  <c r="H46"/>
  <c r="H64"/>
  <c r="H107"/>
  <c r="H125"/>
  <c r="H134"/>
  <c r="H142"/>
  <c r="H177"/>
  <c r="H185"/>
  <c r="H194"/>
  <c r="G15"/>
  <c r="G66"/>
  <c r="G112"/>
  <c r="G127"/>
  <c r="G153"/>
  <c r="G174"/>
  <c r="G191"/>
  <c r="H12"/>
  <c r="H20"/>
  <c r="H28"/>
  <c r="H36"/>
  <c r="H115"/>
  <c r="H133"/>
  <c r="H141"/>
  <c r="H158"/>
  <c r="H184"/>
  <c r="H78"/>
  <c r="H192"/>
  <c r="H109"/>
  <c r="H95"/>
  <c r="H122"/>
  <c r="H147"/>
  <c r="G183"/>
  <c r="H33"/>
  <c r="H42"/>
  <c r="H76"/>
  <c r="H94"/>
  <c r="H102"/>
  <c r="H121"/>
  <c r="H129"/>
  <c r="H155"/>
  <c r="H164"/>
  <c r="H172"/>
  <c r="H113"/>
  <c r="H165"/>
  <c r="G182"/>
  <c r="H160"/>
  <c r="D81"/>
  <c r="H81" s="1"/>
  <c r="D106"/>
  <c r="G170"/>
  <c r="H32"/>
  <c r="H41"/>
  <c r="H75"/>
  <c r="H84"/>
  <c r="H93"/>
  <c r="H101"/>
  <c r="H137"/>
  <c r="H145"/>
  <c r="H154"/>
  <c r="H163"/>
  <c r="H171"/>
  <c r="H180"/>
  <c r="H188"/>
  <c r="H77"/>
  <c r="H130"/>
  <c r="H173"/>
  <c r="D86"/>
  <c r="H86" s="1"/>
  <c r="D61"/>
  <c r="G162"/>
  <c r="H31"/>
  <c r="H40"/>
  <c r="H83"/>
  <c r="H136"/>
  <c r="H144"/>
  <c r="H153"/>
  <c r="H196"/>
  <c r="H200"/>
  <c r="G100"/>
  <c r="G97"/>
  <c r="G96"/>
  <c r="G104"/>
  <c r="F106"/>
  <c r="G73"/>
  <c r="F176"/>
  <c r="H176" s="1"/>
  <c r="G58"/>
  <c r="G57"/>
  <c r="G56"/>
  <c r="F54"/>
  <c r="G52"/>
  <c r="G51"/>
  <c r="G50"/>
  <c r="G49"/>
  <c r="G48"/>
  <c r="F29"/>
  <c r="G10"/>
  <c r="G18"/>
  <c r="G26"/>
  <c r="G9"/>
  <c r="G17"/>
  <c r="G25"/>
  <c r="G16"/>
  <c r="G24"/>
  <c r="G23"/>
  <c r="G14"/>
  <c r="G199"/>
  <c r="E61"/>
  <c r="E86"/>
  <c r="E69"/>
  <c r="E149"/>
  <c r="E132"/>
  <c r="E176"/>
  <c r="E109"/>
  <c r="E189"/>
  <c r="E74"/>
  <c r="E54"/>
  <c r="D189"/>
  <c r="H189" s="1"/>
  <c r="D176"/>
  <c r="G160"/>
  <c r="G107"/>
  <c r="G93"/>
  <c r="G92"/>
  <c r="G75"/>
  <c r="G61"/>
  <c r="D54"/>
  <c r="G81"/>
  <c r="G117"/>
  <c r="D44"/>
  <c r="G189"/>
  <c r="D38"/>
  <c r="G38" s="1"/>
  <c r="D29"/>
  <c r="G132"/>
  <c r="G109"/>
  <c r="G74"/>
  <c r="G69"/>
  <c r="G44"/>
  <c r="G149" l="1"/>
  <c r="G86"/>
  <c r="D203"/>
  <c r="H29"/>
  <c r="H38"/>
  <c r="H54"/>
  <c r="G54"/>
  <c r="G106"/>
  <c r="H106"/>
  <c r="G176"/>
  <c r="G29"/>
  <c r="F203"/>
  <c r="E203"/>
  <c r="G203" l="1"/>
  <c r="H203"/>
</calcChain>
</file>

<file path=xl/sharedStrings.xml><?xml version="1.0" encoding="utf-8"?>
<sst xmlns="http://schemas.openxmlformats.org/spreadsheetml/2006/main" count="229" uniqueCount="203">
  <si>
    <t>Наименование муниципального района, городского округа</t>
  </si>
  <si>
    <t>МО "Пинежский муниципальный район"</t>
  </si>
  <si>
    <t>МО "Приморский муниципальный район"</t>
  </si>
  <si>
    <t>МО "Мезенский муниципальный район"</t>
  </si>
  <si>
    <t>тыс. рублей</t>
  </si>
  <si>
    <t>МО "Вельский муниципальный район"</t>
  </si>
  <si>
    <t>МО "Виноградовский муниципальный район"</t>
  </si>
  <si>
    <t>МО "Каргопольский муниципальный район"</t>
  </si>
  <si>
    <t>МО "Верхнетоемский муниципальный район"</t>
  </si>
  <si>
    <t>МО "Вилегодский муниципальный район"</t>
  </si>
  <si>
    <t>МО "Красноборский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</si>
  <si>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</si>
  <si>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</si>
  <si>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</si>
  <si>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</si>
  <si>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</si>
  <si>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</si>
  <si>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</si>
  <si>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Наименование территории, где отсутствует военный комиссариат</t>
  </si>
  <si>
    <t>МО "Аргуновское"</t>
  </si>
  <si>
    <t>МО "Благовещенское"</t>
  </si>
  <si>
    <t>МО "Верхнеустькулойское"</t>
  </si>
  <si>
    <t>МО "Верхнешоношское"</t>
  </si>
  <si>
    <t>МО "Кулойское"</t>
  </si>
  <si>
    <t>МО "Липовское"</t>
  </si>
  <si>
    <t>МО "Муравьевское"</t>
  </si>
  <si>
    <t>МО "Низовское"</t>
  </si>
  <si>
    <t>МО "Пакшеньгское"</t>
  </si>
  <si>
    <t>МО "Пежемское"</t>
  </si>
  <si>
    <t>МО "Попонаволоцкое"</t>
  </si>
  <si>
    <t>МО "Пуйское"</t>
  </si>
  <si>
    <t>МО "Ракуло-Кокшеньгское"</t>
  </si>
  <si>
    <t>МО "Солгинское"</t>
  </si>
  <si>
    <t>МО "Судромское"</t>
  </si>
  <si>
    <t>МО "Тегринское"</t>
  </si>
  <si>
    <t>МО "Усть-Вельское"</t>
  </si>
  <si>
    <t>МО "Усть-Шоношское"</t>
  </si>
  <si>
    <t>МО "Хозьминское"</t>
  </si>
  <si>
    <t>МО "Шадреньгское"</t>
  </si>
  <si>
    <t>МО "Шоношское"</t>
  </si>
  <si>
    <t>Итого</t>
  </si>
  <si>
    <t>МО "Афанасьевское"</t>
  </si>
  <si>
    <t>МО "Верхнетоемское"</t>
  </si>
  <si>
    <t>МО "Выйское"</t>
  </si>
  <si>
    <t>МО "Горковское"</t>
  </si>
  <si>
    <t>МО "Двинское"</t>
  </si>
  <si>
    <t>МО "Пучужское"</t>
  </si>
  <si>
    <t>МО "Сефтренское"</t>
  </si>
  <si>
    <t>МО "Федьковское"</t>
  </si>
  <si>
    <t>МО "Беляевское"</t>
  </si>
  <si>
    <t>МО "Вилегодское"</t>
  </si>
  <si>
    <t>МО "Никольское"</t>
  </si>
  <si>
    <t>МО "Павловское"</t>
  </si>
  <si>
    <t>МО "Селянское"</t>
  </si>
  <si>
    <t>МО "Березниковское"</t>
  </si>
  <si>
    <t>МО "Борецкое"</t>
  </si>
  <si>
    <t>МО "Заостровское"</t>
  </si>
  <si>
    <t>МО "Кицкое"</t>
  </si>
  <si>
    <t>МО "Моржегорское"</t>
  </si>
  <si>
    <t>МО "Осиновское"</t>
  </si>
  <si>
    <t>МО "Рочегодское"</t>
  </si>
  <si>
    <t>МО "Усть-Ваеньгское"</t>
  </si>
  <si>
    <t>МО "Шидровское"</t>
  </si>
  <si>
    <t>МО "Каргопольское"</t>
  </si>
  <si>
    <t>МО "Ошевенское"</t>
  </si>
  <si>
    <t>МО "Печниковское"</t>
  </si>
  <si>
    <t>МО "Приозерное"</t>
  </si>
  <si>
    <t>МО "Ухотское"</t>
  </si>
  <si>
    <t>МО "Коношский муниципальный район"</t>
  </si>
  <si>
    <t>МО "Волошское"</t>
  </si>
  <si>
    <t>МО "Вохтомское"</t>
  </si>
  <si>
    <t>МО "Ерцевское"</t>
  </si>
  <si>
    <t>МО "Климовское"</t>
  </si>
  <si>
    <t>МО "Мирный"</t>
  </si>
  <si>
    <t>МО "Подюжское"</t>
  </si>
  <si>
    <t>МО "Тавреньгское"</t>
  </si>
  <si>
    <t>МО "Котласский муниципальный район"</t>
  </si>
  <si>
    <t>МО "Приводинское"</t>
  </si>
  <si>
    <t>МО "Сольвычегодское"</t>
  </si>
  <si>
    <t>МО "Черемушское"</t>
  </si>
  <si>
    <t>МО "Шипицынское"</t>
  </si>
  <si>
    <t>МО "Белослудское"</t>
  </si>
  <si>
    <t>МО "Верхнеуфтюгское"</t>
  </si>
  <si>
    <t>МО "Куликовское"</t>
  </si>
  <si>
    <t>МО "Пермогорское"</t>
  </si>
  <si>
    <t>МО "Телеговское"</t>
  </si>
  <si>
    <t>МО "Черевковское"</t>
  </si>
  <si>
    <t>МО "Ленский муниципальный район"</t>
  </si>
  <si>
    <t>МО "Козьминское"</t>
  </si>
  <si>
    <t>МО "Сафроновское"</t>
  </si>
  <si>
    <t>МО "Сойгинское"</t>
  </si>
  <si>
    <t>МО "Урдомское"</t>
  </si>
  <si>
    <t>МО "Вожгорское"</t>
  </si>
  <si>
    <t>МО "Койнасское"</t>
  </si>
  <si>
    <t>МО "Олемское"</t>
  </si>
  <si>
    <t>МО "Ценогорское"</t>
  </si>
  <si>
    <t>МО "Юромское"</t>
  </si>
  <si>
    <t>МО "Быченское"</t>
  </si>
  <si>
    <t>МО "Долгощельское"</t>
  </si>
  <si>
    <t>МО "Дорогорское"</t>
  </si>
  <si>
    <t>МО "Жердское"</t>
  </si>
  <si>
    <t>МО "Каменское"</t>
  </si>
  <si>
    <t>МО "Козьмогородское"</t>
  </si>
  <si>
    <t>МО "Койденское"</t>
  </si>
  <si>
    <t>МО "Мосеевское"</t>
  </si>
  <si>
    <t>МО "Ручьевское"</t>
  </si>
  <si>
    <t>МО "Сафоновское"</t>
  </si>
  <si>
    <t>МО "Совпольское"</t>
  </si>
  <si>
    <t>МО "Соянское"</t>
  </si>
  <si>
    <t>МО "Целегорское"</t>
  </si>
  <si>
    <t>МО "Мошинское"</t>
  </si>
  <si>
    <t>МО "Шалакушское"</t>
  </si>
  <si>
    <t>МО "Золотухское"</t>
  </si>
  <si>
    <t>МО "Кодинское"</t>
  </si>
  <si>
    <t>МО "Малошуйское"</t>
  </si>
  <si>
    <t>МО "Нименьгское"</t>
  </si>
  <si>
    <t>МО "Покровское"</t>
  </si>
  <si>
    <t>МО "Порожское"</t>
  </si>
  <si>
    <t>МО "Чекуевское"</t>
  </si>
  <si>
    <t>МО "Веркольское"</t>
  </si>
  <si>
    <t>МО "Кеврольское"</t>
  </si>
  <si>
    <t>МО "Кушкопальское"</t>
  </si>
  <si>
    <t>МО "Лавельское"</t>
  </si>
  <si>
    <t>МО "Междуреченское"</t>
  </si>
  <si>
    <t>МО "Нюхченское"</t>
  </si>
  <si>
    <t>МО "Пинежское"</t>
  </si>
  <si>
    <t>МО "Пиринемское"</t>
  </si>
  <si>
    <t>МО "Покшеньгское"</t>
  </si>
  <si>
    <t>МО "Сийское"</t>
  </si>
  <si>
    <t>МО "Сосновское"</t>
  </si>
  <si>
    <t>МО "Сурское"</t>
  </si>
  <si>
    <t>МО "Труфаногорское"</t>
  </si>
  <si>
    <t>МО "Шилегское"</t>
  </si>
  <si>
    <t>МО "Емцовское"</t>
  </si>
  <si>
    <t>МО "Кенозерское"</t>
  </si>
  <si>
    <t>МО "Кенорецкое"</t>
  </si>
  <si>
    <t>МО "Коневское"</t>
  </si>
  <si>
    <t>МО "Обозерское"</t>
  </si>
  <si>
    <t>МО "Оксовское"</t>
  </si>
  <si>
    <t>МО "Почезерское"</t>
  </si>
  <si>
    <t>МО "Пуксоозерское"</t>
  </si>
  <si>
    <t>МО "Савинское"</t>
  </si>
  <si>
    <t>МО "Самодедское"</t>
  </si>
  <si>
    <t>МО "Североонежское"</t>
  </si>
  <si>
    <t>МО "Тарасовское"</t>
  </si>
  <si>
    <t>МО "Ундозерское"</t>
  </si>
  <si>
    <t>МО "Федовское"</t>
  </si>
  <si>
    <t>МО "Холмогорское"</t>
  </si>
  <si>
    <t>МО "Ярнемское"</t>
  </si>
  <si>
    <t>МО "Боброво-Лявленское"</t>
  </si>
  <si>
    <t>МО "Катунинское"</t>
  </si>
  <si>
    <t>МО "Лисестровское"</t>
  </si>
  <si>
    <t>МО "Островное"</t>
  </si>
  <si>
    <t>МО "Пертоминское"</t>
  </si>
  <si>
    <t>МО "Приморское"</t>
  </si>
  <si>
    <t>МО "Соловецкое"</t>
  </si>
  <si>
    <t>МО "Талажское"</t>
  </si>
  <si>
    <t>МО "Уемское"</t>
  </si>
  <si>
    <t>МО "Березницкое"</t>
  </si>
  <si>
    <t>МО "Бестужевское"</t>
  </si>
  <si>
    <t>МО "Дмитриевское"</t>
  </si>
  <si>
    <t>МО "Илезское"</t>
  </si>
  <si>
    <t>МО "Киземское"</t>
  </si>
  <si>
    <t>МО "Лихачевское"</t>
  </si>
  <si>
    <t>МО "Лойгинское"</t>
  </si>
  <si>
    <t>МО "Малодорское"</t>
  </si>
  <si>
    <t>МО "Орловское"</t>
  </si>
  <si>
    <t>МО "Плосское"</t>
  </si>
  <si>
    <t>МО "Ростовско-Минское"</t>
  </si>
  <si>
    <t>МО "Синицкое"</t>
  </si>
  <si>
    <t>МО "Строевское"</t>
  </si>
  <si>
    <t>МО "Череновское"</t>
  </si>
  <si>
    <t>МО "Шангальское"</t>
  </si>
  <si>
    <t>МО "Белогорское"</t>
  </si>
  <si>
    <t>МО "Емецкое"</t>
  </si>
  <si>
    <t>МО "Кехотское"</t>
  </si>
  <si>
    <t>МО "Койдокурское"</t>
  </si>
  <si>
    <t>МО "Луковецкое"</t>
  </si>
  <si>
    <t>МО "Матигорское"</t>
  </si>
  <si>
    <t>МО "Ракульское"</t>
  </si>
  <si>
    <t>МО "Светлозерское"</t>
  </si>
  <si>
    <t>МО "Усть-Пинежское"</t>
  </si>
  <si>
    <t>МО "Ухтостровское"</t>
  </si>
  <si>
    <t>МО "Хаврогорское"</t>
  </si>
  <si>
    <t>МО "Верхоледское"</t>
  </si>
  <si>
    <t>МО "Верхопаденьгское"</t>
  </si>
  <si>
    <t>МО "Ровдинское"</t>
  </si>
  <si>
    <t>МО "Сюмское"</t>
  </si>
  <si>
    <t>МО "Усть-Паденьгское"</t>
  </si>
  <si>
    <t>МО "Федорогорское"</t>
  </si>
  <si>
    <t>МО "Шеговарское"</t>
  </si>
  <si>
    <t>МО "Шенкурское"</t>
  </si>
  <si>
    <t>МО "Город Новодвинск"</t>
  </si>
  <si>
    <t>МО "Город Коряжма"</t>
  </si>
  <si>
    <t>Всего</t>
  </si>
  <si>
    <t>Приложение № 18 к пояснительной записке к отчету об исполнении областного бюджета за 2016 год по форме таблицы 12 приложения № 14 к областному закону "Об областном бюджете на 2016 год"</t>
  </si>
  <si>
    <t>Отчет об исполнении областного бюджета по субвенциям бюджетам муниципальных образований Архангельской области на осуществление первичного воинского учета на территориях, где отсутствуют военные комиссариаты, за 2016 год</t>
  </si>
  <si>
    <t>Утверждено                    (в ред.22.12.2016                           №  510-31-ОЗ)</t>
  </si>
  <si>
    <t xml:space="preserve">Уточненная сводная бюджетная роспись на 2016 год </t>
  </si>
  <si>
    <t>Исполнено</t>
  </si>
  <si>
    <t>% исполнения к утвержденному плану</t>
  </si>
  <si>
    <t>% исполнения к уточненной бюджетной росписи на год</t>
  </si>
  <si>
    <t>Доведено  министерством финансов Архангельской области  предельных объемов финансирования до главных распорядителей средств областного бюджета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</si>
</sst>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0" fillId="0" borderId="0" xfId="0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17" xfId="0" applyFont="1" applyBorder="1" applyAlignment="1">
      <alignment vertical="top" wrapText="1"/>
    </xf>
    <xf numFmtId="0" fontId="9" fillId="0" borderId="23" xfId="0" applyFont="1" applyBorder="1" applyAlignment="1">
      <alignment wrapText="1"/>
    </xf>
    <xf numFmtId="164" fontId="9" fillId="0" borderId="23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164" fontId="9" fillId="0" borderId="1" xfId="0" applyNumberFormat="1" applyFont="1" applyBorder="1" applyAlignment="1">
      <alignment wrapText="1"/>
    </xf>
    <xf numFmtId="0" fontId="10" fillId="0" borderId="24" xfId="0" applyFont="1" applyBorder="1" applyAlignment="1">
      <alignment vertical="top" wrapText="1"/>
    </xf>
    <xf numFmtId="0" fontId="1" fillId="0" borderId="11" xfId="0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0" borderId="25" xfId="0" applyFont="1" applyBorder="1" applyAlignment="1">
      <alignment vertical="top" wrapText="1"/>
    </xf>
    <xf numFmtId="0" fontId="9" fillId="0" borderId="18" xfId="0" applyFont="1" applyBorder="1" applyAlignment="1">
      <alignment wrapText="1"/>
    </xf>
    <xf numFmtId="164" fontId="9" fillId="0" borderId="18" xfId="0" applyNumberFormat="1" applyFont="1" applyBorder="1" applyAlignment="1">
      <alignment wrapText="1"/>
    </xf>
    <xf numFmtId="164" fontId="9" fillId="0" borderId="18" xfId="0" applyNumberFormat="1" applyFont="1" applyBorder="1" applyAlignment="1">
      <alignment horizontal="right" wrapText="1"/>
    </xf>
    <xf numFmtId="164" fontId="9" fillId="0" borderId="1" xfId="0" applyNumberFormat="1" applyFont="1" applyBorder="1" applyAlignment="1">
      <alignment horizontal="right" wrapText="1"/>
    </xf>
    <xf numFmtId="164" fontId="1" fillId="0" borderId="11" xfId="0" applyNumberFormat="1" applyFont="1" applyBorder="1" applyAlignment="1">
      <alignment horizontal="right" wrapText="1"/>
    </xf>
    <xf numFmtId="0" fontId="10" fillId="0" borderId="17" xfId="0" applyFont="1" applyBorder="1" applyAlignment="1">
      <alignment vertical="top" wrapText="1"/>
    </xf>
    <xf numFmtId="0" fontId="10" fillId="0" borderId="26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0" fillId="0" borderId="22" xfId="0" applyFont="1" applyBorder="1" applyAlignment="1">
      <alignment vertical="top" wrapText="1"/>
    </xf>
    <xf numFmtId="164" fontId="9" fillId="0" borderId="11" xfId="0" applyNumberFormat="1" applyFont="1" applyBorder="1" applyAlignment="1">
      <alignment horizontal="right" wrapText="1"/>
    </xf>
    <xf numFmtId="0" fontId="9" fillId="0" borderId="28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0" fillId="0" borderId="19" xfId="0" applyFont="1" applyBorder="1" applyAlignment="1">
      <alignment vertical="top" wrapText="1"/>
    </xf>
    <xf numFmtId="0" fontId="1" fillId="0" borderId="19" xfId="0" applyFont="1" applyBorder="1" applyAlignment="1">
      <alignment wrapText="1"/>
    </xf>
    <xf numFmtId="164" fontId="1" fillId="0" borderId="19" xfId="0" applyNumberFormat="1" applyFont="1" applyBorder="1" applyAlignment="1">
      <alignment horizontal="right" wrapText="1"/>
    </xf>
    <xf numFmtId="164" fontId="1" fillId="0" borderId="20" xfId="0" applyNumberFormat="1" applyFont="1" applyBorder="1" applyAlignment="1">
      <alignment wrapText="1"/>
    </xf>
    <xf numFmtId="164" fontId="1" fillId="0" borderId="22" xfId="0" applyNumberFormat="1" applyFont="1" applyBorder="1" applyAlignment="1">
      <alignment horizontal="right" wrapText="1"/>
    </xf>
    <xf numFmtId="0" fontId="1" fillId="0" borderId="3" xfId="0" applyFont="1" applyBorder="1" applyAlignment="1">
      <alignment vertical="top" wrapText="1"/>
    </xf>
    <xf numFmtId="0" fontId="9" fillId="0" borderId="4" xfId="0" applyFont="1" applyBorder="1" applyAlignment="1">
      <alignment wrapText="1"/>
    </xf>
    <xf numFmtId="164" fontId="1" fillId="0" borderId="4" xfId="0" applyNumberFormat="1" applyFont="1" applyBorder="1" applyAlignment="1">
      <alignment horizontal="right" wrapText="1"/>
    </xf>
    <xf numFmtId="164" fontId="1" fillId="0" borderId="27" xfId="0" applyNumberFormat="1" applyFont="1" applyBorder="1" applyAlignment="1">
      <alignment horizontal="right" wrapText="1"/>
    </xf>
    <xf numFmtId="0" fontId="1" fillId="0" borderId="5" xfId="0" applyFont="1" applyBorder="1" applyAlignment="1">
      <alignment vertical="top" wrapText="1"/>
    </xf>
    <xf numFmtId="0" fontId="9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horizontal="right" wrapText="1"/>
    </xf>
    <xf numFmtId="164" fontId="1" fillId="0" borderId="10" xfId="0" applyNumberFormat="1" applyFont="1" applyBorder="1" applyAlignment="1">
      <alignment horizontal="right" wrapText="1"/>
    </xf>
    <xf numFmtId="164" fontId="1" fillId="0" borderId="12" xfId="0" applyNumberFormat="1" applyFont="1" applyBorder="1" applyAlignment="1">
      <alignment horizontal="right"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164" fontId="1" fillId="0" borderId="8" xfId="0" applyNumberFormat="1" applyFont="1" applyBorder="1" applyAlignment="1">
      <alignment horizontal="right" wrapText="1"/>
    </xf>
    <xf numFmtId="164" fontId="1" fillId="0" borderId="15" xfId="0" applyNumberFormat="1" applyFont="1" applyBorder="1" applyAlignment="1">
      <alignment horizontal="right" wrapText="1"/>
    </xf>
    <xf numFmtId="164" fontId="1" fillId="0" borderId="14" xfId="0" applyNumberFormat="1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3"/>
  <sheetViews>
    <sheetView tabSelected="1" view="pageBreakPreview" zoomScaleNormal="100" zoomScaleSheetLayoutView="100" workbookViewId="0">
      <selection activeCell="C6" sqref="C6"/>
    </sheetView>
  </sheetViews>
  <sheetFormatPr defaultRowHeight="15"/>
  <cols>
    <col min="1" max="1" width="26.7109375" customWidth="1"/>
    <col min="2" max="2" width="33.85546875" style="1" customWidth="1"/>
    <col min="3" max="3" width="17.5703125" style="1" customWidth="1"/>
    <col min="4" max="4" width="16.28515625" customWidth="1"/>
    <col min="5" max="5" width="17.5703125" customWidth="1"/>
    <col min="6" max="6" width="14.7109375" customWidth="1"/>
    <col min="7" max="7" width="13.7109375" customWidth="1"/>
    <col min="8" max="8" width="14.7109375" customWidth="1"/>
  </cols>
  <sheetData>
    <row r="1" spans="1:10" ht="58.5" customHeight="1">
      <c r="D1" s="10" t="s">
        <v>195</v>
      </c>
      <c r="E1" s="11"/>
      <c r="F1" s="11"/>
      <c r="G1" s="11"/>
      <c r="H1" s="11"/>
      <c r="I1" s="4"/>
      <c r="J1" s="4"/>
    </row>
    <row r="3" spans="1:10" ht="46.5" customHeight="1">
      <c r="A3" s="12" t="s">
        <v>196</v>
      </c>
      <c r="B3" s="13"/>
      <c r="C3" s="13"/>
      <c r="D3" s="13"/>
      <c r="E3" s="13"/>
      <c r="F3" s="13"/>
      <c r="G3" s="13"/>
      <c r="H3" s="13"/>
    </row>
    <row r="4" spans="1:10" ht="18" customHeight="1">
      <c r="B4" s="2"/>
      <c r="C4" s="3"/>
      <c r="D4" s="3"/>
      <c r="E4" s="3"/>
      <c r="F4" s="3"/>
      <c r="G4" s="3"/>
      <c r="H4" s="3"/>
    </row>
    <row r="5" spans="1:10">
      <c r="H5" s="5" t="s">
        <v>4</v>
      </c>
    </row>
    <row r="6" spans="1:10" ht="156.75" customHeight="1">
      <c r="A6" s="6" t="s">
        <v>0</v>
      </c>
      <c r="B6" s="6" t="s">
        <v>18</v>
      </c>
      <c r="C6" s="9" t="s">
        <v>197</v>
      </c>
      <c r="D6" s="9" t="s">
        <v>198</v>
      </c>
      <c r="E6" s="7" t="s">
        <v>202</v>
      </c>
      <c r="F6" s="9" t="s">
        <v>199</v>
      </c>
      <c r="G6" s="9" t="s">
        <v>200</v>
      </c>
      <c r="H6" s="9" t="s">
        <v>201</v>
      </c>
    </row>
    <row r="7" spans="1:10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spans="1:10" ht="15.75">
      <c r="A8" s="14" t="s">
        <v>5</v>
      </c>
      <c r="B8" s="15" t="s">
        <v>19</v>
      </c>
      <c r="C8" s="16">
        <v>80.599999999999994</v>
      </c>
      <c r="D8" s="16">
        <f>C8</f>
        <v>80.599999999999994</v>
      </c>
      <c r="E8" s="16">
        <f>D8</f>
        <v>80.599999999999994</v>
      </c>
      <c r="F8" s="16">
        <v>80.599999999999994</v>
      </c>
      <c r="G8" s="16">
        <f>F8/D8*100</f>
        <v>100</v>
      </c>
      <c r="H8" s="16">
        <f>F8/D8*100</f>
        <v>100</v>
      </c>
    </row>
    <row r="9" spans="1:10" ht="15.75">
      <c r="A9" s="14"/>
      <c r="B9" s="17" t="s">
        <v>20</v>
      </c>
      <c r="C9" s="18">
        <v>80.599999999999994</v>
      </c>
      <c r="D9" s="18">
        <f t="shared" ref="D9:D28" si="0">C9</f>
        <v>80.599999999999994</v>
      </c>
      <c r="E9" s="16">
        <f t="shared" ref="E9:E37" si="1">D9</f>
        <v>80.599999999999994</v>
      </c>
      <c r="F9" s="18">
        <v>80.599999999999994</v>
      </c>
      <c r="G9" s="18">
        <f t="shared" ref="G9:G72" si="2">F9/D9*100</f>
        <v>100</v>
      </c>
      <c r="H9" s="18">
        <f t="shared" ref="H9:H72" si="3">F9/D9*100</f>
        <v>100</v>
      </c>
    </row>
    <row r="10" spans="1:10" ht="15.75">
      <c r="A10" s="14"/>
      <c r="B10" s="17" t="s">
        <v>21</v>
      </c>
      <c r="C10" s="18">
        <v>80.599999999999994</v>
      </c>
      <c r="D10" s="18">
        <f t="shared" si="0"/>
        <v>80.599999999999994</v>
      </c>
      <c r="E10" s="16">
        <f t="shared" si="1"/>
        <v>80.599999999999994</v>
      </c>
      <c r="F10" s="18">
        <v>80.599999999999994</v>
      </c>
      <c r="G10" s="18">
        <f t="shared" si="2"/>
        <v>100</v>
      </c>
      <c r="H10" s="18">
        <f t="shared" si="3"/>
        <v>100</v>
      </c>
    </row>
    <row r="11" spans="1:10" ht="15.75">
      <c r="A11" s="14"/>
      <c r="B11" s="17" t="s">
        <v>22</v>
      </c>
      <c r="C11" s="18">
        <v>80.599999999999994</v>
      </c>
      <c r="D11" s="18">
        <f t="shared" si="0"/>
        <v>80.599999999999994</v>
      </c>
      <c r="E11" s="16">
        <f t="shared" si="1"/>
        <v>80.599999999999994</v>
      </c>
      <c r="F11" s="18">
        <v>80.599999999999994</v>
      </c>
      <c r="G11" s="18">
        <f t="shared" si="2"/>
        <v>100</v>
      </c>
      <c r="H11" s="18">
        <f t="shared" si="3"/>
        <v>100</v>
      </c>
    </row>
    <row r="12" spans="1:10" ht="15.75">
      <c r="A12" s="14"/>
      <c r="B12" s="17" t="s">
        <v>23</v>
      </c>
      <c r="C12" s="18">
        <v>280.7</v>
      </c>
      <c r="D12" s="18">
        <f t="shared" si="0"/>
        <v>280.7</v>
      </c>
      <c r="E12" s="16">
        <f t="shared" si="1"/>
        <v>280.7</v>
      </c>
      <c r="F12" s="18">
        <v>280.7</v>
      </c>
      <c r="G12" s="18">
        <f t="shared" si="2"/>
        <v>100</v>
      </c>
      <c r="H12" s="18">
        <f t="shared" si="3"/>
        <v>100</v>
      </c>
    </row>
    <row r="13" spans="1:10" ht="15.75">
      <c r="A13" s="14"/>
      <c r="B13" s="17" t="s">
        <v>24</v>
      </c>
      <c r="C13" s="18">
        <v>80.599999999999994</v>
      </c>
      <c r="D13" s="18">
        <f t="shared" si="0"/>
        <v>80.599999999999994</v>
      </c>
      <c r="E13" s="16">
        <f t="shared" si="1"/>
        <v>80.599999999999994</v>
      </c>
      <c r="F13" s="18">
        <v>80.599999999999994</v>
      </c>
      <c r="G13" s="18">
        <f t="shared" si="2"/>
        <v>100</v>
      </c>
      <c r="H13" s="18">
        <f t="shared" si="3"/>
        <v>100</v>
      </c>
    </row>
    <row r="14" spans="1:10" ht="15.75">
      <c r="A14" s="14"/>
      <c r="B14" s="17" t="s">
        <v>25</v>
      </c>
      <c r="C14" s="18">
        <v>280.7</v>
      </c>
      <c r="D14" s="18">
        <f t="shared" si="0"/>
        <v>280.7</v>
      </c>
      <c r="E14" s="16">
        <f t="shared" si="1"/>
        <v>280.7</v>
      </c>
      <c r="F14" s="18">
        <v>280.7</v>
      </c>
      <c r="G14" s="18">
        <f t="shared" si="2"/>
        <v>100</v>
      </c>
      <c r="H14" s="18">
        <f t="shared" si="3"/>
        <v>100</v>
      </c>
    </row>
    <row r="15" spans="1:10" ht="15.75">
      <c r="A15" s="14"/>
      <c r="B15" s="17" t="s">
        <v>26</v>
      </c>
      <c r="C15" s="18">
        <v>80.599999999999994</v>
      </c>
      <c r="D15" s="18">
        <f t="shared" si="0"/>
        <v>80.599999999999994</v>
      </c>
      <c r="E15" s="16">
        <f t="shared" si="1"/>
        <v>80.599999999999994</v>
      </c>
      <c r="F15" s="18">
        <v>80.599999999999994</v>
      </c>
      <c r="G15" s="18">
        <f t="shared" si="2"/>
        <v>100</v>
      </c>
      <c r="H15" s="18">
        <f t="shared" si="3"/>
        <v>100</v>
      </c>
    </row>
    <row r="16" spans="1:10" ht="15.75">
      <c r="A16" s="14"/>
      <c r="B16" s="17" t="s">
        <v>27</v>
      </c>
      <c r="C16" s="18">
        <v>80.599999999999994</v>
      </c>
      <c r="D16" s="18">
        <f t="shared" si="0"/>
        <v>80.599999999999994</v>
      </c>
      <c r="E16" s="16">
        <f t="shared" si="1"/>
        <v>80.599999999999994</v>
      </c>
      <c r="F16" s="18">
        <v>80.599999999999994</v>
      </c>
      <c r="G16" s="18">
        <f t="shared" si="2"/>
        <v>100</v>
      </c>
      <c r="H16" s="18">
        <f t="shared" si="3"/>
        <v>100</v>
      </c>
    </row>
    <row r="17" spans="1:8" ht="15.75">
      <c r="A17" s="14"/>
      <c r="B17" s="17" t="s">
        <v>28</v>
      </c>
      <c r="C17" s="18">
        <v>80.599999999999994</v>
      </c>
      <c r="D17" s="18">
        <f t="shared" si="0"/>
        <v>80.599999999999994</v>
      </c>
      <c r="E17" s="16">
        <f t="shared" si="1"/>
        <v>80.599999999999994</v>
      </c>
      <c r="F17" s="18">
        <v>80.599999999999994</v>
      </c>
      <c r="G17" s="18">
        <f t="shared" si="2"/>
        <v>100</v>
      </c>
      <c r="H17" s="18">
        <f t="shared" si="3"/>
        <v>100</v>
      </c>
    </row>
    <row r="18" spans="1:8" ht="15.75">
      <c r="A18" s="14"/>
      <c r="B18" s="17" t="s">
        <v>29</v>
      </c>
      <c r="C18" s="18">
        <v>80.599999999999994</v>
      </c>
      <c r="D18" s="18">
        <f t="shared" si="0"/>
        <v>80.599999999999994</v>
      </c>
      <c r="E18" s="16">
        <f t="shared" si="1"/>
        <v>80.599999999999994</v>
      </c>
      <c r="F18" s="18">
        <v>80.599999999999994</v>
      </c>
      <c r="G18" s="18">
        <f t="shared" si="2"/>
        <v>100</v>
      </c>
      <c r="H18" s="18">
        <f t="shared" si="3"/>
        <v>100</v>
      </c>
    </row>
    <row r="19" spans="1:8" ht="15.75">
      <c r="A19" s="14"/>
      <c r="B19" s="17" t="s">
        <v>30</v>
      </c>
      <c r="C19" s="18">
        <v>80.599999999999994</v>
      </c>
      <c r="D19" s="18">
        <f t="shared" si="0"/>
        <v>80.599999999999994</v>
      </c>
      <c r="E19" s="16">
        <f t="shared" si="1"/>
        <v>80.599999999999994</v>
      </c>
      <c r="F19" s="18">
        <v>80.599999999999994</v>
      </c>
      <c r="G19" s="18">
        <f t="shared" si="2"/>
        <v>100</v>
      </c>
      <c r="H19" s="18">
        <f t="shared" si="3"/>
        <v>100</v>
      </c>
    </row>
    <row r="20" spans="1:8" ht="15.75">
      <c r="A20" s="14"/>
      <c r="B20" s="17" t="s">
        <v>31</v>
      </c>
      <c r="C20" s="18">
        <v>80.599999999999994</v>
      </c>
      <c r="D20" s="18">
        <f t="shared" si="0"/>
        <v>80.599999999999994</v>
      </c>
      <c r="E20" s="16">
        <f t="shared" si="1"/>
        <v>80.599999999999994</v>
      </c>
      <c r="F20" s="18">
        <v>80.599999999999994</v>
      </c>
      <c r="G20" s="18">
        <f t="shared" si="2"/>
        <v>100</v>
      </c>
      <c r="H20" s="18">
        <f t="shared" si="3"/>
        <v>100</v>
      </c>
    </row>
    <row r="21" spans="1:8" ht="15.75">
      <c r="A21" s="14"/>
      <c r="B21" s="17" t="s">
        <v>32</v>
      </c>
      <c r="C21" s="18">
        <v>80.599999999999994</v>
      </c>
      <c r="D21" s="18">
        <f t="shared" si="0"/>
        <v>80.599999999999994</v>
      </c>
      <c r="E21" s="16">
        <f t="shared" si="1"/>
        <v>80.599999999999994</v>
      </c>
      <c r="F21" s="18">
        <v>80.599999999999994</v>
      </c>
      <c r="G21" s="18">
        <f t="shared" si="2"/>
        <v>100</v>
      </c>
      <c r="H21" s="18">
        <f t="shared" si="3"/>
        <v>100</v>
      </c>
    </row>
    <row r="22" spans="1:8" ht="15.75">
      <c r="A22" s="14"/>
      <c r="B22" s="17" t="s">
        <v>33</v>
      </c>
      <c r="C22" s="18">
        <v>80.599999999999994</v>
      </c>
      <c r="D22" s="18">
        <f t="shared" si="0"/>
        <v>80.599999999999994</v>
      </c>
      <c r="E22" s="16">
        <f t="shared" si="1"/>
        <v>80.599999999999994</v>
      </c>
      <c r="F22" s="18">
        <v>80.599999999999994</v>
      </c>
      <c r="G22" s="18">
        <f t="shared" si="2"/>
        <v>100</v>
      </c>
      <c r="H22" s="18">
        <f t="shared" si="3"/>
        <v>100</v>
      </c>
    </row>
    <row r="23" spans="1:8" ht="15.75">
      <c r="A23" s="14"/>
      <c r="B23" s="17" t="s">
        <v>34</v>
      </c>
      <c r="C23" s="18">
        <v>80.599999999999994</v>
      </c>
      <c r="D23" s="18">
        <f t="shared" si="0"/>
        <v>80.599999999999994</v>
      </c>
      <c r="E23" s="16">
        <f t="shared" si="1"/>
        <v>80.599999999999994</v>
      </c>
      <c r="F23" s="18">
        <v>80.599999999999994</v>
      </c>
      <c r="G23" s="18">
        <f t="shared" si="2"/>
        <v>100</v>
      </c>
      <c r="H23" s="18">
        <f t="shared" si="3"/>
        <v>100</v>
      </c>
    </row>
    <row r="24" spans="1:8" ht="15.75">
      <c r="A24" s="14"/>
      <c r="B24" s="17" t="s">
        <v>35</v>
      </c>
      <c r="C24" s="18">
        <v>280.7</v>
      </c>
      <c r="D24" s="18">
        <f t="shared" si="0"/>
        <v>280.7</v>
      </c>
      <c r="E24" s="16">
        <f t="shared" si="1"/>
        <v>280.7</v>
      </c>
      <c r="F24" s="18">
        <v>280.7</v>
      </c>
      <c r="G24" s="18">
        <f t="shared" si="2"/>
        <v>100</v>
      </c>
      <c r="H24" s="18">
        <f t="shared" si="3"/>
        <v>100</v>
      </c>
    </row>
    <row r="25" spans="1:8" ht="15.75">
      <c r="A25" s="14"/>
      <c r="B25" s="17" t="s">
        <v>36</v>
      </c>
      <c r="C25" s="18">
        <v>80.599999999999994</v>
      </c>
      <c r="D25" s="18">
        <f t="shared" si="0"/>
        <v>80.599999999999994</v>
      </c>
      <c r="E25" s="16">
        <f t="shared" si="1"/>
        <v>80.599999999999994</v>
      </c>
      <c r="F25" s="18">
        <v>80.599999999999994</v>
      </c>
      <c r="G25" s="18">
        <f t="shared" si="2"/>
        <v>100</v>
      </c>
      <c r="H25" s="18">
        <f t="shared" si="3"/>
        <v>100</v>
      </c>
    </row>
    <row r="26" spans="1:8" ht="15.75">
      <c r="A26" s="14"/>
      <c r="B26" s="17" t="s">
        <v>37</v>
      </c>
      <c r="C26" s="18">
        <v>80.599999999999994</v>
      </c>
      <c r="D26" s="18">
        <f t="shared" si="0"/>
        <v>80.599999999999994</v>
      </c>
      <c r="E26" s="16">
        <f t="shared" si="1"/>
        <v>80.599999999999994</v>
      </c>
      <c r="F26" s="18">
        <v>80.599999999999994</v>
      </c>
      <c r="G26" s="18">
        <f t="shared" si="2"/>
        <v>100</v>
      </c>
      <c r="H26" s="18">
        <f t="shared" si="3"/>
        <v>100</v>
      </c>
    </row>
    <row r="27" spans="1:8" ht="15.75">
      <c r="A27" s="14"/>
      <c r="B27" s="17" t="s">
        <v>38</v>
      </c>
      <c r="C27" s="18">
        <v>80.599999999999994</v>
      </c>
      <c r="D27" s="18">
        <f t="shared" si="0"/>
        <v>80.599999999999994</v>
      </c>
      <c r="E27" s="16">
        <f t="shared" si="1"/>
        <v>80.599999999999994</v>
      </c>
      <c r="F27" s="18">
        <v>80.599999999999994</v>
      </c>
      <c r="G27" s="18">
        <f t="shared" si="2"/>
        <v>100</v>
      </c>
      <c r="H27" s="18">
        <f t="shared" si="3"/>
        <v>100</v>
      </c>
    </row>
    <row r="28" spans="1:8" ht="15.75">
      <c r="A28" s="14"/>
      <c r="B28" s="17" t="s">
        <v>39</v>
      </c>
      <c r="C28" s="18">
        <v>80.599999999999994</v>
      </c>
      <c r="D28" s="18">
        <f t="shared" si="0"/>
        <v>80.599999999999994</v>
      </c>
      <c r="E28" s="16">
        <f t="shared" si="1"/>
        <v>80.599999999999994</v>
      </c>
      <c r="F28" s="18">
        <v>80.599999999999994</v>
      </c>
      <c r="G28" s="18">
        <f t="shared" si="2"/>
        <v>100</v>
      </c>
      <c r="H28" s="18">
        <f t="shared" si="3"/>
        <v>100</v>
      </c>
    </row>
    <row r="29" spans="1:8" ht="16.5" thickBot="1">
      <c r="A29" s="19"/>
      <c r="B29" s="20" t="s">
        <v>40</v>
      </c>
      <c r="C29" s="21">
        <f>SUM(C8:C28)</f>
        <v>2292.8999999999987</v>
      </c>
      <c r="D29" s="21">
        <f>SUM(D8:D28)</f>
        <v>2292.8999999999987</v>
      </c>
      <c r="E29" s="21">
        <f t="shared" si="1"/>
        <v>2292.8999999999987</v>
      </c>
      <c r="F29" s="21">
        <f t="shared" ref="F29" si="4">SUM(F8:F28)</f>
        <v>2292.8999999999987</v>
      </c>
      <c r="G29" s="21">
        <f t="shared" si="2"/>
        <v>100</v>
      </c>
      <c r="H29" s="21">
        <f t="shared" si="3"/>
        <v>100</v>
      </c>
    </row>
    <row r="30" spans="1:8" ht="15.75">
      <c r="A30" s="22" t="s">
        <v>8</v>
      </c>
      <c r="B30" s="23" t="s">
        <v>41</v>
      </c>
      <c r="C30" s="24">
        <v>80.599999999999994</v>
      </c>
      <c r="D30" s="24">
        <f>C30</f>
        <v>80.599999999999994</v>
      </c>
      <c r="E30" s="16">
        <f t="shared" si="1"/>
        <v>80.599999999999994</v>
      </c>
      <c r="F30" s="25">
        <v>80.599999999999994</v>
      </c>
      <c r="G30" s="25">
        <f t="shared" si="2"/>
        <v>100</v>
      </c>
      <c r="H30" s="25">
        <f t="shared" si="3"/>
        <v>100</v>
      </c>
    </row>
    <row r="31" spans="1:8" ht="15.75">
      <c r="A31" s="14"/>
      <c r="B31" s="17" t="s">
        <v>42</v>
      </c>
      <c r="C31" s="18">
        <v>280.7</v>
      </c>
      <c r="D31" s="18">
        <f t="shared" ref="D31:D43" si="5">C31</f>
        <v>280.7</v>
      </c>
      <c r="E31" s="16">
        <f t="shared" si="1"/>
        <v>280.7</v>
      </c>
      <c r="F31" s="26">
        <v>280.7</v>
      </c>
      <c r="G31" s="26">
        <f t="shared" si="2"/>
        <v>100</v>
      </c>
      <c r="H31" s="26">
        <f t="shared" si="3"/>
        <v>100</v>
      </c>
    </row>
    <row r="32" spans="1:8" ht="15.75">
      <c r="A32" s="14"/>
      <c r="B32" s="17" t="s">
        <v>43</v>
      </c>
      <c r="C32" s="18">
        <v>80.599999999999994</v>
      </c>
      <c r="D32" s="18">
        <f t="shared" si="5"/>
        <v>80.599999999999994</v>
      </c>
      <c r="E32" s="16">
        <f t="shared" si="1"/>
        <v>80.599999999999994</v>
      </c>
      <c r="F32" s="26">
        <v>67.5</v>
      </c>
      <c r="G32" s="26">
        <f t="shared" si="2"/>
        <v>83.746898263027305</v>
      </c>
      <c r="H32" s="26">
        <f t="shared" si="3"/>
        <v>83.746898263027305</v>
      </c>
    </row>
    <row r="33" spans="1:8" ht="15.75">
      <c r="A33" s="14"/>
      <c r="B33" s="17" t="s">
        <v>44</v>
      </c>
      <c r="C33" s="18">
        <v>280.7</v>
      </c>
      <c r="D33" s="18">
        <f t="shared" si="5"/>
        <v>280.7</v>
      </c>
      <c r="E33" s="16">
        <f t="shared" si="1"/>
        <v>280.7</v>
      </c>
      <c r="F33" s="26">
        <v>280.7</v>
      </c>
      <c r="G33" s="26">
        <f t="shared" si="2"/>
        <v>100</v>
      </c>
      <c r="H33" s="26">
        <f t="shared" si="3"/>
        <v>100</v>
      </c>
    </row>
    <row r="34" spans="1:8" ht="15.75">
      <c r="A34" s="14"/>
      <c r="B34" s="17" t="s">
        <v>45</v>
      </c>
      <c r="C34" s="18">
        <v>280.7</v>
      </c>
      <c r="D34" s="18">
        <f t="shared" si="5"/>
        <v>280.7</v>
      </c>
      <c r="E34" s="16">
        <f t="shared" si="1"/>
        <v>280.7</v>
      </c>
      <c r="F34" s="26">
        <v>280.7</v>
      </c>
      <c r="G34" s="26">
        <f t="shared" si="2"/>
        <v>100</v>
      </c>
      <c r="H34" s="26">
        <f t="shared" si="3"/>
        <v>100</v>
      </c>
    </row>
    <row r="35" spans="1:8" ht="15.75">
      <c r="A35" s="14"/>
      <c r="B35" s="17" t="s">
        <v>46</v>
      </c>
      <c r="C35" s="18">
        <v>80.599999999999994</v>
      </c>
      <c r="D35" s="18">
        <f t="shared" si="5"/>
        <v>80.599999999999994</v>
      </c>
      <c r="E35" s="16">
        <f t="shared" si="1"/>
        <v>80.599999999999994</v>
      </c>
      <c r="F35" s="26">
        <v>80.599999999999994</v>
      </c>
      <c r="G35" s="26">
        <f t="shared" si="2"/>
        <v>100</v>
      </c>
      <c r="H35" s="26">
        <f t="shared" si="3"/>
        <v>100</v>
      </c>
    </row>
    <row r="36" spans="1:8" ht="15.75">
      <c r="A36" s="14"/>
      <c r="B36" s="17" t="s">
        <v>47</v>
      </c>
      <c r="C36" s="18">
        <v>80.599999999999994</v>
      </c>
      <c r="D36" s="18">
        <f t="shared" si="5"/>
        <v>80.599999999999994</v>
      </c>
      <c r="E36" s="16">
        <f t="shared" si="1"/>
        <v>80.599999999999994</v>
      </c>
      <c r="F36" s="26">
        <f>78.2+2.4</f>
        <v>80.600000000000009</v>
      </c>
      <c r="G36" s="26">
        <f t="shared" si="2"/>
        <v>100.00000000000003</v>
      </c>
      <c r="H36" s="26">
        <f t="shared" si="3"/>
        <v>100.00000000000003</v>
      </c>
    </row>
    <row r="37" spans="1:8" ht="15.75">
      <c r="A37" s="14"/>
      <c r="B37" s="17" t="s">
        <v>48</v>
      </c>
      <c r="C37" s="18">
        <v>80.599999999999994</v>
      </c>
      <c r="D37" s="18">
        <f t="shared" si="5"/>
        <v>80.599999999999994</v>
      </c>
      <c r="E37" s="16">
        <f t="shared" si="1"/>
        <v>80.599999999999994</v>
      </c>
      <c r="F37" s="26">
        <v>80.599999999999994</v>
      </c>
      <c r="G37" s="26">
        <f t="shared" si="2"/>
        <v>100</v>
      </c>
      <c r="H37" s="26">
        <f t="shared" si="3"/>
        <v>100</v>
      </c>
    </row>
    <row r="38" spans="1:8" ht="16.5" thickBot="1">
      <c r="A38" s="19"/>
      <c r="B38" s="20" t="s">
        <v>40</v>
      </c>
      <c r="C38" s="27">
        <f>C30+C31+C32+C33+C34+C35+C36+C37</f>
        <v>1245.0999999999997</v>
      </c>
      <c r="D38" s="27">
        <f>D30+D31+D32+D33+D34+D35+D36+D37</f>
        <v>1245.0999999999997</v>
      </c>
      <c r="E38" s="21">
        <f t="shared" ref="E38:F38" si="6">SUM(E30:E37)</f>
        <v>1245.0999999999997</v>
      </c>
      <c r="F38" s="27">
        <f t="shared" si="6"/>
        <v>1231.9999999999998</v>
      </c>
      <c r="G38" s="27">
        <f t="shared" si="2"/>
        <v>98.947875672636741</v>
      </c>
      <c r="H38" s="27">
        <f t="shared" si="3"/>
        <v>98.947875672636741</v>
      </c>
    </row>
    <row r="39" spans="1:8" ht="15.75">
      <c r="A39" s="22" t="s">
        <v>9</v>
      </c>
      <c r="B39" s="23" t="s">
        <v>49</v>
      </c>
      <c r="C39" s="25">
        <v>80.599999999999994</v>
      </c>
      <c r="D39" s="24">
        <f t="shared" si="5"/>
        <v>80.599999999999994</v>
      </c>
      <c r="E39" s="16">
        <f t="shared" ref="E39:E43" si="7">D39</f>
        <v>80.599999999999994</v>
      </c>
      <c r="F39" s="25">
        <v>80.599999999999994</v>
      </c>
      <c r="G39" s="25">
        <f t="shared" si="2"/>
        <v>100</v>
      </c>
      <c r="H39" s="25">
        <f t="shared" si="3"/>
        <v>100</v>
      </c>
    </row>
    <row r="40" spans="1:8" ht="15.75">
      <c r="A40" s="14"/>
      <c r="B40" s="17" t="s">
        <v>50</v>
      </c>
      <c r="C40" s="26">
        <v>80.599999999999994</v>
      </c>
      <c r="D40" s="18">
        <f t="shared" si="5"/>
        <v>80.599999999999994</v>
      </c>
      <c r="E40" s="16">
        <f t="shared" si="7"/>
        <v>80.599999999999994</v>
      </c>
      <c r="F40" s="26">
        <v>80.599999999999994</v>
      </c>
      <c r="G40" s="26">
        <f t="shared" si="2"/>
        <v>100</v>
      </c>
      <c r="H40" s="26">
        <f t="shared" si="3"/>
        <v>100</v>
      </c>
    </row>
    <row r="41" spans="1:8" ht="15.75">
      <c r="A41" s="14"/>
      <c r="B41" s="17" t="s">
        <v>51</v>
      </c>
      <c r="C41" s="26">
        <v>80.599999999999994</v>
      </c>
      <c r="D41" s="18">
        <f t="shared" si="5"/>
        <v>80.599999999999994</v>
      </c>
      <c r="E41" s="16">
        <f t="shared" si="7"/>
        <v>80.599999999999994</v>
      </c>
      <c r="F41" s="26">
        <v>80.599999999999994</v>
      </c>
      <c r="G41" s="26">
        <f t="shared" si="2"/>
        <v>100</v>
      </c>
      <c r="H41" s="26">
        <f t="shared" si="3"/>
        <v>100</v>
      </c>
    </row>
    <row r="42" spans="1:8" ht="15.75">
      <c r="A42" s="14"/>
      <c r="B42" s="17" t="s">
        <v>52</v>
      </c>
      <c r="C42" s="26">
        <v>80.599999999999994</v>
      </c>
      <c r="D42" s="18">
        <f t="shared" si="5"/>
        <v>80.599999999999994</v>
      </c>
      <c r="E42" s="16">
        <f t="shared" si="7"/>
        <v>80.599999999999994</v>
      </c>
      <c r="F42" s="26">
        <v>80.599999999999994</v>
      </c>
      <c r="G42" s="26">
        <f t="shared" si="2"/>
        <v>100</v>
      </c>
      <c r="H42" s="26">
        <f t="shared" si="3"/>
        <v>100</v>
      </c>
    </row>
    <row r="43" spans="1:8" ht="15.75">
      <c r="A43" s="14"/>
      <c r="B43" s="17" t="s">
        <v>53</v>
      </c>
      <c r="C43" s="26">
        <v>80.599999999999994</v>
      </c>
      <c r="D43" s="18">
        <f t="shared" si="5"/>
        <v>80.599999999999994</v>
      </c>
      <c r="E43" s="16">
        <f t="shared" si="7"/>
        <v>80.599999999999994</v>
      </c>
      <c r="F43" s="26">
        <v>80.599999999999994</v>
      </c>
      <c r="G43" s="26">
        <f t="shared" si="2"/>
        <v>100</v>
      </c>
      <c r="H43" s="26">
        <f t="shared" si="3"/>
        <v>100</v>
      </c>
    </row>
    <row r="44" spans="1:8" ht="24" customHeight="1" thickBot="1">
      <c r="A44" s="19"/>
      <c r="B44" s="20" t="s">
        <v>40</v>
      </c>
      <c r="C44" s="27">
        <v>403</v>
      </c>
      <c r="D44" s="21">
        <f>SUM(D39:D43)</f>
        <v>403</v>
      </c>
      <c r="E44" s="21">
        <f t="shared" ref="E44:F44" si="8">SUM(E39:E43)</f>
        <v>403</v>
      </c>
      <c r="F44" s="27">
        <f t="shared" si="8"/>
        <v>403</v>
      </c>
      <c r="G44" s="27">
        <f t="shared" si="2"/>
        <v>100</v>
      </c>
      <c r="H44" s="27">
        <f t="shared" si="3"/>
        <v>100</v>
      </c>
    </row>
    <row r="45" spans="1:8" ht="15.75">
      <c r="A45" s="22" t="s">
        <v>6</v>
      </c>
      <c r="B45" s="23" t="s">
        <v>54</v>
      </c>
      <c r="C45" s="25">
        <v>280.7</v>
      </c>
      <c r="D45" s="24">
        <f>C45</f>
        <v>280.7</v>
      </c>
      <c r="E45" s="16">
        <f t="shared" ref="E45:E53" si="9">D45</f>
        <v>280.7</v>
      </c>
      <c r="F45" s="24">
        <v>280.7</v>
      </c>
      <c r="G45" s="25">
        <f t="shared" si="2"/>
        <v>100</v>
      </c>
      <c r="H45" s="25">
        <f t="shared" si="3"/>
        <v>100</v>
      </c>
    </row>
    <row r="46" spans="1:8" ht="15.75">
      <c r="A46" s="14"/>
      <c r="B46" s="17" t="s">
        <v>55</v>
      </c>
      <c r="C46" s="26">
        <v>80.599999999999994</v>
      </c>
      <c r="D46" s="18">
        <f t="shared" ref="D46:D53" si="10">C46</f>
        <v>80.599999999999994</v>
      </c>
      <c r="E46" s="16">
        <f t="shared" si="9"/>
        <v>80.599999999999994</v>
      </c>
      <c r="F46" s="18">
        <v>80.599999999999994</v>
      </c>
      <c r="G46" s="26">
        <f t="shared" si="2"/>
        <v>100</v>
      </c>
      <c r="H46" s="26">
        <f t="shared" si="3"/>
        <v>100</v>
      </c>
    </row>
    <row r="47" spans="1:8" ht="15.75">
      <c r="A47" s="14"/>
      <c r="B47" s="17" t="s">
        <v>56</v>
      </c>
      <c r="C47" s="26">
        <v>80.599999999999994</v>
      </c>
      <c r="D47" s="18">
        <f t="shared" si="10"/>
        <v>80.599999999999994</v>
      </c>
      <c r="E47" s="16">
        <f t="shared" si="9"/>
        <v>80.599999999999994</v>
      </c>
      <c r="F47" s="18">
        <v>80.599999999999994</v>
      </c>
      <c r="G47" s="26">
        <f t="shared" si="2"/>
        <v>100</v>
      </c>
      <c r="H47" s="26">
        <f t="shared" si="3"/>
        <v>100</v>
      </c>
    </row>
    <row r="48" spans="1:8" ht="15.75">
      <c r="A48" s="14"/>
      <c r="B48" s="17" t="s">
        <v>57</v>
      </c>
      <c r="C48" s="26">
        <v>80.599999999999994</v>
      </c>
      <c r="D48" s="18">
        <f t="shared" si="10"/>
        <v>80.599999999999994</v>
      </c>
      <c r="E48" s="16">
        <f t="shared" si="9"/>
        <v>80.599999999999994</v>
      </c>
      <c r="F48" s="18">
        <v>80.599999999999994</v>
      </c>
      <c r="G48" s="26">
        <f t="shared" si="2"/>
        <v>100</v>
      </c>
      <c r="H48" s="26">
        <f t="shared" si="3"/>
        <v>100</v>
      </c>
    </row>
    <row r="49" spans="1:8" ht="15.75">
      <c r="A49" s="14"/>
      <c r="B49" s="17" t="s">
        <v>58</v>
      </c>
      <c r="C49" s="26">
        <v>80.599999999999994</v>
      </c>
      <c r="D49" s="18">
        <f t="shared" si="10"/>
        <v>80.599999999999994</v>
      </c>
      <c r="E49" s="16">
        <f t="shared" si="9"/>
        <v>80.599999999999994</v>
      </c>
      <c r="F49" s="18">
        <v>80.599999999999994</v>
      </c>
      <c r="G49" s="26">
        <f t="shared" si="2"/>
        <v>100</v>
      </c>
      <c r="H49" s="26">
        <f t="shared" si="3"/>
        <v>100</v>
      </c>
    </row>
    <row r="50" spans="1:8" ht="15.75">
      <c r="A50" s="28"/>
      <c r="B50" s="17" t="s">
        <v>59</v>
      </c>
      <c r="C50" s="26">
        <v>80.599999999999994</v>
      </c>
      <c r="D50" s="18">
        <f t="shared" si="10"/>
        <v>80.599999999999994</v>
      </c>
      <c r="E50" s="16">
        <f t="shared" si="9"/>
        <v>80.599999999999994</v>
      </c>
      <c r="F50" s="18">
        <v>80.599999999999994</v>
      </c>
      <c r="G50" s="26">
        <f t="shared" si="2"/>
        <v>100</v>
      </c>
      <c r="H50" s="26">
        <f t="shared" si="3"/>
        <v>100</v>
      </c>
    </row>
    <row r="51" spans="1:8" ht="15.75">
      <c r="A51" s="28"/>
      <c r="B51" s="17" t="s">
        <v>60</v>
      </c>
      <c r="C51" s="26">
        <v>280.7</v>
      </c>
      <c r="D51" s="18">
        <f t="shared" si="10"/>
        <v>280.7</v>
      </c>
      <c r="E51" s="16">
        <f t="shared" si="9"/>
        <v>280.7</v>
      </c>
      <c r="F51" s="18">
        <f>279.5+1.2</f>
        <v>280.7</v>
      </c>
      <c r="G51" s="26">
        <f t="shared" si="2"/>
        <v>100</v>
      </c>
      <c r="H51" s="26">
        <f t="shared" si="3"/>
        <v>100</v>
      </c>
    </row>
    <row r="52" spans="1:8" ht="15.75">
      <c r="A52" s="28"/>
      <c r="B52" s="17" t="s">
        <v>61</v>
      </c>
      <c r="C52" s="26">
        <v>80.599999999999994</v>
      </c>
      <c r="D52" s="18">
        <f t="shared" si="10"/>
        <v>80.599999999999994</v>
      </c>
      <c r="E52" s="16">
        <f t="shared" si="9"/>
        <v>80.599999999999994</v>
      </c>
      <c r="F52" s="18">
        <v>80.599999999999994</v>
      </c>
      <c r="G52" s="26">
        <f t="shared" si="2"/>
        <v>100</v>
      </c>
      <c r="H52" s="26">
        <f t="shared" si="3"/>
        <v>100</v>
      </c>
    </row>
    <row r="53" spans="1:8" ht="15.75">
      <c r="A53" s="28"/>
      <c r="B53" s="17" t="s">
        <v>62</v>
      </c>
      <c r="C53" s="26">
        <v>80.599999999999994</v>
      </c>
      <c r="D53" s="18">
        <f t="shared" si="10"/>
        <v>80.599999999999994</v>
      </c>
      <c r="E53" s="16">
        <f t="shared" si="9"/>
        <v>80.599999999999994</v>
      </c>
      <c r="F53" s="18">
        <v>80.599999999999994</v>
      </c>
      <c r="G53" s="26">
        <f t="shared" si="2"/>
        <v>100</v>
      </c>
      <c r="H53" s="26">
        <f t="shared" si="3"/>
        <v>100</v>
      </c>
    </row>
    <row r="54" spans="1:8" ht="16.5" thickBot="1">
      <c r="A54" s="19"/>
      <c r="B54" s="20" t="s">
        <v>40</v>
      </c>
      <c r="C54" s="27">
        <f>C45+C46+C47+C48+C49+C50+C51+C52+C53</f>
        <v>1125.5999999999999</v>
      </c>
      <c r="D54" s="27">
        <f t="shared" ref="D54:F54" si="11">D45+D46+D47+D48+D49+D50+D51+D52+D53</f>
        <v>1125.5999999999999</v>
      </c>
      <c r="E54" s="21">
        <f>E45+E46+E47+E48+E49+E50+E51+E52+E53</f>
        <v>1125.5999999999999</v>
      </c>
      <c r="F54" s="21">
        <f t="shared" si="11"/>
        <v>1125.5999999999999</v>
      </c>
      <c r="G54" s="27">
        <f t="shared" si="2"/>
        <v>100</v>
      </c>
      <c r="H54" s="27">
        <f t="shared" si="3"/>
        <v>100</v>
      </c>
    </row>
    <row r="55" spans="1:8" ht="15.75">
      <c r="A55" s="22" t="s">
        <v>7</v>
      </c>
      <c r="B55" s="23" t="s">
        <v>63</v>
      </c>
      <c r="C55" s="25">
        <v>561.29999999999995</v>
      </c>
      <c r="D55" s="24">
        <f t="shared" ref="D55:D60" si="12">C55</f>
        <v>561.29999999999995</v>
      </c>
      <c r="E55" s="16">
        <f t="shared" ref="E55:E60" si="13">D55</f>
        <v>561.29999999999995</v>
      </c>
      <c r="F55" s="24">
        <v>561.29999999999995</v>
      </c>
      <c r="G55" s="25">
        <f t="shared" si="2"/>
        <v>100</v>
      </c>
      <c r="H55" s="25">
        <f t="shared" si="3"/>
        <v>100</v>
      </c>
    </row>
    <row r="56" spans="1:8" ht="15.75">
      <c r="A56" s="14"/>
      <c r="B56" s="17" t="s">
        <v>64</v>
      </c>
      <c r="C56" s="26">
        <v>80.599999999999994</v>
      </c>
      <c r="D56" s="18">
        <f t="shared" si="12"/>
        <v>80.599999999999994</v>
      </c>
      <c r="E56" s="16">
        <f t="shared" si="13"/>
        <v>80.599999999999994</v>
      </c>
      <c r="F56" s="18">
        <v>80.599999999999994</v>
      </c>
      <c r="G56" s="26">
        <f t="shared" si="2"/>
        <v>100</v>
      </c>
      <c r="H56" s="26">
        <f t="shared" si="3"/>
        <v>100</v>
      </c>
    </row>
    <row r="57" spans="1:8" ht="15.75">
      <c r="A57" s="14"/>
      <c r="B57" s="17" t="s">
        <v>52</v>
      </c>
      <c r="C57" s="26">
        <v>280.7</v>
      </c>
      <c r="D57" s="18">
        <f t="shared" si="12"/>
        <v>280.7</v>
      </c>
      <c r="E57" s="16">
        <f t="shared" si="13"/>
        <v>280.7</v>
      </c>
      <c r="F57" s="18">
        <v>280.7</v>
      </c>
      <c r="G57" s="26">
        <f t="shared" si="2"/>
        <v>100</v>
      </c>
      <c r="H57" s="26">
        <f t="shared" si="3"/>
        <v>100</v>
      </c>
    </row>
    <row r="58" spans="1:8" ht="15.75">
      <c r="A58" s="14"/>
      <c r="B58" s="17" t="s">
        <v>65</v>
      </c>
      <c r="C58" s="26">
        <v>80.599999999999994</v>
      </c>
      <c r="D58" s="18">
        <f t="shared" si="12"/>
        <v>80.599999999999994</v>
      </c>
      <c r="E58" s="16">
        <f t="shared" si="13"/>
        <v>80.599999999999994</v>
      </c>
      <c r="F58" s="18">
        <v>80.599999999999994</v>
      </c>
      <c r="G58" s="26">
        <f t="shared" si="2"/>
        <v>100</v>
      </c>
      <c r="H58" s="26">
        <f t="shared" si="3"/>
        <v>100</v>
      </c>
    </row>
    <row r="59" spans="1:8" ht="15.75">
      <c r="A59" s="14"/>
      <c r="B59" s="17" t="s">
        <v>66</v>
      </c>
      <c r="C59" s="26">
        <v>280.7</v>
      </c>
      <c r="D59" s="18">
        <f t="shared" si="12"/>
        <v>280.7</v>
      </c>
      <c r="E59" s="16">
        <f t="shared" si="13"/>
        <v>280.7</v>
      </c>
      <c r="F59" s="18">
        <v>280.7</v>
      </c>
      <c r="G59" s="26">
        <f t="shared" si="2"/>
        <v>100</v>
      </c>
      <c r="H59" s="26">
        <f t="shared" si="3"/>
        <v>100</v>
      </c>
    </row>
    <row r="60" spans="1:8" ht="15.75">
      <c r="A60" s="14"/>
      <c r="B60" s="17" t="s">
        <v>67</v>
      </c>
      <c r="C60" s="26">
        <v>280.7</v>
      </c>
      <c r="D60" s="18">
        <f t="shared" si="12"/>
        <v>280.7</v>
      </c>
      <c r="E60" s="16">
        <f t="shared" si="13"/>
        <v>280.7</v>
      </c>
      <c r="F60" s="18">
        <v>280.7</v>
      </c>
      <c r="G60" s="26">
        <f t="shared" si="2"/>
        <v>100</v>
      </c>
      <c r="H60" s="26">
        <f t="shared" si="3"/>
        <v>100</v>
      </c>
    </row>
    <row r="61" spans="1:8" ht="16.5" thickBot="1">
      <c r="A61" s="29"/>
      <c r="B61" s="20" t="s">
        <v>40</v>
      </c>
      <c r="C61" s="27">
        <f>C55+C56+C57+C58+C59+C60</f>
        <v>1564.6</v>
      </c>
      <c r="D61" s="27">
        <f>SUM(D55:D60)</f>
        <v>1564.6</v>
      </c>
      <c r="E61" s="21">
        <f t="shared" ref="E61:F61" si="14">SUM(E55:E60)</f>
        <v>1564.6</v>
      </c>
      <c r="F61" s="27">
        <f t="shared" si="14"/>
        <v>1564.6</v>
      </c>
      <c r="G61" s="27">
        <f t="shared" si="2"/>
        <v>100</v>
      </c>
      <c r="H61" s="27">
        <f t="shared" si="3"/>
        <v>100</v>
      </c>
    </row>
    <row r="62" spans="1:8" ht="15.75">
      <c r="A62" s="30" t="s">
        <v>68</v>
      </c>
      <c r="B62" s="23" t="s">
        <v>69</v>
      </c>
      <c r="C62" s="25">
        <v>80.599999999999994</v>
      </c>
      <c r="D62" s="24">
        <f t="shared" ref="D62:D68" si="15">C62</f>
        <v>80.599999999999994</v>
      </c>
      <c r="E62" s="16">
        <f t="shared" ref="E62:E68" si="16">D62</f>
        <v>80.599999999999994</v>
      </c>
      <c r="F62" s="25">
        <v>80.599999999999994</v>
      </c>
      <c r="G62" s="25">
        <f t="shared" si="2"/>
        <v>100</v>
      </c>
      <c r="H62" s="25">
        <f t="shared" si="3"/>
        <v>100</v>
      </c>
    </row>
    <row r="63" spans="1:8" ht="15.75">
      <c r="A63" s="30"/>
      <c r="B63" s="17" t="s">
        <v>70</v>
      </c>
      <c r="C63" s="26">
        <v>80.599999999999994</v>
      </c>
      <c r="D63" s="18">
        <f t="shared" si="15"/>
        <v>80.599999999999994</v>
      </c>
      <c r="E63" s="16">
        <f t="shared" si="16"/>
        <v>80.599999999999994</v>
      </c>
      <c r="F63" s="26">
        <v>80.599999999999994</v>
      </c>
      <c r="G63" s="26">
        <f t="shared" si="2"/>
        <v>100</v>
      </c>
      <c r="H63" s="26">
        <f t="shared" si="3"/>
        <v>100</v>
      </c>
    </row>
    <row r="64" spans="1:8" ht="15.75">
      <c r="A64" s="30"/>
      <c r="B64" s="17" t="s">
        <v>71</v>
      </c>
      <c r="C64" s="26">
        <v>280.7</v>
      </c>
      <c r="D64" s="18">
        <f t="shared" si="15"/>
        <v>280.7</v>
      </c>
      <c r="E64" s="16">
        <f t="shared" si="16"/>
        <v>280.7</v>
      </c>
      <c r="F64" s="26">
        <v>280.7</v>
      </c>
      <c r="G64" s="26">
        <f t="shared" si="2"/>
        <v>100</v>
      </c>
      <c r="H64" s="26">
        <f t="shared" si="3"/>
        <v>100</v>
      </c>
    </row>
    <row r="65" spans="1:8" ht="15.75">
      <c r="A65" s="30"/>
      <c r="B65" s="17" t="s">
        <v>72</v>
      </c>
      <c r="C65" s="26">
        <v>80.599999999999994</v>
      </c>
      <c r="D65" s="18">
        <f t="shared" si="15"/>
        <v>80.599999999999994</v>
      </c>
      <c r="E65" s="16">
        <f t="shared" si="16"/>
        <v>80.599999999999994</v>
      </c>
      <c r="F65" s="26">
        <v>80.599999999999994</v>
      </c>
      <c r="G65" s="26">
        <f t="shared" si="2"/>
        <v>100</v>
      </c>
      <c r="H65" s="26">
        <f t="shared" si="3"/>
        <v>100</v>
      </c>
    </row>
    <row r="66" spans="1:8" ht="15.75">
      <c r="A66" s="30"/>
      <c r="B66" s="17" t="s">
        <v>73</v>
      </c>
      <c r="C66" s="26">
        <v>80.599999999999994</v>
      </c>
      <c r="D66" s="18">
        <f t="shared" si="15"/>
        <v>80.599999999999994</v>
      </c>
      <c r="E66" s="16">
        <f t="shared" si="16"/>
        <v>80.599999999999994</v>
      </c>
      <c r="F66" s="26">
        <v>80.599999999999994</v>
      </c>
      <c r="G66" s="26">
        <f t="shared" si="2"/>
        <v>100</v>
      </c>
      <c r="H66" s="26">
        <f t="shared" si="3"/>
        <v>100</v>
      </c>
    </row>
    <row r="67" spans="1:8" ht="15.75">
      <c r="A67" s="30"/>
      <c r="B67" s="17" t="s">
        <v>74</v>
      </c>
      <c r="C67" s="26">
        <v>280.7</v>
      </c>
      <c r="D67" s="18">
        <f t="shared" si="15"/>
        <v>280.7</v>
      </c>
      <c r="E67" s="16">
        <f t="shared" si="16"/>
        <v>280.7</v>
      </c>
      <c r="F67" s="26">
        <v>280.7</v>
      </c>
      <c r="G67" s="26">
        <f t="shared" si="2"/>
        <v>100</v>
      </c>
      <c r="H67" s="26">
        <f t="shared" si="3"/>
        <v>100</v>
      </c>
    </row>
    <row r="68" spans="1:8" ht="15.75">
      <c r="A68" s="30"/>
      <c r="B68" s="17" t="s">
        <v>75</v>
      </c>
      <c r="C68" s="26">
        <v>80.599999999999994</v>
      </c>
      <c r="D68" s="18">
        <f t="shared" si="15"/>
        <v>80.599999999999994</v>
      </c>
      <c r="E68" s="16">
        <f t="shared" si="16"/>
        <v>80.599999999999994</v>
      </c>
      <c r="F68" s="26">
        <v>80.599999999999994</v>
      </c>
      <c r="G68" s="26">
        <f t="shared" si="2"/>
        <v>100</v>
      </c>
      <c r="H68" s="26">
        <f t="shared" si="3"/>
        <v>100</v>
      </c>
    </row>
    <row r="69" spans="1:8" ht="16.5" thickBot="1">
      <c r="A69" s="31"/>
      <c r="B69" s="20" t="s">
        <v>40</v>
      </c>
      <c r="C69" s="27">
        <f>C62+C63+C64+C65+C66+C67+C68</f>
        <v>964.4</v>
      </c>
      <c r="D69" s="27">
        <f>SUM(D62:D68)</f>
        <v>964.4</v>
      </c>
      <c r="E69" s="21">
        <f t="shared" ref="E69:F69" si="17">SUM(E62:E68)</f>
        <v>964.4</v>
      </c>
      <c r="F69" s="27">
        <f t="shared" si="17"/>
        <v>964.4</v>
      </c>
      <c r="G69" s="27">
        <f t="shared" si="2"/>
        <v>100</v>
      </c>
      <c r="H69" s="27">
        <f t="shared" si="3"/>
        <v>100</v>
      </c>
    </row>
    <row r="70" spans="1:8" ht="15.75">
      <c r="A70" s="14" t="s">
        <v>76</v>
      </c>
      <c r="B70" s="23" t="s">
        <v>77</v>
      </c>
      <c r="C70" s="25">
        <v>280.7</v>
      </c>
      <c r="D70" s="24">
        <f t="shared" ref="D70:D73" si="18">C70</f>
        <v>280.7</v>
      </c>
      <c r="E70" s="16">
        <f t="shared" ref="E70:E73" si="19">D70</f>
        <v>280.7</v>
      </c>
      <c r="F70" s="24">
        <v>280.7</v>
      </c>
      <c r="G70" s="25">
        <f t="shared" si="2"/>
        <v>100</v>
      </c>
      <c r="H70" s="25">
        <f t="shared" si="3"/>
        <v>100</v>
      </c>
    </row>
    <row r="71" spans="1:8" ht="15.75">
      <c r="A71" s="14"/>
      <c r="B71" s="17" t="s">
        <v>78</v>
      </c>
      <c r="C71" s="26">
        <v>280.7</v>
      </c>
      <c r="D71" s="18">
        <f t="shared" si="18"/>
        <v>280.7</v>
      </c>
      <c r="E71" s="16">
        <f t="shared" si="19"/>
        <v>280.7</v>
      </c>
      <c r="F71" s="18">
        <v>280.7</v>
      </c>
      <c r="G71" s="26">
        <f t="shared" si="2"/>
        <v>100</v>
      </c>
      <c r="H71" s="26">
        <f t="shared" si="3"/>
        <v>100</v>
      </c>
    </row>
    <row r="72" spans="1:8" ht="15.75">
      <c r="A72" s="14"/>
      <c r="B72" s="17" t="s">
        <v>79</v>
      </c>
      <c r="C72" s="26">
        <v>280.7</v>
      </c>
      <c r="D72" s="18">
        <f t="shared" si="18"/>
        <v>280.7</v>
      </c>
      <c r="E72" s="16">
        <f t="shared" si="19"/>
        <v>280.7</v>
      </c>
      <c r="F72" s="18">
        <v>280.7</v>
      </c>
      <c r="G72" s="26">
        <f t="shared" si="2"/>
        <v>100</v>
      </c>
      <c r="H72" s="26">
        <f t="shared" si="3"/>
        <v>100</v>
      </c>
    </row>
    <row r="73" spans="1:8" ht="15.75">
      <c r="A73" s="14"/>
      <c r="B73" s="17" t="s">
        <v>80</v>
      </c>
      <c r="C73" s="26">
        <v>280.7</v>
      </c>
      <c r="D73" s="18">
        <f t="shared" si="18"/>
        <v>280.7</v>
      </c>
      <c r="E73" s="16">
        <f t="shared" si="19"/>
        <v>280.7</v>
      </c>
      <c r="F73" s="18">
        <v>280.7</v>
      </c>
      <c r="G73" s="26">
        <f t="shared" ref="G73:G136" si="20">F73/D73*100</f>
        <v>100</v>
      </c>
      <c r="H73" s="26">
        <f t="shared" ref="H73:H136" si="21">F73/D73*100</f>
        <v>100</v>
      </c>
    </row>
    <row r="74" spans="1:8" ht="16.5" thickBot="1">
      <c r="A74" s="19"/>
      <c r="B74" s="20" t="s">
        <v>40</v>
      </c>
      <c r="C74" s="27">
        <f>C70+C71+C72+C73</f>
        <v>1122.8</v>
      </c>
      <c r="D74" s="27">
        <f>SUM(D70:D73)</f>
        <v>1122.8</v>
      </c>
      <c r="E74" s="27">
        <f t="shared" ref="E74:F74" si="22">SUM(E70:E73)</f>
        <v>1122.8</v>
      </c>
      <c r="F74" s="27">
        <f t="shared" si="22"/>
        <v>1122.8</v>
      </c>
      <c r="G74" s="27">
        <f t="shared" si="20"/>
        <v>100</v>
      </c>
      <c r="H74" s="27">
        <f t="shared" si="21"/>
        <v>100</v>
      </c>
    </row>
    <row r="75" spans="1:8" ht="15.75">
      <c r="A75" s="22" t="s">
        <v>10</v>
      </c>
      <c r="B75" s="23" t="s">
        <v>81</v>
      </c>
      <c r="C75" s="25">
        <v>80.599999999999994</v>
      </c>
      <c r="D75" s="24">
        <f t="shared" ref="D75:D80" si="23">C75</f>
        <v>80.599999999999994</v>
      </c>
      <c r="E75" s="16">
        <f t="shared" ref="E75:E80" si="24">D75</f>
        <v>80.599999999999994</v>
      </c>
      <c r="F75" s="24">
        <v>80.599999999999994</v>
      </c>
      <c r="G75" s="25">
        <f t="shared" si="20"/>
        <v>100</v>
      </c>
      <c r="H75" s="25">
        <f t="shared" si="21"/>
        <v>100</v>
      </c>
    </row>
    <row r="76" spans="1:8" ht="15.75">
      <c r="A76" s="14"/>
      <c r="B76" s="17" t="s">
        <v>82</v>
      </c>
      <c r="C76" s="26">
        <v>80.599999999999994</v>
      </c>
      <c r="D76" s="18">
        <f t="shared" si="23"/>
        <v>80.599999999999994</v>
      </c>
      <c r="E76" s="16">
        <f t="shared" si="24"/>
        <v>80.599999999999994</v>
      </c>
      <c r="F76" s="18">
        <v>80.599999999999994</v>
      </c>
      <c r="G76" s="26">
        <f t="shared" si="20"/>
        <v>100</v>
      </c>
      <c r="H76" s="26">
        <f t="shared" si="21"/>
        <v>100</v>
      </c>
    </row>
    <row r="77" spans="1:8" ht="15.75">
      <c r="A77" s="14"/>
      <c r="B77" s="17" t="s">
        <v>83</v>
      </c>
      <c r="C77" s="26">
        <v>80.599999999999994</v>
      </c>
      <c r="D77" s="18">
        <f t="shared" si="23"/>
        <v>80.599999999999994</v>
      </c>
      <c r="E77" s="16">
        <f t="shared" si="24"/>
        <v>80.599999999999994</v>
      </c>
      <c r="F77" s="18">
        <v>80.599999999999994</v>
      </c>
      <c r="G77" s="26">
        <f t="shared" si="20"/>
        <v>100</v>
      </c>
      <c r="H77" s="26">
        <f t="shared" si="21"/>
        <v>100</v>
      </c>
    </row>
    <row r="78" spans="1:8" ht="15.75">
      <c r="A78" s="14"/>
      <c r="B78" s="17" t="s">
        <v>84</v>
      </c>
      <c r="C78" s="26">
        <v>80.599999999999994</v>
      </c>
      <c r="D78" s="18">
        <f t="shared" si="23"/>
        <v>80.599999999999994</v>
      </c>
      <c r="E78" s="16">
        <f t="shared" si="24"/>
        <v>80.599999999999994</v>
      </c>
      <c r="F78" s="18">
        <v>80.599999999999994</v>
      </c>
      <c r="G78" s="26">
        <f t="shared" si="20"/>
        <v>100</v>
      </c>
      <c r="H78" s="26">
        <f t="shared" si="21"/>
        <v>100</v>
      </c>
    </row>
    <row r="79" spans="1:8" ht="15.75">
      <c r="A79" s="14"/>
      <c r="B79" s="17" t="s">
        <v>85</v>
      </c>
      <c r="C79" s="26">
        <v>80.599999999999994</v>
      </c>
      <c r="D79" s="18">
        <f t="shared" si="23"/>
        <v>80.599999999999994</v>
      </c>
      <c r="E79" s="16">
        <f t="shared" si="24"/>
        <v>80.599999999999994</v>
      </c>
      <c r="F79" s="18">
        <v>80.599999999999994</v>
      </c>
      <c r="G79" s="26">
        <f t="shared" si="20"/>
        <v>100</v>
      </c>
      <c r="H79" s="26">
        <f t="shared" si="21"/>
        <v>100</v>
      </c>
    </row>
    <row r="80" spans="1:8" ht="15.75">
      <c r="A80" s="14"/>
      <c r="B80" s="17" t="s">
        <v>86</v>
      </c>
      <c r="C80" s="26">
        <v>280.7</v>
      </c>
      <c r="D80" s="18">
        <f t="shared" si="23"/>
        <v>280.7</v>
      </c>
      <c r="E80" s="16">
        <f t="shared" si="24"/>
        <v>280.7</v>
      </c>
      <c r="F80" s="18">
        <v>280.7</v>
      </c>
      <c r="G80" s="26">
        <f t="shared" si="20"/>
        <v>100</v>
      </c>
      <c r="H80" s="26">
        <f t="shared" si="21"/>
        <v>100</v>
      </c>
    </row>
    <row r="81" spans="1:8" ht="25.5" customHeight="1" thickBot="1">
      <c r="A81" s="19"/>
      <c r="B81" s="20" t="s">
        <v>40</v>
      </c>
      <c r="C81" s="27">
        <v>683.7</v>
      </c>
      <c r="D81" s="27">
        <f>SUM(D75:D80)</f>
        <v>683.7</v>
      </c>
      <c r="E81" s="27">
        <f t="shared" ref="E81:F81" si="25">SUM(E75:E80)</f>
        <v>683.7</v>
      </c>
      <c r="F81" s="27">
        <f t="shared" si="25"/>
        <v>683.7</v>
      </c>
      <c r="G81" s="27">
        <f t="shared" si="20"/>
        <v>100</v>
      </c>
      <c r="H81" s="27">
        <f t="shared" si="21"/>
        <v>100</v>
      </c>
    </row>
    <row r="82" spans="1:8" ht="15.75">
      <c r="A82" s="22" t="s">
        <v>87</v>
      </c>
      <c r="B82" s="23" t="s">
        <v>88</v>
      </c>
      <c r="C82" s="25">
        <v>80.599999999999994</v>
      </c>
      <c r="D82" s="24">
        <f t="shared" ref="D82:D85" si="26">C82</f>
        <v>80.599999999999994</v>
      </c>
      <c r="E82" s="16">
        <f t="shared" ref="E82:E85" si="27">D82</f>
        <v>80.599999999999994</v>
      </c>
      <c r="F82" s="25">
        <v>80.599999999999994</v>
      </c>
      <c r="G82" s="25">
        <f t="shared" si="20"/>
        <v>100</v>
      </c>
      <c r="H82" s="25">
        <f t="shared" si="21"/>
        <v>100</v>
      </c>
    </row>
    <row r="83" spans="1:8" ht="15.75">
      <c r="A83" s="14"/>
      <c r="B83" s="17" t="s">
        <v>89</v>
      </c>
      <c r="C83" s="26">
        <v>280.7</v>
      </c>
      <c r="D83" s="18">
        <f t="shared" si="26"/>
        <v>280.7</v>
      </c>
      <c r="E83" s="16">
        <f t="shared" si="27"/>
        <v>280.7</v>
      </c>
      <c r="F83" s="26">
        <v>280.7</v>
      </c>
      <c r="G83" s="26">
        <f t="shared" si="20"/>
        <v>100</v>
      </c>
      <c r="H83" s="26">
        <f t="shared" si="21"/>
        <v>100</v>
      </c>
    </row>
    <row r="84" spans="1:8" ht="15.75">
      <c r="A84" s="14"/>
      <c r="B84" s="17" t="s">
        <v>90</v>
      </c>
      <c r="C84" s="26">
        <v>80.599999999999994</v>
      </c>
      <c r="D84" s="18">
        <f t="shared" si="26"/>
        <v>80.599999999999994</v>
      </c>
      <c r="E84" s="16">
        <f t="shared" si="27"/>
        <v>80.599999999999994</v>
      </c>
      <c r="F84" s="26">
        <v>80.599999999999994</v>
      </c>
      <c r="G84" s="26">
        <f t="shared" si="20"/>
        <v>100</v>
      </c>
      <c r="H84" s="26">
        <f t="shared" si="21"/>
        <v>100</v>
      </c>
    </row>
    <row r="85" spans="1:8" ht="15.75">
      <c r="A85" s="14"/>
      <c r="B85" s="17" t="s">
        <v>91</v>
      </c>
      <c r="C85" s="26">
        <v>280.7</v>
      </c>
      <c r="D85" s="18">
        <f t="shared" si="26"/>
        <v>280.7</v>
      </c>
      <c r="E85" s="16">
        <f t="shared" si="27"/>
        <v>280.7</v>
      </c>
      <c r="F85" s="26">
        <v>280.7</v>
      </c>
      <c r="G85" s="26">
        <f t="shared" si="20"/>
        <v>100</v>
      </c>
      <c r="H85" s="26">
        <f t="shared" si="21"/>
        <v>100</v>
      </c>
    </row>
    <row r="86" spans="1:8" ht="16.5" thickBot="1">
      <c r="A86" s="19"/>
      <c r="B86" s="20" t="s">
        <v>40</v>
      </c>
      <c r="C86" s="27">
        <f>C82+C83+C84+C85</f>
        <v>722.59999999999991</v>
      </c>
      <c r="D86" s="27">
        <f>SUM(D82:D85)</f>
        <v>722.59999999999991</v>
      </c>
      <c r="E86" s="27">
        <f t="shared" ref="E86:F86" si="28">SUM(E82:E85)</f>
        <v>722.59999999999991</v>
      </c>
      <c r="F86" s="27">
        <f t="shared" si="28"/>
        <v>722.59999999999991</v>
      </c>
      <c r="G86" s="27">
        <f t="shared" si="20"/>
        <v>100</v>
      </c>
      <c r="H86" s="27">
        <f t="shared" si="21"/>
        <v>100</v>
      </c>
    </row>
    <row r="87" spans="1:8" ht="15.75">
      <c r="A87" s="22" t="s">
        <v>11</v>
      </c>
      <c r="B87" s="23" t="s">
        <v>92</v>
      </c>
      <c r="C87" s="25">
        <v>102.4</v>
      </c>
      <c r="D87" s="24">
        <f t="shared" ref="D87:D105" si="29">C87</f>
        <v>102.4</v>
      </c>
      <c r="E87" s="16">
        <f t="shared" ref="E87:E91" si="30">D87</f>
        <v>102.4</v>
      </c>
      <c r="F87" s="25">
        <v>102.4</v>
      </c>
      <c r="G87" s="25">
        <f t="shared" si="20"/>
        <v>100</v>
      </c>
      <c r="H87" s="25">
        <f t="shared" si="21"/>
        <v>100</v>
      </c>
    </row>
    <row r="88" spans="1:8" ht="15.75">
      <c r="A88" s="14"/>
      <c r="B88" s="17" t="s">
        <v>93</v>
      </c>
      <c r="C88" s="26">
        <v>102.4</v>
      </c>
      <c r="D88" s="18">
        <f t="shared" si="29"/>
        <v>102.4</v>
      </c>
      <c r="E88" s="16">
        <f t="shared" si="30"/>
        <v>102.4</v>
      </c>
      <c r="F88" s="26">
        <v>102.4</v>
      </c>
      <c r="G88" s="26">
        <f t="shared" si="20"/>
        <v>100</v>
      </c>
      <c r="H88" s="26">
        <f t="shared" si="21"/>
        <v>100</v>
      </c>
    </row>
    <row r="89" spans="1:8" ht="15.75">
      <c r="A89" s="14"/>
      <c r="B89" s="17" t="s">
        <v>94</v>
      </c>
      <c r="C89" s="26">
        <v>102.4</v>
      </c>
      <c r="D89" s="18">
        <f t="shared" si="29"/>
        <v>102.4</v>
      </c>
      <c r="E89" s="16">
        <f t="shared" si="30"/>
        <v>102.4</v>
      </c>
      <c r="F89" s="26">
        <v>102.4</v>
      </c>
      <c r="G89" s="26">
        <f t="shared" si="20"/>
        <v>100</v>
      </c>
      <c r="H89" s="26">
        <f t="shared" si="21"/>
        <v>100</v>
      </c>
    </row>
    <row r="90" spans="1:8" ht="15.75">
      <c r="A90" s="14"/>
      <c r="B90" s="17" t="s">
        <v>95</v>
      </c>
      <c r="C90" s="26">
        <v>102.4</v>
      </c>
      <c r="D90" s="18">
        <f t="shared" si="29"/>
        <v>102.4</v>
      </c>
      <c r="E90" s="16">
        <f t="shared" si="30"/>
        <v>102.4</v>
      </c>
      <c r="F90" s="26">
        <v>102.4</v>
      </c>
      <c r="G90" s="26">
        <f t="shared" si="20"/>
        <v>100</v>
      </c>
      <c r="H90" s="26">
        <f t="shared" si="21"/>
        <v>100</v>
      </c>
    </row>
    <row r="91" spans="1:8" ht="15.75">
      <c r="A91" s="14"/>
      <c r="B91" s="17" t="s">
        <v>96</v>
      </c>
      <c r="C91" s="26">
        <v>102.4</v>
      </c>
      <c r="D91" s="18">
        <f t="shared" si="29"/>
        <v>102.4</v>
      </c>
      <c r="E91" s="16">
        <f t="shared" si="30"/>
        <v>102.4</v>
      </c>
      <c r="F91" s="26">
        <v>102.4</v>
      </c>
      <c r="G91" s="26">
        <f t="shared" si="20"/>
        <v>100</v>
      </c>
      <c r="H91" s="26">
        <f t="shared" si="21"/>
        <v>100</v>
      </c>
    </row>
    <row r="92" spans="1:8" ht="22.5" customHeight="1" thickBot="1">
      <c r="A92" s="19"/>
      <c r="B92" s="20" t="s">
        <v>40</v>
      </c>
      <c r="C92" s="27">
        <v>512</v>
      </c>
      <c r="D92" s="27">
        <f t="shared" si="29"/>
        <v>512</v>
      </c>
      <c r="E92" s="27">
        <f t="shared" ref="E92:F92" si="31">SUM(E87:E91)</f>
        <v>512</v>
      </c>
      <c r="F92" s="27">
        <f t="shared" si="31"/>
        <v>512</v>
      </c>
      <c r="G92" s="27">
        <f t="shared" si="20"/>
        <v>100</v>
      </c>
      <c r="H92" s="27">
        <f t="shared" si="21"/>
        <v>100</v>
      </c>
    </row>
    <row r="93" spans="1:8" ht="15.75">
      <c r="A93" s="22" t="s">
        <v>3</v>
      </c>
      <c r="B93" s="23" t="s">
        <v>97</v>
      </c>
      <c r="C93" s="25">
        <v>102.4</v>
      </c>
      <c r="D93" s="24">
        <f t="shared" si="29"/>
        <v>102.4</v>
      </c>
      <c r="E93" s="16">
        <f t="shared" ref="E93:E108" si="32">D93</f>
        <v>102.4</v>
      </c>
      <c r="F93" s="24">
        <v>102.4</v>
      </c>
      <c r="G93" s="25">
        <f t="shared" si="20"/>
        <v>100</v>
      </c>
      <c r="H93" s="25">
        <f t="shared" si="21"/>
        <v>100</v>
      </c>
    </row>
    <row r="94" spans="1:8" ht="15.75">
      <c r="A94" s="14"/>
      <c r="B94" s="17" t="s">
        <v>98</v>
      </c>
      <c r="C94" s="26">
        <v>102.4</v>
      </c>
      <c r="D94" s="18">
        <f t="shared" si="29"/>
        <v>102.4</v>
      </c>
      <c r="E94" s="16">
        <f t="shared" si="32"/>
        <v>102.4</v>
      </c>
      <c r="F94" s="18">
        <v>102.4</v>
      </c>
      <c r="G94" s="26">
        <f t="shared" si="20"/>
        <v>100</v>
      </c>
      <c r="H94" s="26">
        <f t="shared" si="21"/>
        <v>100</v>
      </c>
    </row>
    <row r="95" spans="1:8" ht="15.75">
      <c r="A95" s="14"/>
      <c r="B95" s="17" t="s">
        <v>99</v>
      </c>
      <c r="C95" s="26">
        <v>102.4</v>
      </c>
      <c r="D95" s="18">
        <f t="shared" si="29"/>
        <v>102.4</v>
      </c>
      <c r="E95" s="16">
        <f t="shared" si="32"/>
        <v>102.4</v>
      </c>
      <c r="F95" s="18">
        <v>102.4</v>
      </c>
      <c r="G95" s="26">
        <f t="shared" si="20"/>
        <v>100</v>
      </c>
      <c r="H95" s="26">
        <f t="shared" si="21"/>
        <v>100</v>
      </c>
    </row>
    <row r="96" spans="1:8" ht="15.75">
      <c r="A96" s="14"/>
      <c r="B96" s="17" t="s">
        <v>100</v>
      </c>
      <c r="C96" s="26">
        <v>102.4</v>
      </c>
      <c r="D96" s="18">
        <f t="shared" si="29"/>
        <v>102.4</v>
      </c>
      <c r="E96" s="16">
        <f t="shared" si="32"/>
        <v>102.4</v>
      </c>
      <c r="F96" s="18">
        <v>102.4</v>
      </c>
      <c r="G96" s="26">
        <f t="shared" si="20"/>
        <v>100</v>
      </c>
      <c r="H96" s="26">
        <f t="shared" si="21"/>
        <v>100</v>
      </c>
    </row>
    <row r="97" spans="1:8" ht="15.75">
      <c r="A97" s="14"/>
      <c r="B97" s="17" t="s">
        <v>101</v>
      </c>
      <c r="C97" s="26">
        <v>353.2</v>
      </c>
      <c r="D97" s="18">
        <f t="shared" si="29"/>
        <v>353.2</v>
      </c>
      <c r="E97" s="16">
        <f t="shared" si="32"/>
        <v>353.2</v>
      </c>
      <c r="F97" s="18">
        <v>353.2</v>
      </c>
      <c r="G97" s="26">
        <f t="shared" si="20"/>
        <v>100</v>
      </c>
      <c r="H97" s="26">
        <f t="shared" si="21"/>
        <v>100</v>
      </c>
    </row>
    <row r="98" spans="1:8" ht="15.75">
      <c r="A98" s="14"/>
      <c r="B98" s="17" t="s">
        <v>102</v>
      </c>
      <c r="C98" s="26">
        <v>102.4</v>
      </c>
      <c r="D98" s="18">
        <f t="shared" si="29"/>
        <v>102.4</v>
      </c>
      <c r="E98" s="16">
        <f t="shared" si="32"/>
        <v>102.4</v>
      </c>
      <c r="F98" s="18">
        <v>102.4</v>
      </c>
      <c r="G98" s="26">
        <f t="shared" si="20"/>
        <v>100</v>
      </c>
      <c r="H98" s="26">
        <f t="shared" si="21"/>
        <v>100</v>
      </c>
    </row>
    <row r="99" spans="1:8" ht="15.75">
      <c r="A99" s="14"/>
      <c r="B99" s="17" t="s">
        <v>103</v>
      </c>
      <c r="C99" s="26">
        <v>102.4</v>
      </c>
      <c r="D99" s="18">
        <f t="shared" si="29"/>
        <v>102.4</v>
      </c>
      <c r="E99" s="16">
        <f t="shared" si="32"/>
        <v>102.4</v>
      </c>
      <c r="F99" s="18">
        <v>102.4</v>
      </c>
      <c r="G99" s="26">
        <f t="shared" si="20"/>
        <v>100</v>
      </c>
      <c r="H99" s="26">
        <f t="shared" si="21"/>
        <v>100</v>
      </c>
    </row>
    <row r="100" spans="1:8" ht="15.75">
      <c r="A100" s="28"/>
      <c r="B100" s="17" t="s">
        <v>104</v>
      </c>
      <c r="C100" s="26">
        <v>102.4</v>
      </c>
      <c r="D100" s="18">
        <f t="shared" si="29"/>
        <v>102.4</v>
      </c>
      <c r="E100" s="16">
        <f t="shared" si="32"/>
        <v>102.4</v>
      </c>
      <c r="F100" s="18">
        <v>102.4</v>
      </c>
      <c r="G100" s="26">
        <f t="shared" si="20"/>
        <v>100</v>
      </c>
      <c r="H100" s="26">
        <f t="shared" si="21"/>
        <v>100</v>
      </c>
    </row>
    <row r="101" spans="1:8" ht="15.75">
      <c r="A101" s="28"/>
      <c r="B101" s="17" t="s">
        <v>105</v>
      </c>
      <c r="C101" s="26">
        <v>102.4</v>
      </c>
      <c r="D101" s="18">
        <f t="shared" si="29"/>
        <v>102.4</v>
      </c>
      <c r="E101" s="16">
        <f t="shared" si="32"/>
        <v>102.4</v>
      </c>
      <c r="F101" s="18">
        <f>102+0.4</f>
        <v>102.4</v>
      </c>
      <c r="G101" s="26">
        <f t="shared" si="20"/>
        <v>100</v>
      </c>
      <c r="H101" s="26">
        <f t="shared" si="21"/>
        <v>100</v>
      </c>
    </row>
    <row r="102" spans="1:8" ht="15.75">
      <c r="A102" s="28"/>
      <c r="B102" s="17" t="s">
        <v>106</v>
      </c>
      <c r="C102" s="26">
        <v>102.4</v>
      </c>
      <c r="D102" s="18">
        <f t="shared" si="29"/>
        <v>102.4</v>
      </c>
      <c r="E102" s="16">
        <f t="shared" si="32"/>
        <v>102.4</v>
      </c>
      <c r="F102" s="18">
        <v>102.4</v>
      </c>
      <c r="G102" s="26">
        <f t="shared" si="20"/>
        <v>100</v>
      </c>
      <c r="H102" s="26">
        <f t="shared" si="21"/>
        <v>100</v>
      </c>
    </row>
    <row r="103" spans="1:8" ht="15.75">
      <c r="A103" s="28"/>
      <c r="B103" s="17" t="s">
        <v>107</v>
      </c>
      <c r="C103" s="26">
        <v>102.4</v>
      </c>
      <c r="D103" s="18">
        <f t="shared" si="29"/>
        <v>102.4</v>
      </c>
      <c r="E103" s="16">
        <f t="shared" si="32"/>
        <v>102.4</v>
      </c>
      <c r="F103" s="18">
        <v>102.4</v>
      </c>
      <c r="G103" s="26">
        <f t="shared" si="20"/>
        <v>100</v>
      </c>
      <c r="H103" s="26">
        <f t="shared" si="21"/>
        <v>100</v>
      </c>
    </row>
    <row r="104" spans="1:8" ht="15.75">
      <c r="A104" s="28"/>
      <c r="B104" s="17" t="s">
        <v>108</v>
      </c>
      <c r="C104" s="26">
        <v>102.4</v>
      </c>
      <c r="D104" s="18">
        <f t="shared" si="29"/>
        <v>102.4</v>
      </c>
      <c r="E104" s="16">
        <f t="shared" si="32"/>
        <v>102.4</v>
      </c>
      <c r="F104" s="18">
        <v>102.4</v>
      </c>
      <c r="G104" s="26">
        <f t="shared" si="20"/>
        <v>100</v>
      </c>
      <c r="H104" s="26">
        <f t="shared" si="21"/>
        <v>100</v>
      </c>
    </row>
    <row r="105" spans="1:8" ht="15.75">
      <c r="A105" s="28"/>
      <c r="B105" s="17" t="s">
        <v>109</v>
      </c>
      <c r="C105" s="26">
        <v>102.4</v>
      </c>
      <c r="D105" s="18">
        <f t="shared" si="29"/>
        <v>102.4</v>
      </c>
      <c r="E105" s="16">
        <f t="shared" si="32"/>
        <v>102.4</v>
      </c>
      <c r="F105" s="18">
        <v>102.4</v>
      </c>
      <c r="G105" s="26">
        <f t="shared" si="20"/>
        <v>100</v>
      </c>
      <c r="H105" s="26">
        <f t="shared" si="21"/>
        <v>100</v>
      </c>
    </row>
    <row r="106" spans="1:8" ht="16.5" thickBot="1">
      <c r="A106" s="19"/>
      <c r="B106" s="20" t="s">
        <v>40</v>
      </c>
      <c r="C106" s="27">
        <f>C93+C94+C95+C96+C97+C98+C99+C100+C101+C102+C103+C104+C105</f>
        <v>1582.0000000000005</v>
      </c>
      <c r="D106" s="27">
        <f>SUM(D93:D105)</f>
        <v>1582.0000000000005</v>
      </c>
      <c r="E106" s="21">
        <f t="shared" si="32"/>
        <v>1582.0000000000005</v>
      </c>
      <c r="F106" s="27">
        <f t="shared" ref="F106" si="33">SUM(F93:F105)</f>
        <v>1582.0000000000005</v>
      </c>
      <c r="G106" s="32">
        <f t="shared" si="20"/>
        <v>100</v>
      </c>
      <c r="H106" s="32">
        <f t="shared" si="21"/>
        <v>100</v>
      </c>
    </row>
    <row r="107" spans="1:8" ht="15.75">
      <c r="A107" s="22" t="s">
        <v>12</v>
      </c>
      <c r="B107" s="23" t="s">
        <v>110</v>
      </c>
      <c r="C107" s="25">
        <v>280.7</v>
      </c>
      <c r="D107" s="24">
        <f t="shared" ref="D107:D108" si="34">C107</f>
        <v>280.7</v>
      </c>
      <c r="E107" s="16">
        <f t="shared" si="32"/>
        <v>280.7</v>
      </c>
      <c r="F107" s="25">
        <v>280.7</v>
      </c>
      <c r="G107" s="25">
        <f t="shared" si="20"/>
        <v>100</v>
      </c>
      <c r="H107" s="25">
        <f t="shared" si="21"/>
        <v>100</v>
      </c>
    </row>
    <row r="108" spans="1:8" ht="15.75">
      <c r="A108" s="14"/>
      <c r="B108" s="17" t="s">
        <v>111</v>
      </c>
      <c r="C108" s="26">
        <v>280.7</v>
      </c>
      <c r="D108" s="18">
        <f t="shared" si="34"/>
        <v>280.7</v>
      </c>
      <c r="E108" s="16">
        <f t="shared" si="32"/>
        <v>280.7</v>
      </c>
      <c r="F108" s="26">
        <v>280.7</v>
      </c>
      <c r="G108" s="26">
        <f t="shared" si="20"/>
        <v>100</v>
      </c>
      <c r="H108" s="26">
        <f t="shared" si="21"/>
        <v>100</v>
      </c>
    </row>
    <row r="109" spans="1:8" ht="16.5" thickBot="1">
      <c r="A109" s="19"/>
      <c r="B109" s="20" t="s">
        <v>40</v>
      </c>
      <c r="C109" s="27">
        <f>C107+C108</f>
        <v>561.4</v>
      </c>
      <c r="D109" s="27">
        <f>D107+D108</f>
        <v>561.4</v>
      </c>
      <c r="E109" s="27">
        <f t="shared" ref="E109:F109" si="35">E107+E108</f>
        <v>561.4</v>
      </c>
      <c r="F109" s="27">
        <f t="shared" si="35"/>
        <v>561.4</v>
      </c>
      <c r="G109" s="27">
        <f t="shared" si="20"/>
        <v>100</v>
      </c>
      <c r="H109" s="27">
        <f t="shared" si="21"/>
        <v>100</v>
      </c>
    </row>
    <row r="110" spans="1:8" ht="15.75">
      <c r="A110" s="22" t="s">
        <v>13</v>
      </c>
      <c r="B110" s="23" t="s">
        <v>112</v>
      </c>
      <c r="C110" s="25">
        <v>80.599999999999994</v>
      </c>
      <c r="D110" s="24">
        <f t="shared" ref="D110:D116" si="36">C110</f>
        <v>80.599999999999994</v>
      </c>
      <c r="E110" s="16">
        <f t="shared" ref="E110:E116" si="37">D110</f>
        <v>80.599999999999994</v>
      </c>
      <c r="F110" s="25">
        <v>80.599999999999994</v>
      </c>
      <c r="G110" s="25">
        <f t="shared" si="20"/>
        <v>100</v>
      </c>
      <c r="H110" s="25">
        <f t="shared" si="21"/>
        <v>100</v>
      </c>
    </row>
    <row r="111" spans="1:8" ht="15.75">
      <c r="A111" s="14"/>
      <c r="B111" s="17" t="s">
        <v>113</v>
      </c>
      <c r="C111" s="26">
        <v>280.7</v>
      </c>
      <c r="D111" s="18">
        <f t="shared" si="36"/>
        <v>280.7</v>
      </c>
      <c r="E111" s="16">
        <f t="shared" si="37"/>
        <v>280.7</v>
      </c>
      <c r="F111" s="26">
        <v>280.7</v>
      </c>
      <c r="G111" s="26">
        <f t="shared" si="20"/>
        <v>100</v>
      </c>
      <c r="H111" s="26">
        <f t="shared" si="21"/>
        <v>100</v>
      </c>
    </row>
    <row r="112" spans="1:8" ht="15.75">
      <c r="A112" s="14"/>
      <c r="B112" s="17" t="s">
        <v>114</v>
      </c>
      <c r="C112" s="26">
        <v>280.7</v>
      </c>
      <c r="D112" s="18">
        <f t="shared" si="36"/>
        <v>280.7</v>
      </c>
      <c r="E112" s="16">
        <f t="shared" si="37"/>
        <v>280.7</v>
      </c>
      <c r="F112" s="26">
        <v>280.7</v>
      </c>
      <c r="G112" s="26">
        <f t="shared" si="20"/>
        <v>100</v>
      </c>
      <c r="H112" s="26">
        <f t="shared" si="21"/>
        <v>100</v>
      </c>
    </row>
    <row r="113" spans="1:8" ht="15.75">
      <c r="A113" s="14"/>
      <c r="B113" s="17" t="s">
        <v>115</v>
      </c>
      <c r="C113" s="26">
        <v>80.599999999999994</v>
      </c>
      <c r="D113" s="18">
        <f t="shared" si="36"/>
        <v>80.599999999999994</v>
      </c>
      <c r="E113" s="16">
        <f t="shared" si="37"/>
        <v>80.599999999999994</v>
      </c>
      <c r="F113" s="26">
        <v>80.599999999999994</v>
      </c>
      <c r="G113" s="26">
        <f t="shared" si="20"/>
        <v>100</v>
      </c>
      <c r="H113" s="26">
        <f t="shared" si="21"/>
        <v>100</v>
      </c>
    </row>
    <row r="114" spans="1:8" ht="15.75">
      <c r="A114" s="14"/>
      <c r="B114" s="17" t="s">
        <v>116</v>
      </c>
      <c r="C114" s="26">
        <v>280.7</v>
      </c>
      <c r="D114" s="18">
        <f t="shared" si="36"/>
        <v>280.7</v>
      </c>
      <c r="E114" s="16">
        <f t="shared" si="37"/>
        <v>280.7</v>
      </c>
      <c r="F114" s="26">
        <v>280.7</v>
      </c>
      <c r="G114" s="26">
        <f t="shared" si="20"/>
        <v>100</v>
      </c>
      <c r="H114" s="26">
        <f t="shared" si="21"/>
        <v>100</v>
      </c>
    </row>
    <row r="115" spans="1:8" ht="15.75">
      <c r="A115" s="14"/>
      <c r="B115" s="17" t="s">
        <v>117</v>
      </c>
      <c r="C115" s="26">
        <v>80.599999999999994</v>
      </c>
      <c r="D115" s="18">
        <f t="shared" si="36"/>
        <v>80.599999999999994</v>
      </c>
      <c r="E115" s="16">
        <f t="shared" si="37"/>
        <v>80.599999999999994</v>
      </c>
      <c r="F115" s="26">
        <v>80.599999999999994</v>
      </c>
      <c r="G115" s="26">
        <f t="shared" si="20"/>
        <v>100</v>
      </c>
      <c r="H115" s="26">
        <f t="shared" si="21"/>
        <v>100</v>
      </c>
    </row>
    <row r="116" spans="1:8" ht="15.75">
      <c r="A116" s="14"/>
      <c r="B116" s="17" t="s">
        <v>118</v>
      </c>
      <c r="C116" s="26">
        <v>280.7</v>
      </c>
      <c r="D116" s="18">
        <f t="shared" si="36"/>
        <v>280.7</v>
      </c>
      <c r="E116" s="16">
        <f t="shared" si="37"/>
        <v>280.7</v>
      </c>
      <c r="F116" s="26">
        <v>280.7</v>
      </c>
      <c r="G116" s="26">
        <f t="shared" si="20"/>
        <v>100</v>
      </c>
      <c r="H116" s="26">
        <f t="shared" si="21"/>
        <v>100</v>
      </c>
    </row>
    <row r="117" spans="1:8" ht="19.5" customHeight="1" thickBot="1">
      <c r="A117" s="29"/>
      <c r="B117" s="20" t="s">
        <v>40</v>
      </c>
      <c r="C117" s="27">
        <f>C110+C111+C112+C113+C114+C115+C116</f>
        <v>1364.6</v>
      </c>
      <c r="D117" s="27">
        <f>SUM(D110:D116)</f>
        <v>1364.6</v>
      </c>
      <c r="E117" s="27">
        <f t="shared" ref="E117:F117" si="38">SUM(E110:E116)</f>
        <v>1364.6</v>
      </c>
      <c r="F117" s="27">
        <f t="shared" si="38"/>
        <v>1364.6</v>
      </c>
      <c r="G117" s="27">
        <f t="shared" si="20"/>
        <v>100</v>
      </c>
      <c r="H117" s="27">
        <f t="shared" si="21"/>
        <v>100</v>
      </c>
    </row>
    <row r="118" spans="1:8" ht="19.5" customHeight="1">
      <c r="A118" s="30" t="s">
        <v>1</v>
      </c>
      <c r="B118" s="33" t="s">
        <v>119</v>
      </c>
      <c r="C118" s="25">
        <v>102.4</v>
      </c>
      <c r="D118" s="24">
        <f t="shared" ref="D118:D131" si="39">C118</f>
        <v>102.4</v>
      </c>
      <c r="E118" s="16">
        <f t="shared" ref="E118:E131" si="40">D118</f>
        <v>102.4</v>
      </c>
      <c r="F118" s="25">
        <v>102.4</v>
      </c>
      <c r="G118" s="25">
        <f t="shared" si="20"/>
        <v>100</v>
      </c>
      <c r="H118" s="25">
        <f t="shared" si="21"/>
        <v>100</v>
      </c>
    </row>
    <row r="119" spans="1:8" ht="15.75">
      <c r="A119" s="30"/>
      <c r="B119" s="34" t="s">
        <v>120</v>
      </c>
      <c r="C119" s="26">
        <v>102.4</v>
      </c>
      <c r="D119" s="18">
        <f t="shared" si="39"/>
        <v>102.4</v>
      </c>
      <c r="E119" s="16">
        <f t="shared" si="40"/>
        <v>102.4</v>
      </c>
      <c r="F119" s="26">
        <v>102.4</v>
      </c>
      <c r="G119" s="26">
        <f t="shared" si="20"/>
        <v>100</v>
      </c>
      <c r="H119" s="26">
        <f t="shared" si="21"/>
        <v>100</v>
      </c>
    </row>
    <row r="120" spans="1:8" ht="15.75">
      <c r="A120" s="30"/>
      <c r="B120" s="34" t="s">
        <v>121</v>
      </c>
      <c r="C120" s="26">
        <v>102.4</v>
      </c>
      <c r="D120" s="18">
        <f t="shared" si="39"/>
        <v>102.4</v>
      </c>
      <c r="E120" s="16">
        <f t="shared" si="40"/>
        <v>102.4</v>
      </c>
      <c r="F120" s="26">
        <v>102.4</v>
      </c>
      <c r="G120" s="26">
        <f t="shared" si="20"/>
        <v>100</v>
      </c>
      <c r="H120" s="26">
        <f t="shared" si="21"/>
        <v>100</v>
      </c>
    </row>
    <row r="121" spans="1:8" ht="15.75">
      <c r="A121" s="30"/>
      <c r="B121" s="34" t="s">
        <v>122</v>
      </c>
      <c r="C121" s="26">
        <v>102.4</v>
      </c>
      <c r="D121" s="18">
        <f t="shared" si="39"/>
        <v>102.4</v>
      </c>
      <c r="E121" s="16">
        <f t="shared" si="40"/>
        <v>102.4</v>
      </c>
      <c r="F121" s="26">
        <v>102.4</v>
      </c>
      <c r="G121" s="26">
        <f t="shared" si="20"/>
        <v>100</v>
      </c>
      <c r="H121" s="26">
        <f t="shared" si="21"/>
        <v>100</v>
      </c>
    </row>
    <row r="122" spans="1:8" ht="15.75">
      <c r="A122" s="30"/>
      <c r="B122" s="34" t="s">
        <v>123</v>
      </c>
      <c r="C122" s="26">
        <v>102.4</v>
      </c>
      <c r="D122" s="18">
        <f t="shared" si="39"/>
        <v>102.4</v>
      </c>
      <c r="E122" s="16">
        <f t="shared" si="40"/>
        <v>102.4</v>
      </c>
      <c r="F122" s="26">
        <v>102.4</v>
      </c>
      <c r="G122" s="26">
        <f t="shared" si="20"/>
        <v>100</v>
      </c>
      <c r="H122" s="26">
        <f t="shared" si="21"/>
        <v>100</v>
      </c>
    </row>
    <row r="123" spans="1:8" ht="15.75">
      <c r="A123" s="30"/>
      <c r="B123" s="34" t="s">
        <v>124</v>
      </c>
      <c r="C123" s="26">
        <v>102.4</v>
      </c>
      <c r="D123" s="18">
        <f t="shared" si="39"/>
        <v>102.4</v>
      </c>
      <c r="E123" s="16">
        <f t="shared" si="40"/>
        <v>102.4</v>
      </c>
      <c r="F123" s="26">
        <v>102.4</v>
      </c>
      <c r="G123" s="26">
        <f t="shared" si="20"/>
        <v>100</v>
      </c>
      <c r="H123" s="26">
        <f t="shared" si="21"/>
        <v>100</v>
      </c>
    </row>
    <row r="124" spans="1:8" ht="15.75">
      <c r="A124" s="30"/>
      <c r="B124" s="34" t="s">
        <v>125</v>
      </c>
      <c r="C124" s="26">
        <v>353.2</v>
      </c>
      <c r="D124" s="18">
        <f t="shared" si="39"/>
        <v>353.2</v>
      </c>
      <c r="E124" s="16">
        <f t="shared" si="40"/>
        <v>353.2</v>
      </c>
      <c r="F124" s="26">
        <v>353.2</v>
      </c>
      <c r="G124" s="26">
        <f t="shared" si="20"/>
        <v>100</v>
      </c>
      <c r="H124" s="26">
        <f t="shared" si="21"/>
        <v>100</v>
      </c>
    </row>
    <row r="125" spans="1:8" ht="15.75">
      <c r="A125" s="30"/>
      <c r="B125" s="34" t="s">
        <v>126</v>
      </c>
      <c r="C125" s="26">
        <v>102.4</v>
      </c>
      <c r="D125" s="18">
        <f t="shared" si="39"/>
        <v>102.4</v>
      </c>
      <c r="E125" s="16">
        <f t="shared" si="40"/>
        <v>102.4</v>
      </c>
      <c r="F125" s="26">
        <v>102.4</v>
      </c>
      <c r="G125" s="26">
        <f t="shared" si="20"/>
        <v>100</v>
      </c>
      <c r="H125" s="26">
        <f t="shared" si="21"/>
        <v>100</v>
      </c>
    </row>
    <row r="126" spans="1:8" ht="15.75">
      <c r="A126" s="30"/>
      <c r="B126" s="34" t="s">
        <v>127</v>
      </c>
      <c r="C126" s="26">
        <v>102.4</v>
      </c>
      <c r="D126" s="18">
        <f t="shared" si="39"/>
        <v>102.4</v>
      </c>
      <c r="E126" s="16">
        <f t="shared" si="40"/>
        <v>102.4</v>
      </c>
      <c r="F126" s="26">
        <v>102.4</v>
      </c>
      <c r="G126" s="26">
        <f t="shared" si="20"/>
        <v>100</v>
      </c>
      <c r="H126" s="26">
        <f t="shared" si="21"/>
        <v>100</v>
      </c>
    </row>
    <row r="127" spans="1:8" ht="15.75">
      <c r="A127" s="30"/>
      <c r="B127" s="34" t="s">
        <v>128</v>
      </c>
      <c r="C127" s="26">
        <v>102.4</v>
      </c>
      <c r="D127" s="18">
        <f t="shared" si="39"/>
        <v>102.4</v>
      </c>
      <c r="E127" s="16">
        <f t="shared" si="40"/>
        <v>102.4</v>
      </c>
      <c r="F127" s="26">
        <f>100.6+1.8</f>
        <v>102.39999999999999</v>
      </c>
      <c r="G127" s="26">
        <f t="shared" si="20"/>
        <v>99.999999999999986</v>
      </c>
      <c r="H127" s="26">
        <f t="shared" si="21"/>
        <v>99.999999999999986</v>
      </c>
    </row>
    <row r="128" spans="1:8" ht="15.75">
      <c r="A128" s="30"/>
      <c r="B128" s="34" t="s">
        <v>129</v>
      </c>
      <c r="C128" s="26">
        <v>102.4</v>
      </c>
      <c r="D128" s="18">
        <f t="shared" si="39"/>
        <v>102.4</v>
      </c>
      <c r="E128" s="16">
        <f t="shared" si="40"/>
        <v>102.4</v>
      </c>
      <c r="F128" s="26">
        <v>102.4</v>
      </c>
      <c r="G128" s="26">
        <f t="shared" si="20"/>
        <v>100</v>
      </c>
      <c r="H128" s="26">
        <f t="shared" si="21"/>
        <v>100</v>
      </c>
    </row>
    <row r="129" spans="1:8" ht="15.75">
      <c r="A129" s="30"/>
      <c r="B129" s="34" t="s">
        <v>130</v>
      </c>
      <c r="C129" s="26">
        <v>102.4</v>
      </c>
      <c r="D129" s="18">
        <f t="shared" si="39"/>
        <v>102.4</v>
      </c>
      <c r="E129" s="16">
        <f t="shared" si="40"/>
        <v>102.4</v>
      </c>
      <c r="F129" s="26">
        <v>102.4</v>
      </c>
      <c r="G129" s="26">
        <f t="shared" si="20"/>
        <v>100</v>
      </c>
      <c r="H129" s="26">
        <f t="shared" si="21"/>
        <v>100</v>
      </c>
    </row>
    <row r="130" spans="1:8" ht="15.75">
      <c r="A130" s="30"/>
      <c r="B130" s="34" t="s">
        <v>131</v>
      </c>
      <c r="C130" s="26">
        <v>102.4</v>
      </c>
      <c r="D130" s="18">
        <f t="shared" si="39"/>
        <v>102.4</v>
      </c>
      <c r="E130" s="16">
        <f t="shared" si="40"/>
        <v>102.4</v>
      </c>
      <c r="F130" s="26">
        <v>102.4</v>
      </c>
      <c r="G130" s="26">
        <f t="shared" si="20"/>
        <v>100</v>
      </c>
      <c r="H130" s="26">
        <f t="shared" si="21"/>
        <v>100</v>
      </c>
    </row>
    <row r="131" spans="1:8" ht="15.75">
      <c r="A131" s="30"/>
      <c r="B131" s="34" t="s">
        <v>132</v>
      </c>
      <c r="C131" s="26">
        <v>353.2</v>
      </c>
      <c r="D131" s="18">
        <f t="shared" si="39"/>
        <v>353.2</v>
      </c>
      <c r="E131" s="16">
        <f t="shared" si="40"/>
        <v>353.2</v>
      </c>
      <c r="F131" s="26">
        <v>353.2</v>
      </c>
      <c r="G131" s="26">
        <f t="shared" si="20"/>
        <v>100</v>
      </c>
      <c r="H131" s="26">
        <f t="shared" si="21"/>
        <v>100</v>
      </c>
    </row>
    <row r="132" spans="1:8" ht="16.5" thickBot="1">
      <c r="A132" s="31"/>
      <c r="B132" s="35" t="s">
        <v>40</v>
      </c>
      <c r="C132" s="27">
        <f>C118+C119+C120+C121+C122+C123+C124+C125+C126+C127+C128+C129+C130+C131</f>
        <v>1935.2000000000005</v>
      </c>
      <c r="D132" s="27">
        <f>SUM(D118:D131)</f>
        <v>1935.2000000000005</v>
      </c>
      <c r="E132" s="27">
        <f t="shared" ref="E132:F132" si="41">SUM(E118:E131)</f>
        <v>1935.2000000000005</v>
      </c>
      <c r="F132" s="27">
        <f t="shared" si="41"/>
        <v>1935.2000000000005</v>
      </c>
      <c r="G132" s="27">
        <f t="shared" si="20"/>
        <v>100</v>
      </c>
      <c r="H132" s="27">
        <f t="shared" si="21"/>
        <v>100</v>
      </c>
    </row>
    <row r="133" spans="1:8" ht="15.75">
      <c r="A133" s="14" t="s">
        <v>14</v>
      </c>
      <c r="B133" s="23" t="s">
        <v>133</v>
      </c>
      <c r="C133" s="25">
        <v>80.599999999999994</v>
      </c>
      <c r="D133" s="24">
        <f t="shared" ref="D133:D148" si="42">C133</f>
        <v>80.599999999999994</v>
      </c>
      <c r="E133" s="16">
        <f t="shared" ref="E133:E148" si="43">D133</f>
        <v>80.599999999999994</v>
      </c>
      <c r="F133" s="25">
        <v>80.599999999999994</v>
      </c>
      <c r="G133" s="25">
        <f t="shared" si="20"/>
        <v>100</v>
      </c>
      <c r="H133" s="25">
        <f t="shared" si="21"/>
        <v>100</v>
      </c>
    </row>
    <row r="134" spans="1:8" ht="15.75">
      <c r="A134" s="14"/>
      <c r="B134" s="17" t="s">
        <v>134</v>
      </c>
      <c r="C134" s="26">
        <v>80.599999999999994</v>
      </c>
      <c r="D134" s="18">
        <f t="shared" si="42"/>
        <v>80.599999999999994</v>
      </c>
      <c r="E134" s="16">
        <f t="shared" si="43"/>
        <v>80.599999999999994</v>
      </c>
      <c r="F134" s="26">
        <v>80.599999999999994</v>
      </c>
      <c r="G134" s="26">
        <f t="shared" si="20"/>
        <v>100</v>
      </c>
      <c r="H134" s="26">
        <f t="shared" si="21"/>
        <v>100</v>
      </c>
    </row>
    <row r="135" spans="1:8" ht="15.75">
      <c r="A135" s="14"/>
      <c r="B135" s="17" t="s">
        <v>135</v>
      </c>
      <c r="C135" s="26">
        <v>80.599999999999994</v>
      </c>
      <c r="D135" s="18">
        <f t="shared" si="42"/>
        <v>80.599999999999994</v>
      </c>
      <c r="E135" s="16">
        <f t="shared" si="43"/>
        <v>80.599999999999994</v>
      </c>
      <c r="F135" s="26">
        <v>70.599999999999994</v>
      </c>
      <c r="G135" s="26">
        <f t="shared" si="20"/>
        <v>87.59305210918113</v>
      </c>
      <c r="H135" s="26">
        <f t="shared" si="21"/>
        <v>87.59305210918113</v>
      </c>
    </row>
    <row r="136" spans="1:8" ht="15.75">
      <c r="A136" s="14"/>
      <c r="B136" s="17" t="s">
        <v>136</v>
      </c>
      <c r="C136" s="26">
        <v>280.7</v>
      </c>
      <c r="D136" s="18">
        <f t="shared" si="42"/>
        <v>280.7</v>
      </c>
      <c r="E136" s="16">
        <f t="shared" si="43"/>
        <v>280.7</v>
      </c>
      <c r="F136" s="26">
        <v>280.7</v>
      </c>
      <c r="G136" s="26">
        <f t="shared" si="20"/>
        <v>100</v>
      </c>
      <c r="H136" s="26">
        <f t="shared" si="21"/>
        <v>100</v>
      </c>
    </row>
    <row r="137" spans="1:8" ht="15.75">
      <c r="A137" s="14"/>
      <c r="B137" s="17" t="s">
        <v>137</v>
      </c>
      <c r="C137" s="26">
        <v>280.7</v>
      </c>
      <c r="D137" s="18">
        <f t="shared" si="42"/>
        <v>280.7</v>
      </c>
      <c r="E137" s="16">
        <f t="shared" si="43"/>
        <v>280.7</v>
      </c>
      <c r="F137" s="26">
        <v>280.7</v>
      </c>
      <c r="G137" s="26">
        <f t="shared" ref="G137:G200" si="44">F137/D137*100</f>
        <v>100</v>
      </c>
      <c r="H137" s="26">
        <f t="shared" ref="H137:H200" si="45">F137/D137*100</f>
        <v>100</v>
      </c>
    </row>
    <row r="138" spans="1:8" ht="15.75">
      <c r="A138" s="14"/>
      <c r="B138" s="17" t="s">
        <v>138</v>
      </c>
      <c r="C138" s="26">
        <v>280.7</v>
      </c>
      <c r="D138" s="18">
        <f t="shared" si="42"/>
        <v>280.7</v>
      </c>
      <c r="E138" s="16">
        <f t="shared" si="43"/>
        <v>280.7</v>
      </c>
      <c r="F138" s="26">
        <v>280.7</v>
      </c>
      <c r="G138" s="26">
        <f t="shared" si="44"/>
        <v>100</v>
      </c>
      <c r="H138" s="26">
        <f t="shared" si="45"/>
        <v>100</v>
      </c>
    </row>
    <row r="139" spans="1:8" ht="15.75">
      <c r="A139" s="14"/>
      <c r="B139" s="17" t="s">
        <v>139</v>
      </c>
      <c r="C139" s="26">
        <v>80.599999999999994</v>
      </c>
      <c r="D139" s="18">
        <f t="shared" si="42"/>
        <v>80.599999999999994</v>
      </c>
      <c r="E139" s="16">
        <f t="shared" si="43"/>
        <v>80.599999999999994</v>
      </c>
      <c r="F139" s="26">
        <v>80.599999999999994</v>
      </c>
      <c r="G139" s="26">
        <f t="shared" si="44"/>
        <v>100</v>
      </c>
      <c r="H139" s="26">
        <f t="shared" si="45"/>
        <v>100</v>
      </c>
    </row>
    <row r="140" spans="1:8" ht="15.75">
      <c r="A140" s="14"/>
      <c r="B140" s="17" t="s">
        <v>140</v>
      </c>
      <c r="C140" s="26">
        <v>80.599999999999994</v>
      </c>
      <c r="D140" s="18">
        <f t="shared" si="42"/>
        <v>80.599999999999994</v>
      </c>
      <c r="E140" s="16">
        <f t="shared" si="43"/>
        <v>80.599999999999994</v>
      </c>
      <c r="F140" s="26">
        <v>64.3</v>
      </c>
      <c r="G140" s="26">
        <f t="shared" si="44"/>
        <v>79.776674937965268</v>
      </c>
      <c r="H140" s="26">
        <f t="shared" si="45"/>
        <v>79.776674937965268</v>
      </c>
    </row>
    <row r="141" spans="1:8" ht="15.75">
      <c r="A141" s="14"/>
      <c r="B141" s="17" t="s">
        <v>141</v>
      </c>
      <c r="C141" s="26">
        <v>280.7</v>
      </c>
      <c r="D141" s="18">
        <f t="shared" si="42"/>
        <v>280.7</v>
      </c>
      <c r="E141" s="16">
        <f t="shared" si="43"/>
        <v>280.7</v>
      </c>
      <c r="F141" s="26">
        <v>280.7</v>
      </c>
      <c r="G141" s="26">
        <f t="shared" si="44"/>
        <v>100</v>
      </c>
      <c r="H141" s="26">
        <f t="shared" si="45"/>
        <v>100</v>
      </c>
    </row>
    <row r="142" spans="1:8" ht="15.75">
      <c r="A142" s="14"/>
      <c r="B142" s="17" t="s">
        <v>142</v>
      </c>
      <c r="C142" s="26">
        <v>80.599999999999994</v>
      </c>
      <c r="D142" s="18">
        <f t="shared" si="42"/>
        <v>80.599999999999994</v>
      </c>
      <c r="E142" s="16">
        <f t="shared" si="43"/>
        <v>80.599999999999994</v>
      </c>
      <c r="F142" s="26">
        <v>80.599999999999994</v>
      </c>
      <c r="G142" s="26">
        <f t="shared" si="44"/>
        <v>100</v>
      </c>
      <c r="H142" s="26">
        <f t="shared" si="45"/>
        <v>100</v>
      </c>
    </row>
    <row r="143" spans="1:8" ht="15.75">
      <c r="A143" s="14"/>
      <c r="B143" s="17" t="s">
        <v>143</v>
      </c>
      <c r="C143" s="26">
        <v>280.7</v>
      </c>
      <c r="D143" s="18">
        <f t="shared" si="42"/>
        <v>280.7</v>
      </c>
      <c r="E143" s="16">
        <f t="shared" si="43"/>
        <v>280.7</v>
      </c>
      <c r="F143" s="26">
        <v>280.7</v>
      </c>
      <c r="G143" s="26">
        <f t="shared" si="44"/>
        <v>100</v>
      </c>
      <c r="H143" s="26">
        <f t="shared" si="45"/>
        <v>100</v>
      </c>
    </row>
    <row r="144" spans="1:8" ht="15.75">
      <c r="A144" s="14"/>
      <c r="B144" s="17" t="s">
        <v>144</v>
      </c>
      <c r="C144" s="26">
        <v>80.599999999999994</v>
      </c>
      <c r="D144" s="18">
        <f t="shared" si="42"/>
        <v>80.599999999999994</v>
      </c>
      <c r="E144" s="16">
        <f t="shared" si="43"/>
        <v>80.599999999999994</v>
      </c>
      <c r="F144" s="26">
        <v>80.599999999999994</v>
      </c>
      <c r="G144" s="26">
        <f t="shared" si="44"/>
        <v>100</v>
      </c>
      <c r="H144" s="26">
        <f t="shared" si="45"/>
        <v>100</v>
      </c>
    </row>
    <row r="145" spans="1:8" ht="15.75">
      <c r="A145" s="14"/>
      <c r="B145" s="17" t="s">
        <v>145</v>
      </c>
      <c r="C145" s="26">
        <v>80.599999999999994</v>
      </c>
      <c r="D145" s="18">
        <f t="shared" si="42"/>
        <v>80.599999999999994</v>
      </c>
      <c r="E145" s="16">
        <f t="shared" si="43"/>
        <v>80.599999999999994</v>
      </c>
      <c r="F145" s="26">
        <v>80.599999999999994</v>
      </c>
      <c r="G145" s="26">
        <f t="shared" si="44"/>
        <v>100</v>
      </c>
      <c r="H145" s="26">
        <f t="shared" si="45"/>
        <v>100</v>
      </c>
    </row>
    <row r="146" spans="1:8" ht="15.75">
      <c r="A146" s="14"/>
      <c r="B146" s="17" t="s">
        <v>146</v>
      </c>
      <c r="C146" s="26">
        <v>80.599999999999994</v>
      </c>
      <c r="D146" s="18">
        <f t="shared" si="42"/>
        <v>80.599999999999994</v>
      </c>
      <c r="E146" s="16">
        <f t="shared" si="43"/>
        <v>80.599999999999994</v>
      </c>
      <c r="F146" s="26">
        <v>80.599999999999994</v>
      </c>
      <c r="G146" s="26">
        <f t="shared" si="44"/>
        <v>100</v>
      </c>
      <c r="H146" s="26">
        <f t="shared" si="45"/>
        <v>100</v>
      </c>
    </row>
    <row r="147" spans="1:8" ht="15.75">
      <c r="A147" s="14"/>
      <c r="B147" s="17" t="s">
        <v>147</v>
      </c>
      <c r="C147" s="26">
        <v>80.599999999999994</v>
      </c>
      <c r="D147" s="18">
        <f t="shared" si="42"/>
        <v>80.599999999999994</v>
      </c>
      <c r="E147" s="16">
        <f t="shared" si="43"/>
        <v>80.599999999999994</v>
      </c>
      <c r="F147" s="26">
        <v>80.599999999999994</v>
      </c>
      <c r="G147" s="26">
        <f t="shared" si="44"/>
        <v>100</v>
      </c>
      <c r="H147" s="26">
        <f t="shared" si="45"/>
        <v>100</v>
      </c>
    </row>
    <row r="148" spans="1:8" ht="15.75">
      <c r="A148" s="14"/>
      <c r="B148" s="17" t="s">
        <v>148</v>
      </c>
      <c r="C148" s="26">
        <v>80.599999999999994</v>
      </c>
      <c r="D148" s="18">
        <f t="shared" si="42"/>
        <v>80.599999999999994</v>
      </c>
      <c r="E148" s="16">
        <f t="shared" si="43"/>
        <v>80.599999999999994</v>
      </c>
      <c r="F148" s="26">
        <v>80.599999999999994</v>
      </c>
      <c r="G148" s="26">
        <f t="shared" si="44"/>
        <v>100</v>
      </c>
      <c r="H148" s="26">
        <f t="shared" si="45"/>
        <v>100</v>
      </c>
    </row>
    <row r="149" spans="1:8" ht="21" customHeight="1" thickBot="1">
      <c r="A149" s="29"/>
      <c r="B149" s="20" t="s">
        <v>40</v>
      </c>
      <c r="C149" s="27">
        <f>C133+C134+C135+C136+C137+C138+C139+C140+C141+C142+C143+C144+C145+C146+C147+C148</f>
        <v>2290.0999999999995</v>
      </c>
      <c r="D149" s="27">
        <f>SUM(D133:D148)</f>
        <v>2290.0999999999995</v>
      </c>
      <c r="E149" s="27">
        <f t="shared" ref="E149:F149" si="46">SUM(E133:E148)</f>
        <v>2290.0999999999995</v>
      </c>
      <c r="F149" s="27">
        <f t="shared" si="46"/>
        <v>2263.7999999999997</v>
      </c>
      <c r="G149" s="27">
        <f t="shared" si="44"/>
        <v>98.851578533688496</v>
      </c>
      <c r="H149" s="27">
        <f t="shared" si="45"/>
        <v>98.851578533688496</v>
      </c>
    </row>
    <row r="150" spans="1:8" ht="15.75">
      <c r="A150" s="30" t="s">
        <v>2</v>
      </c>
      <c r="B150" s="33" t="s">
        <v>149</v>
      </c>
      <c r="C150" s="25">
        <v>280.7</v>
      </c>
      <c r="D150" s="24">
        <f>C150</f>
        <v>280.7</v>
      </c>
      <c r="E150" s="16">
        <f t="shared" ref="E150:E159" si="47">D150</f>
        <v>280.7</v>
      </c>
      <c r="F150" s="25">
        <v>280.7</v>
      </c>
      <c r="G150" s="25">
        <f t="shared" si="44"/>
        <v>100</v>
      </c>
      <c r="H150" s="25">
        <f t="shared" si="45"/>
        <v>100</v>
      </c>
    </row>
    <row r="151" spans="1:8" ht="15.75">
      <c r="A151" s="30"/>
      <c r="B151" s="34" t="s">
        <v>56</v>
      </c>
      <c r="C151" s="26">
        <v>280.7</v>
      </c>
      <c r="D151" s="18">
        <f t="shared" ref="D151:D159" si="48">C151</f>
        <v>280.7</v>
      </c>
      <c r="E151" s="16">
        <f t="shared" si="47"/>
        <v>280.7</v>
      </c>
      <c r="F151" s="26">
        <v>280.7</v>
      </c>
      <c r="G151" s="26">
        <f t="shared" si="44"/>
        <v>100</v>
      </c>
      <c r="H151" s="26">
        <f t="shared" si="45"/>
        <v>100</v>
      </c>
    </row>
    <row r="152" spans="1:8" ht="15.75">
      <c r="A152" s="30"/>
      <c r="B152" s="34" t="s">
        <v>150</v>
      </c>
      <c r="C152" s="26">
        <v>280.7</v>
      </c>
      <c r="D152" s="18">
        <f t="shared" si="48"/>
        <v>280.7</v>
      </c>
      <c r="E152" s="16">
        <f t="shared" si="47"/>
        <v>280.7</v>
      </c>
      <c r="F152" s="26">
        <v>280.7</v>
      </c>
      <c r="G152" s="26">
        <f t="shared" si="44"/>
        <v>100</v>
      </c>
      <c r="H152" s="26">
        <f t="shared" si="45"/>
        <v>100</v>
      </c>
    </row>
    <row r="153" spans="1:8" ht="15.75">
      <c r="A153" s="30"/>
      <c r="B153" s="34" t="s">
        <v>151</v>
      </c>
      <c r="C153" s="26">
        <v>280.7</v>
      </c>
      <c r="D153" s="18">
        <f t="shared" si="48"/>
        <v>280.7</v>
      </c>
      <c r="E153" s="16">
        <f t="shared" si="47"/>
        <v>280.7</v>
      </c>
      <c r="F153" s="26">
        <v>280.7</v>
      </c>
      <c r="G153" s="26">
        <f t="shared" si="44"/>
        <v>100</v>
      </c>
      <c r="H153" s="26">
        <f t="shared" si="45"/>
        <v>100</v>
      </c>
    </row>
    <row r="154" spans="1:8" ht="15.75">
      <c r="A154" s="30"/>
      <c r="B154" s="34" t="s">
        <v>152</v>
      </c>
      <c r="C154" s="26">
        <v>280.7</v>
      </c>
      <c r="D154" s="18">
        <f t="shared" si="48"/>
        <v>280.7</v>
      </c>
      <c r="E154" s="16">
        <f t="shared" si="47"/>
        <v>280.7</v>
      </c>
      <c r="F154" s="26">
        <v>280.7</v>
      </c>
      <c r="G154" s="26">
        <f t="shared" si="44"/>
        <v>100</v>
      </c>
      <c r="H154" s="26">
        <f t="shared" si="45"/>
        <v>100</v>
      </c>
    </row>
    <row r="155" spans="1:8" ht="15.75">
      <c r="A155" s="30"/>
      <c r="B155" s="34" t="s">
        <v>153</v>
      </c>
      <c r="C155" s="26">
        <v>80.599999999999994</v>
      </c>
      <c r="D155" s="18">
        <f t="shared" si="48"/>
        <v>80.599999999999994</v>
      </c>
      <c r="E155" s="16">
        <f t="shared" si="47"/>
        <v>80.599999999999994</v>
      </c>
      <c r="F155" s="26">
        <v>80.599999999999994</v>
      </c>
      <c r="G155" s="26">
        <f t="shared" si="44"/>
        <v>100</v>
      </c>
      <c r="H155" s="26">
        <f t="shared" si="45"/>
        <v>100</v>
      </c>
    </row>
    <row r="156" spans="1:8" ht="15.75">
      <c r="A156" s="30"/>
      <c r="B156" s="34" t="s">
        <v>154</v>
      </c>
      <c r="C156" s="26">
        <v>280.7</v>
      </c>
      <c r="D156" s="18">
        <f t="shared" si="48"/>
        <v>280.7</v>
      </c>
      <c r="E156" s="16">
        <f t="shared" si="47"/>
        <v>280.7</v>
      </c>
      <c r="F156" s="26">
        <v>280.7</v>
      </c>
      <c r="G156" s="26">
        <f t="shared" si="44"/>
        <v>100</v>
      </c>
      <c r="H156" s="26">
        <f t="shared" si="45"/>
        <v>100</v>
      </c>
    </row>
    <row r="157" spans="1:8" ht="15.75">
      <c r="A157" s="30"/>
      <c r="B157" s="34" t="s">
        <v>155</v>
      </c>
      <c r="C157" s="26">
        <v>102.4</v>
      </c>
      <c r="D157" s="18">
        <f t="shared" si="48"/>
        <v>102.4</v>
      </c>
      <c r="E157" s="16">
        <f t="shared" si="47"/>
        <v>102.4</v>
      </c>
      <c r="F157" s="26">
        <v>102.4</v>
      </c>
      <c r="G157" s="26">
        <f t="shared" si="44"/>
        <v>100</v>
      </c>
      <c r="H157" s="26">
        <f t="shared" si="45"/>
        <v>100</v>
      </c>
    </row>
    <row r="158" spans="1:8" ht="15.75">
      <c r="A158" s="30"/>
      <c r="B158" s="34" t="s">
        <v>156</v>
      </c>
      <c r="C158" s="26">
        <v>280.7</v>
      </c>
      <c r="D158" s="18">
        <f t="shared" si="48"/>
        <v>280.7</v>
      </c>
      <c r="E158" s="16">
        <f t="shared" si="47"/>
        <v>280.7</v>
      </c>
      <c r="F158" s="26">
        <v>280.7</v>
      </c>
      <c r="G158" s="26">
        <f t="shared" si="44"/>
        <v>100</v>
      </c>
      <c r="H158" s="26">
        <f t="shared" si="45"/>
        <v>100</v>
      </c>
    </row>
    <row r="159" spans="1:8" ht="15.75">
      <c r="A159" s="30"/>
      <c r="B159" s="34" t="s">
        <v>157</v>
      </c>
      <c r="C159" s="26">
        <v>280.7</v>
      </c>
      <c r="D159" s="18">
        <f t="shared" si="48"/>
        <v>280.7</v>
      </c>
      <c r="E159" s="16">
        <f t="shared" si="47"/>
        <v>280.7</v>
      </c>
      <c r="F159" s="26">
        <v>280.7</v>
      </c>
      <c r="G159" s="26">
        <f t="shared" si="44"/>
        <v>100</v>
      </c>
      <c r="H159" s="26">
        <f t="shared" si="45"/>
        <v>100</v>
      </c>
    </row>
    <row r="160" spans="1:8" ht="16.5" thickBot="1">
      <c r="A160" s="31"/>
      <c r="B160" s="35" t="s">
        <v>40</v>
      </c>
      <c r="C160" s="27">
        <f>C150+C151+C152+C153+C154+C155+C156+C157+C158+C159</f>
        <v>2428.6</v>
      </c>
      <c r="D160" s="27">
        <f>SUM(D150:D159)</f>
        <v>2428.6</v>
      </c>
      <c r="E160" s="27">
        <f t="shared" ref="E160:F160" si="49">SUM(E150:E159)</f>
        <v>2428.6</v>
      </c>
      <c r="F160" s="27">
        <f t="shared" si="49"/>
        <v>2428.6</v>
      </c>
      <c r="G160" s="27">
        <f t="shared" si="44"/>
        <v>100</v>
      </c>
      <c r="H160" s="27">
        <f t="shared" si="45"/>
        <v>100</v>
      </c>
    </row>
    <row r="161" spans="1:8" ht="15.75">
      <c r="A161" s="14" t="s">
        <v>15</v>
      </c>
      <c r="B161" s="23" t="s">
        <v>158</v>
      </c>
      <c r="C161" s="25">
        <v>80.599999999999994</v>
      </c>
      <c r="D161" s="24">
        <f t="shared" ref="D161:D175" si="50">C161</f>
        <v>80.599999999999994</v>
      </c>
      <c r="E161" s="16">
        <f t="shared" ref="E161:E175" si="51">D161</f>
        <v>80.599999999999994</v>
      </c>
      <c r="F161" s="25">
        <v>80.599999999999994</v>
      </c>
      <c r="G161" s="25">
        <f t="shared" si="44"/>
        <v>100</v>
      </c>
      <c r="H161" s="25">
        <f t="shared" si="45"/>
        <v>100</v>
      </c>
    </row>
    <row r="162" spans="1:8" ht="15.75">
      <c r="A162" s="14"/>
      <c r="B162" s="17" t="s">
        <v>159</v>
      </c>
      <c r="C162" s="26">
        <v>80.599999999999994</v>
      </c>
      <c r="D162" s="18">
        <f t="shared" si="50"/>
        <v>80.599999999999994</v>
      </c>
      <c r="E162" s="16">
        <f t="shared" si="51"/>
        <v>80.599999999999994</v>
      </c>
      <c r="F162" s="26">
        <v>80.599999999999994</v>
      </c>
      <c r="G162" s="26">
        <f t="shared" si="44"/>
        <v>100</v>
      </c>
      <c r="H162" s="26">
        <f t="shared" si="45"/>
        <v>100</v>
      </c>
    </row>
    <row r="163" spans="1:8" ht="15.75">
      <c r="A163" s="14"/>
      <c r="B163" s="17" t="s">
        <v>160</v>
      </c>
      <c r="C163" s="26">
        <v>80.599999999999994</v>
      </c>
      <c r="D163" s="18">
        <f t="shared" si="50"/>
        <v>80.599999999999994</v>
      </c>
      <c r="E163" s="16">
        <f t="shared" si="51"/>
        <v>80.599999999999994</v>
      </c>
      <c r="F163" s="26">
        <v>80.599999999999994</v>
      </c>
      <c r="G163" s="26">
        <f t="shared" si="44"/>
        <v>100</v>
      </c>
      <c r="H163" s="26">
        <f t="shared" si="45"/>
        <v>100</v>
      </c>
    </row>
    <row r="164" spans="1:8" ht="15.75">
      <c r="A164" s="14"/>
      <c r="B164" s="17" t="s">
        <v>161</v>
      </c>
      <c r="C164" s="26">
        <v>80.599999999999994</v>
      </c>
      <c r="D164" s="18">
        <f t="shared" si="50"/>
        <v>80.599999999999994</v>
      </c>
      <c r="E164" s="16">
        <f t="shared" si="51"/>
        <v>80.599999999999994</v>
      </c>
      <c r="F164" s="26">
        <v>80.599999999999994</v>
      </c>
      <c r="G164" s="26">
        <f t="shared" si="44"/>
        <v>100</v>
      </c>
      <c r="H164" s="26">
        <f t="shared" si="45"/>
        <v>100</v>
      </c>
    </row>
    <row r="165" spans="1:8" ht="15.75">
      <c r="A165" s="14"/>
      <c r="B165" s="17" t="s">
        <v>162</v>
      </c>
      <c r="C165" s="26">
        <v>280.7</v>
      </c>
      <c r="D165" s="18">
        <f t="shared" si="50"/>
        <v>280.7</v>
      </c>
      <c r="E165" s="16">
        <f t="shared" si="51"/>
        <v>280.7</v>
      </c>
      <c r="F165" s="26">
        <v>280.7</v>
      </c>
      <c r="G165" s="26">
        <f t="shared" si="44"/>
        <v>100</v>
      </c>
      <c r="H165" s="26">
        <f t="shared" si="45"/>
        <v>100</v>
      </c>
    </row>
    <row r="166" spans="1:8" ht="15.75">
      <c r="A166" s="14"/>
      <c r="B166" s="17" t="s">
        <v>163</v>
      </c>
      <c r="C166" s="26">
        <v>80.599999999999994</v>
      </c>
      <c r="D166" s="18">
        <f t="shared" si="50"/>
        <v>80.599999999999994</v>
      </c>
      <c r="E166" s="16">
        <f t="shared" si="51"/>
        <v>80.599999999999994</v>
      </c>
      <c r="F166" s="26">
        <v>80.599999999999994</v>
      </c>
      <c r="G166" s="26">
        <f t="shared" si="44"/>
        <v>100</v>
      </c>
      <c r="H166" s="26">
        <f t="shared" si="45"/>
        <v>100</v>
      </c>
    </row>
    <row r="167" spans="1:8" ht="15.75">
      <c r="A167" s="14"/>
      <c r="B167" s="17" t="s">
        <v>164</v>
      </c>
      <c r="C167" s="26">
        <v>80.599999999999994</v>
      </c>
      <c r="D167" s="18">
        <f t="shared" si="50"/>
        <v>80.599999999999994</v>
      </c>
      <c r="E167" s="16">
        <f t="shared" si="51"/>
        <v>80.599999999999994</v>
      </c>
      <c r="F167" s="26">
        <v>80.599999999999994</v>
      </c>
      <c r="G167" s="26">
        <f t="shared" si="44"/>
        <v>100</v>
      </c>
      <c r="H167" s="26">
        <f t="shared" si="45"/>
        <v>100</v>
      </c>
    </row>
    <row r="168" spans="1:8" ht="15.75">
      <c r="A168" s="14"/>
      <c r="B168" s="17" t="s">
        <v>165</v>
      </c>
      <c r="C168" s="26">
        <v>80.599999999999994</v>
      </c>
      <c r="D168" s="18">
        <f t="shared" si="50"/>
        <v>80.599999999999994</v>
      </c>
      <c r="E168" s="16">
        <f t="shared" si="51"/>
        <v>80.599999999999994</v>
      </c>
      <c r="F168" s="26">
        <v>80.599999999999994</v>
      </c>
      <c r="G168" s="26">
        <f t="shared" si="44"/>
        <v>100</v>
      </c>
      <c r="H168" s="26">
        <f t="shared" si="45"/>
        <v>100</v>
      </c>
    </row>
    <row r="169" spans="1:8" ht="15.75">
      <c r="A169" s="14"/>
      <c r="B169" s="17" t="s">
        <v>166</v>
      </c>
      <c r="C169" s="26">
        <v>80.599999999999994</v>
      </c>
      <c r="D169" s="18">
        <f t="shared" si="50"/>
        <v>80.599999999999994</v>
      </c>
      <c r="E169" s="16">
        <f t="shared" si="51"/>
        <v>80.599999999999994</v>
      </c>
      <c r="F169" s="26">
        <v>80.599999999999994</v>
      </c>
      <c r="G169" s="26">
        <f t="shared" si="44"/>
        <v>100</v>
      </c>
      <c r="H169" s="26">
        <f t="shared" si="45"/>
        <v>100</v>
      </c>
    </row>
    <row r="170" spans="1:8" ht="15.75">
      <c r="A170" s="14"/>
      <c r="B170" s="17" t="s">
        <v>167</v>
      </c>
      <c r="C170" s="26">
        <v>80.599999999999994</v>
      </c>
      <c r="D170" s="18">
        <f t="shared" si="50"/>
        <v>80.599999999999994</v>
      </c>
      <c r="E170" s="16">
        <f t="shared" si="51"/>
        <v>80.599999999999994</v>
      </c>
      <c r="F170" s="26">
        <v>80.599999999999994</v>
      </c>
      <c r="G170" s="26">
        <f t="shared" si="44"/>
        <v>100</v>
      </c>
      <c r="H170" s="26">
        <f t="shared" si="45"/>
        <v>100</v>
      </c>
    </row>
    <row r="171" spans="1:8" ht="15.75">
      <c r="A171" s="14"/>
      <c r="B171" s="17" t="s">
        <v>168</v>
      </c>
      <c r="C171" s="26">
        <v>80.599999999999994</v>
      </c>
      <c r="D171" s="18">
        <f t="shared" si="50"/>
        <v>80.599999999999994</v>
      </c>
      <c r="E171" s="16">
        <f t="shared" si="51"/>
        <v>80.599999999999994</v>
      </c>
      <c r="F171" s="26">
        <v>80.599999999999994</v>
      </c>
      <c r="G171" s="26">
        <f t="shared" si="44"/>
        <v>100</v>
      </c>
      <c r="H171" s="26">
        <f t="shared" si="45"/>
        <v>100</v>
      </c>
    </row>
    <row r="172" spans="1:8" ht="15.75">
      <c r="A172" s="14"/>
      <c r="B172" s="17" t="s">
        <v>169</v>
      </c>
      <c r="C172" s="26">
        <v>80.599999999999994</v>
      </c>
      <c r="D172" s="18">
        <f t="shared" si="50"/>
        <v>80.599999999999994</v>
      </c>
      <c r="E172" s="16">
        <f t="shared" si="51"/>
        <v>80.599999999999994</v>
      </c>
      <c r="F172" s="26">
        <v>80.599999999999994</v>
      </c>
      <c r="G172" s="26">
        <f t="shared" si="44"/>
        <v>100</v>
      </c>
      <c r="H172" s="26">
        <f t="shared" si="45"/>
        <v>100</v>
      </c>
    </row>
    <row r="173" spans="1:8" ht="15.75">
      <c r="A173" s="14"/>
      <c r="B173" s="17" t="s">
        <v>170</v>
      </c>
      <c r="C173" s="26">
        <v>80.599999999999994</v>
      </c>
      <c r="D173" s="18">
        <f t="shared" si="50"/>
        <v>80.599999999999994</v>
      </c>
      <c r="E173" s="16">
        <f t="shared" si="51"/>
        <v>80.599999999999994</v>
      </c>
      <c r="F173" s="26">
        <v>80.599999999999994</v>
      </c>
      <c r="G173" s="26">
        <f t="shared" si="44"/>
        <v>100</v>
      </c>
      <c r="H173" s="26">
        <f t="shared" si="45"/>
        <v>100</v>
      </c>
    </row>
    <row r="174" spans="1:8" ht="15.75">
      <c r="A174" s="14"/>
      <c r="B174" s="17" t="s">
        <v>171</v>
      </c>
      <c r="C174" s="26">
        <v>80.599999999999994</v>
      </c>
      <c r="D174" s="18">
        <f t="shared" si="50"/>
        <v>80.599999999999994</v>
      </c>
      <c r="E174" s="16">
        <f t="shared" si="51"/>
        <v>80.599999999999994</v>
      </c>
      <c r="F174" s="26">
        <v>80.599999999999994</v>
      </c>
      <c r="G174" s="26">
        <f t="shared" si="44"/>
        <v>100</v>
      </c>
      <c r="H174" s="26">
        <f t="shared" si="45"/>
        <v>100</v>
      </c>
    </row>
    <row r="175" spans="1:8" ht="15.75">
      <c r="A175" s="14"/>
      <c r="B175" s="17" t="s">
        <v>172</v>
      </c>
      <c r="C175" s="26">
        <v>280.7</v>
      </c>
      <c r="D175" s="18">
        <f t="shared" si="50"/>
        <v>280.7</v>
      </c>
      <c r="E175" s="16">
        <f t="shared" si="51"/>
        <v>280.7</v>
      </c>
      <c r="F175" s="26">
        <v>280.7</v>
      </c>
      <c r="G175" s="26">
        <f t="shared" si="44"/>
        <v>100</v>
      </c>
      <c r="H175" s="26">
        <f t="shared" si="45"/>
        <v>100</v>
      </c>
    </row>
    <row r="176" spans="1:8" ht="20.25" customHeight="1" thickBot="1">
      <c r="A176" s="19"/>
      <c r="B176" s="20" t="s">
        <v>40</v>
      </c>
      <c r="C176" s="27">
        <f>C161+C162+C163+C164+C165+C166+C167+C168+C169+C170+C171+C172+C173+C174+C175</f>
        <v>1609.1999999999998</v>
      </c>
      <c r="D176" s="27">
        <f>SUM(D161:D175)</f>
        <v>1609.1999999999998</v>
      </c>
      <c r="E176" s="27">
        <f t="shared" ref="E176:F176" si="52">SUM(E161:E175)</f>
        <v>1609.1999999999998</v>
      </c>
      <c r="F176" s="27">
        <f t="shared" si="52"/>
        <v>1609.1999999999998</v>
      </c>
      <c r="G176" s="27">
        <f t="shared" si="44"/>
        <v>100</v>
      </c>
      <c r="H176" s="27">
        <f t="shared" si="45"/>
        <v>100</v>
      </c>
    </row>
    <row r="177" spans="1:8" ht="15.75">
      <c r="A177" s="22" t="s">
        <v>16</v>
      </c>
      <c r="B177" s="23" t="s">
        <v>173</v>
      </c>
      <c r="C177" s="25">
        <v>80.599999999999994</v>
      </c>
      <c r="D177" s="24">
        <f t="shared" ref="D177:D188" si="53">C177</f>
        <v>80.599999999999994</v>
      </c>
      <c r="E177" s="16">
        <f t="shared" ref="E177:E188" si="54">D177</f>
        <v>80.599999999999994</v>
      </c>
      <c r="F177" s="25">
        <v>80.599999999999994</v>
      </c>
      <c r="G177" s="25">
        <f t="shared" si="44"/>
        <v>100</v>
      </c>
      <c r="H177" s="25">
        <f t="shared" si="45"/>
        <v>100</v>
      </c>
    </row>
    <row r="178" spans="1:8" ht="15.75">
      <c r="A178" s="14"/>
      <c r="B178" s="17" t="s">
        <v>45</v>
      </c>
      <c r="C178" s="26">
        <v>80.599999999999994</v>
      </c>
      <c r="D178" s="18">
        <f t="shared" si="53"/>
        <v>80.599999999999994</v>
      </c>
      <c r="E178" s="16">
        <f t="shared" si="54"/>
        <v>80.599999999999994</v>
      </c>
      <c r="F178" s="26">
        <v>80.599999999999994</v>
      </c>
      <c r="G178" s="26">
        <f t="shared" si="44"/>
        <v>100</v>
      </c>
      <c r="H178" s="26">
        <f t="shared" si="45"/>
        <v>100</v>
      </c>
    </row>
    <row r="179" spans="1:8" ht="15.75">
      <c r="A179" s="14"/>
      <c r="B179" s="17" t="s">
        <v>174</v>
      </c>
      <c r="C179" s="26">
        <v>280.7</v>
      </c>
      <c r="D179" s="18">
        <f t="shared" si="53"/>
        <v>280.7</v>
      </c>
      <c r="E179" s="16">
        <f t="shared" si="54"/>
        <v>280.7</v>
      </c>
      <c r="F179" s="26">
        <v>280.7</v>
      </c>
      <c r="G179" s="26">
        <f t="shared" si="44"/>
        <v>100</v>
      </c>
      <c r="H179" s="26">
        <f t="shared" si="45"/>
        <v>100</v>
      </c>
    </row>
    <row r="180" spans="1:8" ht="15.75">
      <c r="A180" s="14"/>
      <c r="B180" s="17" t="s">
        <v>175</v>
      </c>
      <c r="C180" s="26">
        <v>80.599999999999994</v>
      </c>
      <c r="D180" s="18">
        <f t="shared" si="53"/>
        <v>80.599999999999994</v>
      </c>
      <c r="E180" s="16">
        <f t="shared" si="54"/>
        <v>80.599999999999994</v>
      </c>
      <c r="F180" s="26">
        <v>80.599999999999994</v>
      </c>
      <c r="G180" s="26">
        <f t="shared" si="44"/>
        <v>100</v>
      </c>
      <c r="H180" s="26">
        <f t="shared" si="45"/>
        <v>100</v>
      </c>
    </row>
    <row r="181" spans="1:8" ht="15.75">
      <c r="A181" s="14"/>
      <c r="B181" s="17" t="s">
        <v>176</v>
      </c>
      <c r="C181" s="26">
        <v>80.599999999999994</v>
      </c>
      <c r="D181" s="18">
        <f t="shared" si="53"/>
        <v>80.599999999999994</v>
      </c>
      <c r="E181" s="16">
        <f t="shared" si="54"/>
        <v>80.599999999999994</v>
      </c>
      <c r="F181" s="26">
        <v>80.599999999999994</v>
      </c>
      <c r="G181" s="26">
        <f t="shared" si="44"/>
        <v>100</v>
      </c>
      <c r="H181" s="26">
        <f t="shared" si="45"/>
        <v>100</v>
      </c>
    </row>
    <row r="182" spans="1:8" ht="15.75">
      <c r="A182" s="14"/>
      <c r="B182" s="17" t="s">
        <v>177</v>
      </c>
      <c r="C182" s="26">
        <v>280.7</v>
      </c>
      <c r="D182" s="18">
        <f t="shared" si="53"/>
        <v>280.7</v>
      </c>
      <c r="E182" s="16">
        <f t="shared" si="54"/>
        <v>280.7</v>
      </c>
      <c r="F182" s="26">
        <v>280.7</v>
      </c>
      <c r="G182" s="26">
        <f t="shared" si="44"/>
        <v>100</v>
      </c>
      <c r="H182" s="26">
        <f t="shared" si="45"/>
        <v>100</v>
      </c>
    </row>
    <row r="183" spans="1:8" ht="15.75">
      <c r="A183" s="14"/>
      <c r="B183" s="17" t="s">
        <v>178</v>
      </c>
      <c r="C183" s="26">
        <v>280.7</v>
      </c>
      <c r="D183" s="18">
        <f t="shared" si="53"/>
        <v>280.7</v>
      </c>
      <c r="E183" s="16">
        <f t="shared" si="54"/>
        <v>280.7</v>
      </c>
      <c r="F183" s="26">
        <v>280.7</v>
      </c>
      <c r="G183" s="26">
        <f t="shared" si="44"/>
        <v>100</v>
      </c>
      <c r="H183" s="26">
        <f t="shared" si="45"/>
        <v>100</v>
      </c>
    </row>
    <row r="184" spans="1:8" ht="15.75">
      <c r="A184" s="14"/>
      <c r="B184" s="17" t="s">
        <v>179</v>
      </c>
      <c r="C184" s="26">
        <v>80.599999999999994</v>
      </c>
      <c r="D184" s="18">
        <f t="shared" si="53"/>
        <v>80.599999999999994</v>
      </c>
      <c r="E184" s="16">
        <f t="shared" si="54"/>
        <v>80.599999999999994</v>
      </c>
      <c r="F184" s="26">
        <v>80.599999999999994</v>
      </c>
      <c r="G184" s="26">
        <f t="shared" si="44"/>
        <v>100</v>
      </c>
      <c r="H184" s="26">
        <f t="shared" si="45"/>
        <v>100</v>
      </c>
    </row>
    <row r="185" spans="1:8" ht="15.75">
      <c r="A185" s="14"/>
      <c r="B185" s="17" t="s">
        <v>180</v>
      </c>
      <c r="C185" s="26">
        <v>80.599999999999994</v>
      </c>
      <c r="D185" s="18">
        <f t="shared" si="53"/>
        <v>80.599999999999994</v>
      </c>
      <c r="E185" s="16">
        <f t="shared" si="54"/>
        <v>80.599999999999994</v>
      </c>
      <c r="F185" s="26">
        <v>80.599999999999994</v>
      </c>
      <c r="G185" s="26">
        <f t="shared" si="44"/>
        <v>100</v>
      </c>
      <c r="H185" s="26">
        <f t="shared" si="45"/>
        <v>100</v>
      </c>
    </row>
    <row r="186" spans="1:8" ht="15.75">
      <c r="A186" s="14"/>
      <c r="B186" s="17" t="s">
        <v>181</v>
      </c>
      <c r="C186" s="26">
        <v>80.599999999999994</v>
      </c>
      <c r="D186" s="18">
        <f t="shared" si="53"/>
        <v>80.599999999999994</v>
      </c>
      <c r="E186" s="16">
        <f t="shared" si="54"/>
        <v>80.599999999999994</v>
      </c>
      <c r="F186" s="26">
        <v>80.599999999999994</v>
      </c>
      <c r="G186" s="26">
        <f t="shared" si="44"/>
        <v>100</v>
      </c>
      <c r="H186" s="26">
        <f t="shared" si="45"/>
        <v>100</v>
      </c>
    </row>
    <row r="187" spans="1:8" ht="15.75">
      <c r="A187" s="14"/>
      <c r="B187" s="17" t="s">
        <v>182</v>
      </c>
      <c r="C187" s="26">
        <v>80.599999999999994</v>
      </c>
      <c r="D187" s="18">
        <f t="shared" si="53"/>
        <v>80.599999999999994</v>
      </c>
      <c r="E187" s="16">
        <f t="shared" si="54"/>
        <v>80.599999999999994</v>
      </c>
      <c r="F187" s="26">
        <v>80.599999999999994</v>
      </c>
      <c r="G187" s="26">
        <f t="shared" si="44"/>
        <v>100</v>
      </c>
      <c r="H187" s="26">
        <f t="shared" si="45"/>
        <v>100</v>
      </c>
    </row>
    <row r="188" spans="1:8" ht="15.75">
      <c r="A188" s="14"/>
      <c r="B188" s="17" t="s">
        <v>183</v>
      </c>
      <c r="C188" s="26">
        <v>80.599999999999994</v>
      </c>
      <c r="D188" s="18">
        <f t="shared" si="53"/>
        <v>80.599999999999994</v>
      </c>
      <c r="E188" s="16">
        <f t="shared" si="54"/>
        <v>80.599999999999994</v>
      </c>
      <c r="F188" s="26">
        <v>80.599999999999994</v>
      </c>
      <c r="G188" s="26">
        <f t="shared" si="44"/>
        <v>100</v>
      </c>
      <c r="H188" s="26">
        <f t="shared" si="45"/>
        <v>100</v>
      </c>
    </row>
    <row r="189" spans="1:8" ht="16.5" thickBot="1">
      <c r="A189" s="29"/>
      <c r="B189" s="20" t="s">
        <v>40</v>
      </c>
      <c r="C189" s="27">
        <f>C177+C178+C179+C180+C181+C182+C183+C184+C185+C186+C187+C188</f>
        <v>1567.4999999999995</v>
      </c>
      <c r="D189" s="27">
        <f t="shared" ref="D189:F189" si="55">D177+D178+D179+D180+D181+D182+D183+D184+D185+D186+D187+D188</f>
        <v>1567.4999999999995</v>
      </c>
      <c r="E189" s="27">
        <f t="shared" si="55"/>
        <v>1567.4999999999995</v>
      </c>
      <c r="F189" s="27">
        <f t="shared" si="55"/>
        <v>1567.4999999999995</v>
      </c>
      <c r="G189" s="27">
        <f t="shared" si="44"/>
        <v>100</v>
      </c>
      <c r="H189" s="27">
        <f t="shared" si="45"/>
        <v>100</v>
      </c>
    </row>
    <row r="190" spans="1:8" ht="15.75">
      <c r="A190" s="22" t="s">
        <v>17</v>
      </c>
      <c r="B190" s="23" t="s">
        <v>184</v>
      </c>
      <c r="C190" s="25">
        <v>80.599999999999994</v>
      </c>
      <c r="D190" s="24">
        <f t="shared" ref="D190:D198" si="56">C190</f>
        <v>80.599999999999994</v>
      </c>
      <c r="E190" s="16">
        <f t="shared" ref="E190:E198" si="57">D190</f>
        <v>80.599999999999994</v>
      </c>
      <c r="F190" s="25">
        <v>80.599999999999994</v>
      </c>
      <c r="G190" s="25">
        <f t="shared" si="44"/>
        <v>100</v>
      </c>
      <c r="H190" s="25">
        <f t="shared" si="45"/>
        <v>100</v>
      </c>
    </row>
    <row r="191" spans="1:8" ht="15.75">
      <c r="A191" s="14"/>
      <c r="B191" s="17" t="s">
        <v>185</v>
      </c>
      <c r="C191" s="26">
        <v>80.599999999999994</v>
      </c>
      <c r="D191" s="18">
        <f t="shared" si="56"/>
        <v>80.599999999999994</v>
      </c>
      <c r="E191" s="16">
        <f t="shared" si="57"/>
        <v>80.599999999999994</v>
      </c>
      <c r="F191" s="26">
        <v>80.599999999999994</v>
      </c>
      <c r="G191" s="26">
        <f t="shared" si="44"/>
        <v>100</v>
      </c>
      <c r="H191" s="26">
        <f t="shared" si="45"/>
        <v>100</v>
      </c>
    </row>
    <row r="192" spans="1:8" ht="15.75">
      <c r="A192" s="14"/>
      <c r="B192" s="17" t="s">
        <v>51</v>
      </c>
      <c r="C192" s="26">
        <v>80.599999999999994</v>
      </c>
      <c r="D192" s="18">
        <f t="shared" si="56"/>
        <v>80.599999999999994</v>
      </c>
      <c r="E192" s="16">
        <f t="shared" si="57"/>
        <v>80.599999999999994</v>
      </c>
      <c r="F192" s="26">
        <v>80.599999999999994</v>
      </c>
      <c r="G192" s="26">
        <f t="shared" si="44"/>
        <v>100</v>
      </c>
      <c r="H192" s="26">
        <f t="shared" si="45"/>
        <v>100</v>
      </c>
    </row>
    <row r="193" spans="1:8" ht="15.75">
      <c r="A193" s="14"/>
      <c r="B193" s="17" t="s">
        <v>186</v>
      </c>
      <c r="C193" s="26">
        <v>80.599999999999994</v>
      </c>
      <c r="D193" s="18">
        <f t="shared" si="56"/>
        <v>80.599999999999994</v>
      </c>
      <c r="E193" s="16">
        <f t="shared" si="57"/>
        <v>80.599999999999994</v>
      </c>
      <c r="F193" s="26">
        <v>80.599999999999994</v>
      </c>
      <c r="G193" s="26">
        <f t="shared" si="44"/>
        <v>100</v>
      </c>
      <c r="H193" s="26">
        <f t="shared" si="45"/>
        <v>100</v>
      </c>
    </row>
    <row r="194" spans="1:8" ht="15.75">
      <c r="A194" s="14"/>
      <c r="B194" s="17" t="s">
        <v>187</v>
      </c>
      <c r="C194" s="26">
        <v>80.599999999999994</v>
      </c>
      <c r="D194" s="18">
        <f t="shared" si="56"/>
        <v>80.599999999999994</v>
      </c>
      <c r="E194" s="16">
        <f t="shared" si="57"/>
        <v>80.599999999999994</v>
      </c>
      <c r="F194" s="26">
        <v>80.599999999999994</v>
      </c>
      <c r="G194" s="26">
        <f t="shared" si="44"/>
        <v>100</v>
      </c>
      <c r="H194" s="26">
        <f t="shared" si="45"/>
        <v>100</v>
      </c>
    </row>
    <row r="195" spans="1:8" ht="15.75">
      <c r="A195" s="14"/>
      <c r="B195" s="17" t="s">
        <v>188</v>
      </c>
      <c r="C195" s="26">
        <v>80.599999999999994</v>
      </c>
      <c r="D195" s="18">
        <f t="shared" si="56"/>
        <v>80.599999999999994</v>
      </c>
      <c r="E195" s="16">
        <f t="shared" si="57"/>
        <v>80.599999999999994</v>
      </c>
      <c r="F195" s="26">
        <v>80.599999999999994</v>
      </c>
      <c r="G195" s="26">
        <f t="shared" si="44"/>
        <v>100</v>
      </c>
      <c r="H195" s="26">
        <f t="shared" si="45"/>
        <v>100</v>
      </c>
    </row>
    <row r="196" spans="1:8" ht="15.75">
      <c r="A196" s="14"/>
      <c r="B196" s="17" t="s">
        <v>189</v>
      </c>
      <c r="C196" s="26">
        <v>280.7</v>
      </c>
      <c r="D196" s="18">
        <f t="shared" si="56"/>
        <v>280.7</v>
      </c>
      <c r="E196" s="16">
        <f t="shared" si="57"/>
        <v>280.7</v>
      </c>
      <c r="F196" s="26">
        <v>280.7</v>
      </c>
      <c r="G196" s="26">
        <f t="shared" si="44"/>
        <v>100</v>
      </c>
      <c r="H196" s="26">
        <f t="shared" si="45"/>
        <v>100</v>
      </c>
    </row>
    <row r="197" spans="1:8" ht="15.75">
      <c r="A197" s="14"/>
      <c r="B197" s="17" t="s">
        <v>190</v>
      </c>
      <c r="C197" s="26">
        <v>80.599999999999994</v>
      </c>
      <c r="D197" s="18">
        <f t="shared" si="56"/>
        <v>80.599999999999994</v>
      </c>
      <c r="E197" s="16">
        <f t="shared" si="57"/>
        <v>80.599999999999994</v>
      </c>
      <c r="F197" s="26">
        <v>80.599999999999994</v>
      </c>
      <c r="G197" s="26">
        <f t="shared" si="44"/>
        <v>100</v>
      </c>
      <c r="H197" s="26">
        <f t="shared" si="45"/>
        <v>100</v>
      </c>
    </row>
    <row r="198" spans="1:8" ht="15.75">
      <c r="A198" s="14"/>
      <c r="B198" s="17" t="s">
        <v>191</v>
      </c>
      <c r="C198" s="26">
        <v>280.7</v>
      </c>
      <c r="D198" s="18">
        <f t="shared" si="56"/>
        <v>280.7</v>
      </c>
      <c r="E198" s="16">
        <f t="shared" si="57"/>
        <v>280.7</v>
      </c>
      <c r="F198" s="26">
        <v>258.8</v>
      </c>
      <c r="G198" s="26">
        <f t="shared" si="44"/>
        <v>92.198076237976494</v>
      </c>
      <c r="H198" s="26">
        <f t="shared" si="45"/>
        <v>92.198076237976494</v>
      </c>
    </row>
    <row r="199" spans="1:8" ht="29.25" customHeight="1" thickBot="1">
      <c r="A199" s="36"/>
      <c r="B199" s="37" t="s">
        <v>40</v>
      </c>
      <c r="C199" s="38">
        <f>C190+C191+C192+C193+C194+C195+C196+C197+C198</f>
        <v>1125.5999999999999</v>
      </c>
      <c r="D199" s="39">
        <f t="shared" ref="D199:F199" si="58">D190+D191+D192+D193+D194+D195+D196+D197+D198</f>
        <v>1125.5999999999999</v>
      </c>
      <c r="E199" s="38">
        <f>E190+E191+E192+E193+E194+E195+E196+E197+E198</f>
        <v>1125.5999999999999</v>
      </c>
      <c r="F199" s="38">
        <f t="shared" si="58"/>
        <v>1103.7</v>
      </c>
      <c r="G199" s="40">
        <f t="shared" si="44"/>
        <v>98.054371002132214</v>
      </c>
      <c r="H199" s="40">
        <f t="shared" si="45"/>
        <v>98.054371002132214</v>
      </c>
    </row>
    <row r="200" spans="1:8" ht="32.25" thickBot="1">
      <c r="A200" s="41" t="s">
        <v>192</v>
      </c>
      <c r="B200" s="42" t="s">
        <v>192</v>
      </c>
      <c r="C200" s="43">
        <v>2524.9</v>
      </c>
      <c r="D200" s="43">
        <f t="shared" ref="D200:D202" si="59">C200</f>
        <v>2524.9</v>
      </c>
      <c r="E200" s="43">
        <f t="shared" ref="E200:E202" si="60">D200</f>
        <v>2524.9</v>
      </c>
      <c r="F200" s="44">
        <v>2524.6999999999998</v>
      </c>
      <c r="G200" s="40">
        <f t="shared" si="44"/>
        <v>99.99207889421362</v>
      </c>
      <c r="H200" s="40">
        <f t="shared" si="45"/>
        <v>99.99207889421362</v>
      </c>
    </row>
    <row r="201" spans="1:8" ht="16.5" thickBot="1">
      <c r="A201" s="45" t="s">
        <v>193</v>
      </c>
      <c r="B201" s="46" t="s">
        <v>193</v>
      </c>
      <c r="C201" s="47">
        <v>2524.9</v>
      </c>
      <c r="D201" s="47">
        <f t="shared" si="59"/>
        <v>2524.9</v>
      </c>
      <c r="E201" s="47">
        <f t="shared" si="60"/>
        <v>2524.9</v>
      </c>
      <c r="F201" s="48">
        <v>2524.9</v>
      </c>
      <c r="G201" s="49">
        <f t="shared" ref="G201:G202" si="61">F201/D201*100</f>
        <v>100</v>
      </c>
      <c r="H201" s="49">
        <f t="shared" ref="H201:H203" si="62">F201/D201*100</f>
        <v>100</v>
      </c>
    </row>
    <row r="202" spans="1:8" ht="16.5" thickBot="1">
      <c r="A202" s="45" t="s">
        <v>73</v>
      </c>
      <c r="B202" s="46" t="s">
        <v>73</v>
      </c>
      <c r="C202" s="47">
        <v>1121.8</v>
      </c>
      <c r="D202" s="47">
        <f t="shared" si="59"/>
        <v>1121.8</v>
      </c>
      <c r="E202" s="43">
        <f t="shared" si="60"/>
        <v>1121.8</v>
      </c>
      <c r="F202" s="43">
        <v>1121.7</v>
      </c>
      <c r="G202" s="49">
        <f t="shared" si="61"/>
        <v>99.991085755036551</v>
      </c>
      <c r="H202" s="49">
        <f t="shared" si="62"/>
        <v>99.991085755036551</v>
      </c>
    </row>
    <row r="203" spans="1:8" ht="15.75">
      <c r="A203" s="50" t="s">
        <v>194</v>
      </c>
      <c r="B203" s="51"/>
      <c r="C203" s="52">
        <f>C29+C38+C44+C54+C61+C69+C74+C81+C86+C92+C106+C109+C117+C132+C149+C160+C176+C189+C199+C200+C201+C202</f>
        <v>31272.5</v>
      </c>
      <c r="D203" s="52">
        <f t="shared" ref="D203:F203" si="63">D29+D38+D44+D54+D61+D69+D74+D81+D86+D92+D106+D109+D117+D132+D149+D160+D176+D189+D199+D200+D201+D202</f>
        <v>31272.5</v>
      </c>
      <c r="E203" s="52">
        <f t="shared" si="63"/>
        <v>31272.5</v>
      </c>
      <c r="F203" s="52">
        <f t="shared" si="63"/>
        <v>31210.9</v>
      </c>
      <c r="G203" s="53">
        <f t="shared" ref="G203" si="64">F203/D203*100</f>
        <v>99.803021824286517</v>
      </c>
      <c r="H203" s="54">
        <f t="shared" si="62"/>
        <v>99.803021824286517</v>
      </c>
    </row>
  </sheetData>
  <mergeCells count="24">
    <mergeCell ref="A177:A188"/>
    <mergeCell ref="A190:A198"/>
    <mergeCell ref="A203:B203"/>
    <mergeCell ref="A3:H3"/>
    <mergeCell ref="A110:A116"/>
    <mergeCell ref="A118:A131"/>
    <mergeCell ref="A133:A148"/>
    <mergeCell ref="A150:A159"/>
    <mergeCell ref="A161:A175"/>
    <mergeCell ref="A82:A85"/>
    <mergeCell ref="A87:A91"/>
    <mergeCell ref="A93:A99"/>
    <mergeCell ref="A100:A105"/>
    <mergeCell ref="A107:A108"/>
    <mergeCell ref="A50:A53"/>
    <mergeCell ref="A55:A60"/>
    <mergeCell ref="A62:A68"/>
    <mergeCell ref="A70:A73"/>
    <mergeCell ref="A75:A80"/>
    <mergeCell ref="A8:A28"/>
    <mergeCell ref="A30:A37"/>
    <mergeCell ref="A39:A43"/>
    <mergeCell ref="A45:A49"/>
    <mergeCell ref="D1:H1"/>
  </mergeCells>
  <pageMargins left="0.98425196850393704" right="0.51181102362204722" top="0.78740157480314965" bottom="0.78740157480314965" header="0.31496062992125984" footer="0.31496062992125984"/>
  <pageSetup paperSize="9" scale="83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2017-03-17T08:28:49Z</cp:lastPrinted>
  <dcterms:created xsi:type="dcterms:W3CDTF">2016-04-12T05:33:06Z</dcterms:created>
  <dcterms:modified xsi:type="dcterms:W3CDTF">2017-03-17T08:28:54Z</dcterms:modified>
</cp:coreProperties>
</file>