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200" windowHeight="11595" tabRatio="535"/>
  </bookViews>
  <sheets>
    <sheet name="Лист1" sheetId="2" r:id="rId1"/>
    <sheet name="Лист2" sheetId="3" r:id="rId2"/>
  </sheets>
  <definedNames>
    <definedName name="_xlnm.Print_Titles" localSheetId="0">Лист1!$13:$15</definedName>
    <definedName name="_xlnm.Print_Area" localSheetId="0">Лист1!$A$1:$R$77</definedName>
  </definedNames>
  <calcPr calcId="125725"/>
</workbook>
</file>

<file path=xl/calcChain.xml><?xml version="1.0" encoding="utf-8"?>
<calcChain xmlns="http://schemas.openxmlformats.org/spreadsheetml/2006/main">
  <c r="P75" i="2"/>
  <c r="O75"/>
  <c r="N75"/>
  <c r="M75"/>
  <c r="K75"/>
  <c r="J75"/>
  <c r="H75"/>
  <c r="G75"/>
  <c r="L76"/>
  <c r="L75" s="1"/>
  <c r="I76"/>
  <c r="I75" s="1"/>
  <c r="I52"/>
  <c r="I47"/>
  <c r="H20" l="1"/>
  <c r="K20"/>
  <c r="H19" l="1"/>
  <c r="I19" s="1"/>
  <c r="I18" l="1"/>
  <c r="I20"/>
  <c r="H40"/>
  <c r="I36"/>
  <c r="I31"/>
  <c r="K18" l="1"/>
  <c r="K17" s="1"/>
  <c r="P21"/>
  <c r="M21"/>
  <c r="K21"/>
  <c r="J21"/>
  <c r="L21" s="1"/>
  <c r="I21"/>
  <c r="I17" s="1"/>
  <c r="H21"/>
  <c r="G21"/>
  <c r="I22"/>
  <c r="M33" l="1"/>
  <c r="I65" l="1"/>
  <c r="I64"/>
  <c r="I61"/>
  <c r="I62"/>
  <c r="I60"/>
  <c r="I44" l="1"/>
  <c r="I45"/>
  <c r="I43"/>
  <c r="I41"/>
  <c r="I40"/>
  <c r="I39" l="1"/>
  <c r="L31"/>
  <c r="J18"/>
  <c r="J17" s="1"/>
  <c r="P57"/>
  <c r="P56" s="1"/>
  <c r="M29"/>
  <c r="M23" s="1"/>
  <c r="L22" l="1"/>
  <c r="R58"/>
  <c r="O31"/>
  <c r="O36"/>
  <c r="Q73"/>
  <c r="Q70"/>
  <c r="Q66"/>
  <c r="Q63"/>
  <c r="Q59"/>
  <c r="Q57"/>
  <c r="R57" s="1"/>
  <c r="Q46"/>
  <c r="Q42"/>
  <c r="Q39"/>
  <c r="Q37"/>
  <c r="Q33"/>
  <c r="Q29"/>
  <c r="Q24"/>
  <c r="Q17"/>
  <c r="N63"/>
  <c r="N59"/>
  <c r="N46"/>
  <c r="N42"/>
  <c r="N39"/>
  <c r="N37"/>
  <c r="N33"/>
  <c r="O33" s="1"/>
  <c r="N29"/>
  <c r="O29" s="1"/>
  <c r="N24"/>
  <c r="N57"/>
  <c r="N66"/>
  <c r="N70"/>
  <c r="N73"/>
  <c r="L71"/>
  <c r="L69"/>
  <c r="L68"/>
  <c r="L67"/>
  <c r="L32"/>
  <c r="R17"/>
  <c r="O17"/>
  <c r="N17"/>
  <c r="K70"/>
  <c r="K66"/>
  <c r="K63"/>
  <c r="K59"/>
  <c r="K46"/>
  <c r="K39"/>
  <c r="K37"/>
  <c r="K33"/>
  <c r="K29"/>
  <c r="P17"/>
  <c r="P16" s="1"/>
  <c r="M17"/>
  <c r="M16" s="1"/>
  <c r="N56" l="1"/>
  <c r="Q23"/>
  <c r="Q56"/>
  <c r="R56" s="1"/>
  <c r="N23"/>
  <c r="N16" s="1"/>
  <c r="H73"/>
  <c r="Q16" l="1"/>
  <c r="R16" s="1"/>
  <c r="O23"/>
  <c r="O16" s="1"/>
  <c r="J73"/>
  <c r="K73"/>
  <c r="L65"/>
  <c r="L73" l="1"/>
  <c r="L64"/>
  <c r="H63"/>
  <c r="L62"/>
  <c r="L61"/>
  <c r="L60"/>
  <c r="H59"/>
  <c r="L55"/>
  <c r="L54"/>
  <c r="L53"/>
  <c r="L52"/>
  <c r="L51"/>
  <c r="L50"/>
  <c r="L49"/>
  <c r="L48"/>
  <c r="L47"/>
  <c r="H46"/>
  <c r="L44"/>
  <c r="L43"/>
  <c r="H42"/>
  <c r="L41"/>
  <c r="L40"/>
  <c r="H39"/>
  <c r="L38"/>
  <c r="H37"/>
  <c r="L36"/>
  <c r="L35"/>
  <c r="L30"/>
  <c r="H24"/>
  <c r="H29"/>
  <c r="L27"/>
  <c r="L19"/>
  <c r="H33"/>
  <c r="H18"/>
  <c r="H17" s="1"/>
  <c r="I70"/>
  <c r="H70"/>
  <c r="G70"/>
  <c r="H56" l="1"/>
  <c r="L26"/>
  <c r="K57"/>
  <c r="K56" s="1"/>
  <c r="L25"/>
  <c r="L28"/>
  <c r="K42"/>
  <c r="H23"/>
  <c r="L72"/>
  <c r="L20"/>
  <c r="L34"/>
  <c r="J66"/>
  <c r="L66" s="1"/>
  <c r="I66"/>
  <c r="H66"/>
  <c r="H16" s="1"/>
  <c r="G66"/>
  <c r="J63"/>
  <c r="L63" s="1"/>
  <c r="J59"/>
  <c r="L59" s="1"/>
  <c r="J57"/>
  <c r="J46"/>
  <c r="L46" s="1"/>
  <c r="J42"/>
  <c r="J39"/>
  <c r="L39" s="1"/>
  <c r="J37"/>
  <c r="L37" s="1"/>
  <c r="J33"/>
  <c r="L33" s="1"/>
  <c r="J29"/>
  <c r="L29" s="1"/>
  <c r="J24"/>
  <c r="I37"/>
  <c r="I24"/>
  <c r="I29"/>
  <c r="I33"/>
  <c r="I42"/>
  <c r="I46"/>
  <c r="I57"/>
  <c r="I59"/>
  <c r="I63"/>
  <c r="G46"/>
  <c r="G39"/>
  <c r="L57" l="1"/>
  <c r="L45"/>
  <c r="L17"/>
  <c r="L18"/>
  <c r="L42"/>
  <c r="K24"/>
  <c r="K23" s="1"/>
  <c r="K16" s="1"/>
  <c r="L58"/>
  <c r="J70"/>
  <c r="L70" s="1"/>
  <c r="I23"/>
  <c r="I56"/>
  <c r="J23"/>
  <c r="J56"/>
  <c r="L56" s="1"/>
  <c r="G63"/>
  <c r="G24"/>
  <c r="G59"/>
  <c r="G42"/>
  <c r="G33"/>
  <c r="G18"/>
  <c r="G17" s="1"/>
  <c r="G57"/>
  <c r="G73"/>
  <c r="I73" s="1"/>
  <c r="G29"/>
  <c r="G37"/>
  <c r="B15"/>
  <c r="C15" s="1"/>
  <c r="D15" s="1"/>
  <c r="E15" s="1"/>
  <c r="F15" s="1"/>
  <c r="G15" s="1"/>
  <c r="I16" l="1"/>
  <c r="J16"/>
  <c r="L24"/>
  <c r="L23"/>
  <c r="L16" s="1"/>
  <c r="G56"/>
  <c r="G16" s="1"/>
  <c r="G23"/>
</calcChain>
</file>

<file path=xl/sharedStrings.xml><?xml version="1.0" encoding="utf-8"?>
<sst xmlns="http://schemas.openxmlformats.org/spreadsheetml/2006/main" count="292" uniqueCount="166">
  <si>
    <t>Прогнозная мощность                                                              (прогнозный прирост мощности)</t>
  </si>
  <si>
    <t>Наименование заказчика по объектам государственной (муниципальной) собственности</t>
  </si>
  <si>
    <t>Наименование главного распорядителя бюджетных средств</t>
  </si>
  <si>
    <t>ГКУ Архангельской области "Дорожное агентство "Архангельскавтодор"</t>
  </si>
  <si>
    <t xml:space="preserve">Наименование объекта                                                                    </t>
  </si>
  <si>
    <t>Форма расходования бюджетных средств, направление                  инвестирования</t>
  </si>
  <si>
    <t xml:space="preserve">бюджетные инвестиции в объекты государственной собственности Архангельской области, строительство </t>
  </si>
  <si>
    <t>министерство транспорта Архангельской области</t>
  </si>
  <si>
    <t>2015 / 2017</t>
  </si>
  <si>
    <t>1. Строительство мостового перехода через реку Устья на автомобильной дороге Октябрьский – Мягкославская (Некрасово)  с подъездом к дер. Мягкославская</t>
  </si>
  <si>
    <t>130 коек</t>
  </si>
  <si>
    <t xml:space="preserve">министерство строительства и архитектуры Архангельской области </t>
  </si>
  <si>
    <t>2014 / 2017</t>
  </si>
  <si>
    <t>государственная корпорация по содействию разработке, производству 
и экспорту высокотехнологичной промышленной продукции "Ростех"</t>
  </si>
  <si>
    <t xml:space="preserve">ВСЕГО по областной адресной инвестиционной программе, в том числе:                                                                                                                                                                                </t>
  </si>
  <si>
    <t>1. Пристройка сценическо-зрительного комплекса к основному зданию и реконструкция существующего здания Архангельского театра кукол по адресу: г. Архангельск, просп. Троицкий, 5</t>
  </si>
  <si>
    <t>330 мест</t>
  </si>
  <si>
    <t xml:space="preserve"> ГКУ Архангельской области "ГУКС"</t>
  </si>
  <si>
    <t>бюджетные инвестиции в объекты государственной собственности Архангельской области, строительство / приобретение</t>
  </si>
  <si>
    <t>министерство топливно-энергетического комплекса и жилищно-коммунального хозяйства Архангельской области</t>
  </si>
  <si>
    <t>администрации муниципальных образований Архангельской области</t>
  </si>
  <si>
    <t>2016 / 2017</t>
  </si>
  <si>
    <t>Прогнозный срок                                                            (начало / окончание)</t>
  </si>
  <si>
    <t>2016 / 2020</t>
  </si>
  <si>
    <t xml:space="preserve">бюджетные инвестиции в объекты государственной собственности Архангельской области, проектирование и строительство </t>
  </si>
  <si>
    <t xml:space="preserve">бюджетные инвестиции в объекты государственной собственности Архангельской области, проектирование и реконструкция </t>
  </si>
  <si>
    <t>ГКУ Архангельской области "ГУКС"</t>
  </si>
  <si>
    <t>2 единицы</t>
  </si>
  <si>
    <t>2017 / 2019</t>
  </si>
  <si>
    <t>13,4 км</t>
  </si>
  <si>
    <t>агентство по развитию Соловецкого архипелага Архангельской области</t>
  </si>
  <si>
    <t>10,97 км</t>
  </si>
  <si>
    <t>2017 / 2018</t>
  </si>
  <si>
    <t>120 мест</t>
  </si>
  <si>
    <t>министерство строительства и архитектуры Архангельской области</t>
  </si>
  <si>
    <t>1. Муниципальные дошкольные образовательные организации муниципальных образований Архангельской области, в том числе:</t>
  </si>
  <si>
    <t>субсидии на софинансирование капитальных вложений в объекты муниципальной собственности, строительство</t>
  </si>
  <si>
    <t>субсидии на софинансирование капитальных вложений в объекты муниципальной собственности, приобретение</t>
  </si>
  <si>
    <t>2. Общеобразовательные организации и профессиональные образовательные организации в Архангельской области, в том числе:</t>
  </si>
  <si>
    <t>320 мест</t>
  </si>
  <si>
    <t>240 мест</t>
  </si>
  <si>
    <t>200 мест</t>
  </si>
  <si>
    <t>60 мест</t>
  </si>
  <si>
    <t>-</t>
  </si>
  <si>
    <t>2018 / 2019</t>
  </si>
  <si>
    <t>853,63 м</t>
  </si>
  <si>
    <t>2015 / 2019</t>
  </si>
  <si>
    <t>2016 / 2018</t>
  </si>
  <si>
    <t>1. Развитие сети учреждений культурно-досугового типа в сельской местности</t>
  </si>
  <si>
    <t>2. Развитие сети автомобильных дорог, ведущих к общественно значимым объектам сельских населенных пунктов, объектам производства и переработки сельскохозяйственной продукции</t>
  </si>
  <si>
    <t>2013 / 2018</t>
  </si>
  <si>
    <t>45 чел./смену</t>
  </si>
  <si>
    <t>0,72 км</t>
  </si>
  <si>
    <t>VI.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инфраструктуры Соловецкого архипелага (2014 – 2019 годы)"</t>
  </si>
  <si>
    <t xml:space="preserve">государственное казенное учреждение Архангельской области "Дирекция по развитию Соловецкого архипелага"
</t>
  </si>
  <si>
    <t>администрация муниципального образования "Приморский муниципальный район"</t>
  </si>
  <si>
    <t>3. Строительство (приобретение) речных судов для осуществления пассажирских перевозок на территории Архангельской области *</t>
  </si>
  <si>
    <t>Общий объем капитальных вложений за счет всех источников, тыс. рублей</t>
  </si>
  <si>
    <t>Общий (предельный) объем бюджетных ассигнований областного бюджета на 2019 год, тыс. рублей</t>
  </si>
  <si>
    <t>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"Обеспечение качественным, доступным жильем и объектами инженерной инфраструктуры населения Архангельской области (2014 – 2020 годы)"</t>
  </si>
  <si>
    <t>1. Предоставление доступного и комфортного жилья 60 процентам семей, проживающих в Архангельской области и желающих улучшить свои жилищные условия, включая граждан – членов жилищно-строительных кооперативов, и ветеранам Великой Отечественной войны (строительство и приобретение жилья,  в том числе для использования в качестве маневренного жилищного фонда, и объектов инженерной инфраструктуры), из них:</t>
  </si>
  <si>
    <t>государственное казенное учреждение Архангельской области "Главное управление капитального строительства"                                                                                                (далее – ГКУ Архангельской области "ГУКС")</t>
  </si>
  <si>
    <t xml:space="preserve">протяженность сетей: ливневой канализации –                                                         494 м;
водоснабжения –                                                                                4 км
</t>
  </si>
  <si>
    <t>субсидии на софинансирование капитальных вложений в объекты муниципальной собственности</t>
  </si>
  <si>
    <t>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"Развитие образования и науки Архангельской области (2013 – 2020 годы)"</t>
  </si>
  <si>
    <t>администрация муниципального образования "Каргопольский муниципальный район"</t>
  </si>
  <si>
    <t>администрация муниципального образования "Город Архангельск"</t>
  </si>
  <si>
    <t>администрация муниципального образования "Красноборский муниципальный район"</t>
  </si>
  <si>
    <t>администрация муниципального образования "Вельский муниципальный район"</t>
  </si>
  <si>
    <t>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"Культура Русского Севера (2013 – 2020 годы)"</t>
  </si>
  <si>
    <t>IV. Программа модернизации здравоохранения Архангельской области                                                       на 2011 – 2017 годы</t>
  </si>
  <si>
    <t>V. Адресная программа Архангельской области                                                                                             "Переселение граждан из аварийного жилищного фонда" на 2013 – 2017 годы</t>
  </si>
  <si>
    <t>1. Строительство и реконструкция системы водоснабжения поселка Соловецкий</t>
  </si>
  <si>
    <t>VII.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транспортной системы Архангельской области (2014 – 2020 годы)"</t>
  </si>
  <si>
    <t>государственное казенное учреждение Архангельской области "Дорожное агентство "Архангельскавтодор" (далее – ГКУ Архангельской области "Дорожное агентство "Архангельскавтодор")</t>
  </si>
  <si>
    <t>2. Реконструкция автомобильной дороги Усть-Ваеньга – Осиново – Фалюки (до дер. Задориха) на участке км 43+500 – км 63+000</t>
  </si>
  <si>
    <t>VIII.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"Устойчивое развитие сельских территорий Архангельской области                                                                      (2014 – 2020 годы)"</t>
  </si>
  <si>
    <t>администрация муниципального образования "Вилегодский муниципальный район"</t>
  </si>
  <si>
    <t>IX.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"Охрана окружающей среды, воспроизводство и использование природных ресурсов Архангельской области (2014 – 2020 годы)"</t>
  </si>
  <si>
    <t>1. Укрепление правого берега реки Северная Двина в Соломбальском территориальном округе           г. Архангельска на участке от улицы Маяковского                                             до улицы Кедрова (I этап, 1 подэтап)</t>
  </si>
  <si>
    <t>X.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"Патриотическое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                                                                                                              (2014 – 2020 годы)"</t>
  </si>
  <si>
    <t>администрация муниципального образования "Котлас"</t>
  </si>
  <si>
    <r>
      <t>сети: водоснабжения – 113 м</t>
    </r>
    <r>
      <rPr>
        <vertAlign val="super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 xml:space="preserve">/час; теплоснабжения – 7,1 Гкал/час; электроснабжения – 3562 кВА
</t>
    </r>
  </si>
  <si>
    <r>
      <t>4500 м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>/сутки</t>
    </r>
  </si>
  <si>
    <t>3. Строительство автомобильной дороги по проезду Сибиряковцев в обход областной больницы
г. Архангельска</t>
  </si>
  <si>
    <t>1) строительство автомобильной дороги Подъезд к
с. Шеговары от автомобильной дороги М-8 "Холмогоры" в Шенкурском районе Архангельской области</t>
  </si>
  <si>
    <t xml:space="preserve">3) строительство автомобильной дороги Подъезд к дер. Логиновская от автомобильной дороги "Подъезд к дер. Макаровская" в Няндомском районе Архангельской области </t>
  </si>
  <si>
    <t>протяженность:                                             дороги – 1,486 км, в том числе                            мостового перехода – 139,54 п. м</t>
  </si>
  <si>
    <t>1) строительство школы-сада в правобережной части
г. Каргополя по ул.Чеснокова, 12б</t>
  </si>
  <si>
    <t>1) строительство начальной общеобразовательной школы на 320 учащихся в
с. Красноборск Архангельской области</t>
  </si>
  <si>
    <t>2) строительство автомобильной дороги Подъезд к
дер. Никифоровская от автомобильной дороги М-8 "Холмогоры" в Шенкурском районе Архангельской области</t>
  </si>
  <si>
    <t>3) строительство детского сада на 60 мест в
пос. Турдеевск
г. Архангельска*</t>
  </si>
  <si>
    <t>280 мест</t>
  </si>
  <si>
    <t>2018 / -</t>
  </si>
  <si>
    <t>2015 / -</t>
  </si>
  <si>
    <t>2017 / -</t>
  </si>
  <si>
    <t xml:space="preserve">2) строительство детского сада на 120 мест в
пос. Катунино Приморского района Архангельской области
</t>
  </si>
  <si>
    <t xml:space="preserve">2. Строительство канализационных сетей и коллекторов, канализационных очистных сооружений поселка Соловецкий </t>
  </si>
  <si>
    <t>3. Строительство комплекса по переработке и размещению отходов производства и потребления в поселке Соловецкий Приморского района</t>
  </si>
  <si>
    <t>3. Развитие газификации в сельской местности</t>
  </si>
  <si>
    <t>администрация муниципального образования "Котласский муниципальный район"</t>
  </si>
  <si>
    <t>2) газопровод высокого, среднего и низкого давления в МО "Аргуновское" Вельского района Архангельской области</t>
  </si>
  <si>
    <t>1. Перинатальный центр по адресу: Архангельск, пр. Ломоносова, мощностью 130 коек</t>
  </si>
  <si>
    <t>1. Строительство (создание "под ключ") многоквартирных домов, приобретение жилых помещений в многоквартирных домах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</si>
  <si>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>1. Строительство футбольного поля и беговых дорожек на стадионе "Салют", расположенном по адресу:                                                                                                    г. Котлас, пр. Мира, 45</t>
  </si>
  <si>
    <t>субсидии на софинансирование капитальных вложений в объекты муниципальной собственности, проектирование и строительство</t>
  </si>
  <si>
    <t>1) строительство газораспределительной сети в дер. Куимиха Котласского района Архангельской области</t>
  </si>
  <si>
    <t>1. Модульные водоочистные сооружения из поверхностного источника для обеспечения питьевой водой южных районов
г. Архангельска (1-й пусковой комплекс)</t>
  </si>
  <si>
    <t>2. Строительство центра культурного развития в
г. Каргополе по адресу: Архангельская область,             г. Каргополь, ул. Гагарина, 25</t>
  </si>
  <si>
    <t xml:space="preserve">протяженность дороги – 19,5 км </t>
  </si>
  <si>
    <t>1) строительство центра культурного развития на 120 мест в с. Ильинско-Подомское Вилегодского района Архангельской области</t>
  </si>
  <si>
    <t>протяженность дороги – 1,975 км</t>
  </si>
  <si>
    <t>протяженность дороги – 1,479 км</t>
  </si>
  <si>
    <t>протяженность дороги – 0,237 км</t>
  </si>
  <si>
    <t>протяженность газопровода – 5 км</t>
  </si>
  <si>
    <t>протяженность газопровода – 3 км</t>
  </si>
  <si>
    <t>XI. Государственная программа Архангельской области                                                                                                                                                                        "Развитие энергетики и жилищно-коммунального хозяйства Архангельской области (2014 – 2020 годы)"</t>
  </si>
  <si>
    <t>2. Строительство многоквартирных домов, приобретение жилых помещений в многоквартирных домах и выплата выкупной цены собственникам жилых помещений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</si>
  <si>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>бюджетные инвестиции в объекты государственной собственности Архангельской области, проектирование и реконструкция</t>
  </si>
  <si>
    <t>8. Строительство мостового перехода через реку Мысовая на км 92+991 автомобильной дороги Карпогоры – Сосновка – Нюхча – граница с Республикой Коми</t>
  </si>
  <si>
    <t>9. Строительство автомобильной дороги Котлас – Коряжма, км 0-км 41 (1 пусковой комплекс)</t>
  </si>
  <si>
    <t>протяженность дороги – 1,7 км</t>
  </si>
  <si>
    <t>2. Корректировка проекта, экспертиза и строительство объекта "Лыжероллерная трасса на лыжном стадионе в деревне Малые Карелы"</t>
  </si>
  <si>
    <t>20 чел./смену</t>
  </si>
  <si>
    <t>2016 / 2016</t>
  </si>
  <si>
    <t>4) строительство детского комбината на 280 мест                                            в 7 микрорайоне территориального округа Майская горка города Архангельска</t>
  </si>
  <si>
    <t xml:space="preserve"> объем принимаемых отходов  –                           6 419,94 куб. м / год</t>
  </si>
  <si>
    <t>4. Проектирование и строительство транспортных развязок в муниципальном образовании "Город Архангельск" (Этап 1. Строительство транспортной развязки в разных уровнях на пересечении ул. Смольный Буян и пр. Обводный канал в муниципальном образовании "Город Архангельск")*</t>
  </si>
  <si>
    <t>5. Проектирование и строительство транспортных развязок в муниципальном образовании "Город Архангельск" (Этап 2. Реконструкция пересечения ул. Урицкого и пр. Обводный канал в муниципальном образовании "Город Архангельск")*</t>
  </si>
  <si>
    <t>6. Разработка проектной документации на реконструкцию автомобильной дороги Архангельск (от пос. Брин-Наволок) – Каргополь – Вытегра (до с. Прокшино) на участке Самодед  –  Кяма</t>
  </si>
  <si>
    <t>7. Разработка проектной документации на реконструкцию мостового перехода через реку Вага на км 2+067 автомобильной дороги Вельск  –  Шангалы</t>
  </si>
  <si>
    <t>2. Укрепление правого берега реки Северная Двина в Соломбальском территориальном округе          г. Архангельска на участке                        от ул. Маяковского                                                   до ул. Кедрова (I этап,                              2 подэтап, и II этап)</t>
  </si>
  <si>
    <t>3. Осуществление функций авторского и археологического надзора, корректировка проектно-сметной документации и проведение проверки достоверности определения сметной стоимости по объекту "Укрепление правого берега реки Северная Двина в Соломбальском территориальном округе          г. Архангельска на участке                        от ул. Маяковского                                                   до ул. Кедрова (I этап, 1 подэтап, I этап,                               2 подэтап, и II этап)</t>
  </si>
  <si>
    <t>28 010 кв. м жилых площадей</t>
  </si>
  <si>
    <t>протяженность дороги – 0,546 км, в том числе мостового перехода – 48,2 п. м</t>
  </si>
  <si>
    <t>1) обеспечение объектами инженерной инфраструктуры и наружного пожаротушения земельных участков, предоставляемых для расселения аварийного жилья, а также выполнение комплекса работ по созданию инфраструктуры, необходимой для полноценного функционирования объекта</t>
  </si>
  <si>
    <t>Общий (предельный) объем бюджетных ассигнований областного бюджета на 2017 год,               тыс. рублей</t>
  </si>
  <si>
    <t>Общий (предельный) объем бюджетных ассигнований областного бюджета на 2018 год,                тыс. рублей</t>
  </si>
  <si>
    <t>8 а</t>
  </si>
  <si>
    <t>9 б</t>
  </si>
  <si>
    <t>9 а</t>
  </si>
  <si>
    <t>10 а</t>
  </si>
  <si>
    <t>10 б</t>
  </si>
  <si>
    <t>Предлагаемые  изменения</t>
  </si>
  <si>
    <t>Общий (предельный) объем бюджетных ассигнований областного бюджета на 2018 год с учетом изменений,                тыс. рублей</t>
  </si>
  <si>
    <t>Общий (предельный) объем бюджетных ассигнований областного бюджета на 2019 год с учетом изменений, тыс. рублей</t>
  </si>
  <si>
    <t>администрация муниципального образования "Онежский муниципальный район"</t>
  </si>
  <si>
    <t>7а</t>
  </si>
  <si>
    <t>2. Обеспечение земельных участков, предоставляемых многодетным семьям и жилищно-строительным кооперативам, созданным многодетными семьями, для индивидуального жилищного строительства и ведения личного подсобного хозяйства, объектами инженерной инфраструктуры</t>
  </si>
  <si>
    <t>2017 / 2017</t>
  </si>
  <si>
    <t>1) водоснабжение земельных участков для многодетных семей в микрорайоне "Дальний" в г. Онега*</t>
  </si>
  <si>
    <t>2) обеспечение земельных участков инженерной инфраструктурой для строительства многоквартирных домов                            в VI – VII жилых районах (магистральные сети) (проектирование, строительство, выполнение кадастровых работ)</t>
  </si>
  <si>
    <t>7262 м сетей водоснабжения</t>
  </si>
  <si>
    <t>2) средняя общеобразовательная школа с эстетическим уклоном на 240 мест в пос. Ерцево Коношского района</t>
  </si>
  <si>
    <t xml:space="preserve">88 351 кв. м жилых площадей
</t>
  </si>
  <si>
    <t>XI. Государственная программа Архангельской области                                                                                                                                                                        "Развитие здравоохранения Архангельской области (2013 – 2020 годы)"</t>
  </si>
  <si>
    <t>1. Проектирование и строительство больницы на 15 коек с поликлиникой на 100 посещений, Обозерский филиал ГБУЗ "Плесецкая ЦРБ"</t>
  </si>
  <si>
    <t>15 коек</t>
  </si>
  <si>
    <t>2017/-</t>
  </si>
  <si>
    <t xml:space="preserve">Областная адресная инвестиционная программа на 2017 год и на плановый период 2018 и 2019 годов  </t>
  </si>
  <si>
    <t xml:space="preserve">               Приложение № 7</t>
  </si>
  <si>
    <t xml:space="preserve">               к областному закону</t>
  </si>
  <si>
    <t xml:space="preserve">               "Приложение № 16</t>
  </si>
  <si>
    <t xml:space="preserve">               от 23 декабря 2016 г.</t>
  </si>
  <si>
    <t xml:space="preserve">               № 503-31-ОЗ</t>
  </si>
  <si>
    <t xml:space="preserve">            * Условием предоставления субсидий бюджетам муниципальных образований Архангельской области на софинансирование объектов программы, по которым они являются заказчиками, является централизация закупок в соответствии с частью 7 статьи 26 Федерального закона от 5 апреля 2013 года № 44-ФЗ "О контрактной системе в сфере закупок товаров, работ, услуг для обеспечения государственных и муниципальных нужд"."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</si>
</sst>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16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sz val="14"/>
      <color indexed="8"/>
      <name val="Calibri"/>
      <family val="2"/>
      <charset val="204"/>
    </font>
    <font>
      <i/>
      <sz val="14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vertAlign val="superscript"/>
      <sz val="12"/>
      <color theme="1"/>
      <name val="Times New Roman"/>
      <family val="1"/>
      <charset val="204"/>
    </font>
    <font>
      <vertAlign val="superscript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Font="1" applyFill="1" applyBorder="1"/>
    <xf numFmtId="0" fontId="0" fillId="0" borderId="0" xfId="0" applyFont="1" applyFill="1"/>
    <xf numFmtId="0" fontId="0" fillId="0" borderId="0" xfId="0" applyFill="1" applyBorder="1" applyAlignment="1">
      <alignment horizontal="center"/>
    </xf>
    <xf numFmtId="0" fontId="12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13" fillId="0" borderId="0" xfId="0" applyFont="1" applyFill="1"/>
    <xf numFmtId="165" fontId="3" fillId="0" borderId="1" xfId="0" applyNumberFormat="1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vertical="center" wrapText="1"/>
    </xf>
    <xf numFmtId="0" fontId="0" fillId="0" borderId="0" xfId="0" applyFill="1" applyBorder="1"/>
    <xf numFmtId="0" fontId="4" fillId="0" borderId="0" xfId="0" applyFont="1" applyFill="1"/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Border="1"/>
    <xf numFmtId="0" fontId="1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/>
    <xf numFmtId="0" fontId="3" fillId="0" borderId="2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0" fontId="3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/>
    </xf>
    <xf numFmtId="0" fontId="9" fillId="0" borderId="0" xfId="0" applyNumberFormat="1" applyFont="1" applyFill="1" applyBorder="1" applyAlignment="1">
      <alignment horizontal="left"/>
    </xf>
    <xf numFmtId="0" fontId="0" fillId="0" borderId="1" xfId="0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165" fontId="3" fillId="0" borderId="3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/>
    </xf>
    <xf numFmtId="165" fontId="3" fillId="0" borderId="1" xfId="1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165" fontId="3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165" fontId="3" fillId="0" borderId="0" xfId="1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</cellXfs>
  <cellStyles count="4">
    <cellStyle name="Обычный" xfId="0" builtinId="0"/>
    <cellStyle name="Финансовый 2" xfId="1"/>
    <cellStyle name="Финансовый 2 2" xfId="2"/>
    <cellStyle name="Финансов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AE91"/>
  <sheetViews>
    <sheetView showGridLines="0" tabSelected="1" view="pageBreakPreview" zoomScale="94" zoomScaleNormal="100" zoomScaleSheetLayoutView="94" workbookViewId="0">
      <selection activeCell="D13" sqref="D13:D14"/>
    </sheetView>
  </sheetViews>
  <sheetFormatPr defaultColWidth="9.140625" defaultRowHeight="15" outlineLevelRow="1"/>
  <cols>
    <col min="1" max="1" width="28.7109375" style="2" customWidth="1"/>
    <col min="2" max="2" width="19.85546875" style="2" customWidth="1"/>
    <col min="3" max="3" width="18.85546875" style="2" customWidth="1"/>
    <col min="4" max="4" width="16.140625" style="2" customWidth="1"/>
    <col min="5" max="5" width="23.85546875" style="2" customWidth="1"/>
    <col min="6" max="6" width="12.28515625" style="2" customWidth="1"/>
    <col min="7" max="7" width="15.85546875" style="2" hidden="1" customWidth="1"/>
    <col min="8" max="8" width="18.42578125" style="2" hidden="1" customWidth="1"/>
    <col min="9" max="9" width="17.140625" style="2" customWidth="1"/>
    <col min="10" max="10" width="15" style="2" hidden="1" customWidth="1"/>
    <col min="11" max="11" width="15.140625" style="2" hidden="1" customWidth="1"/>
    <col min="12" max="13" width="15" style="2" customWidth="1"/>
    <col min="14" max="15" width="15.140625" style="2" hidden="1" customWidth="1"/>
    <col min="16" max="16" width="15" style="2" customWidth="1"/>
    <col min="17" max="17" width="15.140625" style="2" hidden="1" customWidth="1"/>
    <col min="18" max="18" width="15" style="1" hidden="1" customWidth="1"/>
    <col min="19" max="26" width="9.140625" style="1"/>
    <col min="27" max="16384" width="9.140625" style="2"/>
  </cols>
  <sheetData>
    <row r="1" spans="1:26" ht="15.75">
      <c r="M1" s="36" t="s">
        <v>160</v>
      </c>
    </row>
    <row r="2" spans="1:26" ht="15.75">
      <c r="M2" s="36" t="s">
        <v>161</v>
      </c>
    </row>
    <row r="6" spans="1:26" ht="15.75">
      <c r="M6" s="37" t="s">
        <v>162</v>
      </c>
    </row>
    <row r="7" spans="1:26" ht="15.75">
      <c r="M7" s="37" t="s">
        <v>161</v>
      </c>
    </row>
    <row r="8" spans="1:26" ht="15.75">
      <c r="M8" s="36" t="s">
        <v>163</v>
      </c>
    </row>
    <row r="9" spans="1:26" ht="15.75">
      <c r="M9" s="36" t="s">
        <v>164</v>
      </c>
    </row>
    <row r="10" spans="1:26" ht="17.2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3"/>
      <c r="N10" s="3"/>
      <c r="O10" s="3"/>
      <c r="P10" s="3"/>
    </row>
    <row r="11" spans="1:26" ht="17.25" customHeight="1">
      <c r="A11" s="31" t="s">
        <v>159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2"/>
      <c r="R11" s="32"/>
    </row>
    <row r="12" spans="1:26" ht="17.25" customHeigh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1"/>
    </row>
    <row r="13" spans="1:26" ht="17.25" customHeight="1">
      <c r="A13" s="24" t="s">
        <v>4</v>
      </c>
      <c r="B13" s="24" t="s">
        <v>0</v>
      </c>
      <c r="C13" s="24" t="s">
        <v>5</v>
      </c>
      <c r="D13" s="24" t="s">
        <v>2</v>
      </c>
      <c r="E13" s="24" t="s">
        <v>1</v>
      </c>
      <c r="F13" s="24" t="s">
        <v>22</v>
      </c>
      <c r="G13" s="24" t="s">
        <v>57</v>
      </c>
      <c r="H13" s="22" t="s">
        <v>143</v>
      </c>
      <c r="I13" s="24" t="s">
        <v>57</v>
      </c>
      <c r="J13" s="24" t="s">
        <v>136</v>
      </c>
      <c r="K13" s="22" t="s">
        <v>143</v>
      </c>
      <c r="L13" s="24" t="s">
        <v>136</v>
      </c>
      <c r="M13" s="24" t="s">
        <v>137</v>
      </c>
      <c r="N13" s="22" t="s">
        <v>143</v>
      </c>
      <c r="O13" s="24" t="s">
        <v>144</v>
      </c>
      <c r="P13" s="24" t="s">
        <v>58</v>
      </c>
      <c r="Q13" s="22" t="s">
        <v>143</v>
      </c>
      <c r="R13" s="24" t="s">
        <v>145</v>
      </c>
    </row>
    <row r="14" spans="1:26" ht="168" customHeight="1">
      <c r="A14" s="24"/>
      <c r="B14" s="24"/>
      <c r="C14" s="25"/>
      <c r="D14" s="25"/>
      <c r="E14" s="25"/>
      <c r="F14" s="25"/>
      <c r="G14" s="25"/>
      <c r="H14" s="23"/>
      <c r="I14" s="25"/>
      <c r="J14" s="25"/>
      <c r="K14" s="23"/>
      <c r="L14" s="25"/>
      <c r="M14" s="25"/>
      <c r="N14" s="23"/>
      <c r="O14" s="25"/>
      <c r="P14" s="25"/>
      <c r="Q14" s="23"/>
      <c r="R14" s="25"/>
    </row>
    <row r="15" spans="1:26" s="6" customFormat="1" ht="18" customHeight="1">
      <c r="A15" s="15">
        <v>1</v>
      </c>
      <c r="B15" s="15">
        <f>1+A15</f>
        <v>2</v>
      </c>
      <c r="C15" s="15">
        <f t="shared" ref="C15:G15" si="0">1+B15</f>
        <v>3</v>
      </c>
      <c r="D15" s="15">
        <f t="shared" si="0"/>
        <v>4</v>
      </c>
      <c r="E15" s="15">
        <f t="shared" si="0"/>
        <v>5</v>
      </c>
      <c r="F15" s="15">
        <f t="shared" si="0"/>
        <v>6</v>
      </c>
      <c r="G15" s="15">
        <f t="shared" si="0"/>
        <v>7</v>
      </c>
      <c r="H15" s="15" t="s">
        <v>147</v>
      </c>
      <c r="I15" s="15">
        <v>7</v>
      </c>
      <c r="J15" s="15">
        <v>8</v>
      </c>
      <c r="K15" s="15" t="s">
        <v>138</v>
      </c>
      <c r="L15" s="15">
        <v>8</v>
      </c>
      <c r="M15" s="15">
        <v>9</v>
      </c>
      <c r="N15" s="15" t="s">
        <v>140</v>
      </c>
      <c r="O15" s="15" t="s">
        <v>139</v>
      </c>
      <c r="P15" s="15">
        <v>10</v>
      </c>
      <c r="Q15" s="4" t="s">
        <v>141</v>
      </c>
      <c r="R15" s="4" t="s">
        <v>142</v>
      </c>
      <c r="S15" s="5"/>
      <c r="T15" s="5"/>
      <c r="U15" s="5"/>
      <c r="V15" s="5"/>
      <c r="W15" s="5"/>
      <c r="X15" s="5"/>
      <c r="Y15" s="5"/>
      <c r="Z15" s="5"/>
    </row>
    <row r="16" spans="1:26" ht="27.75" customHeight="1">
      <c r="A16" s="33" t="s">
        <v>14</v>
      </c>
      <c r="B16" s="35"/>
      <c r="C16" s="35"/>
      <c r="D16" s="35"/>
      <c r="E16" s="19"/>
      <c r="F16" s="19"/>
      <c r="G16" s="7">
        <f>G17+G23+G33+G37+G39+G42+G46+G56+G66+G70+G73+G75</f>
        <v>14162552.219999999</v>
      </c>
      <c r="H16" s="7">
        <f t="shared" ref="H16:P16" si="1">H17+H23+H33+H37+H39+H42+H46+H56+H66+H70+H73+H75</f>
        <v>-352013.72899999999</v>
      </c>
      <c r="I16" s="7">
        <f t="shared" si="1"/>
        <v>13810538.490999999</v>
      </c>
      <c r="J16" s="7">
        <f t="shared" si="1"/>
        <v>1969844</v>
      </c>
      <c r="K16" s="7">
        <f t="shared" si="1"/>
        <v>-6194.3000000000029</v>
      </c>
      <c r="L16" s="7">
        <f t="shared" si="1"/>
        <v>1963649.6999999997</v>
      </c>
      <c r="M16" s="7">
        <f t="shared" si="1"/>
        <v>751982.3</v>
      </c>
      <c r="N16" s="7">
        <f t="shared" si="1"/>
        <v>0</v>
      </c>
      <c r="O16" s="7">
        <f t="shared" si="1"/>
        <v>751982.3</v>
      </c>
      <c r="P16" s="7">
        <f t="shared" si="1"/>
        <v>666098.4</v>
      </c>
      <c r="Q16" s="7">
        <f>Q17+Q23+Q33+Q37+Q39+Q42+Q46+Q56+Q66+Q70+Q73</f>
        <v>0</v>
      </c>
      <c r="R16" s="8">
        <f>P16+Q16</f>
        <v>666098.4</v>
      </c>
      <c r="S16" s="2"/>
      <c r="T16" s="2"/>
      <c r="U16" s="2"/>
      <c r="V16" s="2"/>
      <c r="W16" s="2"/>
      <c r="X16" s="2"/>
      <c r="Y16" s="2"/>
      <c r="Z16" s="2"/>
    </row>
    <row r="17" spans="1:26" ht="56.25" customHeight="1">
      <c r="A17" s="33" t="s">
        <v>59</v>
      </c>
      <c r="B17" s="34"/>
      <c r="C17" s="34"/>
      <c r="D17" s="34"/>
      <c r="E17" s="16"/>
      <c r="F17" s="16"/>
      <c r="G17" s="7">
        <f>G18+G21</f>
        <v>443731.20000000001</v>
      </c>
      <c r="H17" s="7">
        <f>H18+H21</f>
        <v>13301.700000000003</v>
      </c>
      <c r="I17" s="7">
        <f>I18+I21</f>
        <v>457032.9</v>
      </c>
      <c r="J17" s="7">
        <f>J18+J21</f>
        <v>362758.19999999995</v>
      </c>
      <c r="K17" s="7">
        <f>K18+K21</f>
        <v>-2630.2999999999993</v>
      </c>
      <c r="L17" s="7">
        <f t="shared" ref="L17:L73" si="2">J17+K17</f>
        <v>360127.89999999997</v>
      </c>
      <c r="M17" s="7">
        <f t="shared" ref="M17:P17" si="3">M18</f>
        <v>0</v>
      </c>
      <c r="N17" s="7">
        <f t="shared" si="3"/>
        <v>0</v>
      </c>
      <c r="O17" s="7">
        <f t="shared" si="3"/>
        <v>0</v>
      </c>
      <c r="P17" s="7">
        <f t="shared" si="3"/>
        <v>0</v>
      </c>
      <c r="Q17" s="7">
        <f t="shared" ref="Q17" si="4">Q18</f>
        <v>0</v>
      </c>
      <c r="R17" s="7">
        <f t="shared" ref="R17" si="5">R18</f>
        <v>0</v>
      </c>
      <c r="S17" s="2"/>
      <c r="T17" s="2"/>
      <c r="U17" s="2"/>
      <c r="V17" s="2"/>
      <c r="W17" s="2"/>
      <c r="X17" s="2"/>
      <c r="Y17" s="2"/>
      <c r="Z17" s="2"/>
    </row>
    <row r="18" spans="1:26" ht="107.25" customHeight="1">
      <c r="A18" s="33" t="s">
        <v>60</v>
      </c>
      <c r="B18" s="35"/>
      <c r="C18" s="35"/>
      <c r="D18" s="35"/>
      <c r="E18" s="19"/>
      <c r="F18" s="19"/>
      <c r="G18" s="7">
        <f t="shared" ref="G18" si="6">SUM(G19:G20)</f>
        <v>443731.20000000001</v>
      </c>
      <c r="H18" s="7">
        <f>H19+H20</f>
        <v>1385.8000000000029</v>
      </c>
      <c r="I18" s="7">
        <f>I19+I20</f>
        <v>445117</v>
      </c>
      <c r="J18" s="7">
        <f>J19+J20</f>
        <v>362758.19999999995</v>
      </c>
      <c r="K18" s="7">
        <f>K19+K20</f>
        <v>-13630.3</v>
      </c>
      <c r="L18" s="7">
        <f t="shared" si="2"/>
        <v>349127.89999999997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</row>
    <row r="19" spans="1:26" ht="206.25" customHeight="1">
      <c r="A19" s="20" t="s">
        <v>135</v>
      </c>
      <c r="B19" s="17" t="s">
        <v>82</v>
      </c>
      <c r="C19" s="19" t="s">
        <v>6</v>
      </c>
      <c r="D19" s="19" t="s">
        <v>11</v>
      </c>
      <c r="E19" s="19" t="s">
        <v>61</v>
      </c>
      <c r="F19" s="19" t="s">
        <v>8</v>
      </c>
      <c r="G19" s="7">
        <v>238051.1</v>
      </c>
      <c r="H19" s="7">
        <f>15000+17938.4+9719.5</f>
        <v>42657.9</v>
      </c>
      <c r="I19" s="7">
        <f>G19+H19</f>
        <v>280709</v>
      </c>
      <c r="J19" s="7">
        <v>175000.4</v>
      </c>
      <c r="K19" s="7">
        <v>9719.5</v>
      </c>
      <c r="L19" s="7">
        <f t="shared" si="2"/>
        <v>184719.9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</row>
    <row r="20" spans="1:26" ht="183.75" customHeight="1">
      <c r="A20" s="20" t="s">
        <v>151</v>
      </c>
      <c r="B20" s="17" t="s">
        <v>62</v>
      </c>
      <c r="C20" s="19" t="s">
        <v>24</v>
      </c>
      <c r="D20" s="19" t="s">
        <v>11</v>
      </c>
      <c r="E20" s="19" t="s">
        <v>26</v>
      </c>
      <c r="F20" s="19" t="s">
        <v>94</v>
      </c>
      <c r="G20" s="7">
        <v>205680.1</v>
      </c>
      <c r="H20" s="7">
        <f>-17922.3-11000-1875.3-9719.5-755</f>
        <v>-41272.1</v>
      </c>
      <c r="I20" s="7">
        <f>G20+H20</f>
        <v>164408</v>
      </c>
      <c r="J20" s="7">
        <v>187757.8</v>
      </c>
      <c r="K20" s="7">
        <f>-11000-1875.3-9719.5-755</f>
        <v>-23349.8</v>
      </c>
      <c r="L20" s="7">
        <f t="shared" si="2"/>
        <v>164408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</row>
    <row r="21" spans="1:26" ht="76.5" customHeight="1">
      <c r="A21" s="27" t="s">
        <v>148</v>
      </c>
      <c r="B21" s="28"/>
      <c r="C21" s="28"/>
      <c r="D21" s="29"/>
      <c r="E21" s="19"/>
      <c r="F21" s="19"/>
      <c r="G21" s="7">
        <f>G22</f>
        <v>0</v>
      </c>
      <c r="H21" s="7">
        <f>H22</f>
        <v>11915.9</v>
      </c>
      <c r="I21" s="7">
        <f>G21+H21</f>
        <v>11915.9</v>
      </c>
      <c r="J21" s="7">
        <f>J22</f>
        <v>0</v>
      </c>
      <c r="K21" s="7">
        <f>K22</f>
        <v>11000</v>
      </c>
      <c r="L21" s="7">
        <f>J21+K21</f>
        <v>11000</v>
      </c>
      <c r="M21" s="7">
        <f>M22</f>
        <v>0</v>
      </c>
      <c r="N21" s="7"/>
      <c r="O21" s="7"/>
      <c r="P21" s="7">
        <f>P22</f>
        <v>0</v>
      </c>
      <c r="Q21" s="7"/>
      <c r="R21" s="7"/>
    </row>
    <row r="22" spans="1:26" ht="147" customHeight="1">
      <c r="A22" s="20" t="s">
        <v>150</v>
      </c>
      <c r="B22" s="18" t="s">
        <v>152</v>
      </c>
      <c r="C22" s="19" t="s">
        <v>36</v>
      </c>
      <c r="D22" s="19" t="s">
        <v>11</v>
      </c>
      <c r="E22" s="19" t="s">
        <v>146</v>
      </c>
      <c r="F22" s="19" t="s">
        <v>149</v>
      </c>
      <c r="G22" s="7">
        <v>0</v>
      </c>
      <c r="H22" s="7">
        <v>11915.9</v>
      </c>
      <c r="I22" s="7">
        <f>G22+H22</f>
        <v>11915.9</v>
      </c>
      <c r="J22" s="7">
        <v>0</v>
      </c>
      <c r="K22" s="7">
        <v>11000</v>
      </c>
      <c r="L22" s="7">
        <f t="shared" si="2"/>
        <v>11000</v>
      </c>
      <c r="M22" s="7">
        <v>0</v>
      </c>
      <c r="N22" s="7"/>
      <c r="O22" s="7"/>
      <c r="P22" s="7">
        <v>0</v>
      </c>
      <c r="Q22" s="7"/>
      <c r="R22" s="7"/>
    </row>
    <row r="23" spans="1:26" ht="42" customHeight="1">
      <c r="A23" s="33" t="s">
        <v>64</v>
      </c>
      <c r="B23" s="34"/>
      <c r="C23" s="34"/>
      <c r="D23" s="34"/>
      <c r="E23" s="19"/>
      <c r="F23" s="20"/>
      <c r="G23" s="7">
        <f>G24+G29</f>
        <v>1255301.2</v>
      </c>
      <c r="H23" s="7">
        <f>H24+H29</f>
        <v>17147.099999999999</v>
      </c>
      <c r="I23" s="7">
        <f>I24+I29</f>
        <v>1272448.2999999998</v>
      </c>
      <c r="J23" s="7">
        <f>J24+J29</f>
        <v>199101.8</v>
      </c>
      <c r="K23" s="7">
        <f>K24+K29</f>
        <v>20000</v>
      </c>
      <c r="L23" s="7">
        <f t="shared" si="2"/>
        <v>219101.8</v>
      </c>
      <c r="M23" s="7">
        <f>M24+M29</f>
        <v>232024.7</v>
      </c>
      <c r="N23" s="7">
        <f>N24+N29</f>
        <v>0</v>
      </c>
      <c r="O23" s="7">
        <f>M23+N23</f>
        <v>232024.7</v>
      </c>
      <c r="P23" s="7">
        <v>189190.2</v>
      </c>
      <c r="Q23" s="7">
        <f>Q24+Q29</f>
        <v>0</v>
      </c>
      <c r="R23" s="7">
        <v>189190.2</v>
      </c>
    </row>
    <row r="24" spans="1:26" ht="39" customHeight="1">
      <c r="A24" s="33" t="s">
        <v>35</v>
      </c>
      <c r="B24" s="38"/>
      <c r="C24" s="38"/>
      <c r="D24" s="38"/>
      <c r="E24" s="19"/>
      <c r="F24" s="20"/>
      <c r="G24" s="7">
        <f>SUM(G25:G28)</f>
        <v>605415.69999999995</v>
      </c>
      <c r="H24" s="7">
        <f>H25+H26+H27+H28</f>
        <v>0</v>
      </c>
      <c r="I24" s="7">
        <f>I25+I26+I27+I28</f>
        <v>605415.69999999995</v>
      </c>
      <c r="J24" s="7">
        <f>J25+J26+J27+J28</f>
        <v>46902</v>
      </c>
      <c r="K24" s="7">
        <f>K25+K26+K27+K28</f>
        <v>0</v>
      </c>
      <c r="L24" s="7">
        <f t="shared" si="2"/>
        <v>46902</v>
      </c>
      <c r="M24" s="7">
        <v>194365</v>
      </c>
      <c r="N24" s="7">
        <f>N25+N26+N27+N28</f>
        <v>0</v>
      </c>
      <c r="O24" s="7">
        <v>194365</v>
      </c>
      <c r="P24" s="7">
        <v>79622.899999999994</v>
      </c>
      <c r="Q24" s="7">
        <f>Q25+Q26+Q27+Q28</f>
        <v>0</v>
      </c>
      <c r="R24" s="7">
        <v>79622.899999999994</v>
      </c>
    </row>
    <row r="25" spans="1:26" ht="128.25" customHeight="1" outlineLevel="1">
      <c r="A25" s="20" t="s">
        <v>88</v>
      </c>
      <c r="B25" s="19" t="s">
        <v>41</v>
      </c>
      <c r="C25" s="19" t="s">
        <v>36</v>
      </c>
      <c r="D25" s="19" t="s">
        <v>11</v>
      </c>
      <c r="E25" s="19" t="s">
        <v>65</v>
      </c>
      <c r="F25" s="19" t="s">
        <v>50</v>
      </c>
      <c r="G25" s="7">
        <v>171871.5</v>
      </c>
      <c r="H25" s="8"/>
      <c r="I25" s="7">
        <v>171871.5</v>
      </c>
      <c r="J25" s="7">
        <v>0</v>
      </c>
      <c r="K25" s="7"/>
      <c r="L25" s="7">
        <f t="shared" si="2"/>
        <v>0</v>
      </c>
      <c r="M25" s="8">
        <v>7307</v>
      </c>
      <c r="N25" s="8"/>
      <c r="O25" s="8">
        <v>7307</v>
      </c>
      <c r="P25" s="8">
        <v>0</v>
      </c>
      <c r="Q25" s="8"/>
      <c r="R25" s="8">
        <v>0</v>
      </c>
    </row>
    <row r="26" spans="1:26" ht="136.5" customHeight="1" outlineLevel="1">
      <c r="A26" s="20" t="s">
        <v>96</v>
      </c>
      <c r="B26" s="19" t="s">
        <v>33</v>
      </c>
      <c r="C26" s="19" t="s">
        <v>36</v>
      </c>
      <c r="D26" s="19" t="s">
        <v>11</v>
      </c>
      <c r="E26" s="39" t="s">
        <v>55</v>
      </c>
      <c r="F26" s="19" t="s">
        <v>46</v>
      </c>
      <c r="G26" s="7">
        <v>101257.9</v>
      </c>
      <c r="H26" s="8"/>
      <c r="I26" s="7">
        <v>101257.9</v>
      </c>
      <c r="J26" s="7">
        <v>0</v>
      </c>
      <c r="K26" s="7"/>
      <c r="L26" s="7">
        <f t="shared" si="2"/>
        <v>0</v>
      </c>
      <c r="M26" s="8">
        <v>37693</v>
      </c>
      <c r="N26" s="8"/>
      <c r="O26" s="8">
        <v>37693</v>
      </c>
      <c r="P26" s="8">
        <v>40000</v>
      </c>
      <c r="Q26" s="8"/>
      <c r="R26" s="8">
        <v>40000</v>
      </c>
    </row>
    <row r="27" spans="1:26" ht="129" customHeight="1" outlineLevel="1">
      <c r="A27" s="20" t="s">
        <v>91</v>
      </c>
      <c r="B27" s="19" t="s">
        <v>42</v>
      </c>
      <c r="C27" s="19" t="s">
        <v>36</v>
      </c>
      <c r="D27" s="19" t="s">
        <v>11</v>
      </c>
      <c r="E27" s="19" t="s">
        <v>66</v>
      </c>
      <c r="F27" s="19" t="s">
        <v>32</v>
      </c>
      <c r="G27" s="8">
        <v>79058</v>
      </c>
      <c r="H27" s="8"/>
      <c r="I27" s="8">
        <v>79058</v>
      </c>
      <c r="J27" s="7">
        <v>46902</v>
      </c>
      <c r="K27" s="7"/>
      <c r="L27" s="7">
        <f t="shared" si="2"/>
        <v>46902</v>
      </c>
      <c r="M27" s="8">
        <v>29705</v>
      </c>
      <c r="N27" s="8"/>
      <c r="O27" s="8">
        <v>29705</v>
      </c>
      <c r="P27" s="8">
        <v>0</v>
      </c>
      <c r="Q27" s="8"/>
      <c r="R27" s="8">
        <v>0</v>
      </c>
    </row>
    <row r="28" spans="1:26" ht="129" customHeight="1" outlineLevel="1">
      <c r="A28" s="20" t="s">
        <v>125</v>
      </c>
      <c r="B28" s="19" t="s">
        <v>92</v>
      </c>
      <c r="C28" s="19" t="s">
        <v>36</v>
      </c>
      <c r="D28" s="19" t="s">
        <v>11</v>
      </c>
      <c r="E28" s="19" t="s">
        <v>66</v>
      </c>
      <c r="F28" s="19" t="s">
        <v>93</v>
      </c>
      <c r="G28" s="8">
        <v>253228.3</v>
      </c>
      <c r="H28" s="8"/>
      <c r="I28" s="8">
        <v>253228.3</v>
      </c>
      <c r="J28" s="7">
        <v>0</v>
      </c>
      <c r="K28" s="7"/>
      <c r="L28" s="7">
        <f t="shared" si="2"/>
        <v>0</v>
      </c>
      <c r="M28" s="8">
        <v>119660</v>
      </c>
      <c r="N28" s="8"/>
      <c r="O28" s="8">
        <v>119660</v>
      </c>
      <c r="P28" s="8">
        <v>39622.9</v>
      </c>
      <c r="Q28" s="8"/>
      <c r="R28" s="8">
        <v>39622.9</v>
      </c>
    </row>
    <row r="29" spans="1:26" ht="51.75" customHeight="1">
      <c r="A29" s="33" t="s">
        <v>38</v>
      </c>
      <c r="B29" s="38"/>
      <c r="C29" s="38"/>
      <c r="D29" s="38"/>
      <c r="E29" s="19"/>
      <c r="F29" s="20"/>
      <c r="G29" s="7">
        <f t="shared" ref="G29" si="7">SUM(G30:G32)</f>
        <v>649885.5</v>
      </c>
      <c r="H29" s="7">
        <f>H30+H31</f>
        <v>17147.099999999999</v>
      </c>
      <c r="I29" s="7">
        <f>I30+I31</f>
        <v>667032.6</v>
      </c>
      <c r="J29" s="7">
        <f>J30+J31</f>
        <v>152199.79999999999</v>
      </c>
      <c r="K29" s="7">
        <f t="shared" ref="K29" si="8">K30+K31</f>
        <v>20000</v>
      </c>
      <c r="L29" s="7">
        <f t="shared" si="2"/>
        <v>172199.8</v>
      </c>
      <c r="M29" s="7">
        <f>M31</f>
        <v>37659.699999999997</v>
      </c>
      <c r="N29" s="7">
        <f>N30+N31</f>
        <v>0</v>
      </c>
      <c r="O29" s="7">
        <f>M29+N29</f>
        <v>37659.699999999997</v>
      </c>
      <c r="P29" s="7">
        <v>109567.3</v>
      </c>
      <c r="Q29" s="7">
        <f>Q30+Q31</f>
        <v>0</v>
      </c>
      <c r="R29" s="7">
        <v>109567.3</v>
      </c>
    </row>
    <row r="30" spans="1:26" ht="135" customHeight="1" outlineLevel="1">
      <c r="A30" s="20" t="s">
        <v>89</v>
      </c>
      <c r="B30" s="19" t="s">
        <v>39</v>
      </c>
      <c r="C30" s="19" t="s">
        <v>36</v>
      </c>
      <c r="D30" s="19" t="s">
        <v>11</v>
      </c>
      <c r="E30" s="19" t="s">
        <v>67</v>
      </c>
      <c r="F30" s="19" t="s">
        <v>94</v>
      </c>
      <c r="G30" s="7">
        <v>316480</v>
      </c>
      <c r="H30" s="7"/>
      <c r="I30" s="7">
        <v>316480</v>
      </c>
      <c r="J30" s="7">
        <v>132159.79999999999</v>
      </c>
      <c r="K30" s="7">
        <v>20000</v>
      </c>
      <c r="L30" s="7">
        <f t="shared" si="2"/>
        <v>152159.79999999999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</row>
    <row r="31" spans="1:26" ht="135.75" customHeight="1" outlineLevel="1">
      <c r="A31" s="20" t="s">
        <v>153</v>
      </c>
      <c r="B31" s="19" t="s">
        <v>40</v>
      </c>
      <c r="C31" s="19" t="s">
        <v>6</v>
      </c>
      <c r="D31" s="19" t="s">
        <v>11</v>
      </c>
      <c r="E31" s="19" t="s">
        <v>26</v>
      </c>
      <c r="F31" s="19" t="s">
        <v>95</v>
      </c>
      <c r="G31" s="7">
        <v>333405.5</v>
      </c>
      <c r="H31" s="8">
        <v>17147.099999999999</v>
      </c>
      <c r="I31" s="7">
        <f>G31+H31</f>
        <v>350552.6</v>
      </c>
      <c r="J31" s="7">
        <v>20040</v>
      </c>
      <c r="K31" s="7"/>
      <c r="L31" s="7">
        <f>J31+K31</f>
        <v>20040</v>
      </c>
      <c r="M31" s="8">
        <v>37659.699999999997</v>
      </c>
      <c r="N31" s="8"/>
      <c r="O31" s="8">
        <f>M31+N31</f>
        <v>37659.699999999997</v>
      </c>
      <c r="P31" s="8">
        <v>109567.3</v>
      </c>
      <c r="Q31" s="8"/>
      <c r="R31" s="8">
        <v>109567.3</v>
      </c>
    </row>
    <row r="32" spans="1:26" ht="45.75" hidden="1" customHeight="1">
      <c r="A32" s="20"/>
      <c r="B32" s="19"/>
      <c r="C32" s="19"/>
      <c r="D32" s="19"/>
      <c r="E32" s="19"/>
      <c r="F32" s="19"/>
      <c r="G32" s="7"/>
      <c r="H32" s="8">
        <v>0</v>
      </c>
      <c r="I32" s="8">
        <v>0</v>
      </c>
      <c r="J32" s="8">
        <v>0</v>
      </c>
      <c r="K32" s="8">
        <v>0</v>
      </c>
      <c r="L32" s="7">
        <f t="shared" si="2"/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</row>
    <row r="33" spans="1:26" ht="38.25" customHeight="1">
      <c r="A33" s="40" t="s">
        <v>69</v>
      </c>
      <c r="B33" s="40"/>
      <c r="C33" s="40"/>
      <c r="D33" s="40"/>
      <c r="E33" s="41"/>
      <c r="F33" s="41"/>
      <c r="G33" s="42">
        <f t="shared" ref="G33" si="9">SUM(G34:G36)</f>
        <v>998590.7</v>
      </c>
      <c r="H33" s="42">
        <f>H34+H35+H36</f>
        <v>-22949.7</v>
      </c>
      <c r="I33" s="42">
        <f>I34+I35+I36</f>
        <v>975641</v>
      </c>
      <c r="J33" s="42">
        <f>J34+J35+J36</f>
        <v>185424.5</v>
      </c>
      <c r="K33" s="42">
        <f t="shared" ref="K33" si="10">K34+K35+K36</f>
        <v>17000</v>
      </c>
      <c r="L33" s="7">
        <f t="shared" si="2"/>
        <v>202424.5</v>
      </c>
      <c r="M33" s="42">
        <f>SUM(M34:M36)</f>
        <v>45004.7</v>
      </c>
      <c r="N33" s="42">
        <f>N34+N35+N36</f>
        <v>0</v>
      </c>
      <c r="O33" s="42">
        <f>M33+N33</f>
        <v>45004.7</v>
      </c>
      <c r="P33" s="42">
        <v>0</v>
      </c>
      <c r="Q33" s="42">
        <f>Q34+Q35+Q36</f>
        <v>0</v>
      </c>
      <c r="R33" s="42">
        <v>0</v>
      </c>
    </row>
    <row r="34" spans="1:26" ht="154.5" customHeight="1" outlineLevel="1">
      <c r="A34" s="20" t="s">
        <v>15</v>
      </c>
      <c r="B34" s="19" t="s">
        <v>16</v>
      </c>
      <c r="C34" s="19" t="s">
        <v>24</v>
      </c>
      <c r="D34" s="19" t="s">
        <v>11</v>
      </c>
      <c r="E34" s="19" t="s">
        <v>26</v>
      </c>
      <c r="F34" s="19" t="s">
        <v>8</v>
      </c>
      <c r="G34" s="8">
        <v>574511.9</v>
      </c>
      <c r="H34" s="8"/>
      <c r="I34" s="8">
        <v>574511.9</v>
      </c>
      <c r="J34" s="8">
        <v>64424.5</v>
      </c>
      <c r="K34" s="8">
        <v>17000</v>
      </c>
      <c r="L34" s="7">
        <f t="shared" si="2"/>
        <v>81424.5</v>
      </c>
      <c r="M34" s="8">
        <v>15000</v>
      </c>
      <c r="N34" s="8"/>
      <c r="O34" s="8">
        <v>15000</v>
      </c>
      <c r="P34" s="8">
        <v>0</v>
      </c>
      <c r="Q34" s="8"/>
      <c r="R34" s="8">
        <v>0</v>
      </c>
      <c r="T34" s="2"/>
      <c r="U34" s="2"/>
      <c r="V34" s="2"/>
      <c r="W34" s="2"/>
      <c r="X34" s="2"/>
      <c r="Y34" s="2"/>
      <c r="Z34" s="2"/>
    </row>
    <row r="35" spans="1:26" ht="128.25" customHeight="1" outlineLevel="1">
      <c r="A35" s="20" t="s">
        <v>108</v>
      </c>
      <c r="B35" s="19" t="s">
        <v>33</v>
      </c>
      <c r="C35" s="19" t="s">
        <v>36</v>
      </c>
      <c r="D35" s="19" t="s">
        <v>34</v>
      </c>
      <c r="E35" s="19" t="s">
        <v>65</v>
      </c>
      <c r="F35" s="19" t="s">
        <v>32</v>
      </c>
      <c r="G35" s="8">
        <v>150078.79999999999</v>
      </c>
      <c r="H35" s="8"/>
      <c r="I35" s="8">
        <v>150078.79999999999</v>
      </c>
      <c r="J35" s="8">
        <v>21000</v>
      </c>
      <c r="K35" s="8"/>
      <c r="L35" s="7">
        <f t="shared" si="2"/>
        <v>21000</v>
      </c>
      <c r="M35" s="8">
        <v>29986.7</v>
      </c>
      <c r="N35" s="8"/>
      <c r="O35" s="8">
        <v>29986.7</v>
      </c>
      <c r="P35" s="8">
        <v>0</v>
      </c>
      <c r="Q35" s="8"/>
      <c r="R35" s="8">
        <v>0</v>
      </c>
      <c r="T35" s="2"/>
      <c r="U35" s="2"/>
      <c r="V35" s="2"/>
      <c r="W35" s="2"/>
      <c r="X35" s="2"/>
      <c r="Y35" s="2"/>
      <c r="Z35" s="2"/>
    </row>
    <row r="36" spans="1:26" ht="154.5" customHeight="1" outlineLevel="1">
      <c r="A36" s="20" t="s">
        <v>84</v>
      </c>
      <c r="B36" s="19" t="s">
        <v>52</v>
      </c>
      <c r="C36" s="19" t="s">
        <v>24</v>
      </c>
      <c r="D36" s="19" t="s">
        <v>11</v>
      </c>
      <c r="E36" s="19" t="s">
        <v>26</v>
      </c>
      <c r="F36" s="19" t="s">
        <v>8</v>
      </c>
      <c r="G36" s="8">
        <v>274000</v>
      </c>
      <c r="H36" s="8">
        <v>-22949.7</v>
      </c>
      <c r="I36" s="8">
        <f>G36+H36</f>
        <v>251050.3</v>
      </c>
      <c r="J36" s="8">
        <v>100000</v>
      </c>
      <c r="K36" s="8"/>
      <c r="L36" s="7">
        <f t="shared" si="2"/>
        <v>100000</v>
      </c>
      <c r="M36" s="8">
        <v>18</v>
      </c>
      <c r="N36" s="8"/>
      <c r="O36" s="8">
        <f>M36+N36</f>
        <v>18</v>
      </c>
      <c r="P36" s="8">
        <v>0</v>
      </c>
      <c r="Q36" s="8">
        <v>0</v>
      </c>
      <c r="R36" s="8">
        <v>0</v>
      </c>
      <c r="T36" s="2"/>
      <c r="U36" s="2"/>
      <c r="V36" s="2"/>
      <c r="W36" s="2"/>
      <c r="X36" s="2"/>
      <c r="Y36" s="2"/>
      <c r="Z36" s="2"/>
    </row>
    <row r="37" spans="1:26" ht="40.5" customHeight="1">
      <c r="A37" s="40" t="s">
        <v>70</v>
      </c>
      <c r="B37" s="40"/>
      <c r="C37" s="40"/>
      <c r="D37" s="40"/>
      <c r="E37" s="41"/>
      <c r="F37" s="41"/>
      <c r="G37" s="42">
        <f t="shared" ref="G37" si="11">SUM(G38)</f>
        <v>2810533.8</v>
      </c>
      <c r="H37" s="42">
        <f>H38</f>
        <v>0</v>
      </c>
      <c r="I37" s="42">
        <f>I38</f>
        <v>2810533.8</v>
      </c>
      <c r="J37" s="42">
        <f>J38</f>
        <v>197721.2</v>
      </c>
      <c r="K37" s="42">
        <f t="shared" ref="K37" si="12">K38</f>
        <v>0</v>
      </c>
      <c r="L37" s="7">
        <f t="shared" si="2"/>
        <v>197721.2</v>
      </c>
      <c r="M37" s="42">
        <v>0</v>
      </c>
      <c r="N37" s="42">
        <f>N38</f>
        <v>0</v>
      </c>
      <c r="O37" s="42">
        <v>0</v>
      </c>
      <c r="P37" s="42">
        <v>0</v>
      </c>
      <c r="Q37" s="42">
        <f>Q38</f>
        <v>0</v>
      </c>
      <c r="R37" s="42">
        <v>0</v>
      </c>
      <c r="T37" s="2"/>
      <c r="U37" s="2"/>
      <c r="V37" s="2"/>
      <c r="W37" s="2"/>
      <c r="X37" s="2"/>
      <c r="Y37" s="2"/>
      <c r="Z37" s="2"/>
    </row>
    <row r="38" spans="1:26" ht="133.5" customHeight="1">
      <c r="A38" s="20" t="s">
        <v>102</v>
      </c>
      <c r="B38" s="19" t="s">
        <v>10</v>
      </c>
      <c r="C38" s="19" t="s">
        <v>6</v>
      </c>
      <c r="D38" s="19" t="s">
        <v>11</v>
      </c>
      <c r="E38" s="19" t="s">
        <v>13</v>
      </c>
      <c r="F38" s="19" t="s">
        <v>12</v>
      </c>
      <c r="G38" s="8">
        <v>2810533.8</v>
      </c>
      <c r="H38" s="8"/>
      <c r="I38" s="8">
        <v>2810533.8</v>
      </c>
      <c r="J38" s="8">
        <v>197721.2</v>
      </c>
      <c r="K38" s="8"/>
      <c r="L38" s="7">
        <f t="shared" si="2"/>
        <v>197721.2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T38" s="2"/>
      <c r="U38" s="2"/>
      <c r="V38" s="2"/>
      <c r="W38" s="2"/>
      <c r="X38" s="2"/>
      <c r="Y38" s="2"/>
      <c r="Z38" s="2"/>
    </row>
    <row r="39" spans="1:26" ht="47.25" customHeight="1">
      <c r="A39" s="40" t="s">
        <v>71</v>
      </c>
      <c r="B39" s="40"/>
      <c r="C39" s="40"/>
      <c r="D39" s="40"/>
      <c r="E39" s="19"/>
      <c r="F39" s="19"/>
      <c r="G39" s="8">
        <f>G40+G41</f>
        <v>4650382</v>
      </c>
      <c r="H39" s="8">
        <f>H40+H41</f>
        <v>-332761.72899999999</v>
      </c>
      <c r="I39" s="8">
        <f>I40+I41</f>
        <v>4317620.2709999997</v>
      </c>
      <c r="J39" s="8">
        <f>J40+J41</f>
        <v>357421.2</v>
      </c>
      <c r="K39" s="8">
        <f t="shared" ref="K39" si="13">K40+K41</f>
        <v>0</v>
      </c>
      <c r="L39" s="7">
        <f t="shared" si="2"/>
        <v>357421.2</v>
      </c>
      <c r="M39" s="8">
        <v>0</v>
      </c>
      <c r="N39" s="8">
        <f>N40+N41</f>
        <v>0</v>
      </c>
      <c r="O39" s="8">
        <v>0</v>
      </c>
      <c r="P39" s="8">
        <v>0</v>
      </c>
      <c r="Q39" s="8">
        <f>Q40+Q41</f>
        <v>0</v>
      </c>
      <c r="R39" s="8">
        <v>0</v>
      </c>
      <c r="T39" s="2"/>
      <c r="U39" s="2"/>
      <c r="V39" s="2"/>
      <c r="W39" s="2"/>
      <c r="X39" s="2"/>
      <c r="Y39" s="2"/>
      <c r="Z39" s="2"/>
    </row>
    <row r="40" spans="1:26" ht="207" customHeight="1" outlineLevel="1">
      <c r="A40" s="20" t="s">
        <v>103</v>
      </c>
      <c r="B40" s="19" t="s">
        <v>154</v>
      </c>
      <c r="C40" s="19" t="s">
        <v>18</v>
      </c>
      <c r="D40" s="19" t="s">
        <v>11</v>
      </c>
      <c r="E40" s="19" t="s">
        <v>17</v>
      </c>
      <c r="F40" s="19" t="s">
        <v>8</v>
      </c>
      <c r="G40" s="8">
        <v>3454942.9</v>
      </c>
      <c r="H40" s="8">
        <f>39734.201-348422.72-24073.21</f>
        <v>-332761.72899999999</v>
      </c>
      <c r="I40" s="8">
        <f>G40+H40</f>
        <v>3122181.1710000001</v>
      </c>
      <c r="J40" s="8">
        <v>207421.2</v>
      </c>
      <c r="K40" s="8"/>
      <c r="L40" s="7">
        <f t="shared" si="2"/>
        <v>207421.2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T40" s="2"/>
      <c r="U40" s="2"/>
      <c r="V40" s="2"/>
      <c r="W40" s="2"/>
      <c r="X40" s="2"/>
      <c r="Y40" s="2"/>
      <c r="Z40" s="2"/>
    </row>
    <row r="41" spans="1:26" ht="229.5" customHeight="1" outlineLevel="1">
      <c r="A41" s="20" t="s">
        <v>117</v>
      </c>
      <c r="B41" s="19" t="s">
        <v>133</v>
      </c>
      <c r="C41" s="19" t="s">
        <v>63</v>
      </c>
      <c r="D41" s="19" t="s">
        <v>19</v>
      </c>
      <c r="E41" s="19" t="s">
        <v>20</v>
      </c>
      <c r="F41" s="19" t="s">
        <v>8</v>
      </c>
      <c r="G41" s="8">
        <v>1195439.1000000001</v>
      </c>
      <c r="H41" s="8"/>
      <c r="I41" s="8">
        <f>G41+H41</f>
        <v>1195439.1000000001</v>
      </c>
      <c r="J41" s="8">
        <v>150000</v>
      </c>
      <c r="K41" s="8"/>
      <c r="L41" s="7">
        <f t="shared" si="2"/>
        <v>150000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T41" s="2"/>
      <c r="U41" s="2"/>
      <c r="V41" s="2"/>
      <c r="W41" s="2"/>
      <c r="X41" s="2"/>
      <c r="Y41" s="2"/>
      <c r="Z41" s="2"/>
    </row>
    <row r="42" spans="1:26" ht="48" customHeight="1">
      <c r="A42" s="40" t="s">
        <v>53</v>
      </c>
      <c r="B42" s="40"/>
      <c r="C42" s="40"/>
      <c r="D42" s="40"/>
      <c r="E42" s="19"/>
      <c r="F42" s="19"/>
      <c r="G42" s="42">
        <f t="shared" ref="G42" si="14">SUM(G43:G45)</f>
        <v>1000393.7</v>
      </c>
      <c r="H42" s="42">
        <f>H43+H44+H45</f>
        <v>0</v>
      </c>
      <c r="I42" s="42">
        <f>I43+I44+I45</f>
        <v>1000393.7</v>
      </c>
      <c r="J42" s="42">
        <f>J43+J44+J45</f>
        <v>64800</v>
      </c>
      <c r="K42" s="42">
        <f t="shared" ref="K42" si="15">K43+K44+K45</f>
        <v>0</v>
      </c>
      <c r="L42" s="7">
        <f t="shared" si="2"/>
        <v>64800</v>
      </c>
      <c r="M42" s="42">
        <v>11390</v>
      </c>
      <c r="N42" s="42">
        <f>N43+N44+N45</f>
        <v>0</v>
      </c>
      <c r="O42" s="42">
        <v>11390</v>
      </c>
      <c r="P42" s="42">
        <v>0</v>
      </c>
      <c r="Q42" s="42">
        <f>Q43+Q44+Q45</f>
        <v>0</v>
      </c>
      <c r="R42" s="42">
        <v>0</v>
      </c>
      <c r="T42" s="2"/>
      <c r="U42" s="2"/>
      <c r="V42" s="2"/>
      <c r="W42" s="2"/>
      <c r="X42" s="2"/>
      <c r="Y42" s="2"/>
      <c r="Z42" s="2"/>
    </row>
    <row r="43" spans="1:26" ht="137.25" customHeight="1" outlineLevel="1">
      <c r="A43" s="43" t="s">
        <v>72</v>
      </c>
      <c r="B43" s="19" t="s">
        <v>29</v>
      </c>
      <c r="C43" s="19" t="s">
        <v>36</v>
      </c>
      <c r="D43" s="19" t="s">
        <v>30</v>
      </c>
      <c r="E43" s="19" t="s">
        <v>55</v>
      </c>
      <c r="F43" s="19" t="s">
        <v>8</v>
      </c>
      <c r="G43" s="7">
        <v>291567.3</v>
      </c>
      <c r="H43" s="8"/>
      <c r="I43" s="8">
        <f>G43+H43</f>
        <v>291567.3</v>
      </c>
      <c r="J43" s="8">
        <v>26200</v>
      </c>
      <c r="K43" s="8"/>
      <c r="L43" s="7">
        <f t="shared" si="2"/>
        <v>26200</v>
      </c>
      <c r="M43" s="8">
        <v>10000</v>
      </c>
      <c r="N43" s="8"/>
      <c r="O43" s="8">
        <v>10000</v>
      </c>
      <c r="P43" s="8">
        <v>0</v>
      </c>
      <c r="Q43" s="8"/>
      <c r="R43" s="8">
        <v>0</v>
      </c>
      <c r="T43" s="2"/>
      <c r="U43" s="2"/>
      <c r="V43" s="2"/>
      <c r="W43" s="2"/>
      <c r="X43" s="2"/>
      <c r="Y43" s="2"/>
      <c r="Z43" s="2"/>
    </row>
    <row r="44" spans="1:26" ht="150" customHeight="1" outlineLevel="1">
      <c r="A44" s="20" t="s">
        <v>97</v>
      </c>
      <c r="B44" s="19" t="s">
        <v>31</v>
      </c>
      <c r="C44" s="19" t="s">
        <v>36</v>
      </c>
      <c r="D44" s="19" t="s">
        <v>30</v>
      </c>
      <c r="E44" s="19" t="s">
        <v>55</v>
      </c>
      <c r="F44" s="19" t="s">
        <v>8</v>
      </c>
      <c r="G44" s="7">
        <v>581588.69999999995</v>
      </c>
      <c r="H44" s="8"/>
      <c r="I44" s="8">
        <f t="shared" ref="I44:I45" si="16">G44+H44</f>
        <v>581588.69999999995</v>
      </c>
      <c r="J44" s="8">
        <v>38600</v>
      </c>
      <c r="K44" s="8"/>
      <c r="L44" s="7">
        <f t="shared" si="2"/>
        <v>38600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T44" s="2"/>
      <c r="U44" s="2"/>
      <c r="V44" s="2"/>
      <c r="W44" s="2"/>
      <c r="X44" s="2"/>
      <c r="Y44" s="2"/>
      <c r="Z44" s="2"/>
    </row>
    <row r="45" spans="1:26" ht="151.5" customHeight="1" outlineLevel="1">
      <c r="A45" s="20" t="s">
        <v>98</v>
      </c>
      <c r="B45" s="17" t="s">
        <v>126</v>
      </c>
      <c r="C45" s="19" t="s">
        <v>6</v>
      </c>
      <c r="D45" s="19" t="s">
        <v>30</v>
      </c>
      <c r="E45" s="19" t="s">
        <v>54</v>
      </c>
      <c r="F45" s="19" t="s">
        <v>95</v>
      </c>
      <c r="G45" s="7">
        <v>127237.7</v>
      </c>
      <c r="H45" s="8"/>
      <c r="I45" s="8">
        <f t="shared" si="16"/>
        <v>127237.7</v>
      </c>
      <c r="J45" s="8">
        <v>0</v>
      </c>
      <c r="K45" s="8"/>
      <c r="L45" s="7">
        <f t="shared" si="2"/>
        <v>0</v>
      </c>
      <c r="M45" s="8">
        <v>1390</v>
      </c>
      <c r="N45" s="8"/>
      <c r="O45" s="8">
        <v>1390</v>
      </c>
      <c r="P45" s="8">
        <v>0</v>
      </c>
      <c r="Q45" s="8"/>
      <c r="R45" s="8">
        <v>0</v>
      </c>
      <c r="T45" s="2"/>
      <c r="U45" s="2"/>
      <c r="V45" s="2"/>
      <c r="W45" s="2"/>
      <c r="X45" s="2"/>
      <c r="Y45" s="2"/>
      <c r="Z45" s="2"/>
    </row>
    <row r="46" spans="1:26" ht="40.5" customHeight="1">
      <c r="A46" s="40" t="s">
        <v>73</v>
      </c>
      <c r="B46" s="40"/>
      <c r="C46" s="40"/>
      <c r="D46" s="40"/>
      <c r="E46" s="41"/>
      <c r="F46" s="41"/>
      <c r="G46" s="42">
        <f>SUM(G47:G55)</f>
        <v>1994151.7999999998</v>
      </c>
      <c r="H46" s="42">
        <f>H47+H48+H49+H50+H51+H52+H53+H54+H55</f>
        <v>-33451.1</v>
      </c>
      <c r="I46" s="42">
        <f>I47+I48+I49+I50+I51+I52+I53+I54+I55</f>
        <v>1960700.6999999997</v>
      </c>
      <c r="J46" s="42">
        <f>J47+J48+J49+J50+J51+J52+J53+J54+J55</f>
        <v>489015.1</v>
      </c>
      <c r="K46" s="42">
        <f t="shared" ref="K46" si="17">K47+K48+K49+K50+K51+K52+K53+K54+K55</f>
        <v>-47264</v>
      </c>
      <c r="L46" s="7">
        <f t="shared" si="2"/>
        <v>441751.1</v>
      </c>
      <c r="M46" s="42">
        <v>324776.60000000003</v>
      </c>
      <c r="N46" s="42">
        <f>N47+N48+N49+N50+N51+N52+N53+N54+N55</f>
        <v>0</v>
      </c>
      <c r="O46" s="42">
        <v>324776.60000000003</v>
      </c>
      <c r="P46" s="42">
        <v>330578.7</v>
      </c>
      <c r="Q46" s="42">
        <f>Q47+Q48+Q49+Q50+Q51+Q52+Q53+Q54+Q55</f>
        <v>0</v>
      </c>
      <c r="R46" s="42">
        <v>330578.7</v>
      </c>
      <c r="T46" s="2"/>
      <c r="U46" s="2"/>
      <c r="V46" s="2"/>
      <c r="W46" s="2"/>
      <c r="X46" s="2"/>
      <c r="Y46" s="2"/>
      <c r="Z46" s="2"/>
    </row>
    <row r="47" spans="1:26" ht="191.25" customHeight="1" outlineLevel="1">
      <c r="A47" s="44" t="s">
        <v>9</v>
      </c>
      <c r="B47" s="19" t="s">
        <v>87</v>
      </c>
      <c r="C47" s="19" t="s">
        <v>6</v>
      </c>
      <c r="D47" s="19" t="s">
        <v>7</v>
      </c>
      <c r="E47" s="19" t="s">
        <v>74</v>
      </c>
      <c r="F47" s="19" t="s">
        <v>8</v>
      </c>
      <c r="G47" s="7">
        <v>190401</v>
      </c>
      <c r="H47" s="7">
        <v>-33531.1</v>
      </c>
      <c r="I47" s="7">
        <f>G47+H47</f>
        <v>156869.9</v>
      </c>
      <c r="J47" s="7">
        <v>124458</v>
      </c>
      <c r="K47" s="7">
        <v>-33531.1</v>
      </c>
      <c r="L47" s="7">
        <f t="shared" si="2"/>
        <v>90926.9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9"/>
      <c r="T47" s="2"/>
      <c r="U47" s="2"/>
      <c r="V47" s="2"/>
      <c r="W47" s="2"/>
      <c r="X47" s="2"/>
      <c r="Y47" s="2"/>
      <c r="Z47" s="2"/>
    </row>
    <row r="48" spans="1:26" ht="151.5" customHeight="1" outlineLevel="1">
      <c r="A48" s="20" t="s">
        <v>75</v>
      </c>
      <c r="B48" s="19" t="s">
        <v>109</v>
      </c>
      <c r="C48" s="19" t="s">
        <v>25</v>
      </c>
      <c r="D48" s="19" t="s">
        <v>7</v>
      </c>
      <c r="E48" s="19" t="s">
        <v>3</v>
      </c>
      <c r="F48" s="19" t="s">
        <v>23</v>
      </c>
      <c r="G48" s="7">
        <v>919310.1</v>
      </c>
      <c r="H48" s="7"/>
      <c r="I48" s="7">
        <v>919310.1</v>
      </c>
      <c r="J48" s="7">
        <v>1444</v>
      </c>
      <c r="K48" s="7"/>
      <c r="L48" s="7">
        <f t="shared" si="2"/>
        <v>1444</v>
      </c>
      <c r="M48" s="7">
        <v>163642.5</v>
      </c>
      <c r="N48" s="7"/>
      <c r="O48" s="7">
        <v>163642.5</v>
      </c>
      <c r="P48" s="7">
        <v>174578.7</v>
      </c>
      <c r="Q48" s="7"/>
      <c r="R48" s="7">
        <v>174578.7</v>
      </c>
      <c r="S48" s="9"/>
      <c r="T48" s="2"/>
      <c r="U48" s="2"/>
      <c r="V48" s="2"/>
      <c r="W48" s="2"/>
      <c r="X48" s="2"/>
      <c r="Y48" s="2"/>
      <c r="Z48" s="2"/>
    </row>
    <row r="49" spans="1:31" ht="142.5" customHeight="1" outlineLevel="1">
      <c r="A49" s="20" t="s">
        <v>56</v>
      </c>
      <c r="B49" s="19" t="s">
        <v>27</v>
      </c>
      <c r="C49" s="19" t="s">
        <v>37</v>
      </c>
      <c r="D49" s="19" t="s">
        <v>7</v>
      </c>
      <c r="E49" s="19" t="s">
        <v>66</v>
      </c>
      <c r="F49" s="19" t="s">
        <v>28</v>
      </c>
      <c r="G49" s="7">
        <v>480000</v>
      </c>
      <c r="H49" s="7"/>
      <c r="I49" s="7">
        <v>480000</v>
      </c>
      <c r="J49" s="7">
        <v>150000</v>
      </c>
      <c r="K49" s="7"/>
      <c r="L49" s="7">
        <f t="shared" si="2"/>
        <v>150000</v>
      </c>
      <c r="M49" s="7">
        <v>150000</v>
      </c>
      <c r="N49" s="7"/>
      <c r="O49" s="7">
        <v>150000</v>
      </c>
      <c r="P49" s="7">
        <v>156000</v>
      </c>
      <c r="Q49" s="7"/>
      <c r="R49" s="7">
        <v>156000</v>
      </c>
    </row>
    <row r="50" spans="1:31" ht="180.75" customHeight="1" outlineLevel="1">
      <c r="A50" s="45" t="s">
        <v>127</v>
      </c>
      <c r="B50" s="19" t="s">
        <v>43</v>
      </c>
      <c r="C50" s="19" t="s">
        <v>105</v>
      </c>
      <c r="D50" s="19" t="s">
        <v>7</v>
      </c>
      <c r="E50" s="19" t="s">
        <v>66</v>
      </c>
      <c r="F50" s="19" t="s">
        <v>47</v>
      </c>
      <c r="G50" s="7">
        <v>30358.9</v>
      </c>
      <c r="H50" s="7"/>
      <c r="I50" s="7">
        <v>30358.9</v>
      </c>
      <c r="J50" s="7">
        <v>19400</v>
      </c>
      <c r="K50" s="7"/>
      <c r="L50" s="7">
        <f t="shared" si="2"/>
        <v>19400</v>
      </c>
      <c r="M50" s="7">
        <v>9438.9</v>
      </c>
      <c r="N50" s="7"/>
      <c r="O50" s="7">
        <v>9438.9</v>
      </c>
      <c r="P50" s="7">
        <v>0</v>
      </c>
      <c r="Q50" s="7"/>
      <c r="R50" s="7">
        <v>0</v>
      </c>
    </row>
    <row r="51" spans="1:31" ht="177.75" customHeight="1" outlineLevel="1">
      <c r="A51" s="20" t="s">
        <v>128</v>
      </c>
      <c r="B51" s="19" t="s">
        <v>43</v>
      </c>
      <c r="C51" s="19" t="s">
        <v>105</v>
      </c>
      <c r="D51" s="19" t="s">
        <v>7</v>
      </c>
      <c r="E51" s="19" t="s">
        <v>66</v>
      </c>
      <c r="F51" s="19" t="s">
        <v>47</v>
      </c>
      <c r="G51" s="7">
        <v>17155.2</v>
      </c>
      <c r="H51" s="7"/>
      <c r="I51" s="7">
        <v>17155.2</v>
      </c>
      <c r="J51" s="7">
        <v>14600</v>
      </c>
      <c r="K51" s="7"/>
      <c r="L51" s="7">
        <f t="shared" si="2"/>
        <v>14600</v>
      </c>
      <c r="M51" s="7">
        <v>1695.2</v>
      </c>
      <c r="N51" s="7"/>
      <c r="O51" s="7">
        <v>1695.2</v>
      </c>
      <c r="P51" s="7">
        <v>0</v>
      </c>
      <c r="Q51" s="7"/>
      <c r="R51" s="7">
        <v>0</v>
      </c>
    </row>
    <row r="52" spans="1:31" ht="156.6" customHeight="1" outlineLevel="1">
      <c r="A52" s="46" t="s">
        <v>129</v>
      </c>
      <c r="B52" s="17" t="s">
        <v>43</v>
      </c>
      <c r="C52" s="17" t="s">
        <v>118</v>
      </c>
      <c r="D52" s="17" t="s">
        <v>7</v>
      </c>
      <c r="E52" s="19" t="s">
        <v>3</v>
      </c>
      <c r="F52" s="17" t="s">
        <v>21</v>
      </c>
      <c r="G52" s="17">
        <v>114.4</v>
      </c>
      <c r="H52" s="7">
        <v>80</v>
      </c>
      <c r="I52" s="47">
        <f>G52+H52</f>
        <v>194.4</v>
      </c>
      <c r="J52" s="7">
        <v>114.4</v>
      </c>
      <c r="K52" s="7">
        <v>80</v>
      </c>
      <c r="L52" s="7">
        <f t="shared" si="2"/>
        <v>194.4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</row>
    <row r="53" spans="1:31" ht="170.45" customHeight="1" outlineLevel="1">
      <c r="A53" s="48" t="s">
        <v>130</v>
      </c>
      <c r="B53" s="17" t="s">
        <v>43</v>
      </c>
      <c r="C53" s="17" t="s">
        <v>118</v>
      </c>
      <c r="D53" s="17" t="s">
        <v>7</v>
      </c>
      <c r="E53" s="19" t="s">
        <v>3</v>
      </c>
      <c r="F53" s="21" t="s">
        <v>21</v>
      </c>
      <c r="G53" s="49">
        <v>4967.3999999999996</v>
      </c>
      <c r="H53" s="49"/>
      <c r="I53" s="49">
        <v>4967.3999999999996</v>
      </c>
      <c r="J53" s="49">
        <v>390.6</v>
      </c>
      <c r="K53" s="7"/>
      <c r="L53" s="7">
        <f t="shared" si="2"/>
        <v>390.6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</row>
    <row r="54" spans="1:31" ht="157.15" customHeight="1" outlineLevel="1">
      <c r="A54" s="20" t="s">
        <v>119</v>
      </c>
      <c r="B54" s="19" t="s">
        <v>134</v>
      </c>
      <c r="C54" s="17" t="s">
        <v>118</v>
      </c>
      <c r="D54" s="17" t="s">
        <v>7</v>
      </c>
      <c r="E54" s="19" t="s">
        <v>3</v>
      </c>
      <c r="F54" s="19" t="s">
        <v>8</v>
      </c>
      <c r="G54" s="7">
        <v>66770.5</v>
      </c>
      <c r="H54" s="7"/>
      <c r="I54" s="7">
        <v>66770.5</v>
      </c>
      <c r="J54" s="7">
        <v>1644.1</v>
      </c>
      <c r="K54" s="7"/>
      <c r="L54" s="7">
        <f t="shared" si="2"/>
        <v>1644.1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</row>
    <row r="55" spans="1:31" ht="152.44999999999999" customHeight="1" outlineLevel="1">
      <c r="A55" s="20" t="s">
        <v>120</v>
      </c>
      <c r="B55" s="19" t="s">
        <v>121</v>
      </c>
      <c r="C55" s="17" t="s">
        <v>118</v>
      </c>
      <c r="D55" s="17" t="s">
        <v>7</v>
      </c>
      <c r="E55" s="19" t="s">
        <v>3</v>
      </c>
      <c r="F55" s="19" t="s">
        <v>8</v>
      </c>
      <c r="G55" s="7">
        <v>285074.3</v>
      </c>
      <c r="H55" s="7"/>
      <c r="I55" s="7">
        <v>285074.3</v>
      </c>
      <c r="J55" s="7">
        <v>176964</v>
      </c>
      <c r="K55" s="7">
        <v>-13812.9</v>
      </c>
      <c r="L55" s="7">
        <f t="shared" si="2"/>
        <v>163151.1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</row>
    <row r="56" spans="1:31" ht="59.25" customHeight="1">
      <c r="A56" s="40" t="s">
        <v>76</v>
      </c>
      <c r="B56" s="40"/>
      <c r="C56" s="40"/>
      <c r="D56" s="40"/>
      <c r="E56" s="50"/>
      <c r="F56" s="50"/>
      <c r="G56" s="42">
        <f>G59+G58+G63</f>
        <v>279507.05</v>
      </c>
      <c r="H56" s="42">
        <f>H57+H59+H63</f>
        <v>0</v>
      </c>
      <c r="I56" s="42">
        <f>I57+I59+I63</f>
        <v>279507.05</v>
      </c>
      <c r="J56" s="42">
        <f>J57+J59+J63</f>
        <v>80606.900000000009</v>
      </c>
      <c r="K56" s="42">
        <f t="shared" ref="K56" si="18">K57+K59+K63</f>
        <v>0</v>
      </c>
      <c r="L56" s="7">
        <f t="shared" si="2"/>
        <v>80606.900000000009</v>
      </c>
      <c r="M56" s="42">
        <v>20000</v>
      </c>
      <c r="N56" s="42">
        <f>N57+N59+N63</f>
        <v>0</v>
      </c>
      <c r="O56" s="42">
        <v>20000</v>
      </c>
      <c r="P56" s="42">
        <f>P57</f>
        <v>20000</v>
      </c>
      <c r="Q56" s="42">
        <f>Q57+Q59+Q63</f>
        <v>0</v>
      </c>
      <c r="R56" s="8">
        <f>P56+Q56</f>
        <v>20000</v>
      </c>
    </row>
    <row r="57" spans="1:31" ht="25.5" customHeight="1">
      <c r="A57" s="40" t="s">
        <v>48</v>
      </c>
      <c r="B57" s="35"/>
      <c r="C57" s="35"/>
      <c r="D57" s="35"/>
      <c r="E57" s="50"/>
      <c r="F57" s="50"/>
      <c r="G57" s="42">
        <f t="shared" ref="G57" si="19">G58</f>
        <v>121674.15</v>
      </c>
      <c r="H57" s="42">
        <v>0</v>
      </c>
      <c r="I57" s="42">
        <f>I58</f>
        <v>121674.15</v>
      </c>
      <c r="J57" s="42">
        <f>J58</f>
        <v>0</v>
      </c>
      <c r="K57" s="42">
        <f t="shared" ref="K57" si="20">K58</f>
        <v>0</v>
      </c>
      <c r="L57" s="7">
        <f t="shared" si="2"/>
        <v>0</v>
      </c>
      <c r="M57" s="42">
        <v>20000</v>
      </c>
      <c r="N57" s="42">
        <f>N58</f>
        <v>0</v>
      </c>
      <c r="O57" s="42">
        <v>20000</v>
      </c>
      <c r="P57" s="42">
        <f>P58</f>
        <v>20000</v>
      </c>
      <c r="Q57" s="42">
        <f>Q58</f>
        <v>0</v>
      </c>
      <c r="R57" s="8">
        <f>P57+Q57</f>
        <v>20000</v>
      </c>
    </row>
    <row r="58" spans="1:31" ht="135.75" customHeight="1">
      <c r="A58" s="20" t="s">
        <v>110</v>
      </c>
      <c r="B58" s="19" t="s">
        <v>33</v>
      </c>
      <c r="C58" s="19" t="s">
        <v>36</v>
      </c>
      <c r="D58" s="19" t="s">
        <v>34</v>
      </c>
      <c r="E58" s="19" t="s">
        <v>77</v>
      </c>
      <c r="F58" s="19" t="s">
        <v>44</v>
      </c>
      <c r="G58" s="8">
        <v>121674.15</v>
      </c>
      <c r="H58" s="8">
        <v>0</v>
      </c>
      <c r="I58" s="8">
        <v>121674.15</v>
      </c>
      <c r="J58" s="8">
        <v>0</v>
      </c>
      <c r="K58" s="8"/>
      <c r="L58" s="7">
        <f t="shared" si="2"/>
        <v>0</v>
      </c>
      <c r="M58" s="8">
        <v>20000</v>
      </c>
      <c r="N58" s="8"/>
      <c r="O58" s="8">
        <v>20000</v>
      </c>
      <c r="P58" s="8">
        <v>20000</v>
      </c>
      <c r="Q58" s="8"/>
      <c r="R58" s="8">
        <f>P58+Q58</f>
        <v>20000</v>
      </c>
    </row>
    <row r="59" spans="1:31" ht="54.75" customHeight="1">
      <c r="A59" s="40" t="s">
        <v>49</v>
      </c>
      <c r="B59" s="40"/>
      <c r="C59" s="40"/>
      <c r="D59" s="40"/>
      <c r="E59" s="50"/>
      <c r="F59" s="50"/>
      <c r="G59" s="42">
        <f t="shared" ref="G59" si="21">SUM(G60:G62)</f>
        <v>128786.3</v>
      </c>
      <c r="H59" s="42">
        <f>H60+H61+H62</f>
        <v>0</v>
      </c>
      <c r="I59" s="42">
        <f>I60+I61+I62</f>
        <v>128786.3</v>
      </c>
      <c r="J59" s="42">
        <f>J60+J61+J62</f>
        <v>78606.900000000009</v>
      </c>
      <c r="K59" s="42">
        <f t="shared" ref="K59" si="22">K60+K61+K62</f>
        <v>0</v>
      </c>
      <c r="L59" s="7">
        <f t="shared" si="2"/>
        <v>78606.900000000009</v>
      </c>
      <c r="M59" s="42">
        <v>0</v>
      </c>
      <c r="N59" s="42">
        <f>N60+N61+N62</f>
        <v>0</v>
      </c>
      <c r="O59" s="42">
        <v>0</v>
      </c>
      <c r="P59" s="42">
        <v>0</v>
      </c>
      <c r="Q59" s="42">
        <f>Q60+Q61+Q62</f>
        <v>0</v>
      </c>
      <c r="R59" s="42">
        <v>0</v>
      </c>
    </row>
    <row r="60" spans="1:31" ht="153.75" customHeight="1" outlineLevel="1">
      <c r="A60" s="20" t="s">
        <v>85</v>
      </c>
      <c r="B60" s="19" t="s">
        <v>111</v>
      </c>
      <c r="C60" s="19" t="s">
        <v>24</v>
      </c>
      <c r="D60" s="19" t="s">
        <v>7</v>
      </c>
      <c r="E60" s="19" t="s">
        <v>3</v>
      </c>
      <c r="F60" s="19" t="s">
        <v>21</v>
      </c>
      <c r="G60" s="7">
        <v>66806.3</v>
      </c>
      <c r="H60" s="7"/>
      <c r="I60" s="7">
        <f>G60+H60</f>
        <v>66806.3</v>
      </c>
      <c r="J60" s="7">
        <v>40711</v>
      </c>
      <c r="K60" s="7"/>
      <c r="L60" s="7">
        <f t="shared" si="2"/>
        <v>40711</v>
      </c>
      <c r="M60" s="51">
        <v>0</v>
      </c>
      <c r="N60" s="51">
        <v>0</v>
      </c>
      <c r="O60" s="51">
        <v>0</v>
      </c>
      <c r="P60" s="51">
        <v>0</v>
      </c>
      <c r="Q60" s="51">
        <v>0</v>
      </c>
      <c r="R60" s="51">
        <v>0</v>
      </c>
    </row>
    <row r="61" spans="1:31" ht="150.75" customHeight="1" outlineLevel="1">
      <c r="A61" s="43" t="s">
        <v>90</v>
      </c>
      <c r="B61" s="18" t="s">
        <v>112</v>
      </c>
      <c r="C61" s="19" t="s">
        <v>24</v>
      </c>
      <c r="D61" s="19" t="s">
        <v>7</v>
      </c>
      <c r="E61" s="19" t="s">
        <v>3</v>
      </c>
      <c r="F61" s="19" t="s">
        <v>21</v>
      </c>
      <c r="G61" s="52">
        <v>48104.5</v>
      </c>
      <c r="H61" s="52"/>
      <c r="I61" s="7">
        <f t="shared" ref="I61:I62" si="23">G61+H61</f>
        <v>48104.5</v>
      </c>
      <c r="J61" s="52">
        <v>27973.1</v>
      </c>
      <c r="K61" s="7"/>
      <c r="L61" s="7">
        <f t="shared" si="2"/>
        <v>27973.1</v>
      </c>
      <c r="M61" s="51">
        <v>0</v>
      </c>
      <c r="N61" s="51">
        <v>0</v>
      </c>
      <c r="O61" s="51">
        <v>0</v>
      </c>
      <c r="P61" s="51">
        <v>0</v>
      </c>
      <c r="Q61" s="51">
        <v>0</v>
      </c>
      <c r="R61" s="51">
        <v>0</v>
      </c>
    </row>
    <row r="62" spans="1:31" ht="159.75" customHeight="1" outlineLevel="1">
      <c r="A62" s="46" t="s">
        <v>86</v>
      </c>
      <c r="B62" s="18" t="s">
        <v>113</v>
      </c>
      <c r="C62" s="19" t="s">
        <v>24</v>
      </c>
      <c r="D62" s="19" t="s">
        <v>7</v>
      </c>
      <c r="E62" s="19" t="s">
        <v>3</v>
      </c>
      <c r="F62" s="19" t="s">
        <v>21</v>
      </c>
      <c r="G62" s="52">
        <v>13875.5</v>
      </c>
      <c r="H62" s="52"/>
      <c r="I62" s="7">
        <f t="shared" si="23"/>
        <v>13875.5</v>
      </c>
      <c r="J62" s="52">
        <v>9922.8000000000011</v>
      </c>
      <c r="K62" s="7"/>
      <c r="L62" s="7">
        <f t="shared" si="2"/>
        <v>9922.8000000000011</v>
      </c>
      <c r="M62" s="51">
        <v>0</v>
      </c>
      <c r="N62" s="51">
        <v>0</v>
      </c>
      <c r="O62" s="51">
        <v>0</v>
      </c>
      <c r="P62" s="51">
        <v>0</v>
      </c>
      <c r="Q62" s="51">
        <v>0</v>
      </c>
      <c r="R62" s="51">
        <v>0</v>
      </c>
      <c r="AA62" s="1"/>
      <c r="AB62" s="1"/>
      <c r="AC62" s="1"/>
      <c r="AD62" s="1"/>
      <c r="AE62" s="1"/>
    </row>
    <row r="63" spans="1:31" ht="21" customHeight="1">
      <c r="A63" s="40" t="s">
        <v>99</v>
      </c>
      <c r="B63" s="40"/>
      <c r="C63" s="40"/>
      <c r="D63" s="40"/>
      <c r="E63" s="40"/>
      <c r="F63" s="40"/>
      <c r="G63" s="52">
        <f t="shared" ref="G63" si="24">SUM(G64:G65)</f>
        <v>29046.6</v>
      </c>
      <c r="H63" s="52">
        <f>H64+H65</f>
        <v>0</v>
      </c>
      <c r="I63" s="52">
        <f>I64+I65</f>
        <v>29046.6</v>
      </c>
      <c r="J63" s="52">
        <f>J64+J65</f>
        <v>2000</v>
      </c>
      <c r="K63" s="52">
        <f t="shared" ref="K63" si="25">K64+K65</f>
        <v>0</v>
      </c>
      <c r="L63" s="7">
        <f t="shared" si="2"/>
        <v>2000</v>
      </c>
      <c r="M63" s="52">
        <v>0</v>
      </c>
      <c r="N63" s="52">
        <f>N64+N65</f>
        <v>0</v>
      </c>
      <c r="O63" s="52">
        <v>0</v>
      </c>
      <c r="P63" s="52">
        <v>0</v>
      </c>
      <c r="Q63" s="52">
        <f>Q64+Q65</f>
        <v>0</v>
      </c>
      <c r="R63" s="52">
        <v>0</v>
      </c>
      <c r="AA63" s="1"/>
      <c r="AB63" s="1"/>
      <c r="AC63" s="1"/>
      <c r="AD63" s="1"/>
      <c r="AE63" s="1"/>
    </row>
    <row r="64" spans="1:31" ht="148.5" customHeight="1" outlineLevel="1">
      <c r="A64" s="46" t="s">
        <v>106</v>
      </c>
      <c r="B64" s="18" t="s">
        <v>114</v>
      </c>
      <c r="C64" s="19" t="s">
        <v>36</v>
      </c>
      <c r="D64" s="19" t="s">
        <v>19</v>
      </c>
      <c r="E64" s="19" t="s">
        <v>100</v>
      </c>
      <c r="F64" s="19" t="s">
        <v>21</v>
      </c>
      <c r="G64" s="52">
        <v>10900</v>
      </c>
      <c r="H64" s="52"/>
      <c r="I64" s="52">
        <f>G64+H64</f>
        <v>10900</v>
      </c>
      <c r="J64" s="52">
        <v>630</v>
      </c>
      <c r="K64" s="52"/>
      <c r="L64" s="7">
        <f t="shared" si="2"/>
        <v>630</v>
      </c>
      <c r="M64" s="51">
        <v>0</v>
      </c>
      <c r="N64" s="51">
        <v>0</v>
      </c>
      <c r="O64" s="51">
        <v>0</v>
      </c>
      <c r="P64" s="51">
        <v>0</v>
      </c>
      <c r="Q64" s="51">
        <v>0</v>
      </c>
      <c r="R64" s="51">
        <v>0</v>
      </c>
      <c r="AA64" s="1"/>
      <c r="AB64" s="1"/>
      <c r="AC64" s="1"/>
      <c r="AD64" s="1"/>
      <c r="AE64" s="1"/>
    </row>
    <row r="65" spans="1:31" ht="146.25" customHeight="1" outlineLevel="1">
      <c r="A65" s="46" t="s">
        <v>101</v>
      </c>
      <c r="B65" s="18" t="s">
        <v>115</v>
      </c>
      <c r="C65" s="19" t="s">
        <v>36</v>
      </c>
      <c r="D65" s="19" t="s">
        <v>19</v>
      </c>
      <c r="E65" s="19" t="s">
        <v>68</v>
      </c>
      <c r="F65" s="19" t="s">
        <v>21</v>
      </c>
      <c r="G65" s="52">
        <v>18146.599999999999</v>
      </c>
      <c r="H65" s="52"/>
      <c r="I65" s="52">
        <f>G65+H65</f>
        <v>18146.599999999999</v>
      </c>
      <c r="J65" s="52">
        <v>1370</v>
      </c>
      <c r="K65" s="52"/>
      <c r="L65" s="7">
        <f t="shared" si="2"/>
        <v>1370</v>
      </c>
      <c r="M65" s="51">
        <v>0</v>
      </c>
      <c r="N65" s="51">
        <v>0</v>
      </c>
      <c r="O65" s="51">
        <v>0</v>
      </c>
      <c r="P65" s="51">
        <v>0</v>
      </c>
      <c r="Q65" s="51">
        <v>0</v>
      </c>
      <c r="R65" s="51">
        <v>0</v>
      </c>
      <c r="AA65" s="1"/>
      <c r="AB65" s="1"/>
      <c r="AC65" s="1"/>
      <c r="AD65" s="1"/>
      <c r="AE65" s="1"/>
    </row>
    <row r="66" spans="1:31" s="12" customFormat="1" ht="63" customHeight="1">
      <c r="A66" s="53" t="s">
        <v>78</v>
      </c>
      <c r="B66" s="54"/>
      <c r="C66" s="54"/>
      <c r="D66" s="54"/>
      <c r="E66" s="55"/>
      <c r="F66" s="55"/>
      <c r="G66" s="56">
        <f>SUM(G67:G69)</f>
        <v>515133</v>
      </c>
      <c r="H66" s="56">
        <f t="shared" ref="H66:J66" si="26">SUM(H67:H69)</f>
        <v>0</v>
      </c>
      <c r="I66" s="56">
        <f t="shared" si="26"/>
        <v>515133</v>
      </c>
      <c r="J66" s="56">
        <f t="shared" si="26"/>
        <v>32951.299999999996</v>
      </c>
      <c r="K66" s="56">
        <f t="shared" ref="K66" si="27">SUM(K67:K69)</f>
        <v>0</v>
      </c>
      <c r="L66" s="7">
        <f t="shared" si="2"/>
        <v>32951.299999999996</v>
      </c>
      <c r="M66" s="56">
        <v>69680.800000000003</v>
      </c>
      <c r="N66" s="56">
        <f>N67+N68+N69</f>
        <v>0</v>
      </c>
      <c r="O66" s="56">
        <v>69680.800000000003</v>
      </c>
      <c r="P66" s="56">
        <v>69680.800000000003</v>
      </c>
      <c r="Q66" s="56">
        <f>Q67+Q68+Q69</f>
        <v>0</v>
      </c>
      <c r="R66" s="56">
        <v>69680.800000000003</v>
      </c>
      <c r="S66" s="11"/>
      <c r="T66" s="11"/>
      <c r="U66" s="11"/>
      <c r="V66" s="11"/>
      <c r="W66" s="11"/>
      <c r="X66" s="11"/>
      <c r="Y66" s="11"/>
      <c r="Z66" s="11"/>
    </row>
    <row r="67" spans="1:31" s="12" customFormat="1" ht="138.75" customHeight="1" outlineLevel="1">
      <c r="A67" s="20" t="s">
        <v>79</v>
      </c>
      <c r="B67" s="57" t="s">
        <v>45</v>
      </c>
      <c r="C67" s="19" t="s">
        <v>6</v>
      </c>
      <c r="D67" s="19" t="s">
        <v>11</v>
      </c>
      <c r="E67" s="19" t="s">
        <v>17</v>
      </c>
      <c r="F67" s="19" t="s">
        <v>21</v>
      </c>
      <c r="G67" s="52">
        <v>345409</v>
      </c>
      <c r="H67" s="52"/>
      <c r="I67" s="52">
        <v>345409</v>
      </c>
      <c r="J67" s="52">
        <v>31668.6</v>
      </c>
      <c r="K67" s="52"/>
      <c r="L67" s="7">
        <f t="shared" si="2"/>
        <v>31668.6</v>
      </c>
      <c r="M67" s="51">
        <v>0</v>
      </c>
      <c r="N67" s="51">
        <v>0</v>
      </c>
      <c r="O67" s="51">
        <v>0</v>
      </c>
      <c r="P67" s="51">
        <v>0</v>
      </c>
      <c r="Q67" s="51">
        <v>0</v>
      </c>
      <c r="R67" s="51">
        <v>0</v>
      </c>
      <c r="S67" s="11"/>
      <c r="T67" s="11"/>
      <c r="U67" s="11"/>
      <c r="V67" s="11"/>
      <c r="W67" s="11"/>
      <c r="X67" s="11"/>
      <c r="Y67" s="11"/>
      <c r="Z67" s="11"/>
    </row>
    <row r="68" spans="1:31" s="12" customFormat="1" ht="132" customHeight="1" outlineLevel="1">
      <c r="A68" s="58" t="s">
        <v>131</v>
      </c>
      <c r="B68" s="59" t="s">
        <v>43</v>
      </c>
      <c r="C68" s="19" t="s">
        <v>6</v>
      </c>
      <c r="D68" s="19" t="s">
        <v>11</v>
      </c>
      <c r="E68" s="19" t="s">
        <v>17</v>
      </c>
      <c r="F68" s="19" t="s">
        <v>44</v>
      </c>
      <c r="G68" s="51">
        <v>167029.29999999999</v>
      </c>
      <c r="H68" s="51"/>
      <c r="I68" s="51">
        <v>167029.29999999999</v>
      </c>
      <c r="J68" s="51">
        <v>0</v>
      </c>
      <c r="K68" s="51">
        <v>0</v>
      </c>
      <c r="L68" s="7">
        <f t="shared" si="2"/>
        <v>0</v>
      </c>
      <c r="M68" s="52">
        <v>69680.800000000003</v>
      </c>
      <c r="N68" s="52"/>
      <c r="O68" s="52">
        <v>69680.800000000003</v>
      </c>
      <c r="P68" s="52">
        <v>69680.800000000003</v>
      </c>
      <c r="Q68" s="52"/>
      <c r="R68" s="52">
        <v>69680.800000000003</v>
      </c>
      <c r="S68" s="11"/>
      <c r="T68" s="11"/>
      <c r="U68" s="11"/>
      <c r="V68" s="11"/>
      <c r="W68" s="11"/>
      <c r="X68" s="11"/>
      <c r="Y68" s="11"/>
      <c r="Z68" s="11"/>
    </row>
    <row r="69" spans="1:31" s="12" customFormat="1" ht="296.25" customHeight="1" outlineLevel="1">
      <c r="A69" s="58" t="s">
        <v>132</v>
      </c>
      <c r="B69" s="59" t="s">
        <v>43</v>
      </c>
      <c r="C69" s="19" t="s">
        <v>6</v>
      </c>
      <c r="D69" s="19" t="s">
        <v>11</v>
      </c>
      <c r="E69" s="19" t="s">
        <v>17</v>
      </c>
      <c r="F69" s="19" t="s">
        <v>28</v>
      </c>
      <c r="G69" s="51">
        <v>2694.7</v>
      </c>
      <c r="H69" s="51"/>
      <c r="I69" s="51">
        <v>2694.7</v>
      </c>
      <c r="J69" s="51">
        <v>1282.7</v>
      </c>
      <c r="K69" s="51"/>
      <c r="L69" s="7">
        <f t="shared" si="2"/>
        <v>1282.7</v>
      </c>
      <c r="M69" s="51">
        <v>0</v>
      </c>
      <c r="N69" s="51">
        <v>0</v>
      </c>
      <c r="O69" s="51">
        <v>0</v>
      </c>
      <c r="P69" s="51">
        <v>0</v>
      </c>
      <c r="Q69" s="51">
        <v>0</v>
      </c>
      <c r="R69" s="51">
        <v>0</v>
      </c>
      <c r="S69" s="11"/>
      <c r="T69" s="11"/>
      <c r="U69" s="11"/>
      <c r="V69" s="11"/>
      <c r="W69" s="11"/>
      <c r="X69" s="11"/>
      <c r="Y69" s="11"/>
      <c r="Z69" s="11"/>
    </row>
    <row r="70" spans="1:31" s="12" customFormat="1" ht="70.5" customHeight="1">
      <c r="A70" s="53" t="s">
        <v>80</v>
      </c>
      <c r="B70" s="54"/>
      <c r="C70" s="54"/>
      <c r="D70" s="54"/>
      <c r="E70" s="55"/>
      <c r="F70" s="55"/>
      <c r="G70" s="56">
        <f>G71+G72</f>
        <v>132363.09999999998</v>
      </c>
      <c r="H70" s="56">
        <f t="shared" ref="H70:J70" si="28">H71+H72</f>
        <v>0</v>
      </c>
      <c r="I70" s="56">
        <f t="shared" si="28"/>
        <v>132363.09999999998</v>
      </c>
      <c r="J70" s="56">
        <f t="shared" si="28"/>
        <v>43.8</v>
      </c>
      <c r="K70" s="56">
        <f t="shared" ref="K70" si="29">K71+K72</f>
        <v>0</v>
      </c>
      <c r="L70" s="7">
        <f t="shared" si="2"/>
        <v>43.8</v>
      </c>
      <c r="M70" s="56">
        <v>15295</v>
      </c>
      <c r="N70" s="56">
        <f>N71+N72</f>
        <v>0</v>
      </c>
      <c r="O70" s="56">
        <v>15295</v>
      </c>
      <c r="P70" s="56">
        <v>22838.2</v>
      </c>
      <c r="Q70" s="56">
        <f>Q71+Q72</f>
        <v>0</v>
      </c>
      <c r="R70" s="56">
        <v>22838.2</v>
      </c>
      <c r="S70" s="11"/>
      <c r="T70" s="11"/>
      <c r="U70" s="11"/>
      <c r="V70" s="11"/>
      <c r="W70" s="11"/>
      <c r="X70" s="11"/>
      <c r="Y70" s="11"/>
      <c r="Z70" s="11"/>
    </row>
    <row r="71" spans="1:31" s="12" customFormat="1" ht="135" customHeight="1" outlineLevel="1">
      <c r="A71" s="20" t="s">
        <v>104</v>
      </c>
      <c r="B71" s="19" t="s">
        <v>51</v>
      </c>
      <c r="C71" s="19" t="s">
        <v>36</v>
      </c>
      <c r="D71" s="19" t="s">
        <v>34</v>
      </c>
      <c r="E71" s="19" t="s">
        <v>81</v>
      </c>
      <c r="F71" s="19" t="s">
        <v>44</v>
      </c>
      <c r="G71" s="51">
        <v>63797.7</v>
      </c>
      <c r="H71" s="51"/>
      <c r="I71" s="51">
        <v>63797.7</v>
      </c>
      <c r="J71" s="51">
        <v>0</v>
      </c>
      <c r="K71" s="51"/>
      <c r="L71" s="7">
        <f t="shared" si="2"/>
        <v>0</v>
      </c>
      <c r="M71" s="51">
        <v>15295</v>
      </c>
      <c r="N71" s="51"/>
      <c r="O71" s="51">
        <v>15295</v>
      </c>
      <c r="P71" s="51">
        <v>22838.2</v>
      </c>
      <c r="Q71" s="51"/>
      <c r="R71" s="51">
        <v>22838.2</v>
      </c>
      <c r="S71" s="11"/>
      <c r="T71" s="11"/>
      <c r="U71" s="11"/>
      <c r="V71" s="11"/>
      <c r="W71" s="11"/>
      <c r="X71" s="11"/>
      <c r="Y71" s="11"/>
      <c r="Z71" s="11"/>
    </row>
    <row r="72" spans="1:31" s="12" customFormat="1" ht="162.75" customHeight="1" outlineLevel="1">
      <c r="A72" s="20" t="s">
        <v>122</v>
      </c>
      <c r="B72" s="19" t="s">
        <v>123</v>
      </c>
      <c r="C72" s="19" t="s">
        <v>24</v>
      </c>
      <c r="D72" s="19" t="s">
        <v>34</v>
      </c>
      <c r="E72" s="19" t="s">
        <v>17</v>
      </c>
      <c r="F72" s="19" t="s">
        <v>124</v>
      </c>
      <c r="G72" s="51">
        <v>68565.399999999994</v>
      </c>
      <c r="H72" s="51"/>
      <c r="I72" s="51">
        <v>68565.399999999994</v>
      </c>
      <c r="J72" s="51">
        <v>43.8</v>
      </c>
      <c r="K72" s="51"/>
      <c r="L72" s="7">
        <f t="shared" si="2"/>
        <v>43.8</v>
      </c>
      <c r="M72" s="51">
        <v>0</v>
      </c>
      <c r="N72" s="51">
        <v>0</v>
      </c>
      <c r="O72" s="51">
        <v>0</v>
      </c>
      <c r="P72" s="51">
        <v>0</v>
      </c>
      <c r="Q72" s="51">
        <v>0</v>
      </c>
      <c r="R72" s="51">
        <v>0</v>
      </c>
      <c r="S72" s="11"/>
      <c r="T72" s="11"/>
      <c r="U72" s="11"/>
      <c r="V72" s="11"/>
      <c r="W72" s="11"/>
      <c r="X72" s="11"/>
      <c r="Y72" s="11"/>
      <c r="Z72" s="11"/>
    </row>
    <row r="73" spans="1:31" s="12" customFormat="1" ht="52.5" customHeight="1">
      <c r="A73" s="53" t="s">
        <v>116</v>
      </c>
      <c r="B73" s="54"/>
      <c r="C73" s="54"/>
      <c r="D73" s="54"/>
      <c r="E73" s="55"/>
      <c r="F73" s="55"/>
      <c r="G73" s="56">
        <f t="shared" ref="G73" si="30">G74</f>
        <v>82464.67</v>
      </c>
      <c r="H73" s="56">
        <f>H74</f>
        <v>0</v>
      </c>
      <c r="I73" s="56">
        <f>G73+H73</f>
        <v>82464.67</v>
      </c>
      <c r="J73" s="56">
        <f>J74</f>
        <v>0</v>
      </c>
      <c r="K73" s="56">
        <f t="shared" ref="K73" si="31">K74</f>
        <v>0</v>
      </c>
      <c r="L73" s="7">
        <f t="shared" si="2"/>
        <v>0</v>
      </c>
      <c r="M73" s="56">
        <v>33810.5</v>
      </c>
      <c r="N73" s="56">
        <f>N74</f>
        <v>0</v>
      </c>
      <c r="O73" s="56">
        <v>33810.5</v>
      </c>
      <c r="P73" s="56">
        <v>33810.5</v>
      </c>
      <c r="Q73" s="56">
        <f>Q74</f>
        <v>0</v>
      </c>
      <c r="R73" s="56">
        <v>33810.5</v>
      </c>
      <c r="S73" s="11"/>
      <c r="T73" s="11"/>
      <c r="U73" s="11"/>
      <c r="V73" s="11"/>
      <c r="W73" s="11"/>
      <c r="X73" s="11"/>
      <c r="Y73" s="11"/>
      <c r="Z73" s="11"/>
    </row>
    <row r="74" spans="1:31" s="12" customFormat="1" ht="155.25" customHeight="1">
      <c r="A74" s="58" t="s">
        <v>107</v>
      </c>
      <c r="B74" s="39" t="s">
        <v>83</v>
      </c>
      <c r="C74" s="19" t="s">
        <v>36</v>
      </c>
      <c r="D74" s="19" t="s">
        <v>19</v>
      </c>
      <c r="E74" s="19" t="s">
        <v>66</v>
      </c>
      <c r="F74" s="19" t="s">
        <v>44</v>
      </c>
      <c r="G74" s="51">
        <v>82464.67</v>
      </c>
      <c r="H74" s="51"/>
      <c r="I74" s="51">
        <v>82464.67</v>
      </c>
      <c r="J74" s="51">
        <v>0</v>
      </c>
      <c r="K74" s="51"/>
      <c r="L74" s="7">
        <v>0</v>
      </c>
      <c r="M74" s="51">
        <v>33810.5</v>
      </c>
      <c r="N74" s="51"/>
      <c r="O74" s="51">
        <v>33810.5</v>
      </c>
      <c r="P74" s="51">
        <v>33810.5</v>
      </c>
      <c r="Q74" s="51"/>
      <c r="R74" s="51">
        <v>33810.5</v>
      </c>
      <c r="S74" s="11"/>
      <c r="T74" s="11"/>
      <c r="U74" s="11"/>
      <c r="V74" s="11"/>
      <c r="W74" s="11"/>
      <c r="X74" s="11"/>
      <c r="Y74" s="11"/>
      <c r="Z74" s="11"/>
    </row>
    <row r="75" spans="1:31" s="12" customFormat="1" ht="64.5" customHeight="1">
      <c r="A75" s="53" t="s">
        <v>155</v>
      </c>
      <c r="B75" s="54"/>
      <c r="C75" s="54"/>
      <c r="D75" s="54"/>
      <c r="E75" s="19"/>
      <c r="F75" s="19"/>
      <c r="G75" s="51">
        <f>G76</f>
        <v>0</v>
      </c>
      <c r="H75" s="51">
        <f t="shared" ref="H75:P75" si="32">H76</f>
        <v>6700</v>
      </c>
      <c r="I75" s="51">
        <f t="shared" si="32"/>
        <v>6700</v>
      </c>
      <c r="J75" s="51">
        <f t="shared" si="32"/>
        <v>0</v>
      </c>
      <c r="K75" s="51">
        <f t="shared" si="32"/>
        <v>6700</v>
      </c>
      <c r="L75" s="51">
        <f t="shared" si="32"/>
        <v>6700</v>
      </c>
      <c r="M75" s="51">
        <f t="shared" si="32"/>
        <v>0</v>
      </c>
      <c r="N75" s="51">
        <f t="shared" si="32"/>
        <v>0</v>
      </c>
      <c r="O75" s="51">
        <f t="shared" si="32"/>
        <v>0</v>
      </c>
      <c r="P75" s="51">
        <f t="shared" si="32"/>
        <v>0</v>
      </c>
      <c r="Q75" s="60"/>
      <c r="R75" s="60"/>
      <c r="S75" s="11"/>
      <c r="T75" s="11"/>
      <c r="U75" s="11"/>
      <c r="V75" s="11"/>
      <c r="W75" s="11"/>
      <c r="X75" s="11"/>
      <c r="Y75" s="11"/>
      <c r="Z75" s="11"/>
    </row>
    <row r="76" spans="1:31" s="12" customFormat="1" ht="166.5" customHeight="1">
      <c r="A76" s="58" t="s">
        <v>156</v>
      </c>
      <c r="B76" s="39" t="s">
        <v>157</v>
      </c>
      <c r="C76" s="19" t="s">
        <v>24</v>
      </c>
      <c r="D76" s="19" t="s">
        <v>34</v>
      </c>
      <c r="E76" s="19" t="s">
        <v>17</v>
      </c>
      <c r="F76" s="19" t="s">
        <v>158</v>
      </c>
      <c r="G76" s="51"/>
      <c r="H76" s="51">
        <v>6700</v>
      </c>
      <c r="I76" s="51">
        <f>H76</f>
        <v>6700</v>
      </c>
      <c r="J76" s="51"/>
      <c r="K76" s="51">
        <v>6700</v>
      </c>
      <c r="L76" s="7">
        <f>K76</f>
        <v>6700</v>
      </c>
      <c r="M76" s="51"/>
      <c r="N76" s="51"/>
      <c r="O76" s="51"/>
      <c r="P76" s="51"/>
      <c r="Q76" s="60"/>
      <c r="R76" s="60"/>
      <c r="S76" s="11"/>
      <c r="T76" s="11"/>
      <c r="U76" s="11"/>
      <c r="V76" s="11"/>
      <c r="W76" s="11"/>
      <c r="X76" s="11"/>
      <c r="Y76" s="11"/>
      <c r="Z76" s="11"/>
    </row>
    <row r="77" spans="1:31" s="12" customFormat="1" ht="56.25" customHeight="1">
      <c r="A77" s="61" t="s">
        <v>165</v>
      </c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2"/>
      <c r="R77" s="11"/>
      <c r="S77" s="11"/>
      <c r="T77" s="11"/>
      <c r="U77" s="11"/>
      <c r="V77" s="11"/>
      <c r="W77" s="11"/>
      <c r="X77" s="11"/>
      <c r="Y77" s="11"/>
      <c r="Z77" s="11"/>
    </row>
    <row r="78" spans="1:31" s="12" customFormat="1" ht="17.25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1"/>
      <c r="S78" s="11"/>
      <c r="T78" s="11"/>
      <c r="U78" s="11"/>
      <c r="V78" s="11"/>
      <c r="W78" s="11"/>
      <c r="X78" s="11"/>
      <c r="Y78" s="11"/>
      <c r="Z78" s="11"/>
    </row>
    <row r="79" spans="1:31" s="12" customFormat="1" ht="15.7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1"/>
      <c r="S79" s="11"/>
      <c r="T79" s="11"/>
      <c r="U79" s="11"/>
      <c r="V79" s="11"/>
      <c r="W79" s="11"/>
      <c r="X79" s="11"/>
      <c r="Y79" s="11"/>
      <c r="Z79" s="11"/>
    </row>
    <row r="80" spans="1:31" s="12" customFormat="1" ht="15.7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1"/>
      <c r="S80" s="11"/>
      <c r="T80" s="11"/>
      <c r="U80" s="11"/>
      <c r="V80" s="11"/>
      <c r="W80" s="11"/>
      <c r="X80" s="11"/>
      <c r="Y80" s="11"/>
      <c r="Z80" s="11"/>
    </row>
    <row r="81" spans="1:26" s="12" customFormat="1" ht="15.7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1"/>
      <c r="S81" s="11"/>
      <c r="T81" s="11"/>
      <c r="U81" s="11"/>
      <c r="V81" s="11"/>
      <c r="W81" s="11"/>
      <c r="X81" s="11"/>
      <c r="Y81" s="11"/>
      <c r="Z81" s="11"/>
    </row>
    <row r="82" spans="1:26" s="12" customFormat="1" ht="36.75" customHeight="1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s="12" customFormat="1" ht="30" customHeight="1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s="12" customFormat="1" ht="15.7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1"/>
      <c r="S84" s="11"/>
      <c r="T84" s="11"/>
      <c r="U84" s="11"/>
      <c r="V84" s="11"/>
      <c r="W84" s="11"/>
      <c r="X84" s="11"/>
      <c r="Y84" s="11"/>
      <c r="Z84" s="11"/>
    </row>
    <row r="85" spans="1:26" s="12" customFormat="1" ht="16.5" customHeight="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1"/>
      <c r="S85" s="11"/>
      <c r="T85" s="11"/>
      <c r="U85" s="11"/>
      <c r="V85" s="11"/>
      <c r="W85" s="11"/>
      <c r="X85" s="11"/>
      <c r="Y85" s="11"/>
      <c r="Z85" s="11"/>
    </row>
    <row r="86" spans="1:26" s="12" customFormat="1" ht="15.7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1"/>
      <c r="S86" s="11"/>
      <c r="T86" s="11"/>
      <c r="U86" s="11"/>
      <c r="V86" s="11"/>
      <c r="W86" s="11"/>
      <c r="X86" s="11"/>
      <c r="Y86" s="11"/>
      <c r="Z86" s="11"/>
    </row>
    <row r="87" spans="1:26" s="12" customFormat="1" ht="15.7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1"/>
      <c r="S87" s="11"/>
      <c r="T87" s="11"/>
      <c r="U87" s="11"/>
      <c r="V87" s="11"/>
      <c r="W87" s="11"/>
      <c r="X87" s="11"/>
      <c r="Y87" s="11"/>
      <c r="Z87" s="11"/>
    </row>
    <row r="88" spans="1:26" s="12" customFormat="1" ht="15.7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15.7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4"/>
      <c r="N89" s="14"/>
      <c r="O89" s="14"/>
      <c r="P89" s="10"/>
      <c r="Q89" s="10"/>
    </row>
    <row r="90" spans="1:26" ht="15.7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2"/>
      <c r="S90" s="2"/>
      <c r="T90" s="2"/>
      <c r="U90" s="2"/>
      <c r="V90" s="2"/>
      <c r="W90" s="2"/>
      <c r="X90" s="2"/>
      <c r="Y90" s="2"/>
      <c r="Z90" s="2"/>
    </row>
    <row r="91" spans="1:26" ht="15.7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2"/>
      <c r="S91" s="2"/>
      <c r="T91" s="2"/>
      <c r="U91" s="2"/>
      <c r="V91" s="2"/>
      <c r="W91" s="2"/>
      <c r="X91" s="2"/>
      <c r="Y91" s="2"/>
      <c r="Z91" s="2"/>
    </row>
  </sheetData>
  <mergeCells count="43">
    <mergeCell ref="A11:R11"/>
    <mergeCell ref="A66:D66"/>
    <mergeCell ref="E13:E14"/>
    <mergeCell ref="A16:D16"/>
    <mergeCell ref="A33:D33"/>
    <mergeCell ref="B13:B14"/>
    <mergeCell ref="C13:C14"/>
    <mergeCell ref="A57:D57"/>
    <mergeCell ref="A13:A14"/>
    <mergeCell ref="A17:D17"/>
    <mergeCell ref="A18:D18"/>
    <mergeCell ref="A63:F63"/>
    <mergeCell ref="A39:D39"/>
    <mergeCell ref="A46:D46"/>
    <mergeCell ref="A29:D29"/>
    <mergeCell ref="A56:D56"/>
    <mergeCell ref="A59:D59"/>
    <mergeCell ref="A77:P77"/>
    <mergeCell ref="A83:P83"/>
    <mergeCell ref="A70:D70"/>
    <mergeCell ref="A73:D73"/>
    <mergeCell ref="A82:P82"/>
    <mergeCell ref="A75:D75"/>
    <mergeCell ref="A42:D42"/>
    <mergeCell ref="A37:D37"/>
    <mergeCell ref="A24:D24"/>
    <mergeCell ref="A23:D23"/>
    <mergeCell ref="M13:M14"/>
    <mergeCell ref="G13:G14"/>
    <mergeCell ref="A21:D21"/>
    <mergeCell ref="A12:P12"/>
    <mergeCell ref="H13:H14"/>
    <mergeCell ref="F13:F14"/>
    <mergeCell ref="D13:D14"/>
    <mergeCell ref="P13:P14"/>
    <mergeCell ref="N13:N14"/>
    <mergeCell ref="O13:O14"/>
    <mergeCell ref="J13:J14"/>
    <mergeCell ref="Q13:Q14"/>
    <mergeCell ref="R13:R14"/>
    <mergeCell ref="I13:I14"/>
    <mergeCell ref="K13:K14"/>
    <mergeCell ref="L13:L14"/>
  </mergeCells>
  <phoneticPr fontId="5" type="noConversion"/>
  <printOptions horizontalCentered="1"/>
  <pageMargins left="0.39370078740157483" right="0.39370078740157483" top="0.74803149606299213" bottom="0.55118110236220474" header="0.31496062992125984" footer="0.31496062992125984"/>
  <pageSetup paperSize="9" scale="76" fitToHeight="25" orientation="landscape" horizontalDpi="4294967295" verticalDpi="4294967295" r:id="rId1"/>
  <headerFooter>
    <oddFooter>&amp;C&amp;P</oddFooter>
  </headerFooter>
  <rowBreaks count="3" manualBreakCount="3">
    <brk id="20" max="17" man="1"/>
    <brk id="32" max="17" man="1"/>
    <brk id="38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Долгопольский Александр Олегович</dc:creator>
  <cp:lastModifiedBy>minfin user</cp:lastModifiedBy>
  <cp:lastPrinted>2017-06-09T11:16:23Z</cp:lastPrinted>
  <dcterms:created xsi:type="dcterms:W3CDTF">2014-05-08T06:25:05Z</dcterms:created>
  <dcterms:modified xsi:type="dcterms:W3CDTF">2017-06-09T11:16:27Z</dcterms:modified>
</cp:coreProperties>
</file>