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Лист1!$6:$8</definedName>
    <definedName name="_xlnm.Print_Area" localSheetId="0">Лист1!$A$1:$R$70</definedName>
  </definedNames>
  <calcPr calcId="125725"/>
</workbook>
</file>

<file path=xl/calcChain.xml><?xml version="1.0" encoding="utf-8"?>
<calcChain xmlns="http://schemas.openxmlformats.org/spreadsheetml/2006/main">
  <c r="P68" i="2"/>
  <c r="O68"/>
  <c r="N68"/>
  <c r="M68"/>
  <c r="L68"/>
  <c r="K68"/>
  <c r="J68"/>
  <c r="H68"/>
  <c r="G68"/>
  <c r="L69"/>
  <c r="I69"/>
  <c r="I68" s="1"/>
  <c r="I45"/>
  <c r="I40"/>
  <c r="H13" l="1"/>
  <c r="K13"/>
  <c r="I12" l="1"/>
  <c r="H12"/>
  <c r="I11" l="1"/>
  <c r="I13"/>
  <c r="H33"/>
  <c r="I29"/>
  <c r="I24"/>
  <c r="K11" l="1"/>
  <c r="P14"/>
  <c r="M14"/>
  <c r="K14"/>
  <c r="J14"/>
  <c r="L14" s="1"/>
  <c r="H14"/>
  <c r="G14"/>
  <c r="I14" s="1"/>
  <c r="I10" s="1"/>
  <c r="I15"/>
  <c r="K10" l="1"/>
  <c r="M26"/>
  <c r="I58" l="1"/>
  <c r="I57"/>
  <c r="I54"/>
  <c r="I55"/>
  <c r="I53"/>
  <c r="I37" l="1"/>
  <c r="I38"/>
  <c r="I36"/>
  <c r="I34"/>
  <c r="I33"/>
  <c r="I32" l="1"/>
  <c r="L24"/>
  <c r="J11"/>
  <c r="J10" s="1"/>
  <c r="P50"/>
  <c r="P49" s="1"/>
  <c r="M22"/>
  <c r="M16" s="1"/>
  <c r="L15" l="1"/>
  <c r="R51"/>
  <c r="O24"/>
  <c r="O29"/>
  <c r="Q66"/>
  <c r="Q63"/>
  <c r="Q59"/>
  <c r="Q56"/>
  <c r="Q52"/>
  <c r="Q50"/>
  <c r="R50" s="1"/>
  <c r="Q39"/>
  <c r="Q35"/>
  <c r="Q32"/>
  <c r="Q30"/>
  <c r="Q26"/>
  <c r="Q22"/>
  <c r="Q17"/>
  <c r="Q10"/>
  <c r="N56"/>
  <c r="N52"/>
  <c r="N39"/>
  <c r="N35"/>
  <c r="N32"/>
  <c r="N30"/>
  <c r="N26"/>
  <c r="O26" s="1"/>
  <c r="N22"/>
  <c r="O22" s="1"/>
  <c r="N17"/>
  <c r="N50"/>
  <c r="N59"/>
  <c r="N63"/>
  <c r="N66"/>
  <c r="L64"/>
  <c r="L62"/>
  <c r="L61"/>
  <c r="L60"/>
  <c r="L25"/>
  <c r="R10"/>
  <c r="O10"/>
  <c r="N10"/>
  <c r="K63"/>
  <c r="K59"/>
  <c r="K56"/>
  <c r="K52"/>
  <c r="K39"/>
  <c r="K32"/>
  <c r="K30"/>
  <c r="K26"/>
  <c r="K22"/>
  <c r="P10"/>
  <c r="P9" s="1"/>
  <c r="M10"/>
  <c r="M9" s="1"/>
  <c r="N49" l="1"/>
  <c r="Q16"/>
  <c r="Q49"/>
  <c r="R49" s="1"/>
  <c r="N16"/>
  <c r="N9" s="1"/>
  <c r="H66"/>
  <c r="Q9" l="1"/>
  <c r="R9" s="1"/>
  <c r="O16"/>
  <c r="O9" s="1"/>
  <c r="J66"/>
  <c r="K66"/>
  <c r="L58"/>
  <c r="L66" l="1"/>
  <c r="L57"/>
  <c r="H56"/>
  <c r="L55"/>
  <c r="L54"/>
  <c r="L53"/>
  <c r="H52"/>
  <c r="L48"/>
  <c r="L47"/>
  <c r="L46"/>
  <c r="L45"/>
  <c r="L44"/>
  <c r="L43"/>
  <c r="L42"/>
  <c r="L41"/>
  <c r="L40"/>
  <c r="H39"/>
  <c r="L37"/>
  <c r="L36"/>
  <c r="H35"/>
  <c r="L34"/>
  <c r="L33"/>
  <c r="H32"/>
  <c r="L31"/>
  <c r="H30"/>
  <c r="L29"/>
  <c r="L28"/>
  <c r="L23"/>
  <c r="H17"/>
  <c r="H22"/>
  <c r="L20"/>
  <c r="L12"/>
  <c r="H26"/>
  <c r="H11"/>
  <c r="H10" s="1"/>
  <c r="I63"/>
  <c r="H63"/>
  <c r="G63"/>
  <c r="H49" l="1"/>
  <c r="L19"/>
  <c r="K50"/>
  <c r="K49" s="1"/>
  <c r="L18"/>
  <c r="L21"/>
  <c r="K35"/>
  <c r="H16"/>
  <c r="H9" s="1"/>
  <c r="L65"/>
  <c r="L13"/>
  <c r="L27"/>
  <c r="J59"/>
  <c r="L59" s="1"/>
  <c r="I59"/>
  <c r="H59"/>
  <c r="G59"/>
  <c r="J56"/>
  <c r="L56" s="1"/>
  <c r="J52"/>
  <c r="L52" s="1"/>
  <c r="J50"/>
  <c r="J39"/>
  <c r="L39" s="1"/>
  <c r="J35"/>
  <c r="J32"/>
  <c r="L32" s="1"/>
  <c r="J30"/>
  <c r="L30" s="1"/>
  <c r="J26"/>
  <c r="L26" s="1"/>
  <c r="J22"/>
  <c r="L22" s="1"/>
  <c r="J17"/>
  <c r="I30"/>
  <c r="I17"/>
  <c r="I22"/>
  <c r="I26"/>
  <c r="I35"/>
  <c r="I39"/>
  <c r="I50"/>
  <c r="I52"/>
  <c r="I56"/>
  <c r="G39"/>
  <c r="G32"/>
  <c r="L50" l="1"/>
  <c r="L38"/>
  <c r="L10"/>
  <c r="L11"/>
  <c r="L35"/>
  <c r="K17"/>
  <c r="K16" s="1"/>
  <c r="K9" s="1"/>
  <c r="L51"/>
  <c r="J63"/>
  <c r="L63" s="1"/>
  <c r="I16"/>
  <c r="I49"/>
  <c r="J16"/>
  <c r="J9" s="1"/>
  <c r="J49"/>
  <c r="L49" s="1"/>
  <c r="G56"/>
  <c r="G17"/>
  <c r="G52"/>
  <c r="G35"/>
  <c r="G26"/>
  <c r="G11"/>
  <c r="G10" s="1"/>
  <c r="G50"/>
  <c r="G66"/>
  <c r="I66" s="1"/>
  <c r="G22"/>
  <c r="G30"/>
  <c r="B8"/>
  <c r="C8" s="1"/>
  <c r="D8" s="1"/>
  <c r="E8" s="1"/>
  <c r="F8" s="1"/>
  <c r="G8" s="1"/>
  <c r="I9" l="1"/>
  <c r="L17"/>
  <c r="L16"/>
  <c r="L9" s="1"/>
  <c r="G49"/>
  <c r="G16"/>
  <c r="G9" s="1"/>
</calcChain>
</file>

<file path=xl/sharedStrings.xml><?xml version="1.0" encoding="utf-8"?>
<sst xmlns="http://schemas.openxmlformats.org/spreadsheetml/2006/main" count="290" uniqueCount="167">
  <si>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</si>
  <si>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</si>
  <si>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</si>
  <si>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</si>
  <si>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</si>
  <si>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</si>
  <si>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</si>
  <si>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</si>
  <si>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</si>
  <si>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</si>
  <si>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</si>
  <si>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</si>
  <si>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</si>
  <si>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</si>
  <si>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</si>
  <si>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</si>
  <si>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</si>
  <si>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</si>
  <si>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</si>
  <si>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</si>
  <si>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</si>
  <si>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</si>
  <si>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</si>
  <si>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</si>
  <si>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</si>
  <si>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</si>
  <si>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</si>
  <si>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</si>
  <si>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</si>
  <si>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</si>
  <si>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</si>
  <si>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</si>
  <si>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</si>
  <si>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</si>
  <si>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</si>
  <si>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</si>
  <si>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</si>
  <si>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</si>
  <si>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</si>
  <si>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</si>
  <si>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</si>
  <si>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</si>
  <si>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</si>
  <si>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</si>
  <si>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</si>
  <si>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</si>
  <si>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</si>
  <si>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</si>
  <si>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</si>
  <si>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</si>
  <si>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</si>
  <si>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</si>
  <si>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</si>
  <si>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</si>
  <si>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</si>
  <si>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</si>
  <si>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</si>
  <si>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</si>
  <si>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</si>
  <si>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</si>
  <si>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</si>
  <si>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</si>
  <si>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</si>
  <si>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</si>
  <si>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</si>
  <si>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</si>
  <si>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</si>
  <si>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</si>
  <si>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</si>
  <si>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</si>
  <si>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</si>
  <si>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</si>
  <si>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</si>
  <si>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</si>
  <si>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</si>
  <si>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</si>
  <si>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</si>
  <si>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</si>
  <si>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</si>
  <si>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</si>
  <si>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</si>
  <si>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</si>
  <si>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</si>
  <si>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</si>
  <si>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</si>
  <si>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</si>
  <si>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</si>
  <si>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</si>
  <si>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</si>
  <si>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</si>
  <si>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</si>
  <si>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</si>
  <si>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</si>
  <si>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</si>
  <si>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</si>
  <si>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</si>
  <si>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</si>
  <si>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</si>
  <si>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</si>
  <si>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</si>
  <si>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</si>
  <si>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</si>
  <si>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</si>
  <si>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</si>
  <si>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</si>
  <si>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</si>
  <si>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</si>
  <si>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</si>
  <si>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</si>
  <si>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</si>
  <si>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</si>
  <si>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</si>
  <si>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</si>
  <si>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</si>
  <si>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</si>
  <si>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</si>
  <si>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</si>
  <si>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</si>
  <si>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</si>
  <si>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</si>
  <si>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</si>
  <si>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</si>
  <si>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</si>
  <si>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</si>
  <si>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</si>
  <si>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</si>
  <si>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</si>
  <si>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</si>
  <si>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</si>
  <si>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</si>
  <si>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</si>
  <si>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</si>
  <si>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</si>
  <si>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</si>
  <si>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</si>
  <si>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</si>
  <si>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</si>
  <si>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 xml:space="preserve">Предлагаемые изменения в областную адресную инвестиционную программу на 2017 год и на плановый период 2018 и 2019 годов  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</si>
  <si>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</si>
  <si>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</si>
  <si>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</si>
  <si>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8 б</t>
  </si>
  <si>
    <t>9 б</t>
  </si>
  <si>
    <t>9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</si>
  <si>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</si>
  <si>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</si>
  <si>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</si>
  <si>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2017 год с учетом изменений,               тыс. рублей</t>
  </si>
  <si>
    <t>Общий (предельный) объем бюджетных ассигнований областного бюджета на 2018 год с учетом изменений,                тыс. рублей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</si>
  <si>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</si>
  <si>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</si>
  <si>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</si>
  <si>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7б</t>
  </si>
  <si>
    <t>Общий объем капитальных вложений за счет всех источников с учетом изменений, тыс. рублей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</si>
  <si>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</si>
  <si>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</si>
  <si>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</si>
  <si>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</si>
  <si>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</si>
  <si>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</si>
  <si>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 xml:space="preserve">88 351 кв. м жилых площадей
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</si>
  <si>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</si>
  <si>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1. Проектирование и строительство больницы на 15 коек с поликлиникой на 100 посещений, Обозерский филиал ГБУЗ "Плесецкая ЦРБ"</t>
  </si>
  <si>
    <t>15 коек</t>
  </si>
  <si>
    <t>2017/-</t>
  </si>
  <si>
    <t xml:space="preserve">             Приложение № 10</t>
  </si>
  <si>
    <t xml:space="preserve">             к пояснительной записке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</si>
</sst>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0" xfId="0" applyFill="1" applyBorder="1" applyAlignment="1"/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E84"/>
  <sheetViews>
    <sheetView showGridLines="0" tabSelected="1" view="pageBreakPreview" zoomScale="94" zoomScaleNormal="100" zoomScaleSheetLayoutView="94" workbookViewId="0">
      <selection activeCell="J10" sqref="J10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18.85546875" style="2" customWidth="1"/>
    <col min="4" max="4" width="16.140625" style="2" customWidth="1"/>
    <col min="5" max="5" width="23.85546875" style="2" customWidth="1"/>
    <col min="6" max="6" width="12.28515625" style="2" customWidth="1"/>
    <col min="7" max="7" width="15.85546875" style="2" customWidth="1"/>
    <col min="8" max="8" width="18.42578125" style="2" customWidth="1"/>
    <col min="9" max="9" width="17.140625" style="2" customWidth="1"/>
    <col min="10" max="10" width="15" style="2" customWidth="1"/>
    <col min="11" max="11" width="15.140625" style="2" customWidth="1"/>
    <col min="12" max="13" width="15" style="2" customWidth="1"/>
    <col min="14" max="15" width="15.140625" style="2" hidden="1" customWidth="1"/>
    <col min="16" max="16" width="15" style="2" customWidth="1"/>
    <col min="17" max="17" width="15.140625" style="2" hidden="1" customWidth="1"/>
    <col min="18" max="18" width="15" style="1" hidden="1" customWidth="1"/>
    <col min="19" max="26" width="9.140625" style="1"/>
    <col min="27" max="16384" width="9.140625" style="2"/>
  </cols>
  <sheetData>
    <row r="1" spans="1:26">
      <c r="M1" s="61" t="s">
        <v>165</v>
      </c>
    </row>
    <row r="2" spans="1:26">
      <c r="M2" s="61" t="s">
        <v>166</v>
      </c>
    </row>
    <row r="3" spans="1:26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3"/>
      <c r="P3" s="3"/>
    </row>
    <row r="4" spans="1:26" ht="17.25" customHeight="1">
      <c r="A4" s="22" t="s">
        <v>137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3"/>
    </row>
    <row r="5" spans="1:26" ht="17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"/>
    </row>
    <row r="6" spans="1:26" ht="17.25" customHeight="1">
      <c r="A6" s="24" t="s">
        <v>4</v>
      </c>
      <c r="B6" s="24" t="s">
        <v>0</v>
      </c>
      <c r="C6" s="24" t="s">
        <v>5</v>
      </c>
      <c r="D6" s="24" t="s">
        <v>2</v>
      </c>
      <c r="E6" s="24" t="s">
        <v>1</v>
      </c>
      <c r="F6" s="24" t="s">
        <v>22</v>
      </c>
      <c r="G6" s="24" t="s">
        <v>57</v>
      </c>
      <c r="H6" s="34" t="s">
        <v>146</v>
      </c>
      <c r="I6" s="24" t="s">
        <v>153</v>
      </c>
      <c r="J6" s="24" t="s">
        <v>138</v>
      </c>
      <c r="K6" s="34" t="s">
        <v>146</v>
      </c>
      <c r="L6" s="24" t="s">
        <v>147</v>
      </c>
      <c r="M6" s="24" t="s">
        <v>139</v>
      </c>
      <c r="N6" s="34" t="s">
        <v>146</v>
      </c>
      <c r="O6" s="24" t="s">
        <v>148</v>
      </c>
      <c r="P6" s="24" t="s">
        <v>58</v>
      </c>
      <c r="Q6" s="34" t="s">
        <v>146</v>
      </c>
      <c r="R6" s="24" t="s">
        <v>149</v>
      </c>
    </row>
    <row r="7" spans="1:26" ht="168" customHeight="1">
      <c r="A7" s="24"/>
      <c r="B7" s="24"/>
      <c r="C7" s="25"/>
      <c r="D7" s="25"/>
      <c r="E7" s="25"/>
      <c r="F7" s="25"/>
      <c r="G7" s="25"/>
      <c r="H7" s="35"/>
      <c r="I7" s="25"/>
      <c r="J7" s="25"/>
      <c r="K7" s="35"/>
      <c r="L7" s="25"/>
      <c r="M7" s="25"/>
      <c r="N7" s="35"/>
      <c r="O7" s="25"/>
      <c r="P7" s="25"/>
      <c r="Q7" s="35"/>
      <c r="R7" s="25"/>
    </row>
    <row r="8" spans="1:26" s="6" customFormat="1" ht="18" customHeight="1">
      <c r="A8" s="15">
        <v>1</v>
      </c>
      <c r="B8" s="15">
        <f>1+A8</f>
        <v>2</v>
      </c>
      <c r="C8" s="15">
        <f t="shared" ref="C8:G8" si="0">1+B8</f>
        <v>3</v>
      </c>
      <c r="D8" s="15">
        <f t="shared" si="0"/>
        <v>4</v>
      </c>
      <c r="E8" s="15">
        <f t="shared" si="0"/>
        <v>5</v>
      </c>
      <c r="F8" s="15">
        <f t="shared" si="0"/>
        <v>6</v>
      </c>
      <c r="G8" s="15">
        <f t="shared" si="0"/>
        <v>7</v>
      </c>
      <c r="H8" s="15" t="s">
        <v>151</v>
      </c>
      <c r="I8" s="15" t="s">
        <v>152</v>
      </c>
      <c r="J8" s="15">
        <v>8</v>
      </c>
      <c r="K8" s="15" t="s">
        <v>140</v>
      </c>
      <c r="L8" s="15" t="s">
        <v>141</v>
      </c>
      <c r="M8" s="15">
        <v>9</v>
      </c>
      <c r="N8" s="15" t="s">
        <v>143</v>
      </c>
      <c r="O8" s="15" t="s">
        <v>142</v>
      </c>
      <c r="P8" s="15">
        <v>10</v>
      </c>
      <c r="Q8" s="4" t="s">
        <v>144</v>
      </c>
      <c r="R8" s="4" t="s">
        <v>145</v>
      </c>
      <c r="S8" s="5"/>
      <c r="T8" s="5"/>
      <c r="U8" s="5"/>
      <c r="V8" s="5"/>
      <c r="W8" s="5"/>
      <c r="X8" s="5"/>
      <c r="Y8" s="5"/>
      <c r="Z8" s="5"/>
    </row>
    <row r="9" spans="1:26" ht="27.75" customHeight="1">
      <c r="A9" s="26" t="s">
        <v>14</v>
      </c>
      <c r="B9" s="28"/>
      <c r="C9" s="28"/>
      <c r="D9" s="28"/>
      <c r="E9" s="20"/>
      <c r="F9" s="20"/>
      <c r="G9" s="7">
        <f>G10+G16+G26+G30+G32+G35+G39+G49+G59+G63+G66+G68</f>
        <v>14162552.219999999</v>
      </c>
      <c r="H9" s="7">
        <f t="shared" ref="H9:P9" si="1">H10+H16+H26+H30+H32+H35+H39+H49+H59+H63+H66+H68</f>
        <v>-352013.72899999999</v>
      </c>
      <c r="I9" s="7">
        <f t="shared" si="1"/>
        <v>13810538.490999999</v>
      </c>
      <c r="J9" s="7">
        <f t="shared" si="1"/>
        <v>1969844</v>
      </c>
      <c r="K9" s="7">
        <f t="shared" si="1"/>
        <v>-6194.3000000000029</v>
      </c>
      <c r="L9" s="7">
        <f t="shared" si="1"/>
        <v>1963649.6999999997</v>
      </c>
      <c r="M9" s="7">
        <f t="shared" si="1"/>
        <v>751982.3</v>
      </c>
      <c r="N9" s="7">
        <f t="shared" si="1"/>
        <v>0</v>
      </c>
      <c r="O9" s="7">
        <f t="shared" si="1"/>
        <v>751982.3</v>
      </c>
      <c r="P9" s="7">
        <f t="shared" si="1"/>
        <v>666098.4</v>
      </c>
      <c r="Q9" s="7">
        <f>Q10+Q16+Q26+Q30+Q32+Q35+Q39+Q49+Q59+Q63+Q66</f>
        <v>0</v>
      </c>
      <c r="R9" s="8">
        <f>P9+Q9</f>
        <v>666098.4</v>
      </c>
      <c r="S9" s="2"/>
      <c r="T9" s="2"/>
      <c r="U9" s="2"/>
      <c r="V9" s="2"/>
      <c r="W9" s="2"/>
      <c r="X9" s="2"/>
      <c r="Y9" s="2"/>
      <c r="Z9" s="2"/>
    </row>
    <row r="10" spans="1:26" ht="56.25" customHeight="1">
      <c r="A10" s="26" t="s">
        <v>59</v>
      </c>
      <c r="B10" s="27"/>
      <c r="C10" s="27"/>
      <c r="D10" s="27"/>
      <c r="E10" s="16"/>
      <c r="F10" s="16"/>
      <c r="G10" s="7">
        <f>G11+G14</f>
        <v>443731.20000000001</v>
      </c>
      <c r="H10" s="7">
        <f>H11+H14</f>
        <v>13301.700000000003</v>
      </c>
      <c r="I10" s="7">
        <f>I11+I14</f>
        <v>457032.9</v>
      </c>
      <c r="J10" s="7">
        <f>J11+J14</f>
        <v>362758.19999999995</v>
      </c>
      <c r="K10" s="7">
        <f>K11+K14</f>
        <v>-2630.2999999999993</v>
      </c>
      <c r="L10" s="7">
        <f t="shared" ref="L10:L66" si="2">J10+K10</f>
        <v>360127.89999999997</v>
      </c>
      <c r="M10" s="7">
        <f t="shared" ref="M10:P10" si="3">M11</f>
        <v>0</v>
      </c>
      <c r="N10" s="7">
        <f t="shared" si="3"/>
        <v>0</v>
      </c>
      <c r="O10" s="7">
        <f t="shared" si="3"/>
        <v>0</v>
      </c>
      <c r="P10" s="7">
        <f t="shared" si="3"/>
        <v>0</v>
      </c>
      <c r="Q10" s="7">
        <f t="shared" ref="Q10" si="4">Q11</f>
        <v>0</v>
      </c>
      <c r="R10" s="7">
        <f t="shared" ref="R10" si="5">R11</f>
        <v>0</v>
      </c>
      <c r="S10" s="2"/>
      <c r="T10" s="2"/>
      <c r="U10" s="2"/>
      <c r="V10" s="2"/>
      <c r="W10" s="2"/>
      <c r="X10" s="2"/>
      <c r="Y10" s="2"/>
      <c r="Z10" s="2"/>
    </row>
    <row r="11" spans="1:26" ht="107.25" customHeight="1">
      <c r="A11" s="26" t="s">
        <v>60</v>
      </c>
      <c r="B11" s="28"/>
      <c r="C11" s="28"/>
      <c r="D11" s="28"/>
      <c r="E11" s="20"/>
      <c r="F11" s="20"/>
      <c r="G11" s="7">
        <f t="shared" ref="G11" si="6">SUM(G12:G13)</f>
        <v>443731.20000000001</v>
      </c>
      <c r="H11" s="7">
        <f>H12+H13</f>
        <v>1385.8000000000029</v>
      </c>
      <c r="I11" s="7">
        <f>I12+I13</f>
        <v>445117</v>
      </c>
      <c r="J11" s="7">
        <f>J12+J13</f>
        <v>362758.19999999995</v>
      </c>
      <c r="K11" s="7">
        <f>K12+K13</f>
        <v>-13630.3</v>
      </c>
      <c r="L11" s="7">
        <f t="shared" si="2"/>
        <v>349127.89999999997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pans="1:26" ht="206.25" customHeight="1">
      <c r="A12" s="21" t="s">
        <v>136</v>
      </c>
      <c r="B12" s="17" t="s">
        <v>82</v>
      </c>
      <c r="C12" s="20" t="s">
        <v>6</v>
      </c>
      <c r="D12" s="20" t="s">
        <v>11</v>
      </c>
      <c r="E12" s="20" t="s">
        <v>61</v>
      </c>
      <c r="F12" s="20" t="s">
        <v>8</v>
      </c>
      <c r="G12" s="7">
        <v>238051.1</v>
      </c>
      <c r="H12" s="7">
        <f>15000+17938.4+9719.5</f>
        <v>42657.9</v>
      </c>
      <c r="I12" s="7">
        <f>G12+H12</f>
        <v>280709</v>
      </c>
      <c r="J12" s="7">
        <v>175000.4</v>
      </c>
      <c r="K12" s="7">
        <v>9719.5</v>
      </c>
      <c r="L12" s="7">
        <f t="shared" si="2"/>
        <v>184719.9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6" ht="183.75" customHeight="1">
      <c r="A13" s="21" t="s">
        <v>157</v>
      </c>
      <c r="B13" s="17" t="s">
        <v>62</v>
      </c>
      <c r="C13" s="20" t="s">
        <v>24</v>
      </c>
      <c r="D13" s="20" t="s">
        <v>11</v>
      </c>
      <c r="E13" s="20" t="s">
        <v>26</v>
      </c>
      <c r="F13" s="20" t="s">
        <v>94</v>
      </c>
      <c r="G13" s="7">
        <v>205680.1</v>
      </c>
      <c r="H13" s="7">
        <f>-17922.3-11000-1875.3-9719.5-755</f>
        <v>-41272.1</v>
      </c>
      <c r="I13" s="7">
        <f>G13+H13</f>
        <v>164408</v>
      </c>
      <c r="J13" s="7">
        <v>187757.8</v>
      </c>
      <c r="K13" s="7">
        <f>-11000-1875.3-9719.5-755</f>
        <v>-23349.8</v>
      </c>
      <c r="L13" s="7">
        <f t="shared" si="2"/>
        <v>164408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6" ht="76.5" customHeight="1">
      <c r="A14" s="30" t="s">
        <v>154</v>
      </c>
      <c r="B14" s="31"/>
      <c r="C14" s="31"/>
      <c r="D14" s="32"/>
      <c r="E14" s="20"/>
      <c r="F14" s="20"/>
      <c r="G14" s="7">
        <f>G15</f>
        <v>0</v>
      </c>
      <c r="H14" s="7">
        <f>H15</f>
        <v>11915.9</v>
      </c>
      <c r="I14" s="7">
        <f>G14+H14</f>
        <v>11915.9</v>
      </c>
      <c r="J14" s="7">
        <f>J15</f>
        <v>0</v>
      </c>
      <c r="K14" s="7">
        <f>K15</f>
        <v>11000</v>
      </c>
      <c r="L14" s="7">
        <f>J14+K14</f>
        <v>11000</v>
      </c>
      <c r="M14" s="7">
        <f>M15</f>
        <v>0</v>
      </c>
      <c r="N14" s="7"/>
      <c r="O14" s="7"/>
      <c r="P14" s="7">
        <f>P15</f>
        <v>0</v>
      </c>
      <c r="Q14" s="7"/>
      <c r="R14" s="7"/>
    </row>
    <row r="15" spans="1:26" ht="147" customHeight="1">
      <c r="A15" s="21" t="s">
        <v>156</v>
      </c>
      <c r="B15" s="18" t="s">
        <v>158</v>
      </c>
      <c r="C15" s="20" t="s">
        <v>36</v>
      </c>
      <c r="D15" s="20" t="s">
        <v>11</v>
      </c>
      <c r="E15" s="20" t="s">
        <v>150</v>
      </c>
      <c r="F15" s="20" t="s">
        <v>155</v>
      </c>
      <c r="G15" s="7">
        <v>0</v>
      </c>
      <c r="H15" s="7">
        <v>11915.9</v>
      </c>
      <c r="I15" s="7">
        <f>G15+H15</f>
        <v>11915.9</v>
      </c>
      <c r="J15" s="7">
        <v>0</v>
      </c>
      <c r="K15" s="7">
        <v>11000</v>
      </c>
      <c r="L15" s="7">
        <f t="shared" si="2"/>
        <v>11000</v>
      </c>
      <c r="M15" s="7">
        <v>0</v>
      </c>
      <c r="N15" s="7"/>
      <c r="O15" s="7"/>
      <c r="P15" s="7">
        <v>0</v>
      </c>
      <c r="Q15" s="7"/>
      <c r="R15" s="7"/>
    </row>
    <row r="16" spans="1:26" ht="42" customHeight="1">
      <c r="A16" s="26" t="s">
        <v>64</v>
      </c>
      <c r="B16" s="27"/>
      <c r="C16" s="27"/>
      <c r="D16" s="27"/>
      <c r="E16" s="20"/>
      <c r="F16" s="21"/>
      <c r="G16" s="7">
        <f>G17+G22</f>
        <v>1255301.2</v>
      </c>
      <c r="H16" s="7">
        <f>H17+H22</f>
        <v>17147.099999999999</v>
      </c>
      <c r="I16" s="7">
        <f>I17+I22</f>
        <v>1272448.2999999998</v>
      </c>
      <c r="J16" s="7">
        <f>J17+J22</f>
        <v>199101.8</v>
      </c>
      <c r="K16" s="7">
        <f>K17+K22</f>
        <v>20000</v>
      </c>
      <c r="L16" s="7">
        <f t="shared" si="2"/>
        <v>219101.8</v>
      </c>
      <c r="M16" s="7">
        <f>M17+M22</f>
        <v>232024.7</v>
      </c>
      <c r="N16" s="7">
        <f>N17+N22</f>
        <v>0</v>
      </c>
      <c r="O16" s="7">
        <f>M16+N16</f>
        <v>232024.7</v>
      </c>
      <c r="P16" s="7">
        <v>189190.2</v>
      </c>
      <c r="Q16" s="7">
        <f>Q17+Q22</f>
        <v>0</v>
      </c>
      <c r="R16" s="7">
        <v>189190.2</v>
      </c>
    </row>
    <row r="17" spans="1:26" ht="39" customHeight="1">
      <c r="A17" s="26" t="s">
        <v>35</v>
      </c>
      <c r="B17" s="36"/>
      <c r="C17" s="36"/>
      <c r="D17" s="36"/>
      <c r="E17" s="20"/>
      <c r="F17" s="21"/>
      <c r="G17" s="7">
        <f>SUM(G18:G21)</f>
        <v>605415.69999999995</v>
      </c>
      <c r="H17" s="7">
        <f>H18+H19+H20+H21</f>
        <v>0</v>
      </c>
      <c r="I17" s="7">
        <f>I18+I19+I20+I21</f>
        <v>605415.69999999995</v>
      </c>
      <c r="J17" s="7">
        <f>J18+J19+J20+J21</f>
        <v>46902</v>
      </c>
      <c r="K17" s="7">
        <f>K18+K19+K20+K21</f>
        <v>0</v>
      </c>
      <c r="L17" s="7">
        <f t="shared" si="2"/>
        <v>46902</v>
      </c>
      <c r="M17" s="7">
        <v>194365</v>
      </c>
      <c r="N17" s="7">
        <f>N18+N19+N20+N21</f>
        <v>0</v>
      </c>
      <c r="O17" s="7">
        <v>194365</v>
      </c>
      <c r="P17" s="7">
        <v>79622.899999999994</v>
      </c>
      <c r="Q17" s="7">
        <f>Q18+Q19+Q20+Q21</f>
        <v>0</v>
      </c>
      <c r="R17" s="7">
        <v>79622.899999999994</v>
      </c>
    </row>
    <row r="18" spans="1:26" ht="128.25" customHeight="1" outlineLevel="1">
      <c r="A18" s="21" t="s">
        <v>88</v>
      </c>
      <c r="B18" s="20" t="s">
        <v>41</v>
      </c>
      <c r="C18" s="20" t="s">
        <v>36</v>
      </c>
      <c r="D18" s="20" t="s">
        <v>11</v>
      </c>
      <c r="E18" s="20" t="s">
        <v>65</v>
      </c>
      <c r="F18" s="20" t="s">
        <v>50</v>
      </c>
      <c r="G18" s="7">
        <v>171871.5</v>
      </c>
      <c r="H18" s="8"/>
      <c r="I18" s="7">
        <v>171871.5</v>
      </c>
      <c r="J18" s="7">
        <v>0</v>
      </c>
      <c r="K18" s="7"/>
      <c r="L18" s="7">
        <f t="shared" si="2"/>
        <v>0</v>
      </c>
      <c r="M18" s="8">
        <v>7307</v>
      </c>
      <c r="N18" s="8"/>
      <c r="O18" s="8">
        <v>7307</v>
      </c>
      <c r="P18" s="8">
        <v>0</v>
      </c>
      <c r="Q18" s="8"/>
      <c r="R18" s="8">
        <v>0</v>
      </c>
    </row>
    <row r="19" spans="1:26" ht="136.5" customHeight="1" outlineLevel="1">
      <c r="A19" s="21" t="s">
        <v>96</v>
      </c>
      <c r="B19" s="20" t="s">
        <v>33</v>
      </c>
      <c r="C19" s="20" t="s">
        <v>36</v>
      </c>
      <c r="D19" s="20" t="s">
        <v>11</v>
      </c>
      <c r="E19" s="37" t="s">
        <v>55</v>
      </c>
      <c r="F19" s="20" t="s">
        <v>46</v>
      </c>
      <c r="G19" s="7">
        <v>101257.9</v>
      </c>
      <c r="H19" s="8"/>
      <c r="I19" s="7">
        <v>101257.9</v>
      </c>
      <c r="J19" s="7">
        <v>0</v>
      </c>
      <c r="K19" s="7"/>
      <c r="L19" s="7">
        <f t="shared" si="2"/>
        <v>0</v>
      </c>
      <c r="M19" s="8">
        <v>37693</v>
      </c>
      <c r="N19" s="8"/>
      <c r="O19" s="8">
        <v>37693</v>
      </c>
      <c r="P19" s="8">
        <v>40000</v>
      </c>
      <c r="Q19" s="8"/>
      <c r="R19" s="8">
        <v>40000</v>
      </c>
    </row>
    <row r="20" spans="1:26" ht="129" customHeight="1" outlineLevel="1">
      <c r="A20" s="21" t="s">
        <v>91</v>
      </c>
      <c r="B20" s="20" t="s">
        <v>42</v>
      </c>
      <c r="C20" s="20" t="s">
        <v>36</v>
      </c>
      <c r="D20" s="20" t="s">
        <v>11</v>
      </c>
      <c r="E20" s="20" t="s">
        <v>66</v>
      </c>
      <c r="F20" s="20" t="s">
        <v>32</v>
      </c>
      <c r="G20" s="8">
        <v>79058</v>
      </c>
      <c r="H20" s="8"/>
      <c r="I20" s="8">
        <v>79058</v>
      </c>
      <c r="J20" s="7">
        <v>46902</v>
      </c>
      <c r="K20" s="7"/>
      <c r="L20" s="7">
        <f t="shared" si="2"/>
        <v>46902</v>
      </c>
      <c r="M20" s="8">
        <v>29705</v>
      </c>
      <c r="N20" s="8"/>
      <c r="O20" s="8">
        <v>29705</v>
      </c>
      <c r="P20" s="8">
        <v>0</v>
      </c>
      <c r="Q20" s="8"/>
      <c r="R20" s="8">
        <v>0</v>
      </c>
    </row>
    <row r="21" spans="1:26" ht="129" customHeight="1" outlineLevel="1">
      <c r="A21" s="21" t="s">
        <v>125</v>
      </c>
      <c r="B21" s="20" t="s">
        <v>92</v>
      </c>
      <c r="C21" s="20" t="s">
        <v>36</v>
      </c>
      <c r="D21" s="20" t="s">
        <v>11</v>
      </c>
      <c r="E21" s="20" t="s">
        <v>66</v>
      </c>
      <c r="F21" s="20" t="s">
        <v>93</v>
      </c>
      <c r="G21" s="8">
        <v>253228.3</v>
      </c>
      <c r="H21" s="8"/>
      <c r="I21" s="8">
        <v>253228.3</v>
      </c>
      <c r="J21" s="7">
        <v>0</v>
      </c>
      <c r="K21" s="7"/>
      <c r="L21" s="7">
        <f t="shared" si="2"/>
        <v>0</v>
      </c>
      <c r="M21" s="8">
        <v>119660</v>
      </c>
      <c r="N21" s="8"/>
      <c r="O21" s="8">
        <v>119660</v>
      </c>
      <c r="P21" s="8">
        <v>39622.9</v>
      </c>
      <c r="Q21" s="8"/>
      <c r="R21" s="8">
        <v>39622.9</v>
      </c>
    </row>
    <row r="22" spans="1:26" ht="51.75" customHeight="1">
      <c r="A22" s="26" t="s">
        <v>38</v>
      </c>
      <c r="B22" s="36"/>
      <c r="C22" s="36"/>
      <c r="D22" s="36"/>
      <c r="E22" s="20"/>
      <c r="F22" s="21"/>
      <c r="G22" s="7">
        <f t="shared" ref="G22" si="7">SUM(G23:G25)</f>
        <v>649885.5</v>
      </c>
      <c r="H22" s="7">
        <f>H23+H24</f>
        <v>17147.099999999999</v>
      </c>
      <c r="I22" s="7">
        <f>I23+I24</f>
        <v>667032.6</v>
      </c>
      <c r="J22" s="7">
        <f>J23+J24</f>
        <v>152199.79999999999</v>
      </c>
      <c r="K22" s="7">
        <f t="shared" ref="K22" si="8">K23+K24</f>
        <v>20000</v>
      </c>
      <c r="L22" s="7">
        <f t="shared" si="2"/>
        <v>172199.8</v>
      </c>
      <c r="M22" s="7">
        <f>M24</f>
        <v>37659.699999999997</v>
      </c>
      <c r="N22" s="7">
        <f>N23+N24</f>
        <v>0</v>
      </c>
      <c r="O22" s="7">
        <f>M22+N22</f>
        <v>37659.699999999997</v>
      </c>
      <c r="P22" s="7">
        <v>109567.3</v>
      </c>
      <c r="Q22" s="7">
        <f>Q23+Q24</f>
        <v>0</v>
      </c>
      <c r="R22" s="7">
        <v>109567.3</v>
      </c>
    </row>
    <row r="23" spans="1:26" ht="135" customHeight="1" outlineLevel="1">
      <c r="A23" s="21" t="s">
        <v>89</v>
      </c>
      <c r="B23" s="20" t="s">
        <v>39</v>
      </c>
      <c r="C23" s="20" t="s">
        <v>36</v>
      </c>
      <c r="D23" s="20" t="s">
        <v>11</v>
      </c>
      <c r="E23" s="20" t="s">
        <v>67</v>
      </c>
      <c r="F23" s="20" t="s">
        <v>94</v>
      </c>
      <c r="G23" s="7">
        <v>316480</v>
      </c>
      <c r="H23" s="7"/>
      <c r="I23" s="7">
        <v>316480</v>
      </c>
      <c r="J23" s="7">
        <v>132159.79999999999</v>
      </c>
      <c r="K23" s="7">
        <v>20000</v>
      </c>
      <c r="L23" s="7">
        <f t="shared" si="2"/>
        <v>152159.79999999999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</row>
    <row r="24" spans="1:26" ht="135.75" customHeight="1" outlineLevel="1">
      <c r="A24" s="21" t="s">
        <v>159</v>
      </c>
      <c r="B24" s="20" t="s">
        <v>40</v>
      </c>
      <c r="C24" s="20" t="s">
        <v>6</v>
      </c>
      <c r="D24" s="20" t="s">
        <v>11</v>
      </c>
      <c r="E24" s="20" t="s">
        <v>26</v>
      </c>
      <c r="F24" s="20" t="s">
        <v>95</v>
      </c>
      <c r="G24" s="7">
        <v>333405.5</v>
      </c>
      <c r="H24" s="8">
        <v>17147.099999999999</v>
      </c>
      <c r="I24" s="7">
        <f>G24+H24</f>
        <v>350552.6</v>
      </c>
      <c r="J24" s="7">
        <v>20040</v>
      </c>
      <c r="K24" s="7"/>
      <c r="L24" s="7">
        <f>J24+K24</f>
        <v>20040</v>
      </c>
      <c r="M24" s="8">
        <v>37659.699999999997</v>
      </c>
      <c r="N24" s="8"/>
      <c r="O24" s="8">
        <f>M24+N24</f>
        <v>37659.699999999997</v>
      </c>
      <c r="P24" s="8">
        <v>109567.3</v>
      </c>
      <c r="Q24" s="8"/>
      <c r="R24" s="8">
        <v>109567.3</v>
      </c>
    </row>
    <row r="25" spans="1:26" ht="45.75" hidden="1" customHeight="1">
      <c r="A25" s="21"/>
      <c r="B25" s="20"/>
      <c r="C25" s="20"/>
      <c r="D25" s="20"/>
      <c r="E25" s="20"/>
      <c r="F25" s="20"/>
      <c r="G25" s="7"/>
      <c r="H25" s="8">
        <v>0</v>
      </c>
      <c r="I25" s="8">
        <v>0</v>
      </c>
      <c r="J25" s="8">
        <v>0</v>
      </c>
      <c r="K25" s="8">
        <v>0</v>
      </c>
      <c r="L25" s="7">
        <f t="shared" si="2"/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</row>
    <row r="26" spans="1:26" ht="38.25" customHeight="1">
      <c r="A26" s="38" t="s">
        <v>69</v>
      </c>
      <c r="B26" s="38"/>
      <c r="C26" s="38"/>
      <c r="D26" s="38"/>
      <c r="E26" s="39"/>
      <c r="F26" s="39"/>
      <c r="G26" s="40">
        <f t="shared" ref="G26" si="9">SUM(G27:G29)</f>
        <v>998590.7</v>
      </c>
      <c r="H26" s="40">
        <f>H27+H28+H29</f>
        <v>-22949.7</v>
      </c>
      <c r="I26" s="40">
        <f>I27+I28+I29</f>
        <v>975641</v>
      </c>
      <c r="J26" s="40">
        <f>J27+J28+J29</f>
        <v>185424.5</v>
      </c>
      <c r="K26" s="40">
        <f t="shared" ref="K26" si="10">K27+K28+K29</f>
        <v>17000</v>
      </c>
      <c r="L26" s="7">
        <f t="shared" si="2"/>
        <v>202424.5</v>
      </c>
      <c r="M26" s="40">
        <f>SUM(M27:M29)</f>
        <v>45004.7</v>
      </c>
      <c r="N26" s="40">
        <f>N27+N28+N29</f>
        <v>0</v>
      </c>
      <c r="O26" s="40">
        <f>M26+N26</f>
        <v>45004.7</v>
      </c>
      <c r="P26" s="40">
        <v>0</v>
      </c>
      <c r="Q26" s="40">
        <f>Q27+Q28+Q29</f>
        <v>0</v>
      </c>
      <c r="R26" s="40">
        <v>0</v>
      </c>
    </row>
    <row r="27" spans="1:26" ht="154.5" customHeight="1" outlineLevel="1">
      <c r="A27" s="21" t="s">
        <v>15</v>
      </c>
      <c r="B27" s="20" t="s">
        <v>16</v>
      </c>
      <c r="C27" s="20" t="s">
        <v>24</v>
      </c>
      <c r="D27" s="20" t="s">
        <v>11</v>
      </c>
      <c r="E27" s="20" t="s">
        <v>26</v>
      </c>
      <c r="F27" s="20" t="s">
        <v>8</v>
      </c>
      <c r="G27" s="8">
        <v>574511.9</v>
      </c>
      <c r="H27" s="8"/>
      <c r="I27" s="8">
        <v>574511.9</v>
      </c>
      <c r="J27" s="8">
        <v>64424.5</v>
      </c>
      <c r="K27" s="8">
        <v>17000</v>
      </c>
      <c r="L27" s="7">
        <f t="shared" si="2"/>
        <v>81424.5</v>
      </c>
      <c r="M27" s="8">
        <v>15000</v>
      </c>
      <c r="N27" s="8"/>
      <c r="O27" s="8">
        <v>15000</v>
      </c>
      <c r="P27" s="8">
        <v>0</v>
      </c>
      <c r="Q27" s="8"/>
      <c r="R27" s="8">
        <v>0</v>
      </c>
      <c r="T27" s="2"/>
      <c r="U27" s="2"/>
      <c r="V27" s="2"/>
      <c r="W27" s="2"/>
      <c r="X27" s="2"/>
      <c r="Y27" s="2"/>
      <c r="Z27" s="2"/>
    </row>
    <row r="28" spans="1:26" ht="128.25" customHeight="1" outlineLevel="1">
      <c r="A28" s="21" t="s">
        <v>108</v>
      </c>
      <c r="B28" s="20" t="s">
        <v>33</v>
      </c>
      <c r="C28" s="20" t="s">
        <v>36</v>
      </c>
      <c r="D28" s="20" t="s">
        <v>34</v>
      </c>
      <c r="E28" s="20" t="s">
        <v>65</v>
      </c>
      <c r="F28" s="20" t="s">
        <v>32</v>
      </c>
      <c r="G28" s="8">
        <v>150078.79999999999</v>
      </c>
      <c r="H28" s="8"/>
      <c r="I28" s="8">
        <v>150078.79999999999</v>
      </c>
      <c r="J28" s="8">
        <v>21000</v>
      </c>
      <c r="K28" s="8"/>
      <c r="L28" s="7">
        <f t="shared" si="2"/>
        <v>21000</v>
      </c>
      <c r="M28" s="8">
        <v>29986.7</v>
      </c>
      <c r="N28" s="8"/>
      <c r="O28" s="8">
        <v>29986.7</v>
      </c>
      <c r="P28" s="8">
        <v>0</v>
      </c>
      <c r="Q28" s="8"/>
      <c r="R28" s="8">
        <v>0</v>
      </c>
      <c r="T28" s="2"/>
      <c r="U28" s="2"/>
      <c r="V28" s="2"/>
      <c r="W28" s="2"/>
      <c r="X28" s="2"/>
      <c r="Y28" s="2"/>
      <c r="Z28" s="2"/>
    </row>
    <row r="29" spans="1:26" ht="154.5" customHeight="1" outlineLevel="1">
      <c r="A29" s="21" t="s">
        <v>84</v>
      </c>
      <c r="B29" s="20" t="s">
        <v>52</v>
      </c>
      <c r="C29" s="20" t="s">
        <v>24</v>
      </c>
      <c r="D29" s="20" t="s">
        <v>11</v>
      </c>
      <c r="E29" s="20" t="s">
        <v>26</v>
      </c>
      <c r="F29" s="20" t="s">
        <v>8</v>
      </c>
      <c r="G29" s="8">
        <v>274000</v>
      </c>
      <c r="H29" s="8">
        <v>-22949.7</v>
      </c>
      <c r="I29" s="8">
        <f>G29+H29</f>
        <v>251050.3</v>
      </c>
      <c r="J29" s="8">
        <v>100000</v>
      </c>
      <c r="K29" s="8"/>
      <c r="L29" s="7">
        <f t="shared" si="2"/>
        <v>100000</v>
      </c>
      <c r="M29" s="8">
        <v>18</v>
      </c>
      <c r="N29" s="8"/>
      <c r="O29" s="8">
        <f>M29+N29</f>
        <v>18</v>
      </c>
      <c r="P29" s="8">
        <v>0</v>
      </c>
      <c r="Q29" s="8">
        <v>0</v>
      </c>
      <c r="R29" s="8">
        <v>0</v>
      </c>
      <c r="T29" s="2"/>
      <c r="U29" s="2"/>
      <c r="V29" s="2"/>
      <c r="W29" s="2"/>
      <c r="X29" s="2"/>
      <c r="Y29" s="2"/>
      <c r="Z29" s="2"/>
    </row>
    <row r="30" spans="1:26" ht="40.5" customHeight="1">
      <c r="A30" s="38" t="s">
        <v>70</v>
      </c>
      <c r="B30" s="38"/>
      <c r="C30" s="38"/>
      <c r="D30" s="38"/>
      <c r="E30" s="39"/>
      <c r="F30" s="39"/>
      <c r="G30" s="40">
        <f t="shared" ref="G30" si="11">SUM(G31)</f>
        <v>2810533.8</v>
      </c>
      <c r="H30" s="40">
        <f>H31</f>
        <v>0</v>
      </c>
      <c r="I30" s="40">
        <f>I31</f>
        <v>2810533.8</v>
      </c>
      <c r="J30" s="40">
        <f>J31</f>
        <v>197721.2</v>
      </c>
      <c r="K30" s="40">
        <f t="shared" ref="K30" si="12">K31</f>
        <v>0</v>
      </c>
      <c r="L30" s="7">
        <f t="shared" si="2"/>
        <v>197721.2</v>
      </c>
      <c r="M30" s="40">
        <v>0</v>
      </c>
      <c r="N30" s="40">
        <f>N31</f>
        <v>0</v>
      </c>
      <c r="O30" s="40">
        <v>0</v>
      </c>
      <c r="P30" s="40">
        <v>0</v>
      </c>
      <c r="Q30" s="40">
        <f>Q31</f>
        <v>0</v>
      </c>
      <c r="R30" s="40">
        <v>0</v>
      </c>
      <c r="T30" s="2"/>
      <c r="U30" s="2"/>
      <c r="V30" s="2"/>
      <c r="W30" s="2"/>
      <c r="X30" s="2"/>
      <c r="Y30" s="2"/>
      <c r="Z30" s="2"/>
    </row>
    <row r="31" spans="1:26" ht="133.5" customHeight="1">
      <c r="A31" s="21" t="s">
        <v>102</v>
      </c>
      <c r="B31" s="20" t="s">
        <v>10</v>
      </c>
      <c r="C31" s="20" t="s">
        <v>6</v>
      </c>
      <c r="D31" s="20" t="s">
        <v>11</v>
      </c>
      <c r="E31" s="20" t="s">
        <v>13</v>
      </c>
      <c r="F31" s="20" t="s">
        <v>12</v>
      </c>
      <c r="G31" s="8">
        <v>2810533.8</v>
      </c>
      <c r="H31" s="8"/>
      <c r="I31" s="8">
        <v>2810533.8</v>
      </c>
      <c r="J31" s="8">
        <v>197721.2</v>
      </c>
      <c r="K31" s="8"/>
      <c r="L31" s="7">
        <f t="shared" si="2"/>
        <v>197721.2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T31" s="2"/>
      <c r="U31" s="2"/>
      <c r="V31" s="2"/>
      <c r="W31" s="2"/>
      <c r="X31" s="2"/>
      <c r="Y31" s="2"/>
      <c r="Z31" s="2"/>
    </row>
    <row r="32" spans="1:26" ht="47.25" customHeight="1">
      <c r="A32" s="38" t="s">
        <v>71</v>
      </c>
      <c r="B32" s="38"/>
      <c r="C32" s="38"/>
      <c r="D32" s="38"/>
      <c r="E32" s="20"/>
      <c r="F32" s="20"/>
      <c r="G32" s="8">
        <f>G33+G34</f>
        <v>4650382</v>
      </c>
      <c r="H32" s="8">
        <f>H33+H34</f>
        <v>-332761.72899999999</v>
      </c>
      <c r="I32" s="8">
        <f>I33+I34</f>
        <v>4317620.2709999997</v>
      </c>
      <c r="J32" s="8">
        <f>J33+J34</f>
        <v>357421.2</v>
      </c>
      <c r="K32" s="8">
        <f t="shared" ref="K32" si="13">K33+K34</f>
        <v>0</v>
      </c>
      <c r="L32" s="7">
        <f t="shared" si="2"/>
        <v>357421.2</v>
      </c>
      <c r="M32" s="8">
        <v>0</v>
      </c>
      <c r="N32" s="8">
        <f>N33+N34</f>
        <v>0</v>
      </c>
      <c r="O32" s="8">
        <v>0</v>
      </c>
      <c r="P32" s="8">
        <v>0</v>
      </c>
      <c r="Q32" s="8">
        <f>Q33+Q34</f>
        <v>0</v>
      </c>
      <c r="R32" s="8">
        <v>0</v>
      </c>
      <c r="T32" s="2"/>
      <c r="U32" s="2"/>
      <c r="V32" s="2"/>
      <c r="W32" s="2"/>
      <c r="X32" s="2"/>
      <c r="Y32" s="2"/>
      <c r="Z32" s="2"/>
    </row>
    <row r="33" spans="1:26" ht="207" customHeight="1" outlineLevel="1">
      <c r="A33" s="21" t="s">
        <v>103</v>
      </c>
      <c r="B33" s="20" t="s">
        <v>160</v>
      </c>
      <c r="C33" s="20" t="s">
        <v>18</v>
      </c>
      <c r="D33" s="20" t="s">
        <v>11</v>
      </c>
      <c r="E33" s="20" t="s">
        <v>17</v>
      </c>
      <c r="F33" s="20" t="s">
        <v>8</v>
      </c>
      <c r="G33" s="8">
        <v>3454942.9</v>
      </c>
      <c r="H33" s="8">
        <f>39734.201-348422.72-24073.21</f>
        <v>-332761.72899999999</v>
      </c>
      <c r="I33" s="8">
        <f>G33+H33</f>
        <v>3122181.1710000001</v>
      </c>
      <c r="J33" s="8">
        <v>207421.2</v>
      </c>
      <c r="K33" s="8"/>
      <c r="L33" s="7">
        <f t="shared" si="2"/>
        <v>207421.2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T33" s="2"/>
      <c r="U33" s="2"/>
      <c r="V33" s="2"/>
      <c r="W33" s="2"/>
      <c r="X33" s="2"/>
      <c r="Y33" s="2"/>
      <c r="Z33" s="2"/>
    </row>
    <row r="34" spans="1:26" ht="229.5" customHeight="1" outlineLevel="1">
      <c r="A34" s="21" t="s">
        <v>117</v>
      </c>
      <c r="B34" s="20" t="s">
        <v>133</v>
      </c>
      <c r="C34" s="20" t="s">
        <v>63</v>
      </c>
      <c r="D34" s="20" t="s">
        <v>19</v>
      </c>
      <c r="E34" s="20" t="s">
        <v>20</v>
      </c>
      <c r="F34" s="20" t="s">
        <v>8</v>
      </c>
      <c r="G34" s="8">
        <v>1195439.1000000001</v>
      </c>
      <c r="H34" s="8"/>
      <c r="I34" s="8">
        <f>G34+H34</f>
        <v>1195439.1000000001</v>
      </c>
      <c r="J34" s="8">
        <v>150000</v>
      </c>
      <c r="K34" s="8"/>
      <c r="L34" s="7">
        <f t="shared" si="2"/>
        <v>150000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T34" s="2"/>
      <c r="U34" s="2"/>
      <c r="V34" s="2"/>
      <c r="W34" s="2"/>
      <c r="X34" s="2"/>
      <c r="Y34" s="2"/>
      <c r="Z34" s="2"/>
    </row>
    <row r="35" spans="1:26" ht="48" customHeight="1">
      <c r="A35" s="38" t="s">
        <v>53</v>
      </c>
      <c r="B35" s="38"/>
      <c r="C35" s="38"/>
      <c r="D35" s="38"/>
      <c r="E35" s="20"/>
      <c r="F35" s="20"/>
      <c r="G35" s="40">
        <f t="shared" ref="G35" si="14">SUM(G36:G38)</f>
        <v>1000393.7</v>
      </c>
      <c r="H35" s="40">
        <f>H36+H37+H38</f>
        <v>0</v>
      </c>
      <c r="I35" s="40">
        <f>I36+I37+I38</f>
        <v>1000393.7</v>
      </c>
      <c r="J35" s="40">
        <f>J36+J37+J38</f>
        <v>64800</v>
      </c>
      <c r="K35" s="40">
        <f t="shared" ref="K35" si="15">K36+K37+K38</f>
        <v>0</v>
      </c>
      <c r="L35" s="7">
        <f t="shared" si="2"/>
        <v>64800</v>
      </c>
      <c r="M35" s="40">
        <v>11390</v>
      </c>
      <c r="N35" s="40">
        <f>N36+N37+N38</f>
        <v>0</v>
      </c>
      <c r="O35" s="40">
        <v>11390</v>
      </c>
      <c r="P35" s="40">
        <v>0</v>
      </c>
      <c r="Q35" s="40">
        <f>Q36+Q37+Q38</f>
        <v>0</v>
      </c>
      <c r="R35" s="40">
        <v>0</v>
      </c>
      <c r="T35" s="2"/>
      <c r="U35" s="2"/>
      <c r="V35" s="2"/>
      <c r="W35" s="2"/>
      <c r="X35" s="2"/>
      <c r="Y35" s="2"/>
      <c r="Z35" s="2"/>
    </row>
    <row r="36" spans="1:26" ht="137.25" customHeight="1" outlineLevel="1">
      <c r="A36" s="41" t="s">
        <v>72</v>
      </c>
      <c r="B36" s="20" t="s">
        <v>29</v>
      </c>
      <c r="C36" s="20" t="s">
        <v>36</v>
      </c>
      <c r="D36" s="20" t="s">
        <v>30</v>
      </c>
      <c r="E36" s="20" t="s">
        <v>55</v>
      </c>
      <c r="F36" s="20" t="s">
        <v>8</v>
      </c>
      <c r="G36" s="7">
        <v>291567.3</v>
      </c>
      <c r="H36" s="8"/>
      <c r="I36" s="8">
        <f>G36+H36</f>
        <v>291567.3</v>
      </c>
      <c r="J36" s="8">
        <v>26200</v>
      </c>
      <c r="K36" s="8"/>
      <c r="L36" s="7">
        <f t="shared" si="2"/>
        <v>26200</v>
      </c>
      <c r="M36" s="8">
        <v>10000</v>
      </c>
      <c r="N36" s="8"/>
      <c r="O36" s="8">
        <v>10000</v>
      </c>
      <c r="P36" s="8">
        <v>0</v>
      </c>
      <c r="Q36" s="8"/>
      <c r="R36" s="8">
        <v>0</v>
      </c>
      <c r="T36" s="2"/>
      <c r="U36" s="2"/>
      <c r="V36" s="2"/>
      <c r="W36" s="2"/>
      <c r="X36" s="2"/>
      <c r="Y36" s="2"/>
      <c r="Z36" s="2"/>
    </row>
    <row r="37" spans="1:26" ht="150" customHeight="1" outlineLevel="1">
      <c r="A37" s="21" t="s">
        <v>97</v>
      </c>
      <c r="B37" s="20" t="s">
        <v>31</v>
      </c>
      <c r="C37" s="20" t="s">
        <v>36</v>
      </c>
      <c r="D37" s="20" t="s">
        <v>30</v>
      </c>
      <c r="E37" s="20" t="s">
        <v>55</v>
      </c>
      <c r="F37" s="20" t="s">
        <v>8</v>
      </c>
      <c r="G37" s="7">
        <v>581588.69999999995</v>
      </c>
      <c r="H37" s="8"/>
      <c r="I37" s="8">
        <f t="shared" ref="I37:I38" si="16">G37+H37</f>
        <v>581588.69999999995</v>
      </c>
      <c r="J37" s="8">
        <v>38600</v>
      </c>
      <c r="K37" s="8"/>
      <c r="L37" s="7">
        <f t="shared" si="2"/>
        <v>38600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T37" s="2"/>
      <c r="U37" s="2"/>
      <c r="V37" s="2"/>
      <c r="W37" s="2"/>
      <c r="X37" s="2"/>
      <c r="Y37" s="2"/>
      <c r="Z37" s="2"/>
    </row>
    <row r="38" spans="1:26" ht="151.5" customHeight="1" outlineLevel="1">
      <c r="A38" s="21" t="s">
        <v>98</v>
      </c>
      <c r="B38" s="17" t="s">
        <v>126</v>
      </c>
      <c r="C38" s="20" t="s">
        <v>6</v>
      </c>
      <c r="D38" s="20" t="s">
        <v>30</v>
      </c>
      <c r="E38" s="20" t="s">
        <v>54</v>
      </c>
      <c r="F38" s="20" t="s">
        <v>95</v>
      </c>
      <c r="G38" s="7">
        <v>127237.7</v>
      </c>
      <c r="H38" s="8"/>
      <c r="I38" s="8">
        <f t="shared" si="16"/>
        <v>127237.7</v>
      </c>
      <c r="J38" s="8">
        <v>0</v>
      </c>
      <c r="K38" s="8"/>
      <c r="L38" s="7">
        <f t="shared" si="2"/>
        <v>0</v>
      </c>
      <c r="M38" s="8">
        <v>1390</v>
      </c>
      <c r="N38" s="8"/>
      <c r="O38" s="8">
        <v>1390</v>
      </c>
      <c r="P38" s="8">
        <v>0</v>
      </c>
      <c r="Q38" s="8"/>
      <c r="R38" s="8">
        <v>0</v>
      </c>
      <c r="T38" s="2"/>
      <c r="U38" s="2"/>
      <c r="V38" s="2"/>
      <c r="W38" s="2"/>
      <c r="X38" s="2"/>
      <c r="Y38" s="2"/>
      <c r="Z38" s="2"/>
    </row>
    <row r="39" spans="1:26" ht="40.5" customHeight="1">
      <c r="A39" s="38" t="s">
        <v>73</v>
      </c>
      <c r="B39" s="38"/>
      <c r="C39" s="38"/>
      <c r="D39" s="38"/>
      <c r="E39" s="39"/>
      <c r="F39" s="39"/>
      <c r="G39" s="40">
        <f>SUM(G40:G48)</f>
        <v>1994151.7999999998</v>
      </c>
      <c r="H39" s="40">
        <f>H40+H41+H42+H43+H44+H45+H46+H47+H48</f>
        <v>-33451.1</v>
      </c>
      <c r="I39" s="40">
        <f>I40+I41+I42+I43+I44+I45+I46+I47+I48</f>
        <v>1960700.6999999997</v>
      </c>
      <c r="J39" s="40">
        <f>J40+J41+J42+J43+J44+J45+J46+J47+J48</f>
        <v>489015.1</v>
      </c>
      <c r="K39" s="40">
        <f t="shared" ref="K39" si="17">K40+K41+K42+K43+K44+K45+K46+K47+K48</f>
        <v>-47264</v>
      </c>
      <c r="L39" s="7">
        <f t="shared" si="2"/>
        <v>441751.1</v>
      </c>
      <c r="M39" s="40">
        <v>324776.60000000003</v>
      </c>
      <c r="N39" s="40">
        <f>N40+N41+N42+N43+N44+N45+N46+N47+N48</f>
        <v>0</v>
      </c>
      <c r="O39" s="40">
        <v>324776.60000000003</v>
      </c>
      <c r="P39" s="40">
        <v>330578.7</v>
      </c>
      <c r="Q39" s="40">
        <f>Q40+Q41+Q42+Q43+Q44+Q45+Q46+Q47+Q48</f>
        <v>0</v>
      </c>
      <c r="R39" s="40">
        <v>330578.7</v>
      </c>
      <c r="T39" s="2"/>
      <c r="U39" s="2"/>
      <c r="V39" s="2"/>
      <c r="W39" s="2"/>
      <c r="X39" s="2"/>
      <c r="Y39" s="2"/>
      <c r="Z39" s="2"/>
    </row>
    <row r="40" spans="1:26" ht="191.25" customHeight="1" outlineLevel="1">
      <c r="A40" s="42" t="s">
        <v>9</v>
      </c>
      <c r="B40" s="20" t="s">
        <v>87</v>
      </c>
      <c r="C40" s="20" t="s">
        <v>6</v>
      </c>
      <c r="D40" s="20" t="s">
        <v>7</v>
      </c>
      <c r="E40" s="20" t="s">
        <v>74</v>
      </c>
      <c r="F40" s="20" t="s">
        <v>8</v>
      </c>
      <c r="G40" s="7">
        <v>190401</v>
      </c>
      <c r="H40" s="7">
        <v>-33531.1</v>
      </c>
      <c r="I40" s="7">
        <f>G40+H40</f>
        <v>156869.9</v>
      </c>
      <c r="J40" s="7">
        <v>124458</v>
      </c>
      <c r="K40" s="7">
        <v>-33531.1</v>
      </c>
      <c r="L40" s="7">
        <f t="shared" si="2"/>
        <v>90926.9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9"/>
      <c r="T40" s="2"/>
      <c r="U40" s="2"/>
      <c r="V40" s="2"/>
      <c r="W40" s="2"/>
      <c r="X40" s="2"/>
      <c r="Y40" s="2"/>
      <c r="Z40" s="2"/>
    </row>
    <row r="41" spans="1:26" ht="151.5" customHeight="1" outlineLevel="1">
      <c r="A41" s="21" t="s">
        <v>75</v>
      </c>
      <c r="B41" s="20" t="s">
        <v>109</v>
      </c>
      <c r="C41" s="20" t="s">
        <v>25</v>
      </c>
      <c r="D41" s="20" t="s">
        <v>7</v>
      </c>
      <c r="E41" s="20" t="s">
        <v>3</v>
      </c>
      <c r="F41" s="20" t="s">
        <v>23</v>
      </c>
      <c r="G41" s="7">
        <v>919310.1</v>
      </c>
      <c r="H41" s="7"/>
      <c r="I41" s="7">
        <v>919310.1</v>
      </c>
      <c r="J41" s="7">
        <v>1444</v>
      </c>
      <c r="K41" s="7"/>
      <c r="L41" s="7">
        <f t="shared" si="2"/>
        <v>1444</v>
      </c>
      <c r="M41" s="7">
        <v>163642.5</v>
      </c>
      <c r="N41" s="7"/>
      <c r="O41" s="7">
        <v>163642.5</v>
      </c>
      <c r="P41" s="7">
        <v>174578.7</v>
      </c>
      <c r="Q41" s="7"/>
      <c r="R41" s="7">
        <v>174578.7</v>
      </c>
      <c r="S41" s="9"/>
      <c r="T41" s="2"/>
      <c r="U41" s="2"/>
      <c r="V41" s="2"/>
      <c r="W41" s="2"/>
      <c r="X41" s="2"/>
      <c r="Y41" s="2"/>
      <c r="Z41" s="2"/>
    </row>
    <row r="42" spans="1:26" ht="142.5" customHeight="1" outlineLevel="1">
      <c r="A42" s="21" t="s">
        <v>56</v>
      </c>
      <c r="B42" s="20" t="s">
        <v>27</v>
      </c>
      <c r="C42" s="20" t="s">
        <v>37</v>
      </c>
      <c r="D42" s="20" t="s">
        <v>7</v>
      </c>
      <c r="E42" s="20" t="s">
        <v>66</v>
      </c>
      <c r="F42" s="20" t="s">
        <v>28</v>
      </c>
      <c r="G42" s="7">
        <v>480000</v>
      </c>
      <c r="H42" s="7"/>
      <c r="I42" s="7">
        <v>480000</v>
      </c>
      <c r="J42" s="7">
        <v>150000</v>
      </c>
      <c r="K42" s="7"/>
      <c r="L42" s="7">
        <f t="shared" si="2"/>
        <v>150000</v>
      </c>
      <c r="M42" s="7">
        <v>150000</v>
      </c>
      <c r="N42" s="7"/>
      <c r="O42" s="7">
        <v>150000</v>
      </c>
      <c r="P42" s="7">
        <v>156000</v>
      </c>
      <c r="Q42" s="7"/>
      <c r="R42" s="7">
        <v>156000</v>
      </c>
    </row>
    <row r="43" spans="1:26" ht="180.75" customHeight="1" outlineLevel="1">
      <c r="A43" s="43" t="s">
        <v>127</v>
      </c>
      <c r="B43" s="20" t="s">
        <v>43</v>
      </c>
      <c r="C43" s="20" t="s">
        <v>105</v>
      </c>
      <c r="D43" s="20" t="s">
        <v>7</v>
      </c>
      <c r="E43" s="20" t="s">
        <v>66</v>
      </c>
      <c r="F43" s="20" t="s">
        <v>47</v>
      </c>
      <c r="G43" s="7">
        <v>30358.9</v>
      </c>
      <c r="H43" s="7"/>
      <c r="I43" s="7">
        <v>30358.9</v>
      </c>
      <c r="J43" s="7">
        <v>19400</v>
      </c>
      <c r="K43" s="7"/>
      <c r="L43" s="7">
        <f t="shared" si="2"/>
        <v>19400</v>
      </c>
      <c r="M43" s="7">
        <v>9438.9</v>
      </c>
      <c r="N43" s="7"/>
      <c r="O43" s="7">
        <v>9438.9</v>
      </c>
      <c r="P43" s="7">
        <v>0</v>
      </c>
      <c r="Q43" s="7"/>
      <c r="R43" s="7">
        <v>0</v>
      </c>
    </row>
    <row r="44" spans="1:26" ht="177.75" customHeight="1" outlineLevel="1">
      <c r="A44" s="21" t="s">
        <v>128</v>
      </c>
      <c r="B44" s="20" t="s">
        <v>43</v>
      </c>
      <c r="C44" s="20" t="s">
        <v>105</v>
      </c>
      <c r="D44" s="20" t="s">
        <v>7</v>
      </c>
      <c r="E44" s="20" t="s">
        <v>66</v>
      </c>
      <c r="F44" s="20" t="s">
        <v>47</v>
      </c>
      <c r="G44" s="7">
        <v>17155.2</v>
      </c>
      <c r="H44" s="7"/>
      <c r="I44" s="7">
        <v>17155.2</v>
      </c>
      <c r="J44" s="7">
        <v>14600</v>
      </c>
      <c r="K44" s="7"/>
      <c r="L44" s="7">
        <f t="shared" si="2"/>
        <v>14600</v>
      </c>
      <c r="M44" s="7">
        <v>1695.2</v>
      </c>
      <c r="N44" s="7"/>
      <c r="O44" s="7">
        <v>1695.2</v>
      </c>
      <c r="P44" s="7">
        <v>0</v>
      </c>
      <c r="Q44" s="7"/>
      <c r="R44" s="7">
        <v>0</v>
      </c>
    </row>
    <row r="45" spans="1:26" ht="156.6" customHeight="1" outlineLevel="1">
      <c r="A45" s="44" t="s">
        <v>129</v>
      </c>
      <c r="B45" s="17" t="s">
        <v>43</v>
      </c>
      <c r="C45" s="17" t="s">
        <v>118</v>
      </c>
      <c r="D45" s="17" t="s">
        <v>7</v>
      </c>
      <c r="E45" s="20" t="s">
        <v>3</v>
      </c>
      <c r="F45" s="17" t="s">
        <v>21</v>
      </c>
      <c r="G45" s="17">
        <v>114.4</v>
      </c>
      <c r="H45" s="7">
        <v>80</v>
      </c>
      <c r="I45" s="45">
        <f>G45+H45</f>
        <v>194.4</v>
      </c>
      <c r="J45" s="7">
        <v>114.4</v>
      </c>
      <c r="K45" s="7">
        <v>80</v>
      </c>
      <c r="L45" s="7">
        <f t="shared" si="2"/>
        <v>194.4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</row>
    <row r="46" spans="1:26" ht="170.45" customHeight="1" outlineLevel="1">
      <c r="A46" s="46" t="s">
        <v>130</v>
      </c>
      <c r="B46" s="17" t="s">
        <v>43</v>
      </c>
      <c r="C46" s="17" t="s">
        <v>118</v>
      </c>
      <c r="D46" s="17" t="s">
        <v>7</v>
      </c>
      <c r="E46" s="20" t="s">
        <v>3</v>
      </c>
      <c r="F46" s="19" t="s">
        <v>21</v>
      </c>
      <c r="G46" s="47">
        <v>4967.3999999999996</v>
      </c>
      <c r="H46" s="47"/>
      <c r="I46" s="47">
        <v>4967.3999999999996</v>
      </c>
      <c r="J46" s="47">
        <v>390.6</v>
      </c>
      <c r="K46" s="7"/>
      <c r="L46" s="7">
        <f t="shared" si="2"/>
        <v>390.6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</row>
    <row r="47" spans="1:26" ht="157.15" customHeight="1" outlineLevel="1">
      <c r="A47" s="21" t="s">
        <v>119</v>
      </c>
      <c r="B47" s="20" t="s">
        <v>134</v>
      </c>
      <c r="C47" s="17" t="s">
        <v>118</v>
      </c>
      <c r="D47" s="17" t="s">
        <v>7</v>
      </c>
      <c r="E47" s="20" t="s">
        <v>3</v>
      </c>
      <c r="F47" s="20" t="s">
        <v>8</v>
      </c>
      <c r="G47" s="7">
        <v>66770.5</v>
      </c>
      <c r="H47" s="7"/>
      <c r="I47" s="7">
        <v>66770.5</v>
      </c>
      <c r="J47" s="7">
        <v>1644.1</v>
      </c>
      <c r="K47" s="7"/>
      <c r="L47" s="7">
        <f t="shared" si="2"/>
        <v>1644.1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1:26" ht="152.44999999999999" customHeight="1" outlineLevel="1">
      <c r="A48" s="21" t="s">
        <v>120</v>
      </c>
      <c r="B48" s="20" t="s">
        <v>121</v>
      </c>
      <c r="C48" s="17" t="s">
        <v>118</v>
      </c>
      <c r="D48" s="17" t="s">
        <v>7</v>
      </c>
      <c r="E48" s="20" t="s">
        <v>3</v>
      </c>
      <c r="F48" s="20" t="s">
        <v>8</v>
      </c>
      <c r="G48" s="7">
        <v>285074.3</v>
      </c>
      <c r="H48" s="7"/>
      <c r="I48" s="7">
        <v>285074.3</v>
      </c>
      <c r="J48" s="7">
        <v>176964</v>
      </c>
      <c r="K48" s="7">
        <v>-13812.9</v>
      </c>
      <c r="L48" s="7">
        <f t="shared" si="2"/>
        <v>163151.1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1:31" ht="59.25" customHeight="1">
      <c r="A49" s="38" t="s">
        <v>76</v>
      </c>
      <c r="B49" s="38"/>
      <c r="C49" s="38"/>
      <c r="D49" s="38"/>
      <c r="E49" s="48"/>
      <c r="F49" s="48"/>
      <c r="G49" s="40">
        <f>G52+G51+G56</f>
        <v>279507.05</v>
      </c>
      <c r="H49" s="40">
        <f>H50+H52+H56</f>
        <v>0</v>
      </c>
      <c r="I49" s="40">
        <f>I50+I52+I56</f>
        <v>279507.05</v>
      </c>
      <c r="J49" s="40">
        <f>J50+J52+J56</f>
        <v>80606.900000000009</v>
      </c>
      <c r="K49" s="40">
        <f t="shared" ref="K49" si="18">K50+K52+K56</f>
        <v>0</v>
      </c>
      <c r="L49" s="7">
        <f t="shared" si="2"/>
        <v>80606.900000000009</v>
      </c>
      <c r="M49" s="40">
        <v>20000</v>
      </c>
      <c r="N49" s="40">
        <f>N50+N52+N56</f>
        <v>0</v>
      </c>
      <c r="O49" s="40">
        <v>20000</v>
      </c>
      <c r="P49" s="40">
        <f>P50</f>
        <v>20000</v>
      </c>
      <c r="Q49" s="40">
        <f>Q50+Q52+Q56</f>
        <v>0</v>
      </c>
      <c r="R49" s="8">
        <f>P49+Q49</f>
        <v>20000</v>
      </c>
    </row>
    <row r="50" spans="1:31" ht="25.5" customHeight="1">
      <c r="A50" s="38" t="s">
        <v>48</v>
      </c>
      <c r="B50" s="28"/>
      <c r="C50" s="28"/>
      <c r="D50" s="28"/>
      <c r="E50" s="48"/>
      <c r="F50" s="48"/>
      <c r="G50" s="40">
        <f t="shared" ref="G50" si="19">G51</f>
        <v>121674.15</v>
      </c>
      <c r="H50" s="40">
        <v>0</v>
      </c>
      <c r="I50" s="40">
        <f>I51</f>
        <v>121674.15</v>
      </c>
      <c r="J50" s="40">
        <f>J51</f>
        <v>0</v>
      </c>
      <c r="K50" s="40">
        <f t="shared" ref="K50" si="20">K51</f>
        <v>0</v>
      </c>
      <c r="L50" s="7">
        <f t="shared" si="2"/>
        <v>0</v>
      </c>
      <c r="M50" s="40">
        <v>20000</v>
      </c>
      <c r="N50" s="40">
        <f>N51</f>
        <v>0</v>
      </c>
      <c r="O50" s="40">
        <v>20000</v>
      </c>
      <c r="P50" s="40">
        <f>P51</f>
        <v>20000</v>
      </c>
      <c r="Q50" s="40">
        <f>Q51</f>
        <v>0</v>
      </c>
      <c r="R50" s="8">
        <f>P50+Q50</f>
        <v>20000</v>
      </c>
    </row>
    <row r="51" spans="1:31" ht="135.75" customHeight="1">
      <c r="A51" s="21" t="s">
        <v>110</v>
      </c>
      <c r="B51" s="20" t="s">
        <v>33</v>
      </c>
      <c r="C51" s="20" t="s">
        <v>36</v>
      </c>
      <c r="D51" s="20" t="s">
        <v>34</v>
      </c>
      <c r="E51" s="20" t="s">
        <v>77</v>
      </c>
      <c r="F51" s="20" t="s">
        <v>44</v>
      </c>
      <c r="G51" s="8">
        <v>121674.15</v>
      </c>
      <c r="H51" s="8">
        <v>0</v>
      </c>
      <c r="I51" s="8">
        <v>121674.15</v>
      </c>
      <c r="J51" s="8">
        <v>0</v>
      </c>
      <c r="K51" s="8"/>
      <c r="L51" s="7">
        <f t="shared" si="2"/>
        <v>0</v>
      </c>
      <c r="M51" s="8">
        <v>20000</v>
      </c>
      <c r="N51" s="8"/>
      <c r="O51" s="8">
        <v>20000</v>
      </c>
      <c r="P51" s="8">
        <v>20000</v>
      </c>
      <c r="Q51" s="8"/>
      <c r="R51" s="8">
        <f>P51+Q51</f>
        <v>20000</v>
      </c>
    </row>
    <row r="52" spans="1:31" ht="54.75" customHeight="1">
      <c r="A52" s="38" t="s">
        <v>49</v>
      </c>
      <c r="B52" s="38"/>
      <c r="C52" s="38"/>
      <c r="D52" s="38"/>
      <c r="E52" s="48"/>
      <c r="F52" s="48"/>
      <c r="G52" s="40">
        <f t="shared" ref="G52" si="21">SUM(G53:G55)</f>
        <v>128786.3</v>
      </c>
      <c r="H52" s="40">
        <f>H53+H54+H55</f>
        <v>0</v>
      </c>
      <c r="I52" s="40">
        <f>I53+I54+I55</f>
        <v>128786.3</v>
      </c>
      <c r="J52" s="40">
        <f>J53+J54+J55</f>
        <v>78606.900000000009</v>
      </c>
      <c r="K52" s="40">
        <f t="shared" ref="K52" si="22">K53+K54+K55</f>
        <v>0</v>
      </c>
      <c r="L52" s="7">
        <f t="shared" si="2"/>
        <v>78606.900000000009</v>
      </c>
      <c r="M52" s="40">
        <v>0</v>
      </c>
      <c r="N52" s="40">
        <f>N53+N54+N55</f>
        <v>0</v>
      </c>
      <c r="O52" s="40">
        <v>0</v>
      </c>
      <c r="P52" s="40">
        <v>0</v>
      </c>
      <c r="Q52" s="40">
        <f>Q53+Q54+Q55</f>
        <v>0</v>
      </c>
      <c r="R52" s="40">
        <v>0</v>
      </c>
    </row>
    <row r="53" spans="1:31" ht="153.75" customHeight="1" outlineLevel="1">
      <c r="A53" s="21" t="s">
        <v>85</v>
      </c>
      <c r="B53" s="20" t="s">
        <v>111</v>
      </c>
      <c r="C53" s="20" t="s">
        <v>24</v>
      </c>
      <c r="D53" s="20" t="s">
        <v>7</v>
      </c>
      <c r="E53" s="20" t="s">
        <v>3</v>
      </c>
      <c r="F53" s="20" t="s">
        <v>21</v>
      </c>
      <c r="G53" s="7">
        <v>66806.3</v>
      </c>
      <c r="H53" s="7"/>
      <c r="I53" s="7">
        <f>G53+H53</f>
        <v>66806.3</v>
      </c>
      <c r="J53" s="7">
        <v>40711</v>
      </c>
      <c r="K53" s="7"/>
      <c r="L53" s="7">
        <f t="shared" si="2"/>
        <v>40711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</row>
    <row r="54" spans="1:31" ht="150.75" customHeight="1" outlineLevel="1">
      <c r="A54" s="41" t="s">
        <v>90</v>
      </c>
      <c r="B54" s="18" t="s">
        <v>112</v>
      </c>
      <c r="C54" s="20" t="s">
        <v>24</v>
      </c>
      <c r="D54" s="20" t="s">
        <v>7</v>
      </c>
      <c r="E54" s="20" t="s">
        <v>3</v>
      </c>
      <c r="F54" s="20" t="s">
        <v>21</v>
      </c>
      <c r="G54" s="50">
        <v>48104.5</v>
      </c>
      <c r="H54" s="50"/>
      <c r="I54" s="7">
        <f t="shared" ref="I54:I55" si="23">G54+H54</f>
        <v>48104.5</v>
      </c>
      <c r="J54" s="50">
        <v>27973.1</v>
      </c>
      <c r="K54" s="7"/>
      <c r="L54" s="7">
        <f t="shared" si="2"/>
        <v>27973.1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</row>
    <row r="55" spans="1:31" ht="159.75" customHeight="1" outlineLevel="1">
      <c r="A55" s="44" t="s">
        <v>86</v>
      </c>
      <c r="B55" s="18" t="s">
        <v>113</v>
      </c>
      <c r="C55" s="20" t="s">
        <v>24</v>
      </c>
      <c r="D55" s="20" t="s">
        <v>7</v>
      </c>
      <c r="E55" s="20" t="s">
        <v>3</v>
      </c>
      <c r="F55" s="20" t="s">
        <v>21</v>
      </c>
      <c r="G55" s="50">
        <v>13875.5</v>
      </c>
      <c r="H55" s="50"/>
      <c r="I55" s="7">
        <f t="shared" si="23"/>
        <v>13875.5</v>
      </c>
      <c r="J55" s="50">
        <v>9922.8000000000011</v>
      </c>
      <c r="K55" s="7"/>
      <c r="L55" s="7">
        <f t="shared" si="2"/>
        <v>9922.8000000000011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AA55" s="1"/>
      <c r="AB55" s="1"/>
      <c r="AC55" s="1"/>
      <c r="AD55" s="1"/>
      <c r="AE55" s="1"/>
    </row>
    <row r="56" spans="1:31" ht="21" customHeight="1">
      <c r="A56" s="38" t="s">
        <v>99</v>
      </c>
      <c r="B56" s="38"/>
      <c r="C56" s="38"/>
      <c r="D56" s="38"/>
      <c r="E56" s="38"/>
      <c r="F56" s="38"/>
      <c r="G56" s="50">
        <f t="shared" ref="G56" si="24">SUM(G57:G58)</f>
        <v>29046.6</v>
      </c>
      <c r="H56" s="50">
        <f>H57+H58</f>
        <v>0</v>
      </c>
      <c r="I56" s="50">
        <f>I57+I58</f>
        <v>29046.6</v>
      </c>
      <c r="J56" s="50">
        <f>J57+J58</f>
        <v>2000</v>
      </c>
      <c r="K56" s="50">
        <f t="shared" ref="K56" si="25">K57+K58</f>
        <v>0</v>
      </c>
      <c r="L56" s="7">
        <f t="shared" si="2"/>
        <v>2000</v>
      </c>
      <c r="M56" s="50">
        <v>0</v>
      </c>
      <c r="N56" s="50">
        <f>N57+N58</f>
        <v>0</v>
      </c>
      <c r="O56" s="50">
        <v>0</v>
      </c>
      <c r="P56" s="50">
        <v>0</v>
      </c>
      <c r="Q56" s="50">
        <f>Q57+Q58</f>
        <v>0</v>
      </c>
      <c r="R56" s="50">
        <v>0</v>
      </c>
      <c r="AA56" s="1"/>
      <c r="AB56" s="1"/>
      <c r="AC56" s="1"/>
      <c r="AD56" s="1"/>
      <c r="AE56" s="1"/>
    </row>
    <row r="57" spans="1:31" ht="148.5" customHeight="1" outlineLevel="1">
      <c r="A57" s="44" t="s">
        <v>106</v>
      </c>
      <c r="B57" s="18" t="s">
        <v>114</v>
      </c>
      <c r="C57" s="20" t="s">
        <v>36</v>
      </c>
      <c r="D57" s="20" t="s">
        <v>19</v>
      </c>
      <c r="E57" s="20" t="s">
        <v>100</v>
      </c>
      <c r="F57" s="20" t="s">
        <v>21</v>
      </c>
      <c r="G57" s="50">
        <v>10900</v>
      </c>
      <c r="H57" s="50"/>
      <c r="I57" s="50">
        <f>G57+H57</f>
        <v>10900</v>
      </c>
      <c r="J57" s="50">
        <v>630</v>
      </c>
      <c r="K57" s="50"/>
      <c r="L57" s="7">
        <f t="shared" si="2"/>
        <v>630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AA57" s="1"/>
      <c r="AB57" s="1"/>
      <c r="AC57" s="1"/>
      <c r="AD57" s="1"/>
      <c r="AE57" s="1"/>
    </row>
    <row r="58" spans="1:31" ht="146.25" customHeight="1" outlineLevel="1">
      <c r="A58" s="44" t="s">
        <v>101</v>
      </c>
      <c r="B58" s="18" t="s">
        <v>115</v>
      </c>
      <c r="C58" s="20" t="s">
        <v>36</v>
      </c>
      <c r="D58" s="20" t="s">
        <v>19</v>
      </c>
      <c r="E58" s="20" t="s">
        <v>68</v>
      </c>
      <c r="F58" s="20" t="s">
        <v>21</v>
      </c>
      <c r="G58" s="50">
        <v>18146.599999999999</v>
      </c>
      <c r="H58" s="50"/>
      <c r="I58" s="50">
        <f>G58+H58</f>
        <v>18146.599999999999</v>
      </c>
      <c r="J58" s="50">
        <v>1370</v>
      </c>
      <c r="K58" s="50"/>
      <c r="L58" s="7">
        <f t="shared" si="2"/>
        <v>1370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AA58" s="1"/>
      <c r="AB58" s="1"/>
      <c r="AC58" s="1"/>
      <c r="AD58" s="1"/>
      <c r="AE58" s="1"/>
    </row>
    <row r="59" spans="1:31" s="12" customFormat="1" ht="63" customHeight="1">
      <c r="A59" s="51" t="s">
        <v>78</v>
      </c>
      <c r="B59" s="52"/>
      <c r="C59" s="52"/>
      <c r="D59" s="52"/>
      <c r="E59" s="53"/>
      <c r="F59" s="53"/>
      <c r="G59" s="54">
        <f>SUM(G60:G62)</f>
        <v>515133</v>
      </c>
      <c r="H59" s="54">
        <f t="shared" ref="H59:J59" si="26">SUM(H60:H62)</f>
        <v>0</v>
      </c>
      <c r="I59" s="54">
        <f t="shared" si="26"/>
        <v>515133</v>
      </c>
      <c r="J59" s="54">
        <f t="shared" si="26"/>
        <v>32951.299999999996</v>
      </c>
      <c r="K59" s="54">
        <f t="shared" ref="K59" si="27">SUM(K60:K62)</f>
        <v>0</v>
      </c>
      <c r="L59" s="7">
        <f t="shared" si="2"/>
        <v>32951.299999999996</v>
      </c>
      <c r="M59" s="54">
        <v>69680.800000000003</v>
      </c>
      <c r="N59" s="54">
        <f>N60+N61+N62</f>
        <v>0</v>
      </c>
      <c r="O59" s="54">
        <v>69680.800000000003</v>
      </c>
      <c r="P59" s="54">
        <v>69680.800000000003</v>
      </c>
      <c r="Q59" s="54">
        <f>Q60+Q61+Q62</f>
        <v>0</v>
      </c>
      <c r="R59" s="54">
        <v>69680.800000000003</v>
      </c>
      <c r="S59" s="11"/>
      <c r="T59" s="11"/>
      <c r="U59" s="11"/>
      <c r="V59" s="11"/>
      <c r="W59" s="11"/>
      <c r="X59" s="11"/>
      <c r="Y59" s="11"/>
      <c r="Z59" s="11"/>
    </row>
    <row r="60" spans="1:31" s="12" customFormat="1" ht="138.75" customHeight="1" outlineLevel="1">
      <c r="A60" s="21" t="s">
        <v>79</v>
      </c>
      <c r="B60" s="55" t="s">
        <v>45</v>
      </c>
      <c r="C60" s="20" t="s">
        <v>6</v>
      </c>
      <c r="D60" s="20" t="s">
        <v>11</v>
      </c>
      <c r="E60" s="20" t="s">
        <v>17</v>
      </c>
      <c r="F60" s="20" t="s">
        <v>21</v>
      </c>
      <c r="G60" s="50">
        <v>345409</v>
      </c>
      <c r="H60" s="50"/>
      <c r="I60" s="50">
        <v>345409</v>
      </c>
      <c r="J60" s="50">
        <v>31668.6</v>
      </c>
      <c r="K60" s="50"/>
      <c r="L60" s="7">
        <f t="shared" si="2"/>
        <v>31668.6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11"/>
      <c r="T60" s="11"/>
      <c r="U60" s="11"/>
      <c r="V60" s="11"/>
      <c r="W60" s="11"/>
      <c r="X60" s="11"/>
      <c r="Y60" s="11"/>
      <c r="Z60" s="11"/>
    </row>
    <row r="61" spans="1:31" s="12" customFormat="1" ht="132" customHeight="1" outlineLevel="1">
      <c r="A61" s="56" t="s">
        <v>131</v>
      </c>
      <c r="B61" s="57" t="s">
        <v>43</v>
      </c>
      <c r="C61" s="20" t="s">
        <v>6</v>
      </c>
      <c r="D61" s="20" t="s">
        <v>11</v>
      </c>
      <c r="E61" s="20" t="s">
        <v>17</v>
      </c>
      <c r="F61" s="20" t="s">
        <v>44</v>
      </c>
      <c r="G61" s="49">
        <v>167029.29999999999</v>
      </c>
      <c r="H61" s="49"/>
      <c r="I61" s="49">
        <v>167029.29999999999</v>
      </c>
      <c r="J61" s="49">
        <v>0</v>
      </c>
      <c r="K61" s="49">
        <v>0</v>
      </c>
      <c r="L61" s="7">
        <f t="shared" si="2"/>
        <v>0</v>
      </c>
      <c r="M61" s="50">
        <v>69680.800000000003</v>
      </c>
      <c r="N61" s="50"/>
      <c r="O61" s="50">
        <v>69680.800000000003</v>
      </c>
      <c r="P61" s="50">
        <v>69680.800000000003</v>
      </c>
      <c r="Q61" s="50"/>
      <c r="R61" s="50">
        <v>69680.800000000003</v>
      </c>
      <c r="S61" s="11"/>
      <c r="T61" s="11"/>
      <c r="U61" s="11"/>
      <c r="V61" s="11"/>
      <c r="W61" s="11"/>
      <c r="X61" s="11"/>
      <c r="Y61" s="11"/>
      <c r="Z61" s="11"/>
    </row>
    <row r="62" spans="1:31" s="12" customFormat="1" ht="296.25" customHeight="1" outlineLevel="1">
      <c r="A62" s="56" t="s">
        <v>132</v>
      </c>
      <c r="B62" s="57" t="s">
        <v>43</v>
      </c>
      <c r="C62" s="20" t="s">
        <v>6</v>
      </c>
      <c r="D62" s="20" t="s">
        <v>11</v>
      </c>
      <c r="E62" s="20" t="s">
        <v>17</v>
      </c>
      <c r="F62" s="20" t="s">
        <v>28</v>
      </c>
      <c r="G62" s="49">
        <v>2694.7</v>
      </c>
      <c r="H62" s="49"/>
      <c r="I62" s="49">
        <v>2694.7</v>
      </c>
      <c r="J62" s="49">
        <v>1282.7</v>
      </c>
      <c r="K62" s="49"/>
      <c r="L62" s="7">
        <f t="shared" si="2"/>
        <v>1282.7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11"/>
      <c r="T62" s="11"/>
      <c r="U62" s="11"/>
      <c r="V62" s="11"/>
      <c r="W62" s="11"/>
      <c r="X62" s="11"/>
      <c r="Y62" s="11"/>
      <c r="Z62" s="11"/>
    </row>
    <row r="63" spans="1:31" s="12" customFormat="1" ht="70.5" customHeight="1">
      <c r="A63" s="51" t="s">
        <v>80</v>
      </c>
      <c r="B63" s="52"/>
      <c r="C63" s="52"/>
      <c r="D63" s="52"/>
      <c r="E63" s="53"/>
      <c r="F63" s="53"/>
      <c r="G63" s="54">
        <f>G64+G65</f>
        <v>132363.09999999998</v>
      </c>
      <c r="H63" s="54">
        <f t="shared" ref="H63:J63" si="28">H64+H65</f>
        <v>0</v>
      </c>
      <c r="I63" s="54">
        <f t="shared" si="28"/>
        <v>132363.09999999998</v>
      </c>
      <c r="J63" s="54">
        <f t="shared" si="28"/>
        <v>43.8</v>
      </c>
      <c r="K63" s="54">
        <f t="shared" ref="K63" si="29">K64+K65</f>
        <v>0</v>
      </c>
      <c r="L63" s="7">
        <f t="shared" si="2"/>
        <v>43.8</v>
      </c>
      <c r="M63" s="54">
        <v>15295</v>
      </c>
      <c r="N63" s="54">
        <f>N64+N65</f>
        <v>0</v>
      </c>
      <c r="O63" s="54">
        <v>15295</v>
      </c>
      <c r="P63" s="54">
        <v>22838.2</v>
      </c>
      <c r="Q63" s="54">
        <f>Q64+Q65</f>
        <v>0</v>
      </c>
      <c r="R63" s="54">
        <v>22838.2</v>
      </c>
      <c r="S63" s="11"/>
      <c r="T63" s="11"/>
      <c r="U63" s="11"/>
      <c r="V63" s="11"/>
      <c r="W63" s="11"/>
      <c r="X63" s="11"/>
      <c r="Y63" s="11"/>
      <c r="Z63" s="11"/>
    </row>
    <row r="64" spans="1:31" s="12" customFormat="1" ht="135" customHeight="1" outlineLevel="1">
      <c r="A64" s="21" t="s">
        <v>104</v>
      </c>
      <c r="B64" s="20" t="s">
        <v>51</v>
      </c>
      <c r="C64" s="20" t="s">
        <v>36</v>
      </c>
      <c r="D64" s="20" t="s">
        <v>34</v>
      </c>
      <c r="E64" s="20" t="s">
        <v>81</v>
      </c>
      <c r="F64" s="20" t="s">
        <v>44</v>
      </c>
      <c r="G64" s="49">
        <v>63797.7</v>
      </c>
      <c r="H64" s="49"/>
      <c r="I64" s="49">
        <v>63797.7</v>
      </c>
      <c r="J64" s="49">
        <v>0</v>
      </c>
      <c r="K64" s="49"/>
      <c r="L64" s="7">
        <f t="shared" si="2"/>
        <v>0</v>
      </c>
      <c r="M64" s="49">
        <v>15295</v>
      </c>
      <c r="N64" s="49"/>
      <c r="O64" s="49">
        <v>15295</v>
      </c>
      <c r="P64" s="49">
        <v>22838.2</v>
      </c>
      <c r="Q64" s="49"/>
      <c r="R64" s="49">
        <v>22838.2</v>
      </c>
      <c r="S64" s="11"/>
      <c r="T64" s="11"/>
      <c r="U64" s="11"/>
      <c r="V64" s="11"/>
      <c r="W64" s="11"/>
      <c r="X64" s="11"/>
      <c r="Y64" s="11"/>
      <c r="Z64" s="11"/>
    </row>
    <row r="65" spans="1:26" s="12" customFormat="1" ht="162.75" customHeight="1" outlineLevel="1">
      <c r="A65" s="21" t="s">
        <v>122</v>
      </c>
      <c r="B65" s="20" t="s">
        <v>123</v>
      </c>
      <c r="C65" s="20" t="s">
        <v>24</v>
      </c>
      <c r="D65" s="20" t="s">
        <v>34</v>
      </c>
      <c r="E65" s="20" t="s">
        <v>17</v>
      </c>
      <c r="F65" s="20" t="s">
        <v>124</v>
      </c>
      <c r="G65" s="49">
        <v>68565.399999999994</v>
      </c>
      <c r="H65" s="49"/>
      <c r="I65" s="49">
        <v>68565.399999999994</v>
      </c>
      <c r="J65" s="49">
        <v>43.8</v>
      </c>
      <c r="K65" s="49"/>
      <c r="L65" s="7">
        <f t="shared" si="2"/>
        <v>43.8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11"/>
      <c r="T65" s="11"/>
      <c r="U65" s="11"/>
      <c r="V65" s="11"/>
      <c r="W65" s="11"/>
      <c r="X65" s="11"/>
      <c r="Y65" s="11"/>
      <c r="Z65" s="11"/>
    </row>
    <row r="66" spans="1:26" s="12" customFormat="1" ht="52.5" customHeight="1">
      <c r="A66" s="51" t="s">
        <v>116</v>
      </c>
      <c r="B66" s="52"/>
      <c r="C66" s="52"/>
      <c r="D66" s="52"/>
      <c r="E66" s="53"/>
      <c r="F66" s="53"/>
      <c r="G66" s="54">
        <f t="shared" ref="G66" si="30">G67</f>
        <v>82464.67</v>
      </c>
      <c r="H66" s="54">
        <f>H67</f>
        <v>0</v>
      </c>
      <c r="I66" s="54">
        <f>G66+H66</f>
        <v>82464.67</v>
      </c>
      <c r="J66" s="54">
        <f>J67</f>
        <v>0</v>
      </c>
      <c r="K66" s="54">
        <f t="shared" ref="K66" si="31">K67</f>
        <v>0</v>
      </c>
      <c r="L66" s="7">
        <f t="shared" si="2"/>
        <v>0</v>
      </c>
      <c r="M66" s="54">
        <v>33810.5</v>
      </c>
      <c r="N66" s="54">
        <f>N67</f>
        <v>0</v>
      </c>
      <c r="O66" s="54">
        <v>33810.5</v>
      </c>
      <c r="P66" s="54">
        <v>33810.5</v>
      </c>
      <c r="Q66" s="54">
        <f>Q67</f>
        <v>0</v>
      </c>
      <c r="R66" s="54">
        <v>33810.5</v>
      </c>
      <c r="S66" s="11"/>
      <c r="T66" s="11"/>
      <c r="U66" s="11"/>
      <c r="V66" s="11"/>
      <c r="W66" s="11"/>
      <c r="X66" s="11"/>
      <c r="Y66" s="11"/>
      <c r="Z66" s="11"/>
    </row>
    <row r="67" spans="1:26" s="12" customFormat="1" ht="155.25" customHeight="1">
      <c r="A67" s="56" t="s">
        <v>107</v>
      </c>
      <c r="B67" s="37" t="s">
        <v>83</v>
      </c>
      <c r="C67" s="20" t="s">
        <v>36</v>
      </c>
      <c r="D67" s="20" t="s">
        <v>19</v>
      </c>
      <c r="E67" s="20" t="s">
        <v>66</v>
      </c>
      <c r="F67" s="20" t="s">
        <v>44</v>
      </c>
      <c r="G67" s="49">
        <v>82464.67</v>
      </c>
      <c r="H67" s="49"/>
      <c r="I67" s="49">
        <v>82464.67</v>
      </c>
      <c r="J67" s="49">
        <v>0</v>
      </c>
      <c r="K67" s="49"/>
      <c r="L67" s="7">
        <v>0</v>
      </c>
      <c r="M67" s="49">
        <v>33810.5</v>
      </c>
      <c r="N67" s="49"/>
      <c r="O67" s="49">
        <v>33810.5</v>
      </c>
      <c r="P67" s="49">
        <v>33810.5</v>
      </c>
      <c r="Q67" s="49"/>
      <c r="R67" s="49">
        <v>33810.5</v>
      </c>
      <c r="S67" s="11"/>
      <c r="T67" s="11"/>
      <c r="U67" s="11"/>
      <c r="V67" s="11"/>
      <c r="W67" s="11"/>
      <c r="X67" s="11"/>
      <c r="Y67" s="11"/>
      <c r="Z67" s="11"/>
    </row>
    <row r="68" spans="1:26" s="12" customFormat="1" ht="64.5" customHeight="1">
      <c r="A68" s="51" t="s">
        <v>161</v>
      </c>
      <c r="B68" s="52"/>
      <c r="C68" s="52"/>
      <c r="D68" s="52"/>
      <c r="E68" s="20"/>
      <c r="F68" s="20"/>
      <c r="G68" s="49">
        <f>G69</f>
        <v>0</v>
      </c>
      <c r="H68" s="49">
        <f t="shared" ref="H68:P68" si="32">H69</f>
        <v>6700</v>
      </c>
      <c r="I68" s="49">
        <f t="shared" si="32"/>
        <v>6700</v>
      </c>
      <c r="J68" s="49">
        <f t="shared" si="32"/>
        <v>0</v>
      </c>
      <c r="K68" s="49">
        <f t="shared" si="32"/>
        <v>6700</v>
      </c>
      <c r="L68" s="49">
        <f t="shared" si="32"/>
        <v>6700</v>
      </c>
      <c r="M68" s="49">
        <f t="shared" si="32"/>
        <v>0</v>
      </c>
      <c r="N68" s="49">
        <f t="shared" si="32"/>
        <v>0</v>
      </c>
      <c r="O68" s="49">
        <f t="shared" si="32"/>
        <v>0</v>
      </c>
      <c r="P68" s="49">
        <f t="shared" si="32"/>
        <v>0</v>
      </c>
      <c r="Q68" s="58"/>
      <c r="R68" s="58"/>
      <c r="S68" s="11"/>
      <c r="T68" s="11"/>
      <c r="U68" s="11"/>
      <c r="V68" s="11"/>
      <c r="W68" s="11"/>
      <c r="X68" s="11"/>
      <c r="Y68" s="11"/>
      <c r="Z68" s="11"/>
    </row>
    <row r="69" spans="1:26" s="12" customFormat="1" ht="166.5" customHeight="1">
      <c r="A69" s="56" t="s">
        <v>162</v>
      </c>
      <c r="B69" s="37" t="s">
        <v>163</v>
      </c>
      <c r="C69" s="20" t="s">
        <v>24</v>
      </c>
      <c r="D69" s="20" t="s">
        <v>34</v>
      </c>
      <c r="E69" s="20" t="s">
        <v>17</v>
      </c>
      <c r="F69" s="20" t="s">
        <v>164</v>
      </c>
      <c r="G69" s="49"/>
      <c r="H69" s="49">
        <v>6700</v>
      </c>
      <c r="I69" s="49">
        <f>H69</f>
        <v>6700</v>
      </c>
      <c r="J69" s="49"/>
      <c r="K69" s="49">
        <v>6700</v>
      </c>
      <c r="L69" s="7">
        <f>K69</f>
        <v>6700</v>
      </c>
      <c r="M69" s="49"/>
      <c r="N69" s="49"/>
      <c r="O69" s="49"/>
      <c r="P69" s="49"/>
      <c r="Q69" s="58"/>
      <c r="R69" s="58"/>
      <c r="S69" s="11"/>
      <c r="T69" s="11"/>
      <c r="U69" s="11"/>
      <c r="V69" s="11"/>
      <c r="W69" s="11"/>
      <c r="X69" s="11"/>
      <c r="Y69" s="11"/>
      <c r="Z69" s="11"/>
    </row>
    <row r="70" spans="1:26" s="12" customFormat="1" ht="44.25" customHeight="1">
      <c r="A70" s="59" t="s">
        <v>135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60"/>
      <c r="R70" s="11"/>
      <c r="S70" s="11"/>
      <c r="T70" s="11"/>
      <c r="U70" s="11"/>
      <c r="V70" s="11"/>
      <c r="W70" s="11"/>
      <c r="X70" s="11"/>
      <c r="Y70" s="11"/>
      <c r="Z70" s="11"/>
    </row>
    <row r="71" spans="1:26" s="12" customFormat="1" ht="17.2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1"/>
      <c r="S71" s="11"/>
      <c r="T71" s="11"/>
      <c r="U71" s="11"/>
      <c r="V71" s="11"/>
      <c r="W71" s="11"/>
      <c r="X71" s="11"/>
      <c r="Y71" s="11"/>
      <c r="Z71" s="11"/>
    </row>
    <row r="72" spans="1:26" s="12" customFormat="1" ht="15.7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1"/>
      <c r="S72" s="11"/>
      <c r="T72" s="11"/>
      <c r="U72" s="11"/>
      <c r="V72" s="11"/>
      <c r="W72" s="11"/>
      <c r="X72" s="11"/>
      <c r="Y72" s="11"/>
      <c r="Z72" s="11"/>
    </row>
    <row r="73" spans="1:26" s="12" customFormat="1" ht="15.7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1"/>
      <c r="S73" s="11"/>
      <c r="T73" s="11"/>
      <c r="U73" s="11"/>
      <c r="V73" s="11"/>
      <c r="W73" s="11"/>
      <c r="X73" s="11"/>
      <c r="Y73" s="11"/>
      <c r="Z73" s="11"/>
    </row>
    <row r="74" spans="1:26" s="12" customFormat="1" ht="15.7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1"/>
      <c r="S74" s="11"/>
      <c r="T74" s="11"/>
      <c r="U74" s="11"/>
      <c r="V74" s="11"/>
      <c r="W74" s="11"/>
      <c r="X74" s="11"/>
      <c r="Y74" s="11"/>
      <c r="Z74" s="11"/>
    </row>
    <row r="75" spans="1:26" s="12" customFormat="1" ht="36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s="12" customFormat="1" ht="30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s="12" customFormat="1" ht="15.7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1"/>
      <c r="S77" s="11"/>
      <c r="T77" s="11"/>
      <c r="U77" s="11"/>
      <c r="V77" s="11"/>
      <c r="W77" s="11"/>
      <c r="X77" s="11"/>
      <c r="Y77" s="11"/>
      <c r="Z77" s="11"/>
    </row>
    <row r="78" spans="1:26" s="12" customFormat="1" ht="16.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1"/>
      <c r="S78" s="11"/>
      <c r="T78" s="11"/>
      <c r="U78" s="11"/>
      <c r="V78" s="11"/>
      <c r="W78" s="11"/>
      <c r="X78" s="11"/>
      <c r="Y78" s="11"/>
      <c r="Z78" s="11"/>
    </row>
    <row r="79" spans="1:26" s="12" customFormat="1" ht="15.7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1"/>
      <c r="S79" s="11"/>
      <c r="T79" s="11"/>
      <c r="U79" s="11"/>
      <c r="V79" s="11"/>
      <c r="W79" s="11"/>
      <c r="X79" s="11"/>
      <c r="Y79" s="11"/>
      <c r="Z79" s="11"/>
    </row>
    <row r="80" spans="1:26" s="12" customFormat="1" ht="15.7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1"/>
      <c r="S80" s="11"/>
      <c r="T80" s="11"/>
      <c r="U80" s="11"/>
      <c r="V80" s="11"/>
      <c r="W80" s="11"/>
      <c r="X80" s="11"/>
      <c r="Y80" s="11"/>
      <c r="Z80" s="11"/>
    </row>
    <row r="81" spans="1:26" s="12" customFormat="1" ht="15.7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4"/>
      <c r="N82" s="14"/>
      <c r="O82" s="14"/>
      <c r="P82" s="10"/>
      <c r="Q82" s="10"/>
    </row>
    <row r="83" spans="1:26" ht="15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2"/>
      <c r="S84" s="2"/>
      <c r="T84" s="2"/>
      <c r="U84" s="2"/>
      <c r="V84" s="2"/>
      <c r="W84" s="2"/>
      <c r="X84" s="2"/>
      <c r="Y84" s="2"/>
      <c r="Z84" s="2"/>
    </row>
  </sheetData>
  <mergeCells count="43">
    <mergeCell ref="Q6:Q7"/>
    <mergeCell ref="R6:R7"/>
    <mergeCell ref="I6:I7"/>
    <mergeCell ref="K6:K7"/>
    <mergeCell ref="L6:L7"/>
    <mergeCell ref="A5:P5"/>
    <mergeCell ref="H6:H7"/>
    <mergeCell ref="F6:F7"/>
    <mergeCell ref="D6:D7"/>
    <mergeCell ref="P6:P7"/>
    <mergeCell ref="N6:N7"/>
    <mergeCell ref="O6:O7"/>
    <mergeCell ref="J6:J7"/>
    <mergeCell ref="A35:D35"/>
    <mergeCell ref="A30:D30"/>
    <mergeCell ref="A17:D17"/>
    <mergeCell ref="A16:D16"/>
    <mergeCell ref="M6:M7"/>
    <mergeCell ref="G6:G7"/>
    <mergeCell ref="A14:D14"/>
    <mergeCell ref="A52:D52"/>
    <mergeCell ref="A70:P70"/>
    <mergeCell ref="A76:P76"/>
    <mergeCell ref="A63:D63"/>
    <mergeCell ref="A66:D66"/>
    <mergeCell ref="A75:P75"/>
    <mergeCell ref="A68:D68"/>
    <mergeCell ref="A4:R4"/>
    <mergeCell ref="A59:D59"/>
    <mergeCell ref="E6:E7"/>
    <mergeCell ref="A9:D9"/>
    <mergeCell ref="A26:D26"/>
    <mergeCell ref="B6:B7"/>
    <mergeCell ref="C6:C7"/>
    <mergeCell ref="A50:D50"/>
    <mergeCell ref="A6:A7"/>
    <mergeCell ref="A10:D10"/>
    <mergeCell ref="A11:D11"/>
    <mergeCell ref="A56:F56"/>
    <mergeCell ref="A32:D32"/>
    <mergeCell ref="A39:D39"/>
    <mergeCell ref="A22:D22"/>
    <mergeCell ref="A49:D49"/>
  </mergeCells>
  <phoneticPr fontId="5" type="noConversion"/>
  <printOptions horizontalCentered="1"/>
  <pageMargins left="0.39370078740157483" right="0.39370078740157483" top="0.74803149606299213" bottom="0.55118110236220474" header="0.31496062992125984" footer="0.31496062992125984"/>
  <pageSetup paperSize="9" scale="56" fitToHeight="26" orientation="landscape" horizontalDpi="4294967295" verticalDpi="4294967295" r:id="rId1"/>
  <headerFooter>
    <oddFooter>&amp;C&amp;P</oddFooter>
  </headerFooter>
  <rowBreaks count="3" manualBreakCount="3">
    <brk id="13" max="17" man="1"/>
    <brk id="25" max="17" man="1"/>
    <brk id="3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2017-06-09T11:18:10Z</cp:lastPrinted>
  <dcterms:created xsi:type="dcterms:W3CDTF">2014-05-08T06:25:05Z</dcterms:created>
  <dcterms:modified xsi:type="dcterms:W3CDTF">2017-06-09T11:18:27Z</dcterms:modified>
</cp:coreProperties>
</file>