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200" windowHeight="11535" tabRatio="535"/>
  </bookViews>
  <sheets>
    <sheet name="Лист1" sheetId="2" r:id="rId1"/>
    <sheet name="Лист2" sheetId="3" r:id="rId2"/>
  </sheets>
  <definedNames>
    <definedName name="_xlnm.Print_Titles" localSheetId="0">Лист1!$10:$12</definedName>
    <definedName name="_xlnm.Print_Area" localSheetId="0">Лист1!$A$1:$N$69</definedName>
  </definedNames>
  <calcPr calcId="145621"/>
</workbook>
</file>

<file path=xl/calcChain.xml><?xml version="1.0" encoding="utf-8"?>
<calcChain xmlns="http://schemas.openxmlformats.org/spreadsheetml/2006/main">
  <c r="G53" i="2" l="1"/>
  <c r="H64" i="2"/>
  <c r="I64" i="2"/>
  <c r="H60" i="2"/>
  <c r="I60" i="2"/>
  <c r="H57" i="2"/>
  <c r="I57" i="2"/>
  <c r="H53" i="2"/>
  <c r="I53" i="2"/>
  <c r="I50" i="2" s="1"/>
  <c r="H51" i="2"/>
  <c r="I51" i="2"/>
  <c r="J51" i="2"/>
  <c r="K51" i="2"/>
  <c r="L51" i="2"/>
  <c r="H40" i="2"/>
  <c r="I40" i="2"/>
  <c r="H36" i="2"/>
  <c r="I36" i="2"/>
  <c r="H33" i="2"/>
  <c r="I33" i="2"/>
  <c r="H31" i="2"/>
  <c r="I31" i="2"/>
  <c r="H50" i="2" l="1"/>
  <c r="H27" i="2" l="1"/>
  <c r="I27" i="2"/>
  <c r="M26" i="2"/>
  <c r="H24" i="2"/>
  <c r="I24" i="2"/>
  <c r="H19" i="2"/>
  <c r="H15" i="2"/>
  <c r="H14" i="2" s="1"/>
  <c r="I15" i="2"/>
  <c r="I14" i="2" s="1"/>
  <c r="J15" i="2"/>
  <c r="J14" i="2" s="1"/>
  <c r="K15" i="2"/>
  <c r="K14" i="2" s="1"/>
  <c r="L15" i="2"/>
  <c r="L14" i="2" s="1"/>
  <c r="H18" i="2" l="1"/>
  <c r="H13" i="2" s="1"/>
  <c r="L67" i="2"/>
  <c r="K67" i="2"/>
  <c r="J67" i="2"/>
  <c r="I67" i="2"/>
  <c r="M43" i="2"/>
  <c r="M42" i="2"/>
  <c r="N25" i="2"/>
  <c r="M25" i="2"/>
  <c r="J64" i="2"/>
  <c r="J57" i="2"/>
  <c r="J53" i="2"/>
  <c r="J40" i="2"/>
  <c r="J36" i="2"/>
  <c r="J33" i="2"/>
  <c r="J31" i="2"/>
  <c r="J24" i="2"/>
  <c r="J50" i="2" l="1"/>
  <c r="J19" i="2"/>
  <c r="J18" i="2" s="1"/>
  <c r="I19" i="2"/>
  <c r="I18" i="2" s="1"/>
  <c r="I13" i="2" s="1"/>
  <c r="M56" i="2"/>
  <c r="K24" i="2"/>
  <c r="K64" i="2"/>
  <c r="K60" i="2" l="1"/>
  <c r="J60" i="2"/>
  <c r="K57" i="2"/>
  <c r="K53" i="2"/>
  <c r="K40" i="2"/>
  <c r="K36" i="2"/>
  <c r="K33" i="2"/>
  <c r="L31" i="2"/>
  <c r="K31" i="2"/>
  <c r="K27" i="2"/>
  <c r="J27" i="2"/>
  <c r="L19" i="2"/>
  <c r="K19" i="2"/>
  <c r="K18" i="2" s="1"/>
  <c r="N56" i="2"/>
  <c r="N41" i="2"/>
  <c r="M41" i="2"/>
  <c r="M45" i="2"/>
  <c r="N49" i="2"/>
  <c r="M49" i="2"/>
  <c r="M37" i="2"/>
  <c r="N29" i="2"/>
  <c r="M29" i="2"/>
  <c r="M16" i="2"/>
  <c r="N16" i="2"/>
  <c r="M30" i="2"/>
  <c r="N30" i="2"/>
  <c r="M63" i="2"/>
  <c r="N63" i="2"/>
  <c r="N47" i="2"/>
  <c r="M47" i="2"/>
  <c r="M48" i="2"/>
  <c r="N17" i="2"/>
  <c r="M17" i="2"/>
  <c r="N55" i="2"/>
  <c r="M55" i="2"/>
  <c r="N59" i="2"/>
  <c r="M59" i="2"/>
  <c r="L60" i="2"/>
  <c r="M34" i="2"/>
  <c r="N34" i="2"/>
  <c r="M44" i="2"/>
  <c r="L27" i="2"/>
  <c r="L40" i="2"/>
  <c r="M40" i="2" s="1"/>
  <c r="L33" i="2"/>
  <c r="L57" i="2"/>
  <c r="L24" i="2"/>
  <c r="M24" i="2" s="1"/>
  <c r="L36" i="2"/>
  <c r="L53" i="2"/>
  <c r="J13" i="2" l="1"/>
  <c r="K50" i="2"/>
  <c r="K13" i="2" s="1"/>
  <c r="N66" i="2"/>
  <c r="L64" i="2"/>
  <c r="M64" i="2" s="1"/>
  <c r="L50" i="2"/>
  <c r="N24" i="2"/>
  <c r="L18" i="2"/>
  <c r="M66" i="2"/>
  <c r="N64" i="2"/>
  <c r="N40" i="2"/>
  <c r="M54" i="2"/>
  <c r="N54" i="2"/>
  <c r="M15" i="2"/>
  <c r="N15" i="2"/>
  <c r="M28" i="2"/>
  <c r="N28" i="2"/>
  <c r="M46" i="2"/>
  <c r="N46" i="2"/>
  <c r="M35" i="2"/>
  <c r="N35" i="2"/>
  <c r="M38" i="2"/>
  <c r="M61" i="2"/>
  <c r="N61" i="2"/>
  <c r="M60" i="2"/>
  <c r="M58" i="2"/>
  <c r="N58" i="2"/>
  <c r="L13" i="2" l="1"/>
  <c r="N60" i="2"/>
  <c r="M36" i="2"/>
  <c r="M57" i="2" l="1"/>
  <c r="N57" i="2"/>
  <c r="M27" i="2"/>
  <c r="N27" i="2"/>
  <c r="M33" i="2"/>
  <c r="N33" i="2"/>
  <c r="M19" i="2"/>
  <c r="M53" i="2"/>
  <c r="N53" i="2"/>
  <c r="M14" i="2"/>
  <c r="N14" i="2"/>
  <c r="M31" i="2"/>
  <c r="G64" i="2"/>
  <c r="N18" i="2" l="1"/>
  <c r="M18" i="2"/>
  <c r="N50" i="2"/>
  <c r="M50" i="2"/>
  <c r="G60" i="2"/>
  <c r="G40" i="2"/>
  <c r="G33" i="2"/>
  <c r="N13" i="2" l="1"/>
  <c r="M13" i="2"/>
  <c r="G57" i="2"/>
  <c r="G19" i="2"/>
  <c r="G36" i="2"/>
  <c r="G27" i="2"/>
  <c r="G15" i="2"/>
  <c r="G14" i="2" s="1"/>
  <c r="G51" i="2"/>
  <c r="G67" i="2"/>
  <c r="G24" i="2"/>
  <c r="G31" i="2"/>
  <c r="B12" i="2"/>
  <c r="C12" i="2" s="1"/>
  <c r="D12" i="2" s="1"/>
  <c r="E12" i="2" s="1"/>
  <c r="F12" i="2" s="1"/>
  <c r="G12" i="2" s="1"/>
  <c r="G50" i="2" l="1"/>
  <c r="G18" i="2"/>
  <c r="G13" i="2" l="1"/>
</calcChain>
</file>

<file path=xl/sharedStrings.xml><?xml version="1.0" encoding="utf-8"?>
<sst xmlns="http://schemas.openxmlformats.org/spreadsheetml/2006/main" count="264" uniqueCount="149">
  <si>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</si>
  <si>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</si>
  <si>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</si>
  <si>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</si>
  <si>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</si>
  <si>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</si>
  <si>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</si>
  <si>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</si>
  <si>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</si>
  <si>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</si>
  <si>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</si>
  <si>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</si>
  <si>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</si>
  <si>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</si>
  <si>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</si>
  <si>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</si>
  <si>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</si>
  <si>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</si>
  <si>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</si>
  <si>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</si>
  <si>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</si>
  <si>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</si>
  <si>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</si>
  <si>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</si>
  <si>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</si>
  <si>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</si>
  <si>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</si>
  <si>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</si>
  <si>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</si>
  <si>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</si>
  <si>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</si>
  <si>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</si>
  <si>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</si>
  <si>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</si>
  <si>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</si>
  <si>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</si>
  <si>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</si>
  <si>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</si>
  <si>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</si>
  <si>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2) средняя общеобразовательная школа с эстетическим уклоном на 240 мест                                                                     в пос. Ерцево Коношского района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</si>
  <si>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</si>
  <si>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</si>
  <si>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</si>
  <si>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</si>
  <si>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</si>
  <si>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</si>
  <si>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</si>
  <si>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</si>
  <si>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</si>
  <si>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</si>
  <si>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</si>
  <si>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</si>
  <si>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</si>
  <si>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</si>
  <si>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</si>
  <si>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</si>
  <si>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</si>
  <si>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</si>
  <si>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</si>
  <si>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</si>
  <si>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</si>
  <si>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</si>
  <si>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</si>
  <si>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</si>
  <si>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</si>
  <si>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</si>
  <si>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</si>
  <si>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</si>
  <si>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</si>
  <si>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</si>
  <si>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</si>
  <si>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</si>
  <si>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</si>
  <si>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</si>
  <si>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</si>
  <si>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</si>
  <si>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</si>
  <si>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</si>
  <si>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</si>
  <si>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</si>
  <si>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</si>
  <si>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</si>
  <si>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</si>
  <si>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</si>
  <si>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 xml:space="preserve">97 020 кв. м жилых площадей
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</si>
  <si>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</si>
  <si>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</si>
  <si>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1) строительство школы-сада в правобережной части
г. Каргополя по ул.Чеснокова, 12б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</si>
  <si>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</si>
  <si>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</si>
  <si>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</si>
  <si>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</si>
  <si>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</si>
  <si>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</si>
  <si>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</si>
  <si>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</si>
  <si>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</si>
  <si>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</si>
  <si>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</si>
  <si>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</si>
  <si>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</si>
  <si>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</si>
  <si>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</si>
  <si>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</si>
  <si>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</si>
  <si>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</si>
  <si>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</si>
  <si>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</si>
  <si>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</si>
  <si>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</si>
  <si>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</si>
  <si>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</si>
  <si>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</si>
  <si>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</si>
  <si>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</si>
  <si>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</si>
  <si>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</si>
  <si>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</si>
  <si>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</si>
  <si>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</si>
  <si>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</si>
  <si>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</si>
  <si>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2) обеспечение земельных участков инженерной инфраструктурой для строительства многоквартирных домов в VI – VII жилых районах (магистральные сети) (проектирование, строительство, выполнение кадастровых работ)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</si>
  <si>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</si>
  <si>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</si>
  <si>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</si>
  <si>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</si>
  <si>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</si>
  <si>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</si>
  <si>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</si>
  <si>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</si>
  <si>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</si>
  <si>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3. Осуществление функций авторского и археологического надзора,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</si>
  <si>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</si>
  <si>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</si>
  <si>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</si>
  <si>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протяженность                                             дороги – 1,486 км, в том числе                            мостового перехода – 139,54 п. м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</si>
  <si>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</si>
  <si>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Исполнение, в процентах</t>
  </si>
  <si>
    <t>к уточненной сводной бюджетной росписи на год</t>
  </si>
  <si>
    <t>Уточненная сводная бюджетная роспись на 2017 год по состоянию на 30.06.2017</t>
  </si>
  <si>
    <t>План кассовых выплат на 1полугодие 2017 года</t>
  </si>
  <si>
    <t xml:space="preserve">Исполнено </t>
  </si>
  <si>
    <t>к плану на 1 полугодие</t>
  </si>
  <si>
    <t>Утверждено на год (в  ред.  05.06.2017 № 535-35-ОЗ)</t>
  </si>
  <si>
    <t>тыс. рублей</t>
  </si>
  <si>
    <t>X. 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</si>
  <si>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Приложение № 6 к пояснительной записке к отчету об исполнении областного бюджета за 1 полугодие 2017 года  по форме приложения № 16 к областному закону "Об областном бюджете на 2017 год и на плановый период 2018 и 2019 годов"</t>
  </si>
  <si>
    <t xml:space="preserve">Отчет о реализации областной адресной инвестиционной программы за 1 полугодие 2017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</si>
</sst>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6" fillId="0" borderId="4">
      <alignment horizontal="center" vertical="center" wrapText="1"/>
    </xf>
    <xf numFmtId="0" fontId="16" fillId="0" borderId="4">
      <alignment horizontal="center" vertical="center" wrapText="1"/>
    </xf>
    <xf numFmtId="0" fontId="16" fillId="0" borderId="6">
      <alignment horizontal="center" vertical="center" wrapText="1"/>
    </xf>
    <xf numFmtId="0" fontId="16" fillId="0" borderId="7">
      <alignment horizontal="center" vertical="center" wrapText="1"/>
    </xf>
    <xf numFmtId="49" fontId="16" fillId="0" borderId="7">
      <alignment horizontal="center" vertical="center" wrapText="1"/>
    </xf>
    <xf numFmtId="0" fontId="19" fillId="0" borderId="0">
      <alignment horizontal="left" vertical="center" wrapText="1"/>
    </xf>
    <xf numFmtId="0" fontId="16" fillId="2" borderId="4">
      <alignment horizontal="center" vertical="center" wrapText="1"/>
    </xf>
  </cellStyleXfs>
  <cellXfs count="73">
    <xf numFmtId="0" fontId="0" fillId="0" borderId="0" xfId="0"/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13" fillId="0" borderId="0" xfId="0" applyFont="1" applyFill="1" applyBorder="1"/>
    <xf numFmtId="0" fontId="13" fillId="0" borderId="0" xfId="0" applyFont="1" applyFill="1"/>
    <xf numFmtId="165" fontId="3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4" fillId="0" borderId="0" xfId="0" applyFont="1" applyFill="1"/>
    <xf numFmtId="165" fontId="3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49" fontId="17" fillId="0" borderId="7" xfId="8" applyNumberFormat="1" applyFo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7" fillId="0" borderId="0" xfId="9" applyNumberFormat="1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166" fontId="17" fillId="0" borderId="5" xfId="4" applyNumberFormat="1" applyFont="1" applyBorder="1" applyAlignment="1" applyProtection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5" xfId="5" applyNumberFormat="1" applyFont="1" applyBorder="1" applyAlignment="1" applyProtection="1">
      <alignment horizontal="center" vertical="center" wrapText="1"/>
    </xf>
    <xf numFmtId="0" fontId="17" fillId="0" borderId="10" xfId="5" applyNumberFormat="1" applyFont="1" applyBorder="1" applyAlignment="1" applyProtection="1">
      <alignment horizontal="center" vertical="center" wrapText="1"/>
    </xf>
    <xf numFmtId="0" fontId="17" fillId="0" borderId="5" xfId="6" applyNumberFormat="1" applyFont="1" applyBorder="1" applyAlignment="1" applyProtection="1">
      <alignment horizontal="center" vertical="center" wrapText="1"/>
    </xf>
    <xf numFmtId="0" fontId="17" fillId="0" borderId="10" xfId="6" applyNumberFormat="1" applyFont="1" applyBorder="1" applyAlignment="1" applyProtection="1">
      <alignment horizontal="center" vertical="center" wrapText="1"/>
    </xf>
    <xf numFmtId="166" fontId="17" fillId="0" borderId="10" xfId="4" applyNumberFormat="1" applyFont="1" applyBorder="1" applyAlignment="1" applyProtection="1">
      <alignment horizontal="center" vertical="center" wrapText="1"/>
    </xf>
    <xf numFmtId="0" fontId="17" fillId="0" borderId="8" xfId="7" applyNumberFormat="1" applyFont="1" applyBorder="1" applyProtection="1">
      <alignment horizontal="center" vertical="center" wrapText="1"/>
    </xf>
    <xf numFmtId="0" fontId="17" fillId="0" borderId="9" xfId="7" applyNumberFormat="1" applyFont="1" applyBorder="1" applyProtection="1">
      <alignment horizontal="center" vertical="center" wrapText="1"/>
    </xf>
    <xf numFmtId="0" fontId="0" fillId="0" borderId="0" xfId="0" applyFill="1" applyBorder="1" applyAlignment="1"/>
    <xf numFmtId="0" fontId="17" fillId="2" borderId="3" xfId="10" applyNumberFormat="1" applyFont="1" applyBorder="1" applyAlignment="1" applyProtection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7" fillId="0" borderId="0" xfId="9" applyNumberFormat="1" applyFont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11">
    <cellStyle name="st64" xfId="9"/>
    <cellStyle name="st66" xfId="7"/>
    <cellStyle name="st67" xfId="6"/>
    <cellStyle name="xl25" xfId="10"/>
    <cellStyle name="xl56" xfId="4"/>
    <cellStyle name="xl62" xfId="5"/>
    <cellStyle name="xl68" xfId="8"/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83"/>
  <sheetViews>
    <sheetView showGridLines="0" tabSelected="1" view="pageBreakPreview" zoomScale="69" zoomScaleNormal="100" zoomScaleSheetLayoutView="69" workbookViewId="0">
      <selection activeCell="A8" sqref="A8"/>
    </sheetView>
  </sheetViews>
  <sheetFormatPr defaultColWidth="9.140625" defaultRowHeight="15" outlineLevelRow="1" x14ac:dyDescent="0.25"/>
  <cols>
    <col min="1" max="1" width="32.7109375" style="4" customWidth="1"/>
    <col min="2" max="2" width="19.85546875" style="4" customWidth="1"/>
    <col min="3" max="3" width="18.85546875" style="4" customWidth="1"/>
    <col min="4" max="4" width="16.140625" style="4" customWidth="1"/>
    <col min="5" max="5" width="24.28515625" style="4" customWidth="1"/>
    <col min="6" max="6" width="10.5703125" style="4" customWidth="1"/>
    <col min="7" max="7" width="18.140625" style="4" customWidth="1"/>
    <col min="8" max="8" width="19.7109375" style="3" customWidth="1"/>
    <col min="9" max="9" width="18.42578125" style="3" customWidth="1"/>
    <col min="10" max="10" width="19.7109375" style="3" customWidth="1"/>
    <col min="11" max="11" width="23.85546875" style="3" customWidth="1"/>
    <col min="12" max="12" width="20.140625" style="3" customWidth="1"/>
    <col min="13" max="13" width="17.5703125" style="3" customWidth="1"/>
    <col min="14" max="14" width="17.42578125" style="3" customWidth="1"/>
    <col min="15" max="16" width="9.140625" style="3"/>
    <col min="17" max="16384" width="9.140625" style="4"/>
  </cols>
  <sheetData>
    <row r="1" spans="1:16" ht="1.5" customHeight="1" x14ac:dyDescent="0.25">
      <c r="H1" s="45"/>
      <c r="I1" s="45"/>
      <c r="J1" s="45"/>
      <c r="K1" s="45"/>
      <c r="L1" s="45"/>
      <c r="M1" s="45"/>
      <c r="N1" s="45"/>
    </row>
    <row r="2" spans="1:16" ht="1.5" customHeight="1" x14ac:dyDescent="0.25">
      <c r="H2" s="43"/>
      <c r="I2" s="43"/>
      <c r="J2" s="43"/>
      <c r="K2" s="43"/>
      <c r="L2" s="43"/>
      <c r="M2" s="43"/>
      <c r="N2" s="43"/>
    </row>
    <row r="3" spans="1:16" ht="15" customHeight="1" x14ac:dyDescent="0.25">
      <c r="H3" s="60" t="s">
        <v>147</v>
      </c>
      <c r="I3" s="45"/>
      <c r="J3" s="45"/>
      <c r="K3" s="45"/>
      <c r="L3" s="45"/>
      <c r="M3" s="45"/>
      <c r="N3" s="45"/>
      <c r="O3" s="4"/>
    </row>
    <row r="4" spans="1:16" ht="15" customHeight="1" x14ac:dyDescent="0.25">
      <c r="H4" s="45"/>
      <c r="I4" s="45"/>
      <c r="J4" s="45"/>
      <c r="K4" s="45"/>
      <c r="L4" s="45"/>
      <c r="M4" s="45"/>
      <c r="N4" s="45"/>
      <c r="O4" s="4"/>
    </row>
    <row r="5" spans="1:16" x14ac:dyDescent="0.25">
      <c r="H5" s="45"/>
      <c r="I5" s="45"/>
      <c r="J5" s="45"/>
      <c r="K5" s="45"/>
      <c r="L5" s="45"/>
      <c r="M5" s="45"/>
      <c r="N5" s="45"/>
      <c r="O5" s="4"/>
    </row>
    <row r="6" spans="1:16" ht="15.75" x14ac:dyDescent="0.25">
      <c r="H6" s="36"/>
      <c r="I6" s="44"/>
      <c r="J6" s="42"/>
      <c r="K6" s="42"/>
      <c r="L6" s="42"/>
      <c r="M6" s="42"/>
      <c r="N6" s="42"/>
      <c r="O6" s="42"/>
    </row>
    <row r="7" spans="1:16" ht="18.75" x14ac:dyDescent="0.25">
      <c r="A7" s="46" t="s">
        <v>148</v>
      </c>
      <c r="B7" s="46"/>
      <c r="C7" s="46"/>
      <c r="D7" s="46"/>
      <c r="E7" s="46"/>
      <c r="F7" s="46"/>
      <c r="G7" s="46"/>
      <c r="H7" s="46"/>
      <c r="I7" s="47"/>
      <c r="J7" s="47"/>
      <c r="K7" s="47"/>
      <c r="L7" s="47"/>
      <c r="M7" s="47"/>
      <c r="N7" s="47"/>
    </row>
    <row r="8" spans="1:16" ht="18.75" x14ac:dyDescent="0.25">
      <c r="A8" s="38"/>
      <c r="B8" s="38"/>
      <c r="C8" s="38"/>
      <c r="D8" s="38"/>
      <c r="E8" s="38"/>
      <c r="F8" s="38"/>
      <c r="G8" s="38"/>
      <c r="H8" s="38"/>
      <c r="I8" s="39"/>
      <c r="J8" s="39"/>
      <c r="K8" s="39"/>
      <c r="L8" s="39"/>
      <c r="M8" s="39"/>
      <c r="N8" s="39"/>
    </row>
    <row r="9" spans="1:16" ht="15.75" x14ac:dyDescent="0.25">
      <c r="A9" s="57"/>
      <c r="B9" s="57"/>
      <c r="C9" s="57"/>
      <c r="D9" s="57"/>
      <c r="E9" s="57"/>
      <c r="F9" s="57"/>
      <c r="G9" s="57"/>
      <c r="N9" s="40" t="s">
        <v>145</v>
      </c>
    </row>
    <row r="10" spans="1:16" ht="24" customHeight="1" x14ac:dyDescent="0.25">
      <c r="A10" s="63" t="s">
        <v>4</v>
      </c>
      <c r="B10" s="63" t="s">
        <v>0</v>
      </c>
      <c r="C10" s="63" t="s">
        <v>5</v>
      </c>
      <c r="D10" s="63" t="s">
        <v>2</v>
      </c>
      <c r="E10" s="63" t="s">
        <v>1</v>
      </c>
      <c r="F10" s="63" t="s">
        <v>22</v>
      </c>
      <c r="G10" s="63" t="s">
        <v>58</v>
      </c>
      <c r="H10" s="58" t="s">
        <v>144</v>
      </c>
      <c r="I10" s="48" t="s">
        <v>140</v>
      </c>
      <c r="J10" s="50" t="s">
        <v>141</v>
      </c>
      <c r="K10" s="52" t="s">
        <v>137</v>
      </c>
      <c r="L10" s="48" t="s">
        <v>142</v>
      </c>
      <c r="M10" s="55" t="s">
        <v>138</v>
      </c>
      <c r="N10" s="56"/>
    </row>
    <row r="11" spans="1:16" ht="144" customHeight="1" x14ac:dyDescent="0.25">
      <c r="A11" s="63"/>
      <c r="B11" s="63"/>
      <c r="C11" s="64"/>
      <c r="D11" s="64"/>
      <c r="E11" s="64"/>
      <c r="F11" s="64"/>
      <c r="G11" s="64"/>
      <c r="H11" s="59"/>
      <c r="I11" s="49"/>
      <c r="J11" s="51"/>
      <c r="K11" s="53"/>
      <c r="L11" s="54"/>
      <c r="M11" s="37" t="s">
        <v>139</v>
      </c>
      <c r="N11" s="37" t="s">
        <v>143</v>
      </c>
    </row>
    <row r="12" spans="1:16" s="6" customFormat="1" ht="12" x14ac:dyDescent="0.2">
      <c r="A12" s="24">
        <v>1</v>
      </c>
      <c r="B12" s="24">
        <f>1+A12</f>
        <v>2</v>
      </c>
      <c r="C12" s="24">
        <f t="shared" ref="C12:G12" si="0">1+B12</f>
        <v>3</v>
      </c>
      <c r="D12" s="24">
        <f t="shared" si="0"/>
        <v>4</v>
      </c>
      <c r="E12" s="24">
        <f t="shared" si="0"/>
        <v>5</v>
      </c>
      <c r="F12" s="24">
        <f t="shared" si="0"/>
        <v>6</v>
      </c>
      <c r="G12" s="24">
        <f t="shared" si="0"/>
        <v>7</v>
      </c>
      <c r="H12" s="24">
        <v>9</v>
      </c>
      <c r="I12" s="24">
        <v>10</v>
      </c>
      <c r="J12" s="24">
        <v>11</v>
      </c>
      <c r="K12" s="24">
        <v>12</v>
      </c>
      <c r="L12" s="24">
        <v>13</v>
      </c>
      <c r="M12" s="24">
        <v>14</v>
      </c>
      <c r="N12" s="24">
        <v>15</v>
      </c>
      <c r="O12" s="5"/>
      <c r="P12" s="5"/>
    </row>
    <row r="13" spans="1:16" ht="20.25" customHeight="1" x14ac:dyDescent="0.25">
      <c r="A13" s="65" t="s">
        <v>14</v>
      </c>
      <c r="B13" s="66"/>
      <c r="C13" s="66"/>
      <c r="D13" s="66"/>
      <c r="E13" s="31"/>
      <c r="F13" s="31"/>
      <c r="G13" s="7">
        <f>G14+G18+G27+G31+G33+G36+G40+G50+G60+G64+G67</f>
        <v>14162552.23</v>
      </c>
      <c r="H13" s="7">
        <f t="shared" ref="H13:L13" si="1">H14+H18+H27+H31+H33+H36+H40+H50+H60+H64+H67</f>
        <v>1969844</v>
      </c>
      <c r="I13" s="7">
        <f t="shared" si="1"/>
        <v>1969844</v>
      </c>
      <c r="J13" s="7">
        <f t="shared" si="1"/>
        <v>587399.34091000003</v>
      </c>
      <c r="K13" s="7">
        <f t="shared" si="1"/>
        <v>587399.14091000007</v>
      </c>
      <c r="L13" s="7">
        <f t="shared" si="1"/>
        <v>582790.0409100001</v>
      </c>
      <c r="M13" s="7">
        <f>L13/I13*100</f>
        <v>29.585593626195784</v>
      </c>
      <c r="N13" s="7">
        <f>L13/J13*100</f>
        <v>99.215303852255062</v>
      </c>
      <c r="O13" s="4"/>
      <c r="P13" s="4"/>
    </row>
    <row r="14" spans="1:16" ht="56.25" customHeight="1" x14ac:dyDescent="0.25">
      <c r="A14" s="65" t="s">
        <v>59</v>
      </c>
      <c r="B14" s="68"/>
      <c r="C14" s="68"/>
      <c r="D14" s="68"/>
      <c r="E14" s="33"/>
      <c r="F14" s="33"/>
      <c r="G14" s="7">
        <f t="shared" ref="G14:L14" si="2">G15</f>
        <v>443731.20000000001</v>
      </c>
      <c r="H14" s="7">
        <f t="shared" si="2"/>
        <v>362758.19999999995</v>
      </c>
      <c r="I14" s="7">
        <f t="shared" si="2"/>
        <v>362758.19999999995</v>
      </c>
      <c r="J14" s="7">
        <f t="shared" si="2"/>
        <v>171547.6</v>
      </c>
      <c r="K14" s="7">
        <f t="shared" si="2"/>
        <v>171547.6</v>
      </c>
      <c r="L14" s="7">
        <f t="shared" si="2"/>
        <v>171547.6</v>
      </c>
      <c r="M14" s="7">
        <f t="shared" ref="M14:M66" si="3">L14/I14*100</f>
        <v>47.289792484360113</v>
      </c>
      <c r="N14" s="7">
        <f t="shared" ref="N14:N66" si="4">L14/J14*100</f>
        <v>100</v>
      </c>
      <c r="O14" s="4"/>
      <c r="P14" s="4"/>
    </row>
    <row r="15" spans="1:16" ht="100.5" customHeight="1" x14ac:dyDescent="0.25">
      <c r="A15" s="65" t="s">
        <v>60</v>
      </c>
      <c r="B15" s="66"/>
      <c r="C15" s="66"/>
      <c r="D15" s="66"/>
      <c r="E15" s="31"/>
      <c r="F15" s="31"/>
      <c r="G15" s="7">
        <f t="shared" ref="G15:L15" si="5">SUM(G16:G17)</f>
        <v>443731.20000000001</v>
      </c>
      <c r="H15" s="7">
        <f t="shared" si="5"/>
        <v>362758.19999999995</v>
      </c>
      <c r="I15" s="7">
        <f t="shared" si="5"/>
        <v>362758.19999999995</v>
      </c>
      <c r="J15" s="7">
        <f t="shared" si="5"/>
        <v>171547.6</v>
      </c>
      <c r="K15" s="7">
        <f t="shared" si="5"/>
        <v>171547.6</v>
      </c>
      <c r="L15" s="7">
        <f t="shared" si="5"/>
        <v>171547.6</v>
      </c>
      <c r="M15" s="7">
        <f t="shared" si="3"/>
        <v>47.289792484360113</v>
      </c>
      <c r="N15" s="7">
        <f t="shared" si="4"/>
        <v>100</v>
      </c>
    </row>
    <row r="16" spans="1:16" ht="182.25" customHeight="1" x14ac:dyDescent="0.25">
      <c r="A16" s="32" t="s">
        <v>135</v>
      </c>
      <c r="B16" s="2" t="s">
        <v>81</v>
      </c>
      <c r="C16" s="31" t="s">
        <v>6</v>
      </c>
      <c r="D16" s="31" t="s">
        <v>11</v>
      </c>
      <c r="E16" s="31" t="s">
        <v>61</v>
      </c>
      <c r="F16" s="31" t="s">
        <v>8</v>
      </c>
      <c r="G16" s="7">
        <v>238051.1</v>
      </c>
      <c r="H16" s="7">
        <v>175000.4</v>
      </c>
      <c r="I16" s="7">
        <v>175000.4</v>
      </c>
      <c r="J16" s="7">
        <v>44156</v>
      </c>
      <c r="K16" s="7">
        <v>44156</v>
      </c>
      <c r="L16" s="7">
        <v>44156</v>
      </c>
      <c r="M16" s="7">
        <f t="shared" si="3"/>
        <v>25.231942326988964</v>
      </c>
      <c r="N16" s="7">
        <f t="shared" si="4"/>
        <v>100</v>
      </c>
    </row>
    <row r="17" spans="1:16" ht="156.75" customHeight="1" x14ac:dyDescent="0.25">
      <c r="A17" s="32" t="s">
        <v>122</v>
      </c>
      <c r="B17" s="2" t="s">
        <v>62</v>
      </c>
      <c r="C17" s="31" t="s">
        <v>24</v>
      </c>
      <c r="D17" s="31" t="s">
        <v>11</v>
      </c>
      <c r="E17" s="31" t="s">
        <v>26</v>
      </c>
      <c r="F17" s="31" t="s">
        <v>8</v>
      </c>
      <c r="G17" s="7">
        <v>205680.1</v>
      </c>
      <c r="H17" s="7">
        <v>187757.8</v>
      </c>
      <c r="I17" s="7">
        <v>187757.8</v>
      </c>
      <c r="J17" s="7">
        <v>127391.6</v>
      </c>
      <c r="K17" s="7">
        <v>127391.6</v>
      </c>
      <c r="L17" s="7">
        <v>127391.6</v>
      </c>
      <c r="M17" s="7">
        <f t="shared" si="3"/>
        <v>67.848898953865046</v>
      </c>
      <c r="N17" s="7">
        <f t="shared" si="4"/>
        <v>100</v>
      </c>
    </row>
    <row r="18" spans="1:16" ht="46.5" customHeight="1" x14ac:dyDescent="0.25">
      <c r="A18" s="65" t="s">
        <v>64</v>
      </c>
      <c r="B18" s="68"/>
      <c r="C18" s="68"/>
      <c r="D18" s="68"/>
      <c r="E18" s="31"/>
      <c r="F18" s="32"/>
      <c r="G18" s="7">
        <f t="shared" ref="G18:L18" si="6">G19+G24</f>
        <v>1255301.2</v>
      </c>
      <c r="H18" s="7">
        <f t="shared" si="6"/>
        <v>199101.8</v>
      </c>
      <c r="I18" s="7">
        <f t="shared" si="6"/>
        <v>199101.8</v>
      </c>
      <c r="J18" s="7">
        <f t="shared" si="6"/>
        <v>92458.9</v>
      </c>
      <c r="K18" s="7">
        <f t="shared" si="6"/>
        <v>92458.9</v>
      </c>
      <c r="L18" s="7">
        <f t="shared" si="6"/>
        <v>92458.9</v>
      </c>
      <c r="M18" s="7">
        <f t="shared" si="3"/>
        <v>46.438003071795428</v>
      </c>
      <c r="N18" s="7">
        <f t="shared" si="4"/>
        <v>100</v>
      </c>
    </row>
    <row r="19" spans="1:16" ht="43.5" customHeight="1" x14ac:dyDescent="0.25">
      <c r="A19" s="65" t="s">
        <v>35</v>
      </c>
      <c r="B19" s="69"/>
      <c r="C19" s="69"/>
      <c r="D19" s="69"/>
      <c r="E19" s="31"/>
      <c r="F19" s="32"/>
      <c r="G19" s="7">
        <f t="shared" ref="G19:L19" si="7">SUM(G20:G23)</f>
        <v>605415.69999999995</v>
      </c>
      <c r="H19" s="7">
        <f t="shared" si="7"/>
        <v>46902</v>
      </c>
      <c r="I19" s="7">
        <f t="shared" si="7"/>
        <v>46902</v>
      </c>
      <c r="J19" s="7">
        <f t="shared" si="7"/>
        <v>0</v>
      </c>
      <c r="K19" s="7">
        <f t="shared" si="7"/>
        <v>0</v>
      </c>
      <c r="L19" s="7">
        <f t="shared" si="7"/>
        <v>0</v>
      </c>
      <c r="M19" s="7">
        <f t="shared" si="3"/>
        <v>0</v>
      </c>
      <c r="N19" s="7">
        <v>0</v>
      </c>
    </row>
    <row r="20" spans="1:16" ht="126" x14ac:dyDescent="0.25">
      <c r="A20" s="32" t="s">
        <v>87</v>
      </c>
      <c r="B20" s="31" t="s">
        <v>42</v>
      </c>
      <c r="C20" s="31" t="s">
        <v>36</v>
      </c>
      <c r="D20" s="31" t="s">
        <v>11</v>
      </c>
      <c r="E20" s="31" t="s">
        <v>65</v>
      </c>
      <c r="F20" s="31" t="s">
        <v>51</v>
      </c>
      <c r="G20" s="7">
        <v>171871.5</v>
      </c>
      <c r="H20" s="8"/>
      <c r="I20" s="7"/>
      <c r="J20" s="7"/>
      <c r="K20" s="7"/>
      <c r="L20" s="7"/>
      <c r="M20" s="7">
        <v>0</v>
      </c>
      <c r="N20" s="7">
        <v>0</v>
      </c>
    </row>
    <row r="21" spans="1:16" ht="126" x14ac:dyDescent="0.25">
      <c r="A21" s="32" t="s">
        <v>95</v>
      </c>
      <c r="B21" s="31" t="s">
        <v>33</v>
      </c>
      <c r="C21" s="31" t="s">
        <v>36</v>
      </c>
      <c r="D21" s="31" t="s">
        <v>11</v>
      </c>
      <c r="E21" s="1" t="s">
        <v>56</v>
      </c>
      <c r="F21" s="31" t="s">
        <v>47</v>
      </c>
      <c r="G21" s="7">
        <v>101257.9</v>
      </c>
      <c r="H21" s="8"/>
      <c r="I21" s="7"/>
      <c r="J21" s="7"/>
      <c r="K21" s="7"/>
      <c r="L21" s="7"/>
      <c r="M21" s="7">
        <v>0</v>
      </c>
      <c r="N21" s="7">
        <v>0</v>
      </c>
    </row>
    <row r="22" spans="1:16" ht="126" x14ac:dyDescent="0.25">
      <c r="A22" s="32" t="s">
        <v>90</v>
      </c>
      <c r="B22" s="31" t="s">
        <v>43</v>
      </c>
      <c r="C22" s="31" t="s">
        <v>36</v>
      </c>
      <c r="D22" s="31" t="s">
        <v>11</v>
      </c>
      <c r="E22" s="31" t="s">
        <v>66</v>
      </c>
      <c r="F22" s="31" t="s">
        <v>32</v>
      </c>
      <c r="G22" s="8">
        <v>79058</v>
      </c>
      <c r="H22" s="8">
        <v>46902</v>
      </c>
      <c r="I22" s="7">
        <v>46902</v>
      </c>
      <c r="J22" s="7"/>
      <c r="K22" s="7"/>
      <c r="L22" s="7"/>
      <c r="M22" s="7">
        <v>0</v>
      </c>
      <c r="N22" s="7">
        <v>0</v>
      </c>
    </row>
    <row r="23" spans="1:16" ht="126" x14ac:dyDescent="0.25">
      <c r="A23" s="32" t="s">
        <v>125</v>
      </c>
      <c r="B23" s="31" t="s">
        <v>91</v>
      </c>
      <c r="C23" s="31" t="s">
        <v>36</v>
      </c>
      <c r="D23" s="31" t="s">
        <v>11</v>
      </c>
      <c r="E23" s="31" t="s">
        <v>66</v>
      </c>
      <c r="F23" s="31" t="s">
        <v>92</v>
      </c>
      <c r="G23" s="8">
        <v>253228.3</v>
      </c>
      <c r="H23" s="8"/>
      <c r="I23" s="7"/>
      <c r="J23" s="7"/>
      <c r="K23" s="7"/>
      <c r="L23" s="7"/>
      <c r="M23" s="7">
        <v>0</v>
      </c>
      <c r="N23" s="7">
        <v>0</v>
      </c>
    </row>
    <row r="24" spans="1:16" ht="32.25" customHeight="1" x14ac:dyDescent="0.25">
      <c r="A24" s="65" t="s">
        <v>38</v>
      </c>
      <c r="B24" s="69"/>
      <c r="C24" s="69"/>
      <c r="D24" s="69"/>
      <c r="E24" s="31"/>
      <c r="F24" s="32"/>
      <c r="G24" s="7">
        <f t="shared" ref="G24:L24" si="8">SUM(G25:G26)</f>
        <v>649885.5</v>
      </c>
      <c r="H24" s="7">
        <f t="shared" si="8"/>
        <v>152199.79999999999</v>
      </c>
      <c r="I24" s="7">
        <f t="shared" si="8"/>
        <v>152199.79999999999</v>
      </c>
      <c r="J24" s="7">
        <f t="shared" si="8"/>
        <v>92458.9</v>
      </c>
      <c r="K24" s="7">
        <f t="shared" si="8"/>
        <v>92458.9</v>
      </c>
      <c r="L24" s="7">
        <f t="shared" si="8"/>
        <v>92458.9</v>
      </c>
      <c r="M24" s="7">
        <f t="shared" si="3"/>
        <v>60.748371548451438</v>
      </c>
      <c r="N24" s="7">
        <f t="shared" si="4"/>
        <v>100</v>
      </c>
    </row>
    <row r="25" spans="1:16" ht="126" x14ac:dyDescent="0.25">
      <c r="A25" s="32" t="s">
        <v>88</v>
      </c>
      <c r="B25" s="31" t="s">
        <v>40</v>
      </c>
      <c r="C25" s="31" t="s">
        <v>36</v>
      </c>
      <c r="D25" s="31" t="s">
        <v>11</v>
      </c>
      <c r="E25" s="31" t="s">
        <v>67</v>
      </c>
      <c r="F25" s="31" t="s">
        <v>93</v>
      </c>
      <c r="G25" s="7">
        <v>316480</v>
      </c>
      <c r="H25" s="8">
        <v>132159.79999999999</v>
      </c>
      <c r="I25" s="7">
        <v>132159.79999999999</v>
      </c>
      <c r="J25" s="7">
        <v>92458.9</v>
      </c>
      <c r="K25" s="7">
        <v>92458.9</v>
      </c>
      <c r="L25" s="7">
        <v>92458.9</v>
      </c>
      <c r="M25" s="7">
        <f t="shared" si="3"/>
        <v>69.959927300132122</v>
      </c>
      <c r="N25" s="7">
        <f t="shared" si="4"/>
        <v>100</v>
      </c>
    </row>
    <row r="26" spans="1:16" ht="125.25" customHeight="1" x14ac:dyDescent="0.25">
      <c r="A26" s="32" t="s">
        <v>39</v>
      </c>
      <c r="B26" s="31" t="s">
        <v>41</v>
      </c>
      <c r="C26" s="31" t="s">
        <v>6</v>
      </c>
      <c r="D26" s="31" t="s">
        <v>11</v>
      </c>
      <c r="E26" s="31" t="s">
        <v>26</v>
      </c>
      <c r="F26" s="31" t="s">
        <v>94</v>
      </c>
      <c r="G26" s="7">
        <v>333405.5</v>
      </c>
      <c r="H26" s="8">
        <v>20040</v>
      </c>
      <c r="I26" s="7">
        <v>20040</v>
      </c>
      <c r="J26" s="7">
        <v>0</v>
      </c>
      <c r="K26" s="7">
        <v>0</v>
      </c>
      <c r="L26" s="7">
        <v>0</v>
      </c>
      <c r="M26" s="7">
        <f t="shared" si="3"/>
        <v>0</v>
      </c>
      <c r="N26" s="7">
        <v>0</v>
      </c>
    </row>
    <row r="27" spans="1:16" ht="41.25" customHeight="1" x14ac:dyDescent="0.3">
      <c r="A27" s="67" t="s">
        <v>69</v>
      </c>
      <c r="B27" s="67"/>
      <c r="C27" s="67"/>
      <c r="D27" s="67"/>
      <c r="E27" s="25"/>
      <c r="F27" s="25"/>
      <c r="G27" s="9">
        <f t="shared" ref="G27:L27" si="9">SUM(G28:G30)</f>
        <v>998590.7</v>
      </c>
      <c r="H27" s="9">
        <f t="shared" si="9"/>
        <v>185424.5</v>
      </c>
      <c r="I27" s="9">
        <f t="shared" si="9"/>
        <v>185424.5</v>
      </c>
      <c r="J27" s="9">
        <f t="shared" si="9"/>
        <v>54575.640909999995</v>
      </c>
      <c r="K27" s="9">
        <f t="shared" si="9"/>
        <v>54575.640909999995</v>
      </c>
      <c r="L27" s="9">
        <f t="shared" si="9"/>
        <v>54575.640909999995</v>
      </c>
      <c r="M27" s="7">
        <f t="shared" si="3"/>
        <v>29.432810070945315</v>
      </c>
      <c r="N27" s="7">
        <f t="shared" si="4"/>
        <v>100</v>
      </c>
    </row>
    <row r="28" spans="1:16" ht="155.25" customHeight="1" x14ac:dyDescent="0.25">
      <c r="A28" s="32" t="s">
        <v>15</v>
      </c>
      <c r="B28" s="31" t="s">
        <v>16</v>
      </c>
      <c r="C28" s="31" t="s">
        <v>24</v>
      </c>
      <c r="D28" s="31" t="s">
        <v>11</v>
      </c>
      <c r="E28" s="31" t="s">
        <v>26</v>
      </c>
      <c r="F28" s="31" t="s">
        <v>8</v>
      </c>
      <c r="G28" s="8">
        <v>574511.9</v>
      </c>
      <c r="H28" s="8">
        <v>64424.5</v>
      </c>
      <c r="I28" s="7">
        <v>64424.5</v>
      </c>
      <c r="J28" s="7">
        <v>24233.476429999995</v>
      </c>
      <c r="K28" s="7">
        <v>24233.476429999995</v>
      </c>
      <c r="L28" s="7">
        <v>24233.476429999995</v>
      </c>
      <c r="M28" s="7">
        <f t="shared" si="3"/>
        <v>37.615311612818097</v>
      </c>
      <c r="N28" s="7">
        <f t="shared" si="4"/>
        <v>100</v>
      </c>
      <c r="O28" s="4"/>
      <c r="P28" s="4"/>
    </row>
    <row r="29" spans="1:16" ht="126" x14ac:dyDescent="0.25">
      <c r="A29" s="32" t="s">
        <v>107</v>
      </c>
      <c r="B29" s="31" t="s">
        <v>33</v>
      </c>
      <c r="C29" s="31" t="s">
        <v>36</v>
      </c>
      <c r="D29" s="31" t="s">
        <v>34</v>
      </c>
      <c r="E29" s="31" t="s">
        <v>65</v>
      </c>
      <c r="F29" s="31" t="s">
        <v>32</v>
      </c>
      <c r="G29" s="8">
        <v>150078.79999999999</v>
      </c>
      <c r="H29" s="8">
        <v>21000</v>
      </c>
      <c r="I29" s="7">
        <v>21000</v>
      </c>
      <c r="J29" s="7">
        <v>5608.47498</v>
      </c>
      <c r="K29" s="7">
        <v>5608.47498</v>
      </c>
      <c r="L29" s="7">
        <v>5608.47498</v>
      </c>
      <c r="M29" s="7">
        <f t="shared" si="3"/>
        <v>26.707023714285715</v>
      </c>
      <c r="N29" s="7">
        <f t="shared" si="4"/>
        <v>100</v>
      </c>
      <c r="O29" s="4"/>
      <c r="P29" s="4"/>
    </row>
    <row r="30" spans="1:16" ht="141.75" x14ac:dyDescent="0.25">
      <c r="A30" s="32" t="s">
        <v>83</v>
      </c>
      <c r="B30" s="31" t="s">
        <v>53</v>
      </c>
      <c r="C30" s="31" t="s">
        <v>24</v>
      </c>
      <c r="D30" s="31" t="s">
        <v>11</v>
      </c>
      <c r="E30" s="31" t="s">
        <v>26</v>
      </c>
      <c r="F30" s="31" t="s">
        <v>8</v>
      </c>
      <c r="G30" s="8">
        <v>274000</v>
      </c>
      <c r="H30" s="8">
        <v>100000</v>
      </c>
      <c r="I30" s="7">
        <v>100000</v>
      </c>
      <c r="J30" s="7">
        <v>24733.6895</v>
      </c>
      <c r="K30" s="7">
        <v>24733.6895</v>
      </c>
      <c r="L30" s="7">
        <v>24733.6895</v>
      </c>
      <c r="M30" s="7">
        <f t="shared" si="3"/>
        <v>24.733689500000001</v>
      </c>
      <c r="N30" s="7">
        <f t="shared" si="4"/>
        <v>100</v>
      </c>
      <c r="O30" s="4"/>
      <c r="P30" s="4"/>
    </row>
    <row r="31" spans="1:16" ht="30.75" customHeight="1" x14ac:dyDescent="0.3">
      <c r="A31" s="67" t="s">
        <v>70</v>
      </c>
      <c r="B31" s="67"/>
      <c r="C31" s="67"/>
      <c r="D31" s="67"/>
      <c r="E31" s="25"/>
      <c r="F31" s="25"/>
      <c r="G31" s="9">
        <f t="shared" ref="G31:L31" si="10">SUM(G32)</f>
        <v>2810533.8</v>
      </c>
      <c r="H31" s="9">
        <f t="shared" si="10"/>
        <v>197721.2</v>
      </c>
      <c r="I31" s="9">
        <f t="shared" si="10"/>
        <v>197721.2</v>
      </c>
      <c r="J31" s="9">
        <f t="shared" si="10"/>
        <v>0</v>
      </c>
      <c r="K31" s="9">
        <f t="shared" si="10"/>
        <v>0</v>
      </c>
      <c r="L31" s="9">
        <f t="shared" si="10"/>
        <v>0</v>
      </c>
      <c r="M31" s="7">
        <f t="shared" si="3"/>
        <v>0</v>
      </c>
      <c r="N31" s="7">
        <v>0</v>
      </c>
      <c r="O31" s="4"/>
      <c r="P31" s="4"/>
    </row>
    <row r="32" spans="1:16" ht="141.75" x14ac:dyDescent="0.25">
      <c r="A32" s="32" t="s">
        <v>101</v>
      </c>
      <c r="B32" s="31" t="s">
        <v>10</v>
      </c>
      <c r="C32" s="31" t="s">
        <v>6</v>
      </c>
      <c r="D32" s="31" t="s">
        <v>11</v>
      </c>
      <c r="E32" s="31" t="s">
        <v>13</v>
      </c>
      <c r="F32" s="31" t="s">
        <v>12</v>
      </c>
      <c r="G32" s="8">
        <v>2810533.8</v>
      </c>
      <c r="H32" s="8">
        <v>197721.2</v>
      </c>
      <c r="I32" s="7">
        <v>197721.2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4"/>
      <c r="P32" s="4"/>
    </row>
    <row r="33" spans="1:16" ht="44.25" customHeight="1" x14ac:dyDescent="0.25">
      <c r="A33" s="67" t="s">
        <v>71</v>
      </c>
      <c r="B33" s="67"/>
      <c r="C33" s="67"/>
      <c r="D33" s="67"/>
      <c r="E33" s="31"/>
      <c r="F33" s="31"/>
      <c r="G33" s="8">
        <f>G34+G35</f>
        <v>4650382.01</v>
      </c>
      <c r="H33" s="8">
        <f t="shared" ref="H33:L33" si="11">H34+H35</f>
        <v>357421.2</v>
      </c>
      <c r="I33" s="8">
        <f t="shared" si="11"/>
        <v>357421.2</v>
      </c>
      <c r="J33" s="8">
        <f t="shared" si="11"/>
        <v>96865.7</v>
      </c>
      <c r="K33" s="8">
        <f t="shared" si="11"/>
        <v>96865.7</v>
      </c>
      <c r="L33" s="8">
        <f t="shared" si="11"/>
        <v>92256.6</v>
      </c>
      <c r="M33" s="7">
        <f t="shared" si="3"/>
        <v>25.811731369040224</v>
      </c>
      <c r="N33" s="7">
        <f t="shared" si="4"/>
        <v>95.241762564044862</v>
      </c>
      <c r="O33" s="4"/>
      <c r="P33" s="4"/>
    </row>
    <row r="34" spans="1:16" ht="178.5" customHeight="1" x14ac:dyDescent="0.25">
      <c r="A34" s="32" t="s">
        <v>102</v>
      </c>
      <c r="B34" s="31" t="s">
        <v>84</v>
      </c>
      <c r="C34" s="31" t="s">
        <v>18</v>
      </c>
      <c r="D34" s="31" t="s">
        <v>11</v>
      </c>
      <c r="E34" s="31" t="s">
        <v>17</v>
      </c>
      <c r="F34" s="31" t="s">
        <v>8</v>
      </c>
      <c r="G34" s="8">
        <v>3454942.91</v>
      </c>
      <c r="H34" s="8">
        <v>207421.2</v>
      </c>
      <c r="I34" s="7">
        <v>207421.2</v>
      </c>
      <c r="J34" s="7">
        <v>11021.8</v>
      </c>
      <c r="K34" s="7">
        <v>11021.8</v>
      </c>
      <c r="L34" s="7">
        <v>11021.8</v>
      </c>
      <c r="M34" s="7">
        <f t="shared" si="3"/>
        <v>5.3137287798932791</v>
      </c>
      <c r="N34" s="7">
        <f t="shared" si="4"/>
        <v>100</v>
      </c>
      <c r="O34" s="4"/>
      <c r="P34" s="4"/>
    </row>
    <row r="35" spans="1:16" ht="206.25" customHeight="1" x14ac:dyDescent="0.25">
      <c r="A35" s="32" t="s">
        <v>116</v>
      </c>
      <c r="B35" s="31" t="s">
        <v>133</v>
      </c>
      <c r="C35" s="31" t="s">
        <v>63</v>
      </c>
      <c r="D35" s="31" t="s">
        <v>19</v>
      </c>
      <c r="E35" s="31" t="s">
        <v>20</v>
      </c>
      <c r="F35" s="31" t="s">
        <v>8</v>
      </c>
      <c r="G35" s="8">
        <v>1195439.1000000001</v>
      </c>
      <c r="H35" s="8">
        <v>150000</v>
      </c>
      <c r="I35" s="7">
        <v>150000</v>
      </c>
      <c r="J35" s="7">
        <v>85843.9</v>
      </c>
      <c r="K35" s="7">
        <v>85843.9</v>
      </c>
      <c r="L35" s="7">
        <v>81234.8</v>
      </c>
      <c r="M35" s="7">
        <f t="shared" si="3"/>
        <v>54.156533333333336</v>
      </c>
      <c r="N35" s="7">
        <f t="shared" si="4"/>
        <v>94.630835737891701</v>
      </c>
      <c r="O35" s="4"/>
      <c r="P35" s="4"/>
    </row>
    <row r="36" spans="1:16" ht="49.5" customHeight="1" x14ac:dyDescent="0.25">
      <c r="A36" s="67" t="s">
        <v>54</v>
      </c>
      <c r="B36" s="67"/>
      <c r="C36" s="67"/>
      <c r="D36" s="67"/>
      <c r="E36" s="31"/>
      <c r="F36" s="31"/>
      <c r="G36" s="9">
        <f t="shared" ref="G36:L36" si="12">SUM(G37:G39)</f>
        <v>1000393.7</v>
      </c>
      <c r="H36" s="9">
        <f t="shared" si="12"/>
        <v>64800</v>
      </c>
      <c r="I36" s="9">
        <f t="shared" si="12"/>
        <v>64800</v>
      </c>
      <c r="J36" s="9">
        <f t="shared" si="12"/>
        <v>0</v>
      </c>
      <c r="K36" s="9">
        <f t="shared" si="12"/>
        <v>0</v>
      </c>
      <c r="L36" s="9">
        <f t="shared" si="12"/>
        <v>0</v>
      </c>
      <c r="M36" s="7">
        <f t="shared" si="3"/>
        <v>0</v>
      </c>
      <c r="N36" s="7">
        <v>0</v>
      </c>
      <c r="O36" s="4"/>
      <c r="P36" s="4"/>
    </row>
    <row r="37" spans="1:16" ht="126" outlineLevel="1" x14ac:dyDescent="0.25">
      <c r="A37" s="10" t="s">
        <v>72</v>
      </c>
      <c r="B37" s="31" t="s">
        <v>29</v>
      </c>
      <c r="C37" s="31" t="s">
        <v>36</v>
      </c>
      <c r="D37" s="31" t="s">
        <v>30</v>
      </c>
      <c r="E37" s="31" t="s">
        <v>56</v>
      </c>
      <c r="F37" s="31" t="s">
        <v>8</v>
      </c>
      <c r="G37" s="7">
        <v>291567.3</v>
      </c>
      <c r="H37" s="8">
        <v>26200</v>
      </c>
      <c r="I37" s="7">
        <v>26200</v>
      </c>
      <c r="J37" s="7">
        <v>0</v>
      </c>
      <c r="K37" s="7">
        <v>0</v>
      </c>
      <c r="L37" s="7">
        <v>0</v>
      </c>
      <c r="M37" s="7">
        <f t="shared" si="3"/>
        <v>0</v>
      </c>
      <c r="N37" s="7">
        <v>0</v>
      </c>
      <c r="O37" s="4"/>
      <c r="P37" s="4"/>
    </row>
    <row r="38" spans="1:16" ht="126" outlineLevel="1" x14ac:dyDescent="0.25">
      <c r="A38" s="32" t="s">
        <v>96</v>
      </c>
      <c r="B38" s="31" t="s">
        <v>31</v>
      </c>
      <c r="C38" s="31" t="s">
        <v>36</v>
      </c>
      <c r="D38" s="31" t="s">
        <v>30</v>
      </c>
      <c r="E38" s="31" t="s">
        <v>56</v>
      </c>
      <c r="F38" s="31" t="s">
        <v>8</v>
      </c>
      <c r="G38" s="7">
        <v>581588.69999999995</v>
      </c>
      <c r="H38" s="8">
        <v>38600</v>
      </c>
      <c r="I38" s="7">
        <v>38600</v>
      </c>
      <c r="J38" s="7">
        <v>0</v>
      </c>
      <c r="K38" s="7">
        <v>0</v>
      </c>
      <c r="L38" s="7">
        <v>0</v>
      </c>
      <c r="M38" s="7">
        <f t="shared" si="3"/>
        <v>0</v>
      </c>
      <c r="N38" s="7">
        <v>0</v>
      </c>
      <c r="O38" s="4"/>
      <c r="P38" s="4"/>
    </row>
    <row r="39" spans="1:16" ht="126" outlineLevel="1" x14ac:dyDescent="0.25">
      <c r="A39" s="32" t="s">
        <v>97</v>
      </c>
      <c r="B39" s="2" t="s">
        <v>126</v>
      </c>
      <c r="C39" s="31" t="s">
        <v>6</v>
      </c>
      <c r="D39" s="31" t="s">
        <v>30</v>
      </c>
      <c r="E39" s="31" t="s">
        <v>55</v>
      </c>
      <c r="F39" s="31" t="s">
        <v>94</v>
      </c>
      <c r="G39" s="7">
        <v>127237.7</v>
      </c>
      <c r="H39" s="8"/>
      <c r="I39" s="7"/>
      <c r="J39" s="7"/>
      <c r="K39" s="7"/>
      <c r="L39" s="7"/>
      <c r="M39" s="7">
        <v>0</v>
      </c>
      <c r="N39" s="7">
        <v>0</v>
      </c>
      <c r="O39" s="4"/>
      <c r="P39" s="4"/>
    </row>
    <row r="40" spans="1:16" ht="46.5" customHeight="1" x14ac:dyDescent="0.3">
      <c r="A40" s="67" t="s">
        <v>73</v>
      </c>
      <c r="B40" s="67"/>
      <c r="C40" s="67"/>
      <c r="D40" s="67"/>
      <c r="E40" s="25"/>
      <c r="F40" s="25"/>
      <c r="G40" s="9">
        <f>SUM(G41:G49)</f>
        <v>1994151.7999999998</v>
      </c>
      <c r="H40" s="9">
        <f t="shared" ref="H40:L40" si="13">SUM(H41:H49)</f>
        <v>489015.1</v>
      </c>
      <c r="I40" s="9">
        <f t="shared" si="13"/>
        <v>489015.1</v>
      </c>
      <c r="J40" s="9">
        <f t="shared" si="13"/>
        <v>116407</v>
      </c>
      <c r="K40" s="9">
        <f t="shared" si="13"/>
        <v>116407</v>
      </c>
      <c r="L40" s="9">
        <f t="shared" si="13"/>
        <v>116407</v>
      </c>
      <c r="M40" s="7">
        <f t="shared" si="3"/>
        <v>23.804377410840686</v>
      </c>
      <c r="N40" s="7">
        <f t="shared" si="4"/>
        <v>100</v>
      </c>
      <c r="O40" s="4"/>
      <c r="P40" s="4"/>
    </row>
    <row r="41" spans="1:16" ht="141.75" x14ac:dyDescent="0.25">
      <c r="A41" s="11" t="s">
        <v>9</v>
      </c>
      <c r="B41" s="35" t="s">
        <v>136</v>
      </c>
      <c r="C41" s="31" t="s">
        <v>6</v>
      </c>
      <c r="D41" s="31" t="s">
        <v>7</v>
      </c>
      <c r="E41" s="31" t="s">
        <v>74</v>
      </c>
      <c r="F41" s="31" t="s">
        <v>8</v>
      </c>
      <c r="G41" s="7">
        <v>190401</v>
      </c>
      <c r="H41" s="7">
        <v>124458</v>
      </c>
      <c r="I41" s="7">
        <v>124458</v>
      </c>
      <c r="J41" s="7">
        <v>61472</v>
      </c>
      <c r="K41" s="7">
        <v>61472</v>
      </c>
      <c r="L41" s="7">
        <v>61472</v>
      </c>
      <c r="M41" s="7">
        <f t="shared" si="3"/>
        <v>49.391762682993459</v>
      </c>
      <c r="N41" s="7">
        <f t="shared" si="4"/>
        <v>100</v>
      </c>
      <c r="O41" s="4"/>
      <c r="P41" s="4"/>
    </row>
    <row r="42" spans="1:16" ht="141.75" x14ac:dyDescent="0.25">
      <c r="A42" s="32" t="s">
        <v>75</v>
      </c>
      <c r="B42" s="31" t="s">
        <v>108</v>
      </c>
      <c r="C42" s="31" t="s">
        <v>25</v>
      </c>
      <c r="D42" s="31" t="s">
        <v>7</v>
      </c>
      <c r="E42" s="31" t="s">
        <v>3</v>
      </c>
      <c r="F42" s="31" t="s">
        <v>23</v>
      </c>
      <c r="G42" s="7">
        <v>919310.1</v>
      </c>
      <c r="H42" s="7">
        <v>1444</v>
      </c>
      <c r="I42" s="7">
        <v>1444</v>
      </c>
      <c r="J42" s="7"/>
      <c r="K42" s="7"/>
      <c r="L42" s="7"/>
      <c r="M42" s="7">
        <f t="shared" si="3"/>
        <v>0</v>
      </c>
      <c r="N42" s="7">
        <v>0</v>
      </c>
      <c r="O42" s="4"/>
      <c r="P42" s="4"/>
    </row>
    <row r="43" spans="1:16" ht="126" x14ac:dyDescent="0.25">
      <c r="A43" s="32" t="s">
        <v>57</v>
      </c>
      <c r="B43" s="31" t="s">
        <v>27</v>
      </c>
      <c r="C43" s="31" t="s">
        <v>37</v>
      </c>
      <c r="D43" s="31" t="s">
        <v>7</v>
      </c>
      <c r="E43" s="31" t="s">
        <v>66</v>
      </c>
      <c r="F43" s="31" t="s">
        <v>28</v>
      </c>
      <c r="G43" s="7">
        <v>480000</v>
      </c>
      <c r="H43" s="7">
        <v>150000</v>
      </c>
      <c r="I43" s="7">
        <v>150000</v>
      </c>
      <c r="J43" s="7"/>
      <c r="K43" s="7"/>
      <c r="L43" s="7"/>
      <c r="M43" s="7">
        <f t="shared" si="3"/>
        <v>0</v>
      </c>
      <c r="N43" s="7">
        <v>0</v>
      </c>
    </row>
    <row r="44" spans="1:16" ht="174.75" customHeight="1" x14ac:dyDescent="0.25">
      <c r="A44" s="23" t="s">
        <v>127</v>
      </c>
      <c r="B44" s="31" t="s">
        <v>44</v>
      </c>
      <c r="C44" s="31" t="s">
        <v>104</v>
      </c>
      <c r="D44" s="31" t="s">
        <v>7</v>
      </c>
      <c r="E44" s="31" t="s">
        <v>66</v>
      </c>
      <c r="F44" s="31" t="s">
        <v>48</v>
      </c>
      <c r="G44" s="7">
        <v>30358.9</v>
      </c>
      <c r="H44" s="7">
        <v>19400</v>
      </c>
      <c r="I44" s="7">
        <v>19400</v>
      </c>
      <c r="J44" s="7">
        <v>0</v>
      </c>
      <c r="K44" s="7">
        <v>0</v>
      </c>
      <c r="L44" s="7">
        <v>0</v>
      </c>
      <c r="M44" s="7">
        <f t="shared" si="3"/>
        <v>0</v>
      </c>
      <c r="N44" s="7">
        <v>0</v>
      </c>
    </row>
    <row r="45" spans="1:16" ht="162" customHeight="1" x14ac:dyDescent="0.25">
      <c r="A45" s="32" t="s">
        <v>128</v>
      </c>
      <c r="B45" s="31" t="s">
        <v>44</v>
      </c>
      <c r="C45" s="31" t="s">
        <v>104</v>
      </c>
      <c r="D45" s="31" t="s">
        <v>7</v>
      </c>
      <c r="E45" s="31" t="s">
        <v>66</v>
      </c>
      <c r="F45" s="31" t="s">
        <v>48</v>
      </c>
      <c r="G45" s="7">
        <v>17155.2</v>
      </c>
      <c r="H45" s="7">
        <v>14600</v>
      </c>
      <c r="I45" s="7">
        <v>14600</v>
      </c>
      <c r="J45" s="7">
        <v>0</v>
      </c>
      <c r="K45" s="7">
        <v>0</v>
      </c>
      <c r="L45" s="7">
        <v>0</v>
      </c>
      <c r="M45" s="7">
        <f t="shared" si="3"/>
        <v>0</v>
      </c>
      <c r="N45" s="7">
        <v>0</v>
      </c>
    </row>
    <row r="46" spans="1:16" ht="141.75" x14ac:dyDescent="0.25">
      <c r="A46" s="15" t="s">
        <v>129</v>
      </c>
      <c r="B46" s="2" t="s">
        <v>44</v>
      </c>
      <c r="C46" s="2" t="s">
        <v>117</v>
      </c>
      <c r="D46" s="2" t="s">
        <v>7</v>
      </c>
      <c r="E46" s="31" t="s">
        <v>3</v>
      </c>
      <c r="F46" s="2" t="s">
        <v>21</v>
      </c>
      <c r="G46" s="2">
        <v>114.4</v>
      </c>
      <c r="H46" s="7">
        <v>114.4</v>
      </c>
      <c r="I46" s="7">
        <v>114.4</v>
      </c>
      <c r="J46" s="7">
        <v>114.4</v>
      </c>
      <c r="K46" s="7">
        <v>114.4</v>
      </c>
      <c r="L46" s="7">
        <v>114.4</v>
      </c>
      <c r="M46" s="7">
        <f t="shared" si="3"/>
        <v>100</v>
      </c>
      <c r="N46" s="7">
        <f t="shared" si="4"/>
        <v>100</v>
      </c>
    </row>
    <row r="47" spans="1:16" ht="141.75" x14ac:dyDescent="0.25">
      <c r="A47" s="28" t="s">
        <v>130</v>
      </c>
      <c r="B47" s="2" t="s">
        <v>44</v>
      </c>
      <c r="C47" s="2" t="s">
        <v>117</v>
      </c>
      <c r="D47" s="2" t="s">
        <v>7</v>
      </c>
      <c r="E47" s="31" t="s">
        <v>3</v>
      </c>
      <c r="F47" s="30" t="s">
        <v>21</v>
      </c>
      <c r="G47" s="29">
        <v>4967.3999999999996</v>
      </c>
      <c r="H47" s="7">
        <v>390.6</v>
      </c>
      <c r="I47" s="7">
        <v>390.6</v>
      </c>
      <c r="J47" s="7">
        <v>390.6</v>
      </c>
      <c r="K47" s="7">
        <v>390.6</v>
      </c>
      <c r="L47" s="7">
        <v>390.6</v>
      </c>
      <c r="M47" s="7">
        <f t="shared" si="3"/>
        <v>100</v>
      </c>
      <c r="N47" s="7">
        <f t="shared" si="4"/>
        <v>100</v>
      </c>
    </row>
    <row r="48" spans="1:16" ht="141.75" x14ac:dyDescent="0.25">
      <c r="A48" s="32" t="s">
        <v>118</v>
      </c>
      <c r="B48" s="31" t="s">
        <v>134</v>
      </c>
      <c r="C48" s="2" t="s">
        <v>117</v>
      </c>
      <c r="D48" s="2" t="s">
        <v>7</v>
      </c>
      <c r="E48" s="31" t="s">
        <v>3</v>
      </c>
      <c r="F48" s="31" t="s">
        <v>8</v>
      </c>
      <c r="G48" s="7">
        <v>66770.5</v>
      </c>
      <c r="H48" s="7">
        <v>1644.1</v>
      </c>
      <c r="I48" s="7">
        <v>1644.1</v>
      </c>
      <c r="J48" s="7">
        <v>0</v>
      </c>
      <c r="K48" s="7">
        <v>0</v>
      </c>
      <c r="L48" s="7">
        <v>0</v>
      </c>
      <c r="M48" s="7">
        <f t="shared" si="3"/>
        <v>0</v>
      </c>
      <c r="N48" s="7">
        <v>0</v>
      </c>
    </row>
    <row r="49" spans="1:21" ht="141.75" x14ac:dyDescent="0.25">
      <c r="A49" s="32" t="s">
        <v>119</v>
      </c>
      <c r="B49" s="31" t="s">
        <v>120</v>
      </c>
      <c r="C49" s="2" t="s">
        <v>117</v>
      </c>
      <c r="D49" s="2" t="s">
        <v>7</v>
      </c>
      <c r="E49" s="31" t="s">
        <v>3</v>
      </c>
      <c r="F49" s="31" t="s">
        <v>8</v>
      </c>
      <c r="G49" s="7">
        <v>285074.3</v>
      </c>
      <c r="H49" s="7">
        <v>176964</v>
      </c>
      <c r="I49" s="7">
        <v>176964</v>
      </c>
      <c r="J49" s="7">
        <v>54430</v>
      </c>
      <c r="K49" s="7">
        <v>54430</v>
      </c>
      <c r="L49" s="7">
        <v>54430</v>
      </c>
      <c r="M49" s="7">
        <f t="shared" si="3"/>
        <v>30.757668226305917</v>
      </c>
      <c r="N49" s="7">
        <f t="shared" si="4"/>
        <v>100</v>
      </c>
    </row>
    <row r="50" spans="1:21" ht="54" customHeight="1" x14ac:dyDescent="0.3">
      <c r="A50" s="67" t="s">
        <v>76</v>
      </c>
      <c r="B50" s="67"/>
      <c r="C50" s="67"/>
      <c r="D50" s="67"/>
      <c r="E50" s="26"/>
      <c r="F50" s="26"/>
      <c r="G50" s="9">
        <f>G53+G52+G57</f>
        <v>279507.05</v>
      </c>
      <c r="H50" s="9">
        <f t="shared" ref="H50:L50" si="14">H53+H52+H57</f>
        <v>80606.900000000009</v>
      </c>
      <c r="I50" s="9">
        <f t="shared" si="14"/>
        <v>80606.900000000009</v>
      </c>
      <c r="J50" s="9">
        <f t="shared" si="14"/>
        <v>27587.599999999995</v>
      </c>
      <c r="K50" s="9">
        <f t="shared" si="14"/>
        <v>27587.399999999998</v>
      </c>
      <c r="L50" s="9">
        <f t="shared" si="14"/>
        <v>27587.399999999998</v>
      </c>
      <c r="M50" s="7">
        <f t="shared" si="3"/>
        <v>34.224613525641104</v>
      </c>
      <c r="N50" s="7">
        <f t="shared" si="4"/>
        <v>99.999275036610655</v>
      </c>
    </row>
    <row r="51" spans="1:21" ht="24" customHeight="1" x14ac:dyDescent="0.3">
      <c r="A51" s="67" t="s">
        <v>49</v>
      </c>
      <c r="B51" s="66"/>
      <c r="C51" s="66"/>
      <c r="D51" s="66"/>
      <c r="E51" s="26"/>
      <c r="F51" s="26"/>
      <c r="G51" s="9">
        <f t="shared" ref="G51:L51" si="15">G52</f>
        <v>121674.15</v>
      </c>
      <c r="H51" s="9">
        <f t="shared" si="15"/>
        <v>0</v>
      </c>
      <c r="I51" s="9">
        <f t="shared" si="15"/>
        <v>0</v>
      </c>
      <c r="J51" s="9">
        <f t="shared" si="15"/>
        <v>0</v>
      </c>
      <c r="K51" s="9">
        <f t="shared" si="15"/>
        <v>0</v>
      </c>
      <c r="L51" s="9">
        <f t="shared" si="15"/>
        <v>0</v>
      </c>
      <c r="M51" s="7">
        <v>0</v>
      </c>
      <c r="N51" s="7">
        <v>0</v>
      </c>
    </row>
    <row r="52" spans="1:21" ht="126" x14ac:dyDescent="0.25">
      <c r="A52" s="32" t="s">
        <v>109</v>
      </c>
      <c r="B52" s="31" t="s">
        <v>33</v>
      </c>
      <c r="C52" s="31" t="s">
        <v>36</v>
      </c>
      <c r="D52" s="31" t="s">
        <v>34</v>
      </c>
      <c r="E52" s="31" t="s">
        <v>77</v>
      </c>
      <c r="F52" s="31" t="s">
        <v>45</v>
      </c>
      <c r="G52" s="8">
        <v>121674.15</v>
      </c>
      <c r="H52" s="8"/>
      <c r="I52" s="7"/>
      <c r="J52" s="7"/>
      <c r="K52" s="7"/>
      <c r="L52" s="7"/>
      <c r="M52" s="7">
        <v>0</v>
      </c>
      <c r="N52" s="7">
        <v>0</v>
      </c>
    </row>
    <row r="53" spans="1:21" ht="57" customHeight="1" x14ac:dyDescent="0.3">
      <c r="A53" s="67" t="s">
        <v>50</v>
      </c>
      <c r="B53" s="67"/>
      <c r="C53" s="67"/>
      <c r="D53" s="67"/>
      <c r="E53" s="26"/>
      <c r="F53" s="26"/>
      <c r="G53" s="9">
        <f>SUM(G54:G56)</f>
        <v>128786.3</v>
      </c>
      <c r="H53" s="9">
        <f t="shared" ref="H53:L53" si="16">SUM(H54:H56)</f>
        <v>78606.900000000009</v>
      </c>
      <c r="I53" s="9">
        <f t="shared" si="16"/>
        <v>78606.900000000009</v>
      </c>
      <c r="J53" s="9">
        <f t="shared" si="16"/>
        <v>25814.499999999996</v>
      </c>
      <c r="K53" s="9">
        <f t="shared" si="16"/>
        <v>25814.499999999996</v>
      </c>
      <c r="L53" s="9">
        <f t="shared" si="16"/>
        <v>25814.499999999996</v>
      </c>
      <c r="M53" s="7">
        <f t="shared" si="3"/>
        <v>32.839992417968389</v>
      </c>
      <c r="N53" s="7">
        <f t="shared" si="4"/>
        <v>100</v>
      </c>
    </row>
    <row r="54" spans="1:21" ht="141.75" outlineLevel="1" x14ac:dyDescent="0.25">
      <c r="A54" s="32" t="s">
        <v>85</v>
      </c>
      <c r="B54" s="31" t="s">
        <v>110</v>
      </c>
      <c r="C54" s="31" t="s">
        <v>24</v>
      </c>
      <c r="D54" s="31" t="s">
        <v>7</v>
      </c>
      <c r="E54" s="31" t="s">
        <v>3</v>
      </c>
      <c r="F54" s="31" t="s">
        <v>21</v>
      </c>
      <c r="G54" s="7">
        <v>66806.3</v>
      </c>
      <c r="H54" s="12">
        <v>40711</v>
      </c>
      <c r="I54" s="7">
        <v>40711</v>
      </c>
      <c r="J54" s="7">
        <v>12244.8</v>
      </c>
      <c r="K54" s="7">
        <v>12244.8</v>
      </c>
      <c r="L54" s="7">
        <v>12244.8</v>
      </c>
      <c r="M54" s="7">
        <f t="shared" si="3"/>
        <v>30.077374665323863</v>
      </c>
      <c r="N54" s="7">
        <f t="shared" si="4"/>
        <v>100</v>
      </c>
    </row>
    <row r="55" spans="1:21" ht="154.5" customHeight="1" outlineLevel="1" x14ac:dyDescent="0.25">
      <c r="A55" s="10" t="s">
        <v>89</v>
      </c>
      <c r="B55" s="13" t="s">
        <v>111</v>
      </c>
      <c r="C55" s="41" t="s">
        <v>24</v>
      </c>
      <c r="D55" s="41" t="s">
        <v>7</v>
      </c>
      <c r="E55" s="41" t="s">
        <v>3</v>
      </c>
      <c r="F55" s="41" t="s">
        <v>21</v>
      </c>
      <c r="G55" s="14">
        <v>48104.5</v>
      </c>
      <c r="H55" s="12">
        <v>27973.1</v>
      </c>
      <c r="I55" s="7">
        <v>27973.1</v>
      </c>
      <c r="J55" s="7">
        <v>10235.4</v>
      </c>
      <c r="K55" s="7">
        <v>10235.4</v>
      </c>
      <c r="L55" s="7">
        <v>10235.4</v>
      </c>
      <c r="M55" s="7">
        <f t="shared" si="3"/>
        <v>36.590152682398447</v>
      </c>
      <c r="N55" s="7">
        <f t="shared" si="4"/>
        <v>100</v>
      </c>
    </row>
    <row r="56" spans="1:21" ht="154.5" customHeight="1" outlineLevel="1" x14ac:dyDescent="0.25">
      <c r="A56" s="15" t="s">
        <v>86</v>
      </c>
      <c r="B56" s="13" t="s">
        <v>112</v>
      </c>
      <c r="C56" s="31" t="s">
        <v>24</v>
      </c>
      <c r="D56" s="31" t="s">
        <v>7</v>
      </c>
      <c r="E56" s="31" t="s">
        <v>3</v>
      </c>
      <c r="F56" s="31" t="s">
        <v>21</v>
      </c>
      <c r="G56" s="14">
        <v>13875.5</v>
      </c>
      <c r="H56" s="12">
        <v>9922.7999999999993</v>
      </c>
      <c r="I56" s="7">
        <v>9922.7999999999993</v>
      </c>
      <c r="J56" s="7">
        <v>3334.3</v>
      </c>
      <c r="K56" s="7">
        <v>3334.3</v>
      </c>
      <c r="L56" s="7">
        <v>3334.3</v>
      </c>
      <c r="M56" s="7">
        <f t="shared" si="3"/>
        <v>33.602410609908496</v>
      </c>
      <c r="N56" s="7">
        <f t="shared" si="4"/>
        <v>100</v>
      </c>
      <c r="Q56" s="3"/>
      <c r="R56" s="3"/>
      <c r="S56" s="3"/>
      <c r="T56" s="3"/>
      <c r="U56" s="3"/>
    </row>
    <row r="57" spans="1:21" ht="29.25" customHeight="1" outlineLevel="1" x14ac:dyDescent="0.25">
      <c r="A57" s="67" t="s">
        <v>98</v>
      </c>
      <c r="B57" s="67"/>
      <c r="C57" s="67"/>
      <c r="D57" s="67"/>
      <c r="E57" s="67"/>
      <c r="F57" s="67"/>
      <c r="G57" s="14">
        <f t="shared" ref="G57:L57" si="17">SUM(G58:G59)</f>
        <v>29046.6</v>
      </c>
      <c r="H57" s="14">
        <f t="shared" si="17"/>
        <v>2000</v>
      </c>
      <c r="I57" s="14">
        <f t="shared" si="17"/>
        <v>2000</v>
      </c>
      <c r="J57" s="14">
        <f t="shared" si="17"/>
        <v>1773.1</v>
      </c>
      <c r="K57" s="14">
        <f t="shared" si="17"/>
        <v>1772.9</v>
      </c>
      <c r="L57" s="14">
        <f t="shared" si="17"/>
        <v>1772.9</v>
      </c>
      <c r="M57" s="7">
        <f t="shared" si="3"/>
        <v>88.64500000000001</v>
      </c>
      <c r="N57" s="7">
        <f t="shared" si="4"/>
        <v>99.988720320342921</v>
      </c>
      <c r="Q57" s="3"/>
      <c r="R57" s="3"/>
      <c r="S57" s="3"/>
      <c r="T57" s="3"/>
      <c r="U57" s="3"/>
    </row>
    <row r="58" spans="1:21" ht="141.75" outlineLevel="1" x14ac:dyDescent="0.25">
      <c r="A58" s="15" t="s">
        <v>105</v>
      </c>
      <c r="B58" s="13" t="s">
        <v>113</v>
      </c>
      <c r="C58" s="31" t="s">
        <v>36</v>
      </c>
      <c r="D58" s="31" t="s">
        <v>19</v>
      </c>
      <c r="E58" s="31" t="s">
        <v>99</v>
      </c>
      <c r="F58" s="31" t="s">
        <v>21</v>
      </c>
      <c r="G58" s="14">
        <v>10900</v>
      </c>
      <c r="H58" s="12">
        <v>630</v>
      </c>
      <c r="I58" s="7">
        <v>630</v>
      </c>
      <c r="J58" s="7">
        <v>629.9</v>
      </c>
      <c r="K58" s="7">
        <v>629.9</v>
      </c>
      <c r="L58" s="7">
        <v>629.9</v>
      </c>
      <c r="M58" s="7">
        <f t="shared" si="3"/>
        <v>99.984126984126974</v>
      </c>
      <c r="N58" s="7">
        <f t="shared" si="4"/>
        <v>100</v>
      </c>
      <c r="Q58" s="3"/>
      <c r="R58" s="3"/>
      <c r="S58" s="3"/>
      <c r="T58" s="3"/>
      <c r="U58" s="3"/>
    </row>
    <row r="59" spans="1:21" ht="141.75" outlineLevel="1" x14ac:dyDescent="0.25">
      <c r="A59" s="15" t="s">
        <v>100</v>
      </c>
      <c r="B59" s="13" t="s">
        <v>114</v>
      </c>
      <c r="C59" s="31" t="s">
        <v>36</v>
      </c>
      <c r="D59" s="31" t="s">
        <v>19</v>
      </c>
      <c r="E59" s="31" t="s">
        <v>68</v>
      </c>
      <c r="F59" s="31" t="s">
        <v>21</v>
      </c>
      <c r="G59" s="14">
        <v>18146.599999999999</v>
      </c>
      <c r="H59" s="12">
        <v>1370</v>
      </c>
      <c r="I59" s="7">
        <v>1370</v>
      </c>
      <c r="J59" s="7">
        <v>1143.2</v>
      </c>
      <c r="K59" s="7">
        <v>1143</v>
      </c>
      <c r="L59" s="7">
        <v>1143</v>
      </c>
      <c r="M59" s="7">
        <f t="shared" si="3"/>
        <v>83.430656934306569</v>
      </c>
      <c r="N59" s="7">
        <f t="shared" si="4"/>
        <v>99.982505248425468</v>
      </c>
      <c r="Q59" s="3"/>
      <c r="R59" s="3"/>
      <c r="S59" s="3"/>
      <c r="T59" s="3"/>
      <c r="U59" s="3"/>
    </row>
    <row r="60" spans="1:21" s="19" customFormat="1" ht="54" customHeight="1" x14ac:dyDescent="0.25">
      <c r="A60" s="61" t="s">
        <v>78</v>
      </c>
      <c r="B60" s="62"/>
      <c r="C60" s="62"/>
      <c r="D60" s="62"/>
      <c r="E60" s="27"/>
      <c r="F60" s="27"/>
      <c r="G60" s="17">
        <f>SUM(G61:G63)</f>
        <v>515133</v>
      </c>
      <c r="H60" s="17">
        <f t="shared" ref="H60:L60" si="18">SUM(H61:H63)</f>
        <v>32951.299999999996</v>
      </c>
      <c r="I60" s="17">
        <f t="shared" si="18"/>
        <v>32951.299999999996</v>
      </c>
      <c r="J60" s="17">
        <f t="shared" si="18"/>
        <v>27913.1</v>
      </c>
      <c r="K60" s="17">
        <f t="shared" si="18"/>
        <v>27913.1</v>
      </c>
      <c r="L60" s="17">
        <f t="shared" si="18"/>
        <v>27913.1</v>
      </c>
      <c r="M60" s="7">
        <f t="shared" si="3"/>
        <v>84.710163180208369</v>
      </c>
      <c r="N60" s="7">
        <f t="shared" si="4"/>
        <v>100</v>
      </c>
      <c r="O60" s="18"/>
      <c r="P60" s="18"/>
    </row>
    <row r="61" spans="1:21" s="19" customFormat="1" ht="126" x14ac:dyDescent="0.25">
      <c r="A61" s="32" t="s">
        <v>79</v>
      </c>
      <c r="B61" s="20" t="s">
        <v>46</v>
      </c>
      <c r="C61" s="31" t="s">
        <v>6</v>
      </c>
      <c r="D61" s="31" t="s">
        <v>11</v>
      </c>
      <c r="E61" s="31" t="s">
        <v>17</v>
      </c>
      <c r="F61" s="31" t="s">
        <v>21</v>
      </c>
      <c r="G61" s="14">
        <v>345409</v>
      </c>
      <c r="H61" s="12">
        <v>31668.6</v>
      </c>
      <c r="I61" s="7">
        <v>31668.6</v>
      </c>
      <c r="J61" s="7">
        <v>27879</v>
      </c>
      <c r="K61" s="7">
        <v>27879</v>
      </c>
      <c r="L61" s="7">
        <v>27879</v>
      </c>
      <c r="M61" s="7">
        <f t="shared" si="3"/>
        <v>88.033572687141216</v>
      </c>
      <c r="N61" s="7">
        <f t="shared" si="4"/>
        <v>100</v>
      </c>
      <c r="O61" s="18"/>
      <c r="P61" s="18"/>
    </row>
    <row r="62" spans="1:21" s="19" customFormat="1" ht="139.5" customHeight="1" x14ac:dyDescent="0.25">
      <c r="A62" s="34" t="s">
        <v>131</v>
      </c>
      <c r="B62" s="21" t="s">
        <v>44</v>
      </c>
      <c r="C62" s="31" t="s">
        <v>6</v>
      </c>
      <c r="D62" s="31" t="s">
        <v>11</v>
      </c>
      <c r="E62" s="31" t="s">
        <v>17</v>
      </c>
      <c r="F62" s="31" t="s">
        <v>45</v>
      </c>
      <c r="G62" s="12">
        <v>167029.29999999999</v>
      </c>
      <c r="H62" s="14"/>
      <c r="I62" s="7"/>
      <c r="J62" s="7"/>
      <c r="K62" s="7"/>
      <c r="L62" s="7"/>
      <c r="M62" s="7">
        <v>0</v>
      </c>
      <c r="N62" s="7">
        <v>0</v>
      </c>
      <c r="O62" s="18"/>
      <c r="P62" s="18"/>
    </row>
    <row r="63" spans="1:21" s="19" customFormat="1" ht="259.5" customHeight="1" x14ac:dyDescent="0.25">
      <c r="A63" s="34" t="s">
        <v>132</v>
      </c>
      <c r="B63" s="21" t="s">
        <v>44</v>
      </c>
      <c r="C63" s="31" t="s">
        <v>6</v>
      </c>
      <c r="D63" s="31" t="s">
        <v>11</v>
      </c>
      <c r="E63" s="31" t="s">
        <v>17</v>
      </c>
      <c r="F63" s="31" t="s">
        <v>28</v>
      </c>
      <c r="G63" s="12">
        <v>2694.7</v>
      </c>
      <c r="H63" s="12">
        <v>1282.7</v>
      </c>
      <c r="I63" s="7">
        <v>1282.7</v>
      </c>
      <c r="J63" s="7">
        <v>34.1</v>
      </c>
      <c r="K63" s="7">
        <v>34.1</v>
      </c>
      <c r="L63" s="7">
        <v>34.1</v>
      </c>
      <c r="M63" s="7">
        <f t="shared" si="3"/>
        <v>2.6584548218601385</v>
      </c>
      <c r="N63" s="7">
        <f t="shared" si="4"/>
        <v>100</v>
      </c>
      <c r="O63" s="18"/>
      <c r="P63" s="18"/>
    </row>
    <row r="64" spans="1:21" s="19" customFormat="1" ht="58.5" customHeight="1" x14ac:dyDescent="0.25">
      <c r="A64" s="61" t="s">
        <v>146</v>
      </c>
      <c r="B64" s="62"/>
      <c r="C64" s="62"/>
      <c r="D64" s="62"/>
      <c r="E64" s="27"/>
      <c r="F64" s="27"/>
      <c r="G64" s="17">
        <f>G65+G66</f>
        <v>132363.09999999998</v>
      </c>
      <c r="H64" s="17">
        <f t="shared" ref="H64:L64" si="19">H65+H66</f>
        <v>43.8</v>
      </c>
      <c r="I64" s="17">
        <f t="shared" si="19"/>
        <v>43.8</v>
      </c>
      <c r="J64" s="17">
        <f t="shared" si="19"/>
        <v>43.8</v>
      </c>
      <c r="K64" s="17">
        <f t="shared" si="19"/>
        <v>43.8</v>
      </c>
      <c r="L64" s="17">
        <f t="shared" si="19"/>
        <v>43.8</v>
      </c>
      <c r="M64" s="7">
        <f t="shared" si="3"/>
        <v>100</v>
      </c>
      <c r="N64" s="7">
        <f t="shared" si="4"/>
        <v>100</v>
      </c>
      <c r="O64" s="18"/>
      <c r="P64" s="18"/>
    </row>
    <row r="65" spans="1:16" s="19" customFormat="1" ht="135.75" customHeight="1" x14ac:dyDescent="0.25">
      <c r="A65" s="32" t="s">
        <v>103</v>
      </c>
      <c r="B65" s="31" t="s">
        <v>52</v>
      </c>
      <c r="C65" s="31" t="s">
        <v>36</v>
      </c>
      <c r="D65" s="31" t="s">
        <v>34</v>
      </c>
      <c r="E65" s="31" t="s">
        <v>80</v>
      </c>
      <c r="F65" s="31" t="s">
        <v>45</v>
      </c>
      <c r="G65" s="12">
        <v>63797.7</v>
      </c>
      <c r="H65" s="12"/>
      <c r="I65" s="7"/>
      <c r="J65" s="7"/>
      <c r="K65" s="7"/>
      <c r="L65" s="7"/>
      <c r="M65" s="7">
        <v>0</v>
      </c>
      <c r="N65" s="7">
        <v>0</v>
      </c>
      <c r="O65" s="18"/>
      <c r="P65" s="18"/>
    </row>
    <row r="66" spans="1:16" s="19" customFormat="1" ht="153.75" customHeight="1" x14ac:dyDescent="0.25">
      <c r="A66" s="32" t="s">
        <v>121</v>
      </c>
      <c r="B66" s="31" t="s">
        <v>123</v>
      </c>
      <c r="C66" s="31" t="s">
        <v>24</v>
      </c>
      <c r="D66" s="31" t="s">
        <v>34</v>
      </c>
      <c r="E66" s="31" t="s">
        <v>17</v>
      </c>
      <c r="F66" s="31" t="s">
        <v>124</v>
      </c>
      <c r="G66" s="12">
        <v>68565.399999999994</v>
      </c>
      <c r="H66" s="12">
        <v>43.8</v>
      </c>
      <c r="I66" s="7">
        <v>43.8</v>
      </c>
      <c r="J66" s="7">
        <v>43.8</v>
      </c>
      <c r="K66" s="7">
        <v>43.8</v>
      </c>
      <c r="L66" s="7">
        <v>43.8</v>
      </c>
      <c r="M66" s="7">
        <f t="shared" si="3"/>
        <v>100</v>
      </c>
      <c r="N66" s="7">
        <f t="shared" si="4"/>
        <v>100</v>
      </c>
      <c r="O66" s="18"/>
      <c r="P66" s="18"/>
    </row>
    <row r="67" spans="1:16" s="19" customFormat="1" ht="67.5" customHeight="1" x14ac:dyDescent="0.25">
      <c r="A67" s="61" t="s">
        <v>115</v>
      </c>
      <c r="B67" s="62"/>
      <c r="C67" s="62"/>
      <c r="D67" s="62"/>
      <c r="E67" s="27"/>
      <c r="F67" s="27"/>
      <c r="G67" s="17">
        <f t="shared" ref="G67" si="20">G68</f>
        <v>82464.67</v>
      </c>
      <c r="H67" s="17"/>
      <c r="I67" s="7">
        <f>I68</f>
        <v>0</v>
      </c>
      <c r="J67" s="7">
        <f t="shared" ref="J67:L67" si="21">J68</f>
        <v>0</v>
      </c>
      <c r="K67" s="7">
        <f t="shared" si="21"/>
        <v>0</v>
      </c>
      <c r="L67" s="7">
        <f t="shared" si="21"/>
        <v>0</v>
      </c>
      <c r="M67" s="7">
        <v>0</v>
      </c>
      <c r="N67" s="7">
        <v>0</v>
      </c>
      <c r="O67" s="18"/>
      <c r="P67" s="18"/>
    </row>
    <row r="68" spans="1:16" s="19" customFormat="1" ht="162.75" customHeight="1" x14ac:dyDescent="0.25">
      <c r="A68" s="34" t="s">
        <v>106</v>
      </c>
      <c r="B68" s="1" t="s">
        <v>82</v>
      </c>
      <c r="C68" s="31" t="s">
        <v>36</v>
      </c>
      <c r="D68" s="31" t="s">
        <v>19</v>
      </c>
      <c r="E68" s="31" t="s">
        <v>66</v>
      </c>
      <c r="F68" s="31" t="s">
        <v>45</v>
      </c>
      <c r="G68" s="12">
        <v>82464.67</v>
      </c>
      <c r="H68" s="12"/>
      <c r="I68" s="7"/>
      <c r="J68" s="7"/>
      <c r="K68" s="7"/>
      <c r="L68" s="7"/>
      <c r="M68" s="7">
        <v>0</v>
      </c>
      <c r="N68" s="7">
        <v>0</v>
      </c>
      <c r="O68" s="18"/>
      <c r="P68" s="18"/>
    </row>
    <row r="69" spans="1:16" s="19" customFormat="1" ht="3" hidden="1" customHeight="1" x14ac:dyDescent="0.25">
      <c r="A69" s="71">
        <v>0</v>
      </c>
      <c r="B69" s="71"/>
      <c r="C69" s="71"/>
      <c r="D69" s="71"/>
      <c r="E69" s="71"/>
      <c r="F69" s="71"/>
      <c r="G69" s="71"/>
      <c r="H69" s="72"/>
      <c r="I69" s="72"/>
      <c r="J69" s="72"/>
      <c r="K69" s="72"/>
      <c r="L69" s="72"/>
      <c r="M69" s="72"/>
      <c r="N69" s="72"/>
      <c r="O69" s="18"/>
      <c r="P69" s="18"/>
    </row>
    <row r="70" spans="1:16" s="19" customFormat="1" ht="15.75" x14ac:dyDescent="0.25">
      <c r="A70" s="22"/>
      <c r="B70" s="22"/>
      <c r="C70" s="22"/>
      <c r="D70" s="22"/>
      <c r="E70" s="22"/>
      <c r="F70" s="22"/>
      <c r="G70" s="22"/>
      <c r="H70" s="18"/>
      <c r="I70" s="18"/>
      <c r="J70" s="18"/>
      <c r="K70" s="18"/>
      <c r="L70" s="18"/>
      <c r="M70" s="18"/>
      <c r="N70" s="18"/>
      <c r="O70" s="18"/>
      <c r="P70" s="18"/>
    </row>
    <row r="71" spans="1:16" s="19" customFormat="1" ht="15.75" x14ac:dyDescent="0.25">
      <c r="A71" s="22"/>
      <c r="B71" s="22"/>
      <c r="C71" s="22"/>
      <c r="D71" s="22"/>
      <c r="E71" s="22"/>
      <c r="F71" s="22"/>
      <c r="G71" s="22"/>
      <c r="H71" s="18"/>
      <c r="I71" s="18"/>
      <c r="J71" s="18"/>
      <c r="K71" s="18"/>
      <c r="L71" s="18"/>
      <c r="M71" s="18"/>
      <c r="N71" s="18"/>
      <c r="O71" s="18"/>
      <c r="P71" s="18"/>
    </row>
    <row r="72" spans="1:16" s="19" customFormat="1" ht="15.75" x14ac:dyDescent="0.25">
      <c r="A72" s="22"/>
      <c r="B72" s="22"/>
      <c r="C72" s="22"/>
      <c r="D72" s="22"/>
      <c r="E72" s="22"/>
      <c r="F72" s="22"/>
      <c r="G72" s="22"/>
      <c r="H72" s="18"/>
      <c r="I72" s="18"/>
      <c r="J72" s="18"/>
      <c r="K72" s="18"/>
      <c r="L72" s="18"/>
      <c r="M72" s="18"/>
      <c r="N72" s="18"/>
      <c r="O72" s="18"/>
      <c r="P72" s="18"/>
    </row>
    <row r="73" spans="1:16" s="19" customFormat="1" ht="15.75" x14ac:dyDescent="0.25">
      <c r="A73" s="22"/>
      <c r="B73" s="22"/>
      <c r="C73" s="22"/>
      <c r="D73" s="22"/>
      <c r="E73" s="22"/>
      <c r="F73" s="22"/>
      <c r="G73" s="22"/>
      <c r="H73" s="18"/>
      <c r="I73" s="18"/>
      <c r="J73" s="18"/>
      <c r="K73" s="18"/>
      <c r="L73" s="18"/>
      <c r="M73" s="18"/>
      <c r="N73" s="18"/>
      <c r="O73" s="18"/>
      <c r="P73" s="18"/>
    </row>
    <row r="74" spans="1:16" s="19" customFormat="1" ht="15.75" x14ac:dyDescent="0.25">
      <c r="A74" s="70"/>
      <c r="B74" s="70"/>
      <c r="C74" s="70"/>
      <c r="D74" s="70"/>
      <c r="E74" s="70"/>
      <c r="F74" s="70"/>
      <c r="G74" s="70"/>
      <c r="H74" s="18"/>
      <c r="I74" s="18"/>
      <c r="J74" s="18"/>
      <c r="K74" s="18"/>
      <c r="L74" s="18"/>
      <c r="M74" s="18"/>
      <c r="N74" s="18"/>
      <c r="O74" s="18"/>
      <c r="P74" s="18"/>
    </row>
    <row r="75" spans="1:16" s="19" customFormat="1" ht="15.75" x14ac:dyDescent="0.25">
      <c r="A75" s="70"/>
      <c r="B75" s="70"/>
      <c r="C75" s="70"/>
      <c r="D75" s="70"/>
      <c r="E75" s="70"/>
      <c r="F75" s="70"/>
      <c r="G75" s="70"/>
      <c r="H75" s="18"/>
      <c r="I75" s="18"/>
      <c r="J75" s="18"/>
      <c r="K75" s="18"/>
      <c r="L75" s="18"/>
      <c r="M75" s="18"/>
      <c r="N75" s="18"/>
      <c r="O75" s="18"/>
      <c r="P75" s="18"/>
    </row>
    <row r="76" spans="1:16" s="19" customFormat="1" ht="15.75" x14ac:dyDescent="0.25">
      <c r="A76" s="22"/>
      <c r="B76" s="22"/>
      <c r="C76" s="22"/>
      <c r="D76" s="22"/>
      <c r="E76" s="22"/>
      <c r="F76" s="22"/>
      <c r="G76" s="22"/>
      <c r="H76" s="18"/>
      <c r="I76" s="18"/>
      <c r="J76" s="18"/>
      <c r="K76" s="18"/>
      <c r="L76" s="18"/>
      <c r="M76" s="18"/>
      <c r="N76" s="18"/>
      <c r="O76" s="18"/>
      <c r="P76" s="18"/>
    </row>
    <row r="77" spans="1:16" s="19" customFormat="1" ht="15.75" x14ac:dyDescent="0.25">
      <c r="A77" s="22"/>
      <c r="B77" s="22"/>
      <c r="C77" s="22"/>
      <c r="D77" s="22"/>
      <c r="E77" s="22"/>
      <c r="F77" s="22"/>
      <c r="G77" s="22"/>
      <c r="H77" s="18"/>
      <c r="I77" s="18"/>
      <c r="J77" s="18"/>
      <c r="K77" s="18"/>
      <c r="L77" s="18"/>
      <c r="M77" s="18"/>
      <c r="N77" s="18"/>
      <c r="O77" s="18"/>
      <c r="P77" s="18"/>
    </row>
    <row r="78" spans="1:16" s="19" customFormat="1" ht="15.75" x14ac:dyDescent="0.25">
      <c r="A78" s="22"/>
      <c r="B78" s="22"/>
      <c r="C78" s="22"/>
      <c r="D78" s="22"/>
      <c r="E78" s="22"/>
      <c r="F78" s="22"/>
      <c r="G78" s="22"/>
      <c r="H78" s="18"/>
      <c r="I78" s="18"/>
      <c r="J78" s="18"/>
      <c r="K78" s="18"/>
      <c r="L78" s="18"/>
      <c r="M78" s="18"/>
      <c r="N78" s="18"/>
      <c r="O78" s="18"/>
      <c r="P78" s="18"/>
    </row>
    <row r="79" spans="1:16" s="19" customFormat="1" ht="15.75" x14ac:dyDescent="0.25">
      <c r="A79" s="22"/>
      <c r="B79" s="22"/>
      <c r="C79" s="22"/>
      <c r="D79" s="22"/>
      <c r="E79" s="22"/>
      <c r="F79" s="22"/>
      <c r="G79" s="22"/>
      <c r="H79" s="18"/>
      <c r="I79" s="18"/>
      <c r="J79" s="18"/>
      <c r="K79" s="18"/>
      <c r="L79" s="18"/>
      <c r="M79" s="18"/>
      <c r="N79" s="18"/>
      <c r="O79" s="18"/>
      <c r="P79" s="18"/>
    </row>
    <row r="80" spans="1:16" s="19" customFormat="1" ht="15.75" x14ac:dyDescent="0.25">
      <c r="A80" s="22"/>
      <c r="B80" s="22"/>
      <c r="C80" s="22"/>
      <c r="D80" s="22"/>
      <c r="E80" s="22"/>
      <c r="F80" s="22"/>
      <c r="G80" s="22"/>
      <c r="H80" s="18"/>
      <c r="I80" s="18"/>
      <c r="J80" s="18"/>
      <c r="K80" s="18"/>
      <c r="L80" s="18"/>
      <c r="M80" s="18"/>
      <c r="N80" s="18"/>
      <c r="O80" s="18"/>
      <c r="P80" s="18"/>
    </row>
    <row r="81" spans="1:16" ht="15.75" x14ac:dyDescent="0.25">
      <c r="A81" s="16"/>
      <c r="B81" s="16"/>
      <c r="C81" s="16"/>
      <c r="D81" s="16"/>
      <c r="E81" s="16"/>
      <c r="F81" s="16"/>
      <c r="G81" s="16"/>
    </row>
    <row r="82" spans="1:16" ht="15.75" x14ac:dyDescent="0.25">
      <c r="A82" s="16"/>
      <c r="B82" s="16"/>
      <c r="C82" s="16"/>
      <c r="D82" s="16"/>
      <c r="E82" s="16"/>
      <c r="F82" s="16"/>
      <c r="G82" s="16"/>
      <c r="H82" s="4"/>
      <c r="I82" s="4"/>
      <c r="J82" s="4"/>
      <c r="K82" s="4"/>
      <c r="L82" s="4"/>
      <c r="M82" s="4"/>
      <c r="N82" s="4"/>
      <c r="O82" s="4"/>
      <c r="P82" s="4"/>
    </row>
    <row r="83" spans="1:16" ht="15.75" x14ac:dyDescent="0.25">
      <c r="A83" s="16"/>
      <c r="B83" s="16"/>
      <c r="C83" s="16"/>
      <c r="D83" s="16"/>
      <c r="E83" s="16"/>
      <c r="F83" s="16"/>
      <c r="G83" s="16"/>
      <c r="H83" s="4"/>
      <c r="I83" s="4"/>
      <c r="J83" s="4"/>
      <c r="K83" s="4"/>
      <c r="L83" s="4"/>
      <c r="M83" s="4"/>
      <c r="N83" s="4"/>
      <c r="O83" s="4"/>
      <c r="P83" s="4"/>
    </row>
  </sheetData>
  <mergeCells count="38">
    <mergeCell ref="A36:D36"/>
    <mergeCell ref="A31:D31"/>
    <mergeCell ref="A19:D19"/>
    <mergeCell ref="A18:D18"/>
    <mergeCell ref="G10:G11"/>
    <mergeCell ref="F10:F11"/>
    <mergeCell ref="D10:D11"/>
    <mergeCell ref="A75:G75"/>
    <mergeCell ref="A64:D64"/>
    <mergeCell ref="A67:D67"/>
    <mergeCell ref="A74:G74"/>
    <mergeCell ref="A69:N69"/>
    <mergeCell ref="A60:D60"/>
    <mergeCell ref="E10:E11"/>
    <mergeCell ref="A13:D13"/>
    <mergeCell ref="A27:D27"/>
    <mergeCell ref="B10:B11"/>
    <mergeCell ref="C10:C11"/>
    <mergeCell ref="A51:D51"/>
    <mergeCell ref="A10:A11"/>
    <mergeCell ref="A14:D14"/>
    <mergeCell ref="A15:D15"/>
    <mergeCell ref="A57:F57"/>
    <mergeCell ref="A33:D33"/>
    <mergeCell ref="A40:D40"/>
    <mergeCell ref="A24:D24"/>
    <mergeCell ref="A50:D50"/>
    <mergeCell ref="A53:D53"/>
    <mergeCell ref="H1:N1"/>
    <mergeCell ref="A7:N7"/>
    <mergeCell ref="I10:I11"/>
    <mergeCell ref="J10:J11"/>
    <mergeCell ref="K10:K11"/>
    <mergeCell ref="L10:L11"/>
    <mergeCell ref="M10:N10"/>
    <mergeCell ref="A9:G9"/>
    <mergeCell ref="H10:H11"/>
    <mergeCell ref="H3:N5"/>
  </mergeCells>
  <phoneticPr fontId="5" type="noConversion"/>
  <printOptions horizontalCentered="1"/>
  <pageMargins left="3.937007874015748E-2" right="3.937007874015748E-2" top="0.78740157480314965" bottom="0.78740157480314965" header="0.31496062992125984" footer="0.31496062992125984"/>
  <pageSetup paperSize="9" scale="51" fitToWidth="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Семина Татьяна Дмитриевна</cp:lastModifiedBy>
  <cp:lastPrinted>2017-08-14T06:55:39Z</cp:lastPrinted>
  <dcterms:created xsi:type="dcterms:W3CDTF">2014-05-08T06:25:05Z</dcterms:created>
  <dcterms:modified xsi:type="dcterms:W3CDTF">2017-08-17T15:17:04Z</dcterms:modified>
</cp:coreProperties>
</file>