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11535" tabRatio="535"/>
  </bookViews>
  <sheets>
    <sheet name="Лист1" sheetId="2" r:id="rId1"/>
    <sheet name="Лист2" sheetId="3" r:id="rId2"/>
  </sheets>
  <definedNames>
    <definedName name="_xlnm.Print_Titles" localSheetId="0">Лист1!$6:$8</definedName>
    <definedName name="_xlnm.Print_Area" localSheetId="0">Лист1!$A$1:$N$71</definedName>
  </definedNames>
  <calcPr calcId="125725"/>
</workbook>
</file>

<file path=xl/calcChain.xml><?xml version="1.0" encoding="utf-8"?>
<calcChain xmlns="http://schemas.openxmlformats.org/spreadsheetml/2006/main">
  <c r="L48" i="2"/>
  <c r="K48"/>
  <c r="J48"/>
  <c r="L9"/>
  <c r="L51"/>
  <c r="M51" s="1"/>
  <c r="K51"/>
  <c r="J51"/>
  <c r="N59"/>
  <c r="M59"/>
  <c r="N58"/>
  <c r="M58"/>
  <c r="L58"/>
  <c r="K58"/>
  <c r="J58"/>
  <c r="N24"/>
  <c r="N14"/>
  <c r="M14"/>
  <c r="L14"/>
  <c r="K14"/>
  <c r="J14"/>
  <c r="N51" l="1"/>
  <c r="I70"/>
  <c r="I67"/>
  <c r="I64"/>
  <c r="I60"/>
  <c r="I58"/>
  <c r="I55"/>
  <c r="I51"/>
  <c r="I48" s="1"/>
  <c r="I49"/>
  <c r="I38"/>
  <c r="I34"/>
  <c r="I31"/>
  <c r="I29"/>
  <c r="I25"/>
  <c r="I22"/>
  <c r="I17"/>
  <c r="I16" s="1"/>
  <c r="I14"/>
  <c r="I11"/>
  <c r="I10"/>
  <c r="I9" l="1"/>
  <c r="H9"/>
  <c r="G9"/>
  <c r="H67"/>
  <c r="H70"/>
  <c r="N70"/>
  <c r="M70"/>
  <c r="G70"/>
  <c r="H58"/>
  <c r="G58"/>
  <c r="H14"/>
  <c r="G14"/>
  <c r="G51" l="1"/>
  <c r="H64"/>
  <c r="H60"/>
  <c r="H55"/>
  <c r="H51"/>
  <c r="H48" s="1"/>
  <c r="H49"/>
  <c r="J49"/>
  <c r="K49"/>
  <c r="L49"/>
  <c r="H38"/>
  <c r="H34"/>
  <c r="H31"/>
  <c r="H29"/>
  <c r="H25" l="1"/>
  <c r="M24"/>
  <c r="H22"/>
  <c r="H17"/>
  <c r="H11"/>
  <c r="H10" s="1"/>
  <c r="J11"/>
  <c r="J10" s="1"/>
  <c r="K11"/>
  <c r="K10" s="1"/>
  <c r="L11"/>
  <c r="L10" s="1"/>
  <c r="H16" l="1"/>
  <c r="L67"/>
  <c r="K67"/>
  <c r="J67"/>
  <c r="M41"/>
  <c r="M40"/>
  <c r="N23"/>
  <c r="M23"/>
  <c r="J64"/>
  <c r="J55"/>
  <c r="J34"/>
  <c r="J31"/>
  <c r="J29"/>
  <c r="J22"/>
  <c r="J17" l="1"/>
  <c r="J16" s="1"/>
  <c r="M54"/>
  <c r="K22"/>
  <c r="K64"/>
  <c r="K60" l="1"/>
  <c r="J60"/>
  <c r="K55"/>
  <c r="K34"/>
  <c r="K31"/>
  <c r="L29"/>
  <c r="K29"/>
  <c r="K25"/>
  <c r="J25"/>
  <c r="L17"/>
  <c r="K17"/>
  <c r="K16" s="1"/>
  <c r="N54"/>
  <c r="N39"/>
  <c r="M39"/>
  <c r="M43"/>
  <c r="N47"/>
  <c r="M47"/>
  <c r="M35"/>
  <c r="N27"/>
  <c r="M27"/>
  <c r="M12"/>
  <c r="N12"/>
  <c r="M28"/>
  <c r="N28"/>
  <c r="M63"/>
  <c r="N63"/>
  <c r="N45"/>
  <c r="M45"/>
  <c r="M46"/>
  <c r="N13"/>
  <c r="M13"/>
  <c r="N53"/>
  <c r="M53"/>
  <c r="N57"/>
  <c r="M57"/>
  <c r="L60"/>
  <c r="M32"/>
  <c r="N32"/>
  <c r="M42"/>
  <c r="L25"/>
  <c r="M38"/>
  <c r="L31"/>
  <c r="L55"/>
  <c r="L22"/>
  <c r="M22" s="1"/>
  <c r="L34"/>
  <c r="J9" l="1"/>
  <c r="K9"/>
  <c r="N66"/>
  <c r="L64"/>
  <c r="M64" s="1"/>
  <c r="N22"/>
  <c r="L16"/>
  <c r="M66"/>
  <c r="N38"/>
  <c r="M52"/>
  <c r="N52"/>
  <c r="M11"/>
  <c r="N11"/>
  <c r="M26"/>
  <c r="N26"/>
  <c r="M44"/>
  <c r="N44"/>
  <c r="M33"/>
  <c r="N33"/>
  <c r="M36"/>
  <c r="M61"/>
  <c r="N61"/>
  <c r="M60"/>
  <c r="M56"/>
  <c r="N56"/>
  <c r="N64" l="1"/>
  <c r="N60"/>
  <c r="M34"/>
  <c r="M55" l="1"/>
  <c r="N55"/>
  <c r="M25"/>
  <c r="N25"/>
  <c r="M31"/>
  <c r="N31"/>
  <c r="M17"/>
  <c r="M10"/>
  <c r="N10"/>
  <c r="M29"/>
  <c r="G64"/>
  <c r="N16" l="1"/>
  <c r="M16"/>
  <c r="N48"/>
  <c r="M48"/>
  <c r="G60"/>
  <c r="G38"/>
  <c r="G31"/>
  <c r="N9" l="1"/>
  <c r="M9"/>
  <c r="G55"/>
  <c r="G48" s="1"/>
  <c r="G17"/>
  <c r="G34"/>
  <c r="G25"/>
  <c r="G11"/>
  <c r="G10" s="1"/>
  <c r="G49"/>
  <c r="G67"/>
  <c r="G22"/>
  <c r="G29"/>
  <c r="B8"/>
  <c r="C8" s="1"/>
  <c r="D8" s="1"/>
  <c r="E8" s="1"/>
  <c r="F8" s="1"/>
  <c r="G8" s="1"/>
  <c r="G16" l="1"/>
</calcChain>
</file>

<file path=xl/sharedStrings.xml><?xml version="1.0" encoding="utf-8"?>
<sst xmlns="http://schemas.openxmlformats.org/spreadsheetml/2006/main" count="285" uniqueCount="162">
  <si>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</si>
  <si>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</si>
  <si>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</si>
  <si>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</si>
  <si>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</si>
  <si>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</si>
  <si>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</si>
  <si>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</si>
  <si>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</si>
  <si>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</si>
  <si>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</si>
  <si>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</si>
  <si>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</si>
  <si>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</si>
  <si>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</si>
  <si>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</si>
  <si>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</si>
  <si>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</si>
  <si>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</si>
  <si>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</si>
  <si>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</si>
  <si>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</si>
  <si>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</si>
  <si>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</si>
  <si>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</si>
  <si>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</si>
  <si>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</si>
  <si>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</si>
  <si>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</si>
  <si>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</si>
  <si>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</si>
  <si>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</si>
  <si>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</si>
  <si>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</si>
  <si>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</si>
  <si>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</si>
  <si>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</si>
  <si>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</si>
  <si>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</si>
  <si>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</si>
  <si>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</si>
  <si>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</si>
  <si>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</si>
  <si>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</si>
  <si>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</si>
  <si>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</si>
  <si>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</si>
  <si>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</si>
  <si>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</si>
  <si>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</si>
  <si>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</si>
  <si>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</si>
  <si>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</si>
  <si>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</si>
  <si>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</si>
  <si>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</si>
  <si>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</si>
  <si>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</si>
  <si>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</si>
  <si>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</si>
  <si>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</si>
  <si>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</si>
  <si>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</si>
  <si>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</si>
  <si>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</si>
  <si>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</si>
  <si>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</si>
  <si>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</si>
  <si>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</si>
  <si>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</si>
  <si>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</si>
  <si>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</si>
  <si>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</si>
  <si>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</si>
  <si>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</si>
  <si>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</si>
  <si>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</si>
  <si>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</si>
  <si>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</si>
  <si>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</si>
  <si>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</si>
  <si>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</si>
  <si>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</si>
  <si>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</si>
  <si>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</si>
  <si>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</si>
  <si>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</si>
  <si>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</si>
  <si>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</si>
  <si>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</si>
  <si>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</si>
  <si>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</si>
  <si>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</si>
  <si>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</si>
  <si>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</si>
  <si>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</si>
  <si>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</si>
  <si>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</si>
  <si>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</si>
  <si>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</si>
  <si>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</si>
  <si>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</si>
  <si>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</si>
  <si>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</si>
  <si>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</si>
  <si>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</si>
  <si>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</si>
  <si>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</si>
  <si>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</si>
  <si>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</si>
  <si>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</si>
  <si>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</si>
  <si>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</si>
  <si>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</si>
  <si>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</si>
  <si>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</si>
  <si>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</si>
  <si>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</si>
  <si>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</si>
  <si>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</si>
  <si>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</si>
  <si>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</si>
  <si>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</si>
  <si>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</si>
  <si>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</si>
  <si>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</si>
  <si>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</si>
  <si>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</si>
  <si>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</si>
  <si>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</si>
  <si>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</si>
  <si>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</si>
  <si>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</si>
  <si>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</si>
  <si>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</si>
  <si>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</si>
  <si>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протяженность                                             дороги – 1,486 км, в том числе                            мостового перехода – 139,54 п. м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</si>
  <si>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</si>
  <si>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</si>
  <si>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</si>
  <si>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 xml:space="preserve">Исполнено </t>
  </si>
  <si>
    <t>тыс. рублей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</si>
  <si>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</si>
  <si>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 xml:space="preserve">Отчет о реализации областной адресной инвестиционной программы за 9 месяцев 2017 года </t>
  </si>
  <si>
    <t>Приложение № 6 к пояснительной записке к отчету об исполнении областного бюджета за 9 месяцев 2017 года  по форме приложения № 16 к областному закону "Об областном бюджете на 2017 год и на плановый период 2018 и 2019 годов"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</si>
  <si>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</si>
  <si>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</si>
  <si>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к плану на 9 месяцев</t>
  </si>
  <si>
    <t>Утверждено на год (в  ред.  10.07.2017 № 543-36-ОЗ)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</si>
  <si>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</si>
  <si>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1) водоснабжение земельных участков для многодетных семей в микрорайоне "Дальний" в г. Онега*</t>
  </si>
  <si>
    <t>7262 м сетей водоснабжения</t>
  </si>
  <si>
    <t>администрация муниципального образования "Онежский муниципальный район"</t>
  </si>
  <si>
    <t>2017 / 2017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</si>
  <si>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</si>
  <si>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</si>
  <si>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</si>
  <si>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</si>
  <si>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1. Проектирование и строительство больницы на 15 коек с поликлиникой на 100 посещений, Обозерский филиал ГБУЗ "Плесецкая ЦРБ"</t>
  </si>
  <si>
    <t>15 коек</t>
  </si>
  <si>
    <t>2017/-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</si>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</sst>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6" fillId="0" borderId="2">
      <alignment horizontal="center" vertical="center" wrapText="1"/>
    </xf>
    <xf numFmtId="0" fontId="16" fillId="0" borderId="2">
      <alignment horizontal="center" vertical="center" wrapText="1"/>
    </xf>
    <xf numFmtId="0" fontId="16" fillId="0" borderId="3">
      <alignment horizontal="center" vertical="center" wrapText="1"/>
    </xf>
    <xf numFmtId="0" fontId="16" fillId="0" borderId="4">
      <alignment horizontal="center" vertical="center" wrapText="1"/>
    </xf>
    <xf numFmtId="49" fontId="16" fillId="0" borderId="4">
      <alignment horizontal="center" vertical="center" wrapText="1"/>
    </xf>
    <xf numFmtId="0" fontId="19" fillId="0" borderId="0">
      <alignment horizontal="left" vertical="center" wrapText="1"/>
    </xf>
    <xf numFmtId="0" fontId="16" fillId="2" borderId="2">
      <alignment horizontal="center" vertical="center" wrapText="1"/>
    </xf>
  </cellStyleXfs>
  <cellXfs count="62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0" xfId="0" applyFont="1" applyFill="1" applyAlignment="1"/>
    <xf numFmtId="0" fontId="2" fillId="3" borderId="0" xfId="0" applyFont="1" applyFill="1" applyBorder="1" applyAlignme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7" fillId="2" borderId="1" xfId="10" applyNumberFormat="1" applyFont="1" applyBorder="1" applyAlignment="1" applyProtection="1">
      <alignment horizontal="center" vertical="center" wrapText="1"/>
    </xf>
    <xf numFmtId="165" fontId="17" fillId="0" borderId="1" xfId="4" applyNumberFormat="1" applyFont="1" applyBorder="1" applyAlignment="1" applyProtection="1">
      <alignment horizontal="center" vertical="center" wrapText="1"/>
    </xf>
    <xf numFmtId="0" fontId="17" fillId="0" borderId="1" xfId="5" applyNumberFormat="1" applyFont="1" applyBorder="1" applyAlignment="1" applyProtection="1">
      <alignment horizontal="center" vertical="center" wrapText="1"/>
    </xf>
    <xf numFmtId="0" fontId="17" fillId="0" borderId="1" xfId="6" applyNumberFormat="1" applyFont="1" applyBorder="1" applyAlignment="1" applyProtection="1">
      <alignment horizontal="center" vertical="center" wrapText="1"/>
    </xf>
    <xf numFmtId="0" fontId="17" fillId="0" borderId="1" xfId="7" applyNumberFormat="1" applyFont="1" applyBorder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7" fillId="0" borderId="1" xfId="8" applyNumberFormat="1" applyFont="1" applyBorder="1" applyProtection="1">
      <alignment horizontal="center" vertical="center" wrapText="1"/>
    </xf>
    <xf numFmtId="0" fontId="0" fillId="3" borderId="1" xfId="0" applyFill="1" applyBorder="1" applyAlignment="1">
      <alignment vertical="center"/>
    </xf>
  </cellXfs>
  <cellStyles count="11">
    <cellStyle name="st64" xfId="9"/>
    <cellStyle name="st66" xfId="7"/>
    <cellStyle name="st67" xfId="6"/>
    <cellStyle name="xl25" xfId="10"/>
    <cellStyle name="xl56" xfId="4"/>
    <cellStyle name="xl62" xfId="5"/>
    <cellStyle name="xl68" xfId="8"/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83"/>
  <sheetViews>
    <sheetView showGridLines="0" tabSelected="1" view="pageBreakPreview" zoomScale="75" zoomScaleNormal="100" zoomScaleSheetLayoutView="75" workbookViewId="0">
      <selection activeCell="F71" sqref="F71"/>
    </sheetView>
  </sheetViews>
  <sheetFormatPr defaultColWidth="9.140625" defaultRowHeight="15" outlineLevelRow="1"/>
  <cols>
    <col min="1" max="1" width="32.7109375" style="2" customWidth="1"/>
    <col min="2" max="2" width="19.85546875" style="2" customWidth="1"/>
    <col min="3" max="3" width="18.85546875" style="2" customWidth="1"/>
    <col min="4" max="4" width="16.140625" style="2" customWidth="1"/>
    <col min="5" max="5" width="24.28515625" style="2" customWidth="1"/>
    <col min="6" max="6" width="11.85546875" style="2" customWidth="1"/>
    <col min="7" max="7" width="18.140625" style="2" customWidth="1"/>
    <col min="8" max="8" width="19.7109375" style="1" customWidth="1"/>
    <col min="9" max="9" width="18.42578125" style="1" customWidth="1"/>
    <col min="10" max="10" width="19.7109375" style="1" customWidth="1"/>
    <col min="11" max="11" width="23.85546875" style="1" customWidth="1"/>
    <col min="12" max="12" width="18.85546875" style="1" customWidth="1"/>
    <col min="13" max="13" width="13" style="1" customWidth="1"/>
    <col min="14" max="14" width="11.5703125" style="1" customWidth="1"/>
    <col min="15" max="16384" width="9.140625" style="2"/>
  </cols>
  <sheetData>
    <row r="1" spans="1:14" ht="1.5" customHeight="1">
      <c r="H1" s="39"/>
      <c r="I1" s="39"/>
      <c r="J1" s="39"/>
      <c r="K1" s="39"/>
      <c r="L1" s="39"/>
      <c r="M1" s="39"/>
      <c r="N1" s="39"/>
    </row>
    <row r="2" spans="1:14" ht="85.5" customHeight="1">
      <c r="H2" s="9"/>
      <c r="I2" s="43" t="s">
        <v>144</v>
      </c>
      <c r="J2" s="44"/>
      <c r="K2" s="44"/>
      <c r="L2" s="44"/>
      <c r="M2" s="44"/>
      <c r="N2" s="44"/>
    </row>
    <row r="3" spans="1:14" ht="18.75">
      <c r="A3" s="40" t="s">
        <v>143</v>
      </c>
      <c r="B3" s="40"/>
      <c r="C3" s="40"/>
      <c r="D3" s="40"/>
      <c r="E3" s="40"/>
      <c r="F3" s="40"/>
      <c r="G3" s="40"/>
      <c r="H3" s="40"/>
      <c r="I3" s="41"/>
      <c r="J3" s="41"/>
      <c r="K3" s="41"/>
      <c r="L3" s="41"/>
      <c r="M3" s="41"/>
      <c r="N3" s="41"/>
    </row>
    <row r="4" spans="1:14" ht="18.75">
      <c r="A4" s="10"/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</row>
    <row r="5" spans="1:14" ht="15.75">
      <c r="A5" s="42"/>
      <c r="B5" s="42"/>
      <c r="C5" s="42"/>
      <c r="D5" s="42"/>
      <c r="E5" s="42"/>
      <c r="F5" s="42"/>
      <c r="G5" s="42"/>
      <c r="N5" s="12" t="s">
        <v>141</v>
      </c>
    </row>
    <row r="6" spans="1:14" ht="51" customHeight="1">
      <c r="A6" s="45" t="s">
        <v>4</v>
      </c>
      <c r="B6" s="45" t="s">
        <v>0</v>
      </c>
      <c r="C6" s="45" t="s">
        <v>5</v>
      </c>
      <c r="D6" s="45" t="s">
        <v>2</v>
      </c>
      <c r="E6" s="45" t="s">
        <v>1</v>
      </c>
      <c r="F6" s="45" t="s">
        <v>22</v>
      </c>
      <c r="G6" s="45" t="s">
        <v>58</v>
      </c>
      <c r="H6" s="53" t="s">
        <v>148</v>
      </c>
      <c r="I6" s="54" t="s">
        <v>145</v>
      </c>
      <c r="J6" s="55" t="s">
        <v>146</v>
      </c>
      <c r="K6" s="56" t="s">
        <v>137</v>
      </c>
      <c r="L6" s="54" t="s">
        <v>140</v>
      </c>
      <c r="M6" s="57" t="s">
        <v>138</v>
      </c>
      <c r="N6" s="57"/>
    </row>
    <row r="7" spans="1:14" ht="144" customHeight="1">
      <c r="A7" s="45"/>
      <c r="B7" s="45"/>
      <c r="C7" s="46"/>
      <c r="D7" s="46"/>
      <c r="E7" s="46"/>
      <c r="F7" s="46"/>
      <c r="G7" s="46"/>
      <c r="H7" s="58"/>
      <c r="I7" s="59"/>
      <c r="J7" s="55"/>
      <c r="K7" s="56"/>
      <c r="L7" s="54"/>
      <c r="M7" s="60" t="s">
        <v>139</v>
      </c>
      <c r="N7" s="60" t="s">
        <v>147</v>
      </c>
    </row>
    <row r="8" spans="1:14" s="3" customFormat="1" ht="12">
      <c r="A8" s="8">
        <v>1</v>
      </c>
      <c r="B8" s="8">
        <f>1+A8</f>
        <v>2</v>
      </c>
      <c r="C8" s="8">
        <f t="shared" ref="C8:G8" si="0">1+B8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</row>
    <row r="9" spans="1:14" ht="20.25" customHeight="1">
      <c r="A9" s="47" t="s">
        <v>14</v>
      </c>
      <c r="B9" s="48"/>
      <c r="C9" s="48"/>
      <c r="D9" s="48"/>
      <c r="E9" s="13"/>
      <c r="F9" s="13"/>
      <c r="G9" s="14">
        <f>G10+G16+G25+G29+G31+G34+G38+G48+G60+G64+G67+G70</f>
        <v>13939453.219999999</v>
      </c>
      <c r="H9" s="14">
        <f>H10+H16+H25+H29+H31+H34+H38+H48+H60+H64+H67+H70</f>
        <v>1963649.6999999997</v>
      </c>
      <c r="I9" s="14">
        <f>I10+I16+I25+I29+I31+I34+I38+I48+I60+I64+I67+I70</f>
        <v>1963649.6999999997</v>
      </c>
      <c r="J9" s="14">
        <f t="shared" ref="J9:K9" si="1">J10+J16+J25+J29+J31+J34+J38+J48+J60+J64+J67</f>
        <v>1041552.1039999999</v>
      </c>
      <c r="K9" s="14">
        <f t="shared" si="1"/>
        <v>1041550.1039999999</v>
      </c>
      <c r="L9" s="14">
        <f>L10+L16+L25+L29+L31+L34+L38+L48+L60+L64+L67</f>
        <v>1040766.65</v>
      </c>
      <c r="M9" s="14">
        <f>L9/I9*100</f>
        <v>53.001645354566051</v>
      </c>
      <c r="N9" s="14">
        <f>L9/J9*100</f>
        <v>99.924588122189618</v>
      </c>
    </row>
    <row r="10" spans="1:14" ht="56.25" customHeight="1">
      <c r="A10" s="47" t="s">
        <v>59</v>
      </c>
      <c r="B10" s="50"/>
      <c r="C10" s="50"/>
      <c r="D10" s="50"/>
      <c r="E10" s="36"/>
      <c r="F10" s="36"/>
      <c r="G10" s="14">
        <f>G11+G14</f>
        <v>457032.9</v>
      </c>
      <c r="H10" s="14">
        <f>H11+H14</f>
        <v>358127.9</v>
      </c>
      <c r="I10" s="14">
        <f>I11+I14</f>
        <v>358127.9</v>
      </c>
      <c r="J10" s="14">
        <f t="shared" ref="J10:L10" si="2">J11</f>
        <v>244801.1</v>
      </c>
      <c r="K10" s="14">
        <f t="shared" si="2"/>
        <v>244799.1</v>
      </c>
      <c r="L10" s="14">
        <f t="shared" si="2"/>
        <v>244799.1</v>
      </c>
      <c r="M10" s="14">
        <f t="shared" ref="M10:M66" si="3">L10/I10*100</f>
        <v>68.35521611133899</v>
      </c>
      <c r="N10" s="14">
        <f t="shared" ref="N10:N66" si="4">L10/J10*100</f>
        <v>99.999183010207062</v>
      </c>
    </row>
    <row r="11" spans="1:14" ht="100.5" customHeight="1">
      <c r="A11" s="47" t="s">
        <v>60</v>
      </c>
      <c r="B11" s="48"/>
      <c r="C11" s="48"/>
      <c r="D11" s="48"/>
      <c r="E11" s="13"/>
      <c r="F11" s="13"/>
      <c r="G11" s="14">
        <f t="shared" ref="G11:L11" si="5">SUM(G12:G13)</f>
        <v>445117</v>
      </c>
      <c r="H11" s="14">
        <f t="shared" si="5"/>
        <v>349127.9</v>
      </c>
      <c r="I11" s="14">
        <f t="shared" ref="I11" si="6">SUM(I12:I13)</f>
        <v>349127.9</v>
      </c>
      <c r="J11" s="15">
        <f t="shared" si="5"/>
        <v>244801.1</v>
      </c>
      <c r="K11" s="14">
        <f t="shared" si="5"/>
        <v>244799.1</v>
      </c>
      <c r="L11" s="14">
        <f t="shared" si="5"/>
        <v>244799.1</v>
      </c>
      <c r="M11" s="14">
        <f t="shared" si="3"/>
        <v>70.117312308755615</v>
      </c>
      <c r="N11" s="14">
        <f t="shared" si="4"/>
        <v>99.999183010207062</v>
      </c>
    </row>
    <row r="12" spans="1:14" ht="182.25" customHeight="1">
      <c r="A12" s="35" t="s">
        <v>135</v>
      </c>
      <c r="B12" s="16" t="s">
        <v>81</v>
      </c>
      <c r="C12" s="13" t="s">
        <v>6</v>
      </c>
      <c r="D12" s="13" t="s">
        <v>11</v>
      </c>
      <c r="E12" s="13" t="s">
        <v>61</v>
      </c>
      <c r="F12" s="13" t="s">
        <v>8</v>
      </c>
      <c r="G12" s="14">
        <v>280709</v>
      </c>
      <c r="H12" s="14">
        <v>184719.9</v>
      </c>
      <c r="I12" s="14">
        <v>184719.9</v>
      </c>
      <c r="J12" s="14">
        <v>97144.1</v>
      </c>
      <c r="K12" s="14">
        <v>97142.1</v>
      </c>
      <c r="L12" s="14">
        <v>97142.1</v>
      </c>
      <c r="M12" s="14">
        <f t="shared" si="3"/>
        <v>52.588865628446101</v>
      </c>
      <c r="N12" s="14">
        <f t="shared" si="4"/>
        <v>99.997941202811077</v>
      </c>
    </row>
    <row r="13" spans="1:14" ht="156.75" customHeight="1">
      <c r="A13" s="35" t="s">
        <v>122</v>
      </c>
      <c r="B13" s="16" t="s">
        <v>62</v>
      </c>
      <c r="C13" s="13" t="s">
        <v>24</v>
      </c>
      <c r="D13" s="13" t="s">
        <v>11</v>
      </c>
      <c r="E13" s="13" t="s">
        <v>26</v>
      </c>
      <c r="F13" s="13" t="s">
        <v>8</v>
      </c>
      <c r="G13" s="14">
        <v>164408</v>
      </c>
      <c r="H13" s="14">
        <v>164408</v>
      </c>
      <c r="I13" s="14">
        <v>164408</v>
      </c>
      <c r="J13" s="14">
        <v>147657</v>
      </c>
      <c r="K13" s="14">
        <v>147657</v>
      </c>
      <c r="L13" s="14">
        <v>147657</v>
      </c>
      <c r="M13" s="14">
        <f t="shared" si="3"/>
        <v>89.81132304997324</v>
      </c>
      <c r="N13" s="14">
        <f t="shared" si="4"/>
        <v>100</v>
      </c>
    </row>
    <row r="14" spans="1:14" ht="83.25" customHeight="1">
      <c r="A14" s="47" t="s">
        <v>149</v>
      </c>
      <c r="B14" s="51"/>
      <c r="C14" s="51"/>
      <c r="D14" s="51"/>
      <c r="E14" s="13"/>
      <c r="F14" s="13"/>
      <c r="G14" s="14">
        <f>G15</f>
        <v>11915.9</v>
      </c>
      <c r="H14" s="14">
        <f>H15</f>
        <v>9000</v>
      </c>
      <c r="I14" s="14">
        <f>I15</f>
        <v>9000</v>
      </c>
      <c r="J14" s="14">
        <f t="shared" ref="J14:N14" si="7">J15</f>
        <v>0</v>
      </c>
      <c r="K14" s="14">
        <f t="shared" si="7"/>
        <v>0</v>
      </c>
      <c r="L14" s="14">
        <f t="shared" si="7"/>
        <v>0</v>
      </c>
      <c r="M14" s="14">
        <f t="shared" si="7"/>
        <v>0</v>
      </c>
      <c r="N14" s="14">
        <f t="shared" si="7"/>
        <v>0</v>
      </c>
    </row>
    <row r="15" spans="1:14" ht="156.75" customHeight="1">
      <c r="A15" s="35" t="s">
        <v>150</v>
      </c>
      <c r="B15" s="17" t="s">
        <v>151</v>
      </c>
      <c r="C15" s="13" t="s">
        <v>36</v>
      </c>
      <c r="D15" s="13" t="s">
        <v>11</v>
      </c>
      <c r="E15" s="13" t="s">
        <v>152</v>
      </c>
      <c r="F15" s="13" t="s">
        <v>153</v>
      </c>
      <c r="G15" s="14">
        <v>11915.9</v>
      </c>
      <c r="H15" s="14">
        <v>9000</v>
      </c>
      <c r="I15" s="14">
        <v>9000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</row>
    <row r="16" spans="1:14" ht="46.5" customHeight="1">
      <c r="A16" s="47" t="s">
        <v>64</v>
      </c>
      <c r="B16" s="50"/>
      <c r="C16" s="50"/>
      <c r="D16" s="50"/>
      <c r="E16" s="13"/>
      <c r="F16" s="35"/>
      <c r="G16" s="14">
        <f t="shared" ref="G16:L16" si="8">G17+G22</f>
        <v>1272448.2999999998</v>
      </c>
      <c r="H16" s="14">
        <f t="shared" si="8"/>
        <v>219101.8</v>
      </c>
      <c r="I16" s="14">
        <f t="shared" ref="I16" si="9">I17+I22</f>
        <v>219101.8</v>
      </c>
      <c r="J16" s="14">
        <f t="shared" si="8"/>
        <v>163579.30000000002</v>
      </c>
      <c r="K16" s="14">
        <f t="shared" si="8"/>
        <v>163579.30000000002</v>
      </c>
      <c r="L16" s="14">
        <f t="shared" si="8"/>
        <v>163579.30000000002</v>
      </c>
      <c r="M16" s="14">
        <f t="shared" si="3"/>
        <v>74.659039770554159</v>
      </c>
      <c r="N16" s="14">
        <f t="shared" si="4"/>
        <v>100</v>
      </c>
    </row>
    <row r="17" spans="1:14" ht="43.5" customHeight="1">
      <c r="A17" s="47" t="s">
        <v>35</v>
      </c>
      <c r="B17" s="51"/>
      <c r="C17" s="51"/>
      <c r="D17" s="51"/>
      <c r="E17" s="13"/>
      <c r="F17" s="35"/>
      <c r="G17" s="14">
        <f t="shared" ref="G17:L17" si="10">SUM(G18:G21)</f>
        <v>605415.69999999995</v>
      </c>
      <c r="H17" s="14">
        <f t="shared" si="10"/>
        <v>46902</v>
      </c>
      <c r="I17" s="14">
        <f t="shared" ref="I17" si="11">SUM(I18:I21)</f>
        <v>46902</v>
      </c>
      <c r="J17" s="14">
        <f t="shared" si="10"/>
        <v>0</v>
      </c>
      <c r="K17" s="14">
        <f t="shared" si="10"/>
        <v>0</v>
      </c>
      <c r="L17" s="14">
        <f t="shared" si="10"/>
        <v>0</v>
      </c>
      <c r="M17" s="14">
        <f t="shared" si="3"/>
        <v>0</v>
      </c>
      <c r="N17" s="14">
        <v>0</v>
      </c>
    </row>
    <row r="18" spans="1:14" ht="126">
      <c r="A18" s="35" t="s">
        <v>87</v>
      </c>
      <c r="B18" s="13" t="s">
        <v>42</v>
      </c>
      <c r="C18" s="13" t="s">
        <v>36</v>
      </c>
      <c r="D18" s="13" t="s">
        <v>11</v>
      </c>
      <c r="E18" s="13" t="s">
        <v>65</v>
      </c>
      <c r="F18" s="13" t="s">
        <v>51</v>
      </c>
      <c r="G18" s="14">
        <v>171871.5</v>
      </c>
      <c r="H18" s="15"/>
      <c r="I18" s="15"/>
      <c r="J18" s="14"/>
      <c r="K18" s="14"/>
      <c r="L18" s="14"/>
      <c r="M18" s="14">
        <v>0</v>
      </c>
      <c r="N18" s="14">
        <v>0</v>
      </c>
    </row>
    <row r="19" spans="1:14" ht="126">
      <c r="A19" s="35" t="s">
        <v>95</v>
      </c>
      <c r="B19" s="13" t="s">
        <v>33</v>
      </c>
      <c r="C19" s="13" t="s">
        <v>36</v>
      </c>
      <c r="D19" s="13" t="s">
        <v>11</v>
      </c>
      <c r="E19" s="18" t="s">
        <v>56</v>
      </c>
      <c r="F19" s="13" t="s">
        <v>47</v>
      </c>
      <c r="G19" s="14">
        <v>101257.9</v>
      </c>
      <c r="H19" s="15"/>
      <c r="I19" s="15"/>
      <c r="J19" s="14"/>
      <c r="K19" s="14"/>
      <c r="L19" s="14"/>
      <c r="M19" s="14">
        <v>0</v>
      </c>
      <c r="N19" s="14">
        <v>0</v>
      </c>
    </row>
    <row r="20" spans="1:14" ht="126">
      <c r="A20" s="35" t="s">
        <v>90</v>
      </c>
      <c r="B20" s="13" t="s">
        <v>43</v>
      </c>
      <c r="C20" s="13" t="s">
        <v>36</v>
      </c>
      <c r="D20" s="13" t="s">
        <v>11</v>
      </c>
      <c r="E20" s="13" t="s">
        <v>66</v>
      </c>
      <c r="F20" s="13" t="s">
        <v>32</v>
      </c>
      <c r="G20" s="15">
        <v>79058</v>
      </c>
      <c r="H20" s="15">
        <v>46902</v>
      </c>
      <c r="I20" s="15">
        <v>46902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</row>
    <row r="21" spans="1:14" ht="126">
      <c r="A21" s="35" t="s">
        <v>125</v>
      </c>
      <c r="B21" s="13" t="s">
        <v>91</v>
      </c>
      <c r="C21" s="13" t="s">
        <v>36</v>
      </c>
      <c r="D21" s="13" t="s">
        <v>11</v>
      </c>
      <c r="E21" s="13" t="s">
        <v>66</v>
      </c>
      <c r="F21" s="13" t="s">
        <v>92</v>
      </c>
      <c r="G21" s="15">
        <v>253228.3</v>
      </c>
      <c r="H21" s="15"/>
      <c r="I21" s="15"/>
      <c r="J21" s="14"/>
      <c r="K21" s="14"/>
      <c r="L21" s="14"/>
      <c r="M21" s="14">
        <v>0</v>
      </c>
      <c r="N21" s="14">
        <v>0</v>
      </c>
    </row>
    <row r="22" spans="1:14" ht="32.25" customHeight="1">
      <c r="A22" s="47" t="s">
        <v>38</v>
      </c>
      <c r="B22" s="51"/>
      <c r="C22" s="51"/>
      <c r="D22" s="51"/>
      <c r="E22" s="13"/>
      <c r="F22" s="35"/>
      <c r="G22" s="14">
        <f t="shared" ref="G22:L22" si="12">SUM(G23:G24)</f>
        <v>667032.6</v>
      </c>
      <c r="H22" s="14">
        <f t="shared" si="12"/>
        <v>172199.8</v>
      </c>
      <c r="I22" s="14">
        <f t="shared" ref="I22" si="13">SUM(I23:I24)</f>
        <v>172199.8</v>
      </c>
      <c r="J22" s="14">
        <f t="shared" si="12"/>
        <v>163579.30000000002</v>
      </c>
      <c r="K22" s="14">
        <f t="shared" si="12"/>
        <v>163579.30000000002</v>
      </c>
      <c r="L22" s="14">
        <f t="shared" si="12"/>
        <v>163579.30000000002</v>
      </c>
      <c r="M22" s="14">
        <f t="shared" si="3"/>
        <v>94.993896624734774</v>
      </c>
      <c r="N22" s="14">
        <f t="shared" si="4"/>
        <v>100</v>
      </c>
    </row>
    <row r="23" spans="1:14" ht="126">
      <c r="A23" s="35" t="s">
        <v>88</v>
      </c>
      <c r="B23" s="13" t="s">
        <v>40</v>
      </c>
      <c r="C23" s="13" t="s">
        <v>36</v>
      </c>
      <c r="D23" s="13" t="s">
        <v>11</v>
      </c>
      <c r="E23" s="13" t="s">
        <v>67</v>
      </c>
      <c r="F23" s="13" t="s">
        <v>93</v>
      </c>
      <c r="G23" s="14">
        <v>316480</v>
      </c>
      <c r="H23" s="15">
        <v>152159.79999999999</v>
      </c>
      <c r="I23" s="15">
        <v>152159.79999999999</v>
      </c>
      <c r="J23" s="14">
        <v>145237.6</v>
      </c>
      <c r="K23" s="14">
        <v>145237.6</v>
      </c>
      <c r="L23" s="14">
        <v>145237.6</v>
      </c>
      <c r="M23" s="14">
        <f t="shared" si="3"/>
        <v>95.450703799558113</v>
      </c>
      <c r="N23" s="14">
        <f t="shared" si="4"/>
        <v>100</v>
      </c>
    </row>
    <row r="24" spans="1:14" ht="125.25" customHeight="1">
      <c r="A24" s="35" t="s">
        <v>39</v>
      </c>
      <c r="B24" s="13" t="s">
        <v>41</v>
      </c>
      <c r="C24" s="13" t="s">
        <v>6</v>
      </c>
      <c r="D24" s="13" t="s">
        <v>11</v>
      </c>
      <c r="E24" s="13" t="s">
        <v>26</v>
      </c>
      <c r="F24" s="13" t="s">
        <v>94</v>
      </c>
      <c r="G24" s="14">
        <v>350552.6</v>
      </c>
      <c r="H24" s="15">
        <v>20040</v>
      </c>
      <c r="I24" s="15">
        <v>20040</v>
      </c>
      <c r="J24" s="14">
        <v>18341.7</v>
      </c>
      <c r="K24" s="14">
        <v>18341.7</v>
      </c>
      <c r="L24" s="14">
        <v>18341.7</v>
      </c>
      <c r="M24" s="14">
        <f t="shared" si="3"/>
        <v>91.525449101796411</v>
      </c>
      <c r="N24" s="14">
        <f t="shared" si="4"/>
        <v>100</v>
      </c>
    </row>
    <row r="25" spans="1:14" ht="41.25" customHeight="1">
      <c r="A25" s="49" t="s">
        <v>69</v>
      </c>
      <c r="B25" s="49"/>
      <c r="C25" s="49"/>
      <c r="D25" s="49"/>
      <c r="E25" s="19"/>
      <c r="F25" s="19"/>
      <c r="G25" s="20">
        <f t="shared" ref="G25:L25" si="14">SUM(G26:G28)</f>
        <v>975641</v>
      </c>
      <c r="H25" s="20">
        <f t="shared" si="14"/>
        <v>202424.5</v>
      </c>
      <c r="I25" s="20">
        <f t="shared" ref="I25" si="15">SUM(I26:I28)</f>
        <v>202424.5</v>
      </c>
      <c r="J25" s="20">
        <f t="shared" si="14"/>
        <v>157350.79999999999</v>
      </c>
      <c r="K25" s="20">
        <f t="shared" si="14"/>
        <v>157350.79999999999</v>
      </c>
      <c r="L25" s="20">
        <f t="shared" si="14"/>
        <v>157350.79999999999</v>
      </c>
      <c r="M25" s="14">
        <f t="shared" si="3"/>
        <v>77.733080728864337</v>
      </c>
      <c r="N25" s="14">
        <f t="shared" si="4"/>
        <v>100</v>
      </c>
    </row>
    <row r="26" spans="1:14" ht="155.25" customHeight="1">
      <c r="A26" s="35" t="s">
        <v>15</v>
      </c>
      <c r="B26" s="13" t="s">
        <v>16</v>
      </c>
      <c r="C26" s="13" t="s">
        <v>24</v>
      </c>
      <c r="D26" s="13" t="s">
        <v>11</v>
      </c>
      <c r="E26" s="13" t="s">
        <v>26</v>
      </c>
      <c r="F26" s="13" t="s">
        <v>8</v>
      </c>
      <c r="G26" s="15">
        <v>574511.9</v>
      </c>
      <c r="H26" s="15">
        <v>81424.5</v>
      </c>
      <c r="I26" s="15">
        <v>81424.5</v>
      </c>
      <c r="J26" s="14">
        <v>36635.5</v>
      </c>
      <c r="K26" s="14">
        <v>36635.5</v>
      </c>
      <c r="L26" s="14">
        <v>36635.5</v>
      </c>
      <c r="M26" s="14">
        <f t="shared" si="3"/>
        <v>44.993214573009354</v>
      </c>
      <c r="N26" s="14">
        <f t="shared" si="4"/>
        <v>100</v>
      </c>
    </row>
    <row r="27" spans="1:14" ht="126">
      <c r="A27" s="35" t="s">
        <v>107</v>
      </c>
      <c r="B27" s="13" t="s">
        <v>33</v>
      </c>
      <c r="C27" s="13" t="s">
        <v>36</v>
      </c>
      <c r="D27" s="13" t="s">
        <v>34</v>
      </c>
      <c r="E27" s="13" t="s">
        <v>65</v>
      </c>
      <c r="F27" s="13" t="s">
        <v>32</v>
      </c>
      <c r="G27" s="15">
        <v>150078.79999999999</v>
      </c>
      <c r="H27" s="15">
        <v>21000</v>
      </c>
      <c r="I27" s="15">
        <v>21000</v>
      </c>
      <c r="J27" s="15">
        <v>21000</v>
      </c>
      <c r="K27" s="15">
        <v>21000</v>
      </c>
      <c r="L27" s="15">
        <v>21000</v>
      </c>
      <c r="M27" s="14">
        <f t="shared" si="3"/>
        <v>100</v>
      </c>
      <c r="N27" s="14">
        <f t="shared" si="4"/>
        <v>100</v>
      </c>
    </row>
    <row r="28" spans="1:14" ht="141.75">
      <c r="A28" s="35" t="s">
        <v>83</v>
      </c>
      <c r="B28" s="13" t="s">
        <v>53</v>
      </c>
      <c r="C28" s="13" t="s">
        <v>24</v>
      </c>
      <c r="D28" s="13" t="s">
        <v>11</v>
      </c>
      <c r="E28" s="13" t="s">
        <v>26</v>
      </c>
      <c r="F28" s="13" t="s">
        <v>8</v>
      </c>
      <c r="G28" s="15">
        <v>251050.3</v>
      </c>
      <c r="H28" s="15">
        <v>100000</v>
      </c>
      <c r="I28" s="15">
        <v>100000</v>
      </c>
      <c r="J28" s="14">
        <v>99715.3</v>
      </c>
      <c r="K28" s="14">
        <v>99715.3</v>
      </c>
      <c r="L28" s="14">
        <v>99715.3</v>
      </c>
      <c r="M28" s="14">
        <f t="shared" si="3"/>
        <v>99.715300000000013</v>
      </c>
      <c r="N28" s="14">
        <f t="shared" si="4"/>
        <v>100</v>
      </c>
    </row>
    <row r="29" spans="1:14" ht="30.75" customHeight="1">
      <c r="A29" s="49" t="s">
        <v>70</v>
      </c>
      <c r="B29" s="49"/>
      <c r="C29" s="49"/>
      <c r="D29" s="49"/>
      <c r="E29" s="19"/>
      <c r="F29" s="19"/>
      <c r="G29" s="20">
        <f t="shared" ref="G29:L29" si="16">SUM(G30)</f>
        <v>2810533.8</v>
      </c>
      <c r="H29" s="20">
        <f t="shared" si="16"/>
        <v>197721.2</v>
      </c>
      <c r="I29" s="20">
        <f t="shared" si="16"/>
        <v>197721.2</v>
      </c>
      <c r="J29" s="20">
        <f t="shared" si="16"/>
        <v>0</v>
      </c>
      <c r="K29" s="20">
        <f t="shared" si="16"/>
        <v>0</v>
      </c>
      <c r="L29" s="20">
        <f t="shared" si="16"/>
        <v>0</v>
      </c>
      <c r="M29" s="14">
        <f t="shared" si="3"/>
        <v>0</v>
      </c>
      <c r="N29" s="14">
        <v>0</v>
      </c>
    </row>
    <row r="30" spans="1:14" ht="141.75">
      <c r="A30" s="35" t="s">
        <v>101</v>
      </c>
      <c r="B30" s="13" t="s">
        <v>10</v>
      </c>
      <c r="C30" s="13" t="s">
        <v>6</v>
      </c>
      <c r="D30" s="13" t="s">
        <v>11</v>
      </c>
      <c r="E30" s="13" t="s">
        <v>13</v>
      </c>
      <c r="F30" s="13" t="s">
        <v>12</v>
      </c>
      <c r="G30" s="15">
        <v>2810533.8</v>
      </c>
      <c r="H30" s="15">
        <v>197721.2</v>
      </c>
      <c r="I30" s="15">
        <v>197721.2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</row>
    <row r="31" spans="1:14" ht="44.25" customHeight="1">
      <c r="A31" s="49" t="s">
        <v>71</v>
      </c>
      <c r="B31" s="49"/>
      <c r="C31" s="49"/>
      <c r="D31" s="49"/>
      <c r="E31" s="13"/>
      <c r="F31" s="13"/>
      <c r="G31" s="15">
        <f>G32+G33</f>
        <v>4317620.3000000007</v>
      </c>
      <c r="H31" s="15">
        <f t="shared" ref="H31:L31" si="17">H32+H33</f>
        <v>357421.2</v>
      </c>
      <c r="I31" s="15">
        <f t="shared" ref="I31" si="18">I32+I33</f>
        <v>357421.19999999995</v>
      </c>
      <c r="J31" s="15">
        <f t="shared" si="17"/>
        <v>149924.25399999999</v>
      </c>
      <c r="K31" s="15">
        <f t="shared" si="17"/>
        <v>149924.25399999999</v>
      </c>
      <c r="L31" s="15">
        <f t="shared" si="17"/>
        <v>149140.9</v>
      </c>
      <c r="M31" s="14">
        <f t="shared" si="3"/>
        <v>41.726931698511457</v>
      </c>
      <c r="N31" s="14">
        <f t="shared" si="4"/>
        <v>99.477500151509844</v>
      </c>
    </row>
    <row r="32" spans="1:14" ht="178.5" customHeight="1">
      <c r="A32" s="35" t="s">
        <v>102</v>
      </c>
      <c r="B32" s="13" t="s">
        <v>84</v>
      </c>
      <c r="C32" s="13" t="s">
        <v>18</v>
      </c>
      <c r="D32" s="13" t="s">
        <v>11</v>
      </c>
      <c r="E32" s="13" t="s">
        <v>17</v>
      </c>
      <c r="F32" s="13" t="s">
        <v>8</v>
      </c>
      <c r="G32" s="15">
        <v>3122181.2</v>
      </c>
      <c r="H32" s="15">
        <v>207421.2</v>
      </c>
      <c r="I32" s="15">
        <v>114913.4</v>
      </c>
      <c r="J32" s="14">
        <v>11021.8</v>
      </c>
      <c r="K32" s="14">
        <v>11021.8</v>
      </c>
      <c r="L32" s="14">
        <v>11021.8</v>
      </c>
      <c r="M32" s="14">
        <f t="shared" si="3"/>
        <v>9.5913966517394833</v>
      </c>
      <c r="N32" s="14">
        <f t="shared" si="4"/>
        <v>100</v>
      </c>
    </row>
    <row r="33" spans="1:14" ht="206.25" customHeight="1">
      <c r="A33" s="35" t="s">
        <v>116</v>
      </c>
      <c r="B33" s="13" t="s">
        <v>133</v>
      </c>
      <c r="C33" s="13" t="s">
        <v>63</v>
      </c>
      <c r="D33" s="13" t="s">
        <v>19</v>
      </c>
      <c r="E33" s="13" t="s">
        <v>20</v>
      </c>
      <c r="F33" s="13" t="s">
        <v>8</v>
      </c>
      <c r="G33" s="15">
        <v>1195439.1000000001</v>
      </c>
      <c r="H33" s="15">
        <v>150000</v>
      </c>
      <c r="I33" s="15">
        <v>242507.8</v>
      </c>
      <c r="J33" s="14">
        <v>138902.454</v>
      </c>
      <c r="K33" s="14">
        <v>138902.454</v>
      </c>
      <c r="L33" s="14">
        <v>138119.1</v>
      </c>
      <c r="M33" s="14">
        <f t="shared" si="3"/>
        <v>56.954497958416184</v>
      </c>
      <c r="N33" s="14">
        <f t="shared" si="4"/>
        <v>99.436040201276796</v>
      </c>
    </row>
    <row r="34" spans="1:14" ht="49.5" customHeight="1">
      <c r="A34" s="49" t="s">
        <v>54</v>
      </c>
      <c r="B34" s="49"/>
      <c r="C34" s="49"/>
      <c r="D34" s="49"/>
      <c r="E34" s="13"/>
      <c r="F34" s="13"/>
      <c r="G34" s="20">
        <f t="shared" ref="G34:L34" si="19">SUM(G35:G37)</f>
        <v>1000393.7</v>
      </c>
      <c r="H34" s="20">
        <f t="shared" si="19"/>
        <v>64800</v>
      </c>
      <c r="I34" s="20">
        <f t="shared" ref="I34" si="20">SUM(I35:I37)</f>
        <v>64800</v>
      </c>
      <c r="J34" s="20">
        <f t="shared" si="19"/>
        <v>4222.5</v>
      </c>
      <c r="K34" s="20">
        <f t="shared" si="19"/>
        <v>4222.5</v>
      </c>
      <c r="L34" s="20">
        <f t="shared" si="19"/>
        <v>4222.5</v>
      </c>
      <c r="M34" s="14">
        <f t="shared" si="3"/>
        <v>6.5162037037037033</v>
      </c>
      <c r="N34" s="14">
        <v>0</v>
      </c>
    </row>
    <row r="35" spans="1:14" ht="126" outlineLevel="1">
      <c r="A35" s="21" t="s">
        <v>72</v>
      </c>
      <c r="B35" s="13" t="s">
        <v>29</v>
      </c>
      <c r="C35" s="13" t="s">
        <v>36</v>
      </c>
      <c r="D35" s="13" t="s">
        <v>30</v>
      </c>
      <c r="E35" s="13" t="s">
        <v>56</v>
      </c>
      <c r="F35" s="13" t="s">
        <v>8</v>
      </c>
      <c r="G35" s="14">
        <v>291567.3</v>
      </c>
      <c r="H35" s="15">
        <v>26200</v>
      </c>
      <c r="I35" s="15">
        <v>26200</v>
      </c>
      <c r="J35" s="14">
        <v>4222.5</v>
      </c>
      <c r="K35" s="14">
        <v>4222.5</v>
      </c>
      <c r="L35" s="14">
        <v>4222.5</v>
      </c>
      <c r="M35" s="14">
        <f t="shared" si="3"/>
        <v>16.116412213740457</v>
      </c>
      <c r="N35" s="14">
        <v>0</v>
      </c>
    </row>
    <row r="36" spans="1:14" ht="126" outlineLevel="1">
      <c r="A36" s="35" t="s">
        <v>96</v>
      </c>
      <c r="B36" s="13" t="s">
        <v>31</v>
      </c>
      <c r="C36" s="13" t="s">
        <v>36</v>
      </c>
      <c r="D36" s="13" t="s">
        <v>30</v>
      </c>
      <c r="E36" s="13" t="s">
        <v>56</v>
      </c>
      <c r="F36" s="13" t="s">
        <v>8</v>
      </c>
      <c r="G36" s="14">
        <v>581588.69999999995</v>
      </c>
      <c r="H36" s="15">
        <v>38600</v>
      </c>
      <c r="I36" s="15">
        <v>38600</v>
      </c>
      <c r="J36" s="14">
        <v>0</v>
      </c>
      <c r="K36" s="14">
        <v>0</v>
      </c>
      <c r="L36" s="14">
        <v>0</v>
      </c>
      <c r="M36" s="14">
        <f t="shared" si="3"/>
        <v>0</v>
      </c>
      <c r="N36" s="14">
        <v>0</v>
      </c>
    </row>
    <row r="37" spans="1:14" ht="126" outlineLevel="1">
      <c r="A37" s="35" t="s">
        <v>97</v>
      </c>
      <c r="B37" s="16" t="s">
        <v>126</v>
      </c>
      <c r="C37" s="13" t="s">
        <v>6</v>
      </c>
      <c r="D37" s="13" t="s">
        <v>30</v>
      </c>
      <c r="E37" s="13" t="s">
        <v>55</v>
      </c>
      <c r="F37" s="13" t="s">
        <v>94</v>
      </c>
      <c r="G37" s="14">
        <v>127237.7</v>
      </c>
      <c r="H37" s="15"/>
      <c r="I37" s="15"/>
      <c r="J37" s="14"/>
      <c r="K37" s="14"/>
      <c r="L37" s="14"/>
      <c r="M37" s="14">
        <v>0</v>
      </c>
      <c r="N37" s="14">
        <v>0</v>
      </c>
    </row>
    <row r="38" spans="1:14" ht="46.5" customHeight="1">
      <c r="A38" s="49" t="s">
        <v>73</v>
      </c>
      <c r="B38" s="49"/>
      <c r="C38" s="49"/>
      <c r="D38" s="49"/>
      <c r="E38" s="19"/>
      <c r="F38" s="19"/>
      <c r="G38" s="20">
        <f>SUM(G39:G47)</f>
        <v>1960700.6999999997</v>
      </c>
      <c r="H38" s="20">
        <f t="shared" ref="H38" si="21">SUM(H39:H47)</f>
        <v>441751.1</v>
      </c>
      <c r="I38" s="20">
        <f t="shared" ref="I38" si="22">SUM(I39:I47)</f>
        <v>441751.1</v>
      </c>
      <c r="J38" s="20">
        <v>210054.15</v>
      </c>
      <c r="K38" s="20">
        <v>210054.15</v>
      </c>
      <c r="L38" s="20">
        <v>210054.15</v>
      </c>
      <c r="M38" s="14">
        <f t="shared" si="3"/>
        <v>47.550339999153366</v>
      </c>
      <c r="N38" s="14">
        <f t="shared" si="4"/>
        <v>100</v>
      </c>
    </row>
    <row r="39" spans="1:14" ht="141.75">
      <c r="A39" s="22" t="s">
        <v>9</v>
      </c>
      <c r="B39" s="13" t="s">
        <v>136</v>
      </c>
      <c r="C39" s="13" t="s">
        <v>6</v>
      </c>
      <c r="D39" s="13" t="s">
        <v>7</v>
      </c>
      <c r="E39" s="13" t="s">
        <v>74</v>
      </c>
      <c r="F39" s="13" t="s">
        <v>8</v>
      </c>
      <c r="G39" s="14">
        <v>156869.9</v>
      </c>
      <c r="H39" s="14">
        <v>90926.9</v>
      </c>
      <c r="I39" s="14">
        <v>90926.9</v>
      </c>
      <c r="J39" s="14">
        <v>90524.3</v>
      </c>
      <c r="K39" s="14">
        <v>90524.3</v>
      </c>
      <c r="L39" s="14">
        <v>90524.3</v>
      </c>
      <c r="M39" s="14">
        <f t="shared" si="3"/>
        <v>99.557226739281774</v>
      </c>
      <c r="N39" s="14">
        <f t="shared" si="4"/>
        <v>100</v>
      </c>
    </row>
    <row r="40" spans="1:14" ht="141.75">
      <c r="A40" s="35" t="s">
        <v>75</v>
      </c>
      <c r="B40" s="13" t="s">
        <v>108</v>
      </c>
      <c r="C40" s="13" t="s">
        <v>25</v>
      </c>
      <c r="D40" s="13" t="s">
        <v>7</v>
      </c>
      <c r="E40" s="13" t="s">
        <v>3</v>
      </c>
      <c r="F40" s="13" t="s">
        <v>23</v>
      </c>
      <c r="G40" s="14">
        <v>919310.1</v>
      </c>
      <c r="H40" s="14">
        <v>1444</v>
      </c>
      <c r="I40" s="14">
        <v>1444</v>
      </c>
      <c r="J40" s="14">
        <v>1444</v>
      </c>
      <c r="K40" s="14">
        <v>1444</v>
      </c>
      <c r="L40" s="14">
        <v>1444</v>
      </c>
      <c r="M40" s="14">
        <f t="shared" si="3"/>
        <v>100</v>
      </c>
      <c r="N40" s="14">
        <v>0</v>
      </c>
    </row>
    <row r="41" spans="1:14" ht="126">
      <c r="A41" s="35" t="s">
        <v>57</v>
      </c>
      <c r="B41" s="13" t="s">
        <v>27</v>
      </c>
      <c r="C41" s="13" t="s">
        <v>37</v>
      </c>
      <c r="D41" s="13" t="s">
        <v>7</v>
      </c>
      <c r="E41" s="13" t="s">
        <v>66</v>
      </c>
      <c r="F41" s="13" t="s">
        <v>28</v>
      </c>
      <c r="G41" s="14">
        <v>480000</v>
      </c>
      <c r="H41" s="14">
        <v>150000</v>
      </c>
      <c r="I41" s="14">
        <v>150000</v>
      </c>
      <c r="J41" s="14"/>
      <c r="K41" s="14"/>
      <c r="L41" s="14"/>
      <c r="M41" s="14">
        <f t="shared" si="3"/>
        <v>0</v>
      </c>
      <c r="N41" s="14">
        <v>0</v>
      </c>
    </row>
    <row r="42" spans="1:14" ht="174.75" customHeight="1">
      <c r="A42" s="23" t="s">
        <v>127</v>
      </c>
      <c r="B42" s="13" t="s">
        <v>44</v>
      </c>
      <c r="C42" s="13" t="s">
        <v>104</v>
      </c>
      <c r="D42" s="13" t="s">
        <v>7</v>
      </c>
      <c r="E42" s="13" t="s">
        <v>66</v>
      </c>
      <c r="F42" s="13" t="s">
        <v>48</v>
      </c>
      <c r="G42" s="14">
        <v>30358.9</v>
      </c>
      <c r="H42" s="14">
        <v>19400</v>
      </c>
      <c r="I42" s="14">
        <v>19400</v>
      </c>
      <c r="J42" s="14">
        <v>0</v>
      </c>
      <c r="K42" s="14">
        <v>0</v>
      </c>
      <c r="L42" s="14">
        <v>0</v>
      </c>
      <c r="M42" s="14">
        <f t="shared" si="3"/>
        <v>0</v>
      </c>
      <c r="N42" s="14">
        <v>0</v>
      </c>
    </row>
    <row r="43" spans="1:14" ht="162" customHeight="1">
      <c r="A43" s="35" t="s">
        <v>128</v>
      </c>
      <c r="B43" s="13" t="s">
        <v>44</v>
      </c>
      <c r="C43" s="13" t="s">
        <v>104</v>
      </c>
      <c r="D43" s="13" t="s">
        <v>7</v>
      </c>
      <c r="E43" s="13" t="s">
        <v>66</v>
      </c>
      <c r="F43" s="13" t="s">
        <v>48</v>
      </c>
      <c r="G43" s="14">
        <v>17155.2</v>
      </c>
      <c r="H43" s="14">
        <v>14600</v>
      </c>
      <c r="I43" s="14">
        <v>14600</v>
      </c>
      <c r="J43" s="14">
        <v>0</v>
      </c>
      <c r="K43" s="14">
        <v>0</v>
      </c>
      <c r="L43" s="14">
        <v>0</v>
      </c>
      <c r="M43" s="14">
        <f t="shared" si="3"/>
        <v>0</v>
      </c>
      <c r="N43" s="14">
        <v>0</v>
      </c>
    </row>
    <row r="44" spans="1:14" ht="141.75">
      <c r="A44" s="24" t="s">
        <v>129</v>
      </c>
      <c r="B44" s="16" t="s">
        <v>44</v>
      </c>
      <c r="C44" s="16" t="s">
        <v>117</v>
      </c>
      <c r="D44" s="16" t="s">
        <v>7</v>
      </c>
      <c r="E44" s="13" t="s">
        <v>3</v>
      </c>
      <c r="F44" s="16" t="s">
        <v>21</v>
      </c>
      <c r="G44" s="14">
        <v>194.4</v>
      </c>
      <c r="H44" s="14">
        <v>194.4</v>
      </c>
      <c r="I44" s="14">
        <v>194.4</v>
      </c>
      <c r="J44" s="14">
        <v>187.8</v>
      </c>
      <c r="K44" s="14">
        <v>187.8</v>
      </c>
      <c r="L44" s="14">
        <v>187.8</v>
      </c>
      <c r="M44" s="14">
        <f t="shared" si="3"/>
        <v>96.604938271604951</v>
      </c>
      <c r="N44" s="14">
        <f t="shared" si="4"/>
        <v>100</v>
      </c>
    </row>
    <row r="45" spans="1:14" ht="141.75">
      <c r="A45" s="35" t="s">
        <v>130</v>
      </c>
      <c r="B45" s="16" t="s">
        <v>44</v>
      </c>
      <c r="C45" s="16" t="s">
        <v>117</v>
      </c>
      <c r="D45" s="16" t="s">
        <v>7</v>
      </c>
      <c r="E45" s="13" t="s">
        <v>3</v>
      </c>
      <c r="F45" s="13" t="s">
        <v>21</v>
      </c>
      <c r="G45" s="14">
        <v>4967.3999999999996</v>
      </c>
      <c r="H45" s="14">
        <v>390.6</v>
      </c>
      <c r="I45" s="14">
        <v>390.6</v>
      </c>
      <c r="J45" s="14">
        <v>390.6</v>
      </c>
      <c r="K45" s="14">
        <v>390.6</v>
      </c>
      <c r="L45" s="14">
        <v>390.6</v>
      </c>
      <c r="M45" s="14">
        <f t="shared" si="3"/>
        <v>100</v>
      </c>
      <c r="N45" s="14">
        <f t="shared" si="4"/>
        <v>100</v>
      </c>
    </row>
    <row r="46" spans="1:14" ht="141.75">
      <c r="A46" s="35" t="s">
        <v>118</v>
      </c>
      <c r="B46" s="13" t="s">
        <v>134</v>
      </c>
      <c r="C46" s="16" t="s">
        <v>117</v>
      </c>
      <c r="D46" s="16" t="s">
        <v>7</v>
      </c>
      <c r="E46" s="13" t="s">
        <v>3</v>
      </c>
      <c r="F46" s="13" t="s">
        <v>8</v>
      </c>
      <c r="G46" s="14">
        <v>66770.5</v>
      </c>
      <c r="H46" s="14">
        <v>1644.1</v>
      </c>
      <c r="I46" s="14">
        <v>1644.1</v>
      </c>
      <c r="J46" s="14">
        <v>0</v>
      </c>
      <c r="K46" s="14">
        <v>0</v>
      </c>
      <c r="L46" s="14">
        <v>0</v>
      </c>
      <c r="M46" s="14">
        <f t="shared" si="3"/>
        <v>0</v>
      </c>
      <c r="N46" s="14">
        <v>0</v>
      </c>
    </row>
    <row r="47" spans="1:14" ht="141.75">
      <c r="A47" s="35" t="s">
        <v>119</v>
      </c>
      <c r="B47" s="13" t="s">
        <v>120</v>
      </c>
      <c r="C47" s="16" t="s">
        <v>117</v>
      </c>
      <c r="D47" s="16" t="s">
        <v>7</v>
      </c>
      <c r="E47" s="13" t="s">
        <v>3</v>
      </c>
      <c r="F47" s="13" t="s">
        <v>8</v>
      </c>
      <c r="G47" s="14">
        <v>285074.3</v>
      </c>
      <c r="H47" s="14">
        <v>163151.1</v>
      </c>
      <c r="I47" s="14">
        <v>163151.1</v>
      </c>
      <c r="J47" s="14">
        <v>117507.5</v>
      </c>
      <c r="K47" s="14">
        <v>117507.5</v>
      </c>
      <c r="L47" s="14">
        <v>117507.5</v>
      </c>
      <c r="M47" s="14">
        <f t="shared" si="3"/>
        <v>72.023725246106224</v>
      </c>
      <c r="N47" s="14">
        <f t="shared" si="4"/>
        <v>100</v>
      </c>
    </row>
    <row r="48" spans="1:14" ht="54" customHeight="1">
      <c r="A48" s="49" t="s">
        <v>76</v>
      </c>
      <c r="B48" s="49"/>
      <c r="C48" s="49"/>
      <c r="D48" s="49"/>
      <c r="E48" s="25"/>
      <c r="F48" s="25"/>
      <c r="G48" s="20">
        <f>G51+G50+G55+G58</f>
        <v>408421.75</v>
      </c>
      <c r="H48" s="20">
        <f>H51+H50+H55+H58</f>
        <v>82606.900000000009</v>
      </c>
      <c r="I48" s="20">
        <f>I51+I50+I55+I58</f>
        <v>82606.900000000009</v>
      </c>
      <c r="J48" s="20">
        <f t="shared" ref="J48:L48" si="23">J51+J50+J55+J58</f>
        <v>79795.5</v>
      </c>
      <c r="K48" s="20">
        <f t="shared" si="23"/>
        <v>79795.5</v>
      </c>
      <c r="L48" s="20">
        <f t="shared" si="23"/>
        <v>79795.399999999994</v>
      </c>
      <c r="M48" s="14">
        <f t="shared" si="3"/>
        <v>96.596531282495761</v>
      </c>
      <c r="N48" s="14">
        <f t="shared" si="4"/>
        <v>99.999874679649849</v>
      </c>
    </row>
    <row r="49" spans="1:19" ht="24" customHeight="1">
      <c r="A49" s="49" t="s">
        <v>49</v>
      </c>
      <c r="B49" s="48"/>
      <c r="C49" s="48"/>
      <c r="D49" s="48"/>
      <c r="E49" s="25"/>
      <c r="F49" s="25"/>
      <c r="G49" s="20">
        <f t="shared" ref="G49:L49" si="24">G50</f>
        <v>121674.15</v>
      </c>
      <c r="H49" s="20">
        <f t="shared" si="24"/>
        <v>0</v>
      </c>
      <c r="I49" s="20">
        <f t="shared" si="24"/>
        <v>0</v>
      </c>
      <c r="J49" s="20">
        <f t="shared" si="24"/>
        <v>0</v>
      </c>
      <c r="K49" s="20">
        <f t="shared" si="24"/>
        <v>0</v>
      </c>
      <c r="L49" s="20">
        <f t="shared" si="24"/>
        <v>0</v>
      </c>
      <c r="M49" s="14">
        <v>0</v>
      </c>
      <c r="N49" s="14">
        <v>0</v>
      </c>
    </row>
    <row r="50" spans="1:19" ht="126">
      <c r="A50" s="35" t="s">
        <v>109</v>
      </c>
      <c r="B50" s="13" t="s">
        <v>33</v>
      </c>
      <c r="C50" s="13" t="s">
        <v>36</v>
      </c>
      <c r="D50" s="13" t="s">
        <v>34</v>
      </c>
      <c r="E50" s="13" t="s">
        <v>77</v>
      </c>
      <c r="F50" s="13" t="s">
        <v>45</v>
      </c>
      <c r="G50" s="15">
        <v>121674.15</v>
      </c>
      <c r="H50" s="15"/>
      <c r="I50" s="15"/>
      <c r="J50" s="14"/>
      <c r="K50" s="14"/>
      <c r="L50" s="14"/>
      <c r="M50" s="14">
        <v>0</v>
      </c>
      <c r="N50" s="14">
        <v>0</v>
      </c>
    </row>
    <row r="51" spans="1:19" ht="57" customHeight="1">
      <c r="A51" s="49" t="s">
        <v>50</v>
      </c>
      <c r="B51" s="49"/>
      <c r="C51" s="49"/>
      <c r="D51" s="49"/>
      <c r="E51" s="25"/>
      <c r="F51" s="25"/>
      <c r="G51" s="20">
        <f>SUM(G52:G54)</f>
        <v>128786.3</v>
      </c>
      <c r="H51" s="20">
        <f t="shared" ref="H51:L51" si="25">SUM(H52:H54)</f>
        <v>78606.900000000009</v>
      </c>
      <c r="I51" s="20">
        <f t="shared" si="25"/>
        <v>78606.900000000009</v>
      </c>
      <c r="J51" s="20">
        <f t="shared" si="25"/>
        <v>75795.5</v>
      </c>
      <c r="K51" s="20">
        <f t="shared" si="25"/>
        <v>75795.5</v>
      </c>
      <c r="L51" s="20">
        <f t="shared" si="25"/>
        <v>75795.5</v>
      </c>
      <c r="M51" s="14">
        <f t="shared" ref="M51" si="26">L51/I51*100</f>
        <v>96.423469186547223</v>
      </c>
      <c r="N51" s="14">
        <f t="shared" ref="N51" si="27">L51/J51*100</f>
        <v>100</v>
      </c>
    </row>
    <row r="52" spans="1:19" ht="141.75" outlineLevel="1">
      <c r="A52" s="35" t="s">
        <v>85</v>
      </c>
      <c r="B52" s="13" t="s">
        <v>110</v>
      </c>
      <c r="C52" s="13" t="s">
        <v>24</v>
      </c>
      <c r="D52" s="13" t="s">
        <v>7</v>
      </c>
      <c r="E52" s="13" t="s">
        <v>3</v>
      </c>
      <c r="F52" s="13" t="s">
        <v>21</v>
      </c>
      <c r="G52" s="14">
        <v>66806.3</v>
      </c>
      <c r="H52" s="26">
        <v>40711</v>
      </c>
      <c r="I52" s="26">
        <v>40711</v>
      </c>
      <c r="J52" s="14">
        <v>39944.400000000001</v>
      </c>
      <c r="K52" s="14">
        <v>39944.400000000001</v>
      </c>
      <c r="L52" s="14">
        <v>39944.400000000001</v>
      </c>
      <c r="M52" s="14">
        <f t="shared" si="3"/>
        <v>98.116970843261043</v>
      </c>
      <c r="N52" s="14">
        <f t="shared" si="4"/>
        <v>100</v>
      </c>
    </row>
    <row r="53" spans="1:19" ht="154.5" customHeight="1" outlineLevel="1">
      <c r="A53" s="21" t="s">
        <v>89</v>
      </c>
      <c r="B53" s="17" t="s">
        <v>111</v>
      </c>
      <c r="C53" s="13" t="s">
        <v>24</v>
      </c>
      <c r="D53" s="13" t="s">
        <v>7</v>
      </c>
      <c r="E53" s="13" t="s">
        <v>3</v>
      </c>
      <c r="F53" s="13" t="s">
        <v>21</v>
      </c>
      <c r="G53" s="27">
        <v>48104.5</v>
      </c>
      <c r="H53" s="26">
        <v>27973.1</v>
      </c>
      <c r="I53" s="26">
        <v>27973.1</v>
      </c>
      <c r="J53" s="26">
        <v>27973.1</v>
      </c>
      <c r="K53" s="26">
        <v>27973.1</v>
      </c>
      <c r="L53" s="26">
        <v>27973.1</v>
      </c>
      <c r="M53" s="14">
        <f t="shared" si="3"/>
        <v>100</v>
      </c>
      <c r="N53" s="14">
        <f t="shared" si="4"/>
        <v>100</v>
      </c>
    </row>
    <row r="54" spans="1:19" ht="154.5" customHeight="1" outlineLevel="1">
      <c r="A54" s="24" t="s">
        <v>86</v>
      </c>
      <c r="B54" s="17" t="s">
        <v>112</v>
      </c>
      <c r="C54" s="13" t="s">
        <v>24</v>
      </c>
      <c r="D54" s="13" t="s">
        <v>7</v>
      </c>
      <c r="E54" s="13" t="s">
        <v>3</v>
      </c>
      <c r="F54" s="13" t="s">
        <v>21</v>
      </c>
      <c r="G54" s="27">
        <v>13875.5</v>
      </c>
      <c r="H54" s="26">
        <v>9922.7999999999993</v>
      </c>
      <c r="I54" s="26">
        <v>9922.7999999999993</v>
      </c>
      <c r="J54" s="14">
        <v>7878</v>
      </c>
      <c r="K54" s="14">
        <v>7878</v>
      </c>
      <c r="L54" s="14">
        <v>7878</v>
      </c>
      <c r="M54" s="14">
        <f t="shared" si="3"/>
        <v>79.39291329060346</v>
      </c>
      <c r="N54" s="14">
        <f t="shared" si="4"/>
        <v>100</v>
      </c>
      <c r="O54" s="1"/>
      <c r="P54" s="1"/>
      <c r="Q54" s="1"/>
      <c r="R54" s="1"/>
      <c r="S54" s="1"/>
    </row>
    <row r="55" spans="1:19" ht="29.25" customHeight="1" outlineLevel="1">
      <c r="A55" s="49" t="s">
        <v>98</v>
      </c>
      <c r="B55" s="49"/>
      <c r="C55" s="49"/>
      <c r="D55" s="49"/>
      <c r="E55" s="49"/>
      <c r="F55" s="49"/>
      <c r="G55" s="27">
        <f t="shared" ref="G55:L55" si="28">SUM(G56:G57)</f>
        <v>29046.6</v>
      </c>
      <c r="H55" s="27">
        <f t="shared" si="28"/>
        <v>2000</v>
      </c>
      <c r="I55" s="27">
        <f t="shared" ref="I55" si="29">SUM(I56:I57)</f>
        <v>2000</v>
      </c>
      <c r="J55" s="27">
        <f t="shared" si="28"/>
        <v>2000</v>
      </c>
      <c r="K55" s="27">
        <f t="shared" si="28"/>
        <v>2000</v>
      </c>
      <c r="L55" s="27">
        <f t="shared" si="28"/>
        <v>1999.9</v>
      </c>
      <c r="M55" s="14">
        <f t="shared" si="3"/>
        <v>99.995000000000005</v>
      </c>
      <c r="N55" s="14">
        <f t="shared" si="4"/>
        <v>99.995000000000005</v>
      </c>
      <c r="O55" s="1"/>
      <c r="P55" s="1"/>
      <c r="Q55" s="1"/>
      <c r="R55" s="1"/>
      <c r="S55" s="1"/>
    </row>
    <row r="56" spans="1:19" ht="141.75" outlineLevel="1">
      <c r="A56" s="24" t="s">
        <v>105</v>
      </c>
      <c r="B56" s="17" t="s">
        <v>113</v>
      </c>
      <c r="C56" s="13" t="s">
        <v>36</v>
      </c>
      <c r="D56" s="13" t="s">
        <v>19</v>
      </c>
      <c r="E56" s="13" t="s">
        <v>99</v>
      </c>
      <c r="F56" s="13" t="s">
        <v>21</v>
      </c>
      <c r="G56" s="27">
        <v>10900</v>
      </c>
      <c r="H56" s="26">
        <v>630</v>
      </c>
      <c r="I56" s="26">
        <v>630</v>
      </c>
      <c r="J56" s="26">
        <v>630</v>
      </c>
      <c r="K56" s="26">
        <v>630</v>
      </c>
      <c r="L56" s="14">
        <v>629.9</v>
      </c>
      <c r="M56" s="14">
        <f t="shared" si="3"/>
        <v>99.984126984126974</v>
      </c>
      <c r="N56" s="14">
        <f t="shared" si="4"/>
        <v>99.984126984126974</v>
      </c>
      <c r="O56" s="1"/>
      <c r="P56" s="1"/>
      <c r="Q56" s="1"/>
      <c r="R56" s="1"/>
      <c r="S56" s="1"/>
    </row>
    <row r="57" spans="1:19" ht="141.75" outlineLevel="1">
      <c r="A57" s="24" t="s">
        <v>100</v>
      </c>
      <c r="B57" s="17" t="s">
        <v>114</v>
      </c>
      <c r="C57" s="13" t="s">
        <v>36</v>
      </c>
      <c r="D57" s="13" t="s">
        <v>19</v>
      </c>
      <c r="E57" s="13" t="s">
        <v>68</v>
      </c>
      <c r="F57" s="13" t="s">
        <v>21</v>
      </c>
      <c r="G57" s="27">
        <v>18146.599999999999</v>
      </c>
      <c r="H57" s="26">
        <v>1370</v>
      </c>
      <c r="I57" s="26">
        <v>1370</v>
      </c>
      <c r="J57" s="26">
        <v>1370</v>
      </c>
      <c r="K57" s="26">
        <v>1370</v>
      </c>
      <c r="L57" s="26">
        <v>1370</v>
      </c>
      <c r="M57" s="14">
        <f t="shared" si="3"/>
        <v>100</v>
      </c>
      <c r="N57" s="14">
        <f t="shared" si="4"/>
        <v>100</v>
      </c>
      <c r="O57" s="1"/>
      <c r="P57" s="1"/>
      <c r="Q57" s="1"/>
      <c r="R57" s="1"/>
      <c r="S57" s="1"/>
    </row>
    <row r="58" spans="1:19" ht="15.75" outlineLevel="1">
      <c r="A58" s="49" t="s">
        <v>154</v>
      </c>
      <c r="B58" s="49"/>
      <c r="C58" s="49"/>
      <c r="D58" s="49"/>
      <c r="E58" s="49"/>
      <c r="F58" s="49"/>
      <c r="G58" s="27">
        <f>G59</f>
        <v>128914.7</v>
      </c>
      <c r="H58" s="26">
        <f>H59</f>
        <v>2000</v>
      </c>
      <c r="I58" s="26">
        <f>I59</f>
        <v>2000</v>
      </c>
      <c r="J58" s="26">
        <f t="shared" ref="J58:L58" si="30">J59</f>
        <v>2000</v>
      </c>
      <c r="K58" s="26">
        <f t="shared" si="30"/>
        <v>2000</v>
      </c>
      <c r="L58" s="26">
        <f t="shared" si="30"/>
        <v>2000</v>
      </c>
      <c r="M58" s="14">
        <f t="shared" ref="M58:M59" si="31">L58/I58*100</f>
        <v>100</v>
      </c>
      <c r="N58" s="14">
        <f t="shared" ref="N58:N59" si="32">L58/J58*100</f>
        <v>100</v>
      </c>
      <c r="O58" s="1"/>
      <c r="P58" s="1"/>
      <c r="Q58" s="1"/>
      <c r="R58" s="1"/>
      <c r="S58" s="1"/>
    </row>
    <row r="59" spans="1:19" ht="126" outlineLevel="1">
      <c r="A59" s="24" t="s">
        <v>155</v>
      </c>
      <c r="B59" s="17" t="s">
        <v>156</v>
      </c>
      <c r="C59" s="13" t="s">
        <v>36</v>
      </c>
      <c r="D59" s="13" t="s">
        <v>11</v>
      </c>
      <c r="E59" s="13" t="s">
        <v>68</v>
      </c>
      <c r="F59" s="13" t="s">
        <v>157</v>
      </c>
      <c r="G59" s="27">
        <v>128914.7</v>
      </c>
      <c r="H59" s="26">
        <v>2000</v>
      </c>
      <c r="I59" s="26">
        <v>2000</v>
      </c>
      <c r="J59" s="26">
        <v>2000</v>
      </c>
      <c r="K59" s="26">
        <v>2000</v>
      </c>
      <c r="L59" s="26">
        <v>2000</v>
      </c>
      <c r="M59" s="14">
        <f t="shared" si="31"/>
        <v>100</v>
      </c>
      <c r="N59" s="14">
        <f t="shared" si="32"/>
        <v>100</v>
      </c>
      <c r="O59" s="1"/>
      <c r="P59" s="1"/>
      <c r="Q59" s="1"/>
      <c r="R59" s="1"/>
      <c r="S59" s="1"/>
    </row>
    <row r="60" spans="1:19" s="6" customFormat="1" ht="54" customHeight="1">
      <c r="A60" s="37" t="s">
        <v>78</v>
      </c>
      <c r="B60" s="38"/>
      <c r="C60" s="38"/>
      <c r="D60" s="38"/>
      <c r="E60" s="28"/>
      <c r="F60" s="28"/>
      <c r="G60" s="29">
        <f>SUM(G61:G63)</f>
        <v>515133</v>
      </c>
      <c r="H60" s="29">
        <f t="shared" ref="H60:L60" si="33">SUM(H61:H63)</f>
        <v>32951.299999999996</v>
      </c>
      <c r="I60" s="29">
        <f t="shared" ref="I60" si="34">SUM(I61:I63)</f>
        <v>32951.299999999996</v>
      </c>
      <c r="J60" s="29">
        <f t="shared" si="33"/>
        <v>31780.7</v>
      </c>
      <c r="K60" s="29">
        <f t="shared" si="33"/>
        <v>31780.7</v>
      </c>
      <c r="L60" s="29">
        <f t="shared" si="33"/>
        <v>31780.7</v>
      </c>
      <c r="M60" s="14">
        <f t="shared" si="3"/>
        <v>96.447484621244101</v>
      </c>
      <c r="N60" s="14">
        <f t="shared" si="4"/>
        <v>100</v>
      </c>
    </row>
    <row r="61" spans="1:19" s="6" customFormat="1" ht="126">
      <c r="A61" s="35" t="s">
        <v>79</v>
      </c>
      <c r="B61" s="30" t="s">
        <v>46</v>
      </c>
      <c r="C61" s="13" t="s">
        <v>6</v>
      </c>
      <c r="D61" s="13" t="s">
        <v>11</v>
      </c>
      <c r="E61" s="13" t="s">
        <v>17</v>
      </c>
      <c r="F61" s="13" t="s">
        <v>21</v>
      </c>
      <c r="G61" s="27">
        <v>345409</v>
      </c>
      <c r="H61" s="26">
        <v>31668.6</v>
      </c>
      <c r="I61" s="26">
        <v>31668.6</v>
      </c>
      <c r="J61" s="14">
        <v>31653.5</v>
      </c>
      <c r="K61" s="14">
        <v>31653.5</v>
      </c>
      <c r="L61" s="14">
        <v>31653.5</v>
      </c>
      <c r="M61" s="14">
        <f t="shared" si="3"/>
        <v>99.952318700542492</v>
      </c>
      <c r="N61" s="14">
        <f t="shared" si="4"/>
        <v>100</v>
      </c>
    </row>
    <row r="62" spans="1:19" s="6" customFormat="1" ht="139.5" customHeight="1">
      <c r="A62" s="34" t="s">
        <v>131</v>
      </c>
      <c r="B62" s="31" t="s">
        <v>44</v>
      </c>
      <c r="C62" s="13" t="s">
        <v>6</v>
      </c>
      <c r="D62" s="13" t="s">
        <v>11</v>
      </c>
      <c r="E62" s="13" t="s">
        <v>17</v>
      </c>
      <c r="F62" s="13" t="s">
        <v>45</v>
      </c>
      <c r="G62" s="26">
        <v>167029.29999999999</v>
      </c>
      <c r="H62" s="27"/>
      <c r="I62" s="27"/>
      <c r="J62" s="14"/>
      <c r="K62" s="14"/>
      <c r="L62" s="14"/>
      <c r="M62" s="14">
        <v>0</v>
      </c>
      <c r="N62" s="14">
        <v>0</v>
      </c>
    </row>
    <row r="63" spans="1:19" s="6" customFormat="1" ht="259.5" customHeight="1">
      <c r="A63" s="34" t="s">
        <v>132</v>
      </c>
      <c r="B63" s="31" t="s">
        <v>44</v>
      </c>
      <c r="C63" s="13" t="s">
        <v>6</v>
      </c>
      <c r="D63" s="13" t="s">
        <v>11</v>
      </c>
      <c r="E63" s="13" t="s">
        <v>17</v>
      </c>
      <c r="F63" s="13" t="s">
        <v>28</v>
      </c>
      <c r="G63" s="26">
        <v>2694.7</v>
      </c>
      <c r="H63" s="26">
        <v>1282.7</v>
      </c>
      <c r="I63" s="26">
        <v>1282.7</v>
      </c>
      <c r="J63" s="14">
        <v>127.2</v>
      </c>
      <c r="K63" s="14">
        <v>127.2</v>
      </c>
      <c r="L63" s="14">
        <v>127.2</v>
      </c>
      <c r="M63" s="14">
        <f t="shared" si="3"/>
        <v>9.9165822094020424</v>
      </c>
      <c r="N63" s="14">
        <f t="shared" si="4"/>
        <v>100</v>
      </c>
    </row>
    <row r="64" spans="1:19" s="6" customFormat="1" ht="58.5" customHeight="1">
      <c r="A64" s="37" t="s">
        <v>142</v>
      </c>
      <c r="B64" s="38"/>
      <c r="C64" s="38"/>
      <c r="D64" s="38"/>
      <c r="E64" s="28"/>
      <c r="F64" s="28"/>
      <c r="G64" s="29">
        <f>G65+G66</f>
        <v>132363.09999999998</v>
      </c>
      <c r="H64" s="29">
        <f t="shared" ref="H64:L64" si="35">H65+H66</f>
        <v>43.8</v>
      </c>
      <c r="I64" s="29">
        <f t="shared" ref="I64" si="36">I65+I66</f>
        <v>43.8</v>
      </c>
      <c r="J64" s="29">
        <f t="shared" si="35"/>
        <v>43.8</v>
      </c>
      <c r="K64" s="29">
        <f t="shared" si="35"/>
        <v>43.8</v>
      </c>
      <c r="L64" s="29">
        <f t="shared" si="35"/>
        <v>43.8</v>
      </c>
      <c r="M64" s="14">
        <f t="shared" si="3"/>
        <v>100</v>
      </c>
      <c r="N64" s="14">
        <f t="shared" si="4"/>
        <v>100</v>
      </c>
    </row>
    <row r="65" spans="1:14" s="6" customFormat="1" ht="135.75" customHeight="1">
      <c r="A65" s="35" t="s">
        <v>103</v>
      </c>
      <c r="B65" s="13" t="s">
        <v>52</v>
      </c>
      <c r="C65" s="13" t="s">
        <v>36</v>
      </c>
      <c r="D65" s="13" t="s">
        <v>34</v>
      </c>
      <c r="E65" s="13" t="s">
        <v>80</v>
      </c>
      <c r="F65" s="13" t="s">
        <v>45</v>
      </c>
      <c r="G65" s="26">
        <v>63797.7</v>
      </c>
      <c r="H65" s="26">
        <v>0</v>
      </c>
      <c r="I65" s="26">
        <v>0</v>
      </c>
      <c r="J65" s="14"/>
      <c r="K65" s="14"/>
      <c r="L65" s="14"/>
      <c r="M65" s="14">
        <v>0</v>
      </c>
      <c r="N65" s="14">
        <v>0</v>
      </c>
    </row>
    <row r="66" spans="1:14" s="6" customFormat="1" ht="153.75" customHeight="1">
      <c r="A66" s="35" t="s">
        <v>121</v>
      </c>
      <c r="B66" s="13" t="s">
        <v>123</v>
      </c>
      <c r="C66" s="13" t="s">
        <v>24</v>
      </c>
      <c r="D66" s="13" t="s">
        <v>34</v>
      </c>
      <c r="E66" s="13" t="s">
        <v>17</v>
      </c>
      <c r="F66" s="13" t="s">
        <v>124</v>
      </c>
      <c r="G66" s="26">
        <v>68565.399999999994</v>
      </c>
      <c r="H66" s="26">
        <v>43.8</v>
      </c>
      <c r="I66" s="26">
        <v>43.8</v>
      </c>
      <c r="J66" s="26">
        <v>43.8</v>
      </c>
      <c r="K66" s="26">
        <v>43.8</v>
      </c>
      <c r="L66" s="26">
        <v>43.8</v>
      </c>
      <c r="M66" s="14">
        <f t="shared" si="3"/>
        <v>100</v>
      </c>
      <c r="N66" s="14">
        <f t="shared" si="4"/>
        <v>100</v>
      </c>
    </row>
    <row r="67" spans="1:14" s="6" customFormat="1" ht="67.5" customHeight="1">
      <c r="A67" s="37" t="s">
        <v>115</v>
      </c>
      <c r="B67" s="38"/>
      <c r="C67" s="38"/>
      <c r="D67" s="38"/>
      <c r="E67" s="28"/>
      <c r="F67" s="28"/>
      <c r="G67" s="29">
        <f t="shared" ref="G67" si="37">G68</f>
        <v>82464.67</v>
      </c>
      <c r="H67" s="29">
        <f>H68</f>
        <v>0</v>
      </c>
      <c r="I67" s="29">
        <f>I68</f>
        <v>0</v>
      </c>
      <c r="J67" s="14">
        <f t="shared" ref="J67:L67" si="38">J68</f>
        <v>0</v>
      </c>
      <c r="K67" s="14">
        <f t="shared" si="38"/>
        <v>0</v>
      </c>
      <c r="L67" s="14">
        <f t="shared" si="38"/>
        <v>0</v>
      </c>
      <c r="M67" s="14">
        <v>0</v>
      </c>
      <c r="N67" s="14">
        <v>0</v>
      </c>
    </row>
    <row r="68" spans="1:14" s="6" customFormat="1" ht="162.75" customHeight="1">
      <c r="A68" s="34" t="s">
        <v>106</v>
      </c>
      <c r="B68" s="18" t="s">
        <v>82</v>
      </c>
      <c r="C68" s="13" t="s">
        <v>36</v>
      </c>
      <c r="D68" s="13" t="s">
        <v>19</v>
      </c>
      <c r="E68" s="13" t="s">
        <v>66</v>
      </c>
      <c r="F68" s="13" t="s">
        <v>45</v>
      </c>
      <c r="G68" s="26">
        <v>82464.67</v>
      </c>
      <c r="H68" s="26">
        <v>0</v>
      </c>
      <c r="I68" s="26">
        <v>0</v>
      </c>
      <c r="J68" s="14"/>
      <c r="K68" s="14"/>
      <c r="L68" s="14"/>
      <c r="M68" s="14">
        <v>0</v>
      </c>
      <c r="N68" s="14">
        <v>0</v>
      </c>
    </row>
    <row r="69" spans="1:14" s="6" customFormat="1" ht="3" hidden="1" customHeight="1">
      <c r="A69" s="37">
        <v>0</v>
      </c>
      <c r="B69" s="37"/>
      <c r="C69" s="37"/>
      <c r="D69" s="37"/>
      <c r="E69" s="37"/>
      <c r="F69" s="37"/>
      <c r="G69" s="37"/>
      <c r="H69" s="61"/>
      <c r="I69" s="61"/>
      <c r="J69" s="61"/>
      <c r="K69" s="61"/>
      <c r="L69" s="61"/>
      <c r="M69" s="61"/>
      <c r="N69" s="61"/>
    </row>
    <row r="70" spans="1:14" s="6" customFormat="1" ht="35.25" customHeight="1">
      <c r="A70" s="37" t="s">
        <v>161</v>
      </c>
      <c r="B70" s="38"/>
      <c r="C70" s="38"/>
      <c r="D70" s="38"/>
      <c r="E70" s="13"/>
      <c r="F70" s="13"/>
      <c r="G70" s="26">
        <f>G71</f>
        <v>6700</v>
      </c>
      <c r="H70" s="26">
        <f>H71</f>
        <v>6700</v>
      </c>
      <c r="I70" s="26">
        <f>I71</f>
        <v>6700</v>
      </c>
      <c r="J70" s="26"/>
      <c r="K70" s="26"/>
      <c r="L70" s="26"/>
      <c r="M70" s="26">
        <f t="shared" ref="M70:N70" si="39">M71</f>
        <v>0</v>
      </c>
      <c r="N70" s="26">
        <f t="shared" si="39"/>
        <v>0</v>
      </c>
    </row>
    <row r="71" spans="1:14" s="6" customFormat="1" ht="141.75">
      <c r="A71" s="34" t="s">
        <v>158</v>
      </c>
      <c r="B71" s="18" t="s">
        <v>159</v>
      </c>
      <c r="C71" s="13" t="s">
        <v>24</v>
      </c>
      <c r="D71" s="13" t="s">
        <v>34</v>
      </c>
      <c r="E71" s="13" t="s">
        <v>17</v>
      </c>
      <c r="F71" s="13" t="s">
        <v>160</v>
      </c>
      <c r="G71" s="26">
        <v>6700</v>
      </c>
      <c r="H71" s="26">
        <v>6700</v>
      </c>
      <c r="I71" s="26">
        <v>6700</v>
      </c>
      <c r="J71" s="26"/>
      <c r="K71" s="26"/>
      <c r="L71" s="14"/>
      <c r="M71" s="26"/>
      <c r="N71" s="26"/>
    </row>
    <row r="72" spans="1:14" s="6" customFormat="1" ht="15.75">
      <c r="A72" s="32"/>
      <c r="B72" s="32"/>
      <c r="C72" s="32"/>
      <c r="D72" s="32"/>
      <c r="E72" s="32"/>
      <c r="F72" s="32"/>
      <c r="G72" s="32"/>
      <c r="H72" s="33"/>
      <c r="I72" s="33"/>
      <c r="J72" s="33"/>
      <c r="K72" s="33"/>
      <c r="L72" s="33"/>
      <c r="M72" s="33"/>
      <c r="N72" s="33"/>
    </row>
    <row r="73" spans="1:14" s="6" customFormat="1" ht="15.75">
      <c r="A73" s="32"/>
      <c r="B73" s="32"/>
      <c r="C73" s="32"/>
      <c r="D73" s="32"/>
      <c r="E73" s="32"/>
      <c r="F73" s="32"/>
      <c r="G73" s="32"/>
      <c r="H73" s="33"/>
      <c r="I73" s="33"/>
      <c r="J73" s="33"/>
      <c r="K73" s="33"/>
      <c r="L73" s="33"/>
      <c r="M73" s="33"/>
      <c r="N73" s="33"/>
    </row>
    <row r="74" spans="1:14" s="6" customFormat="1" ht="15.75">
      <c r="A74" s="52"/>
      <c r="B74" s="52"/>
      <c r="C74" s="52"/>
      <c r="D74" s="52"/>
      <c r="E74" s="52"/>
      <c r="F74" s="52"/>
      <c r="G74" s="52"/>
      <c r="H74" s="33"/>
      <c r="I74" s="33"/>
      <c r="J74" s="33"/>
      <c r="K74" s="33"/>
      <c r="L74" s="33"/>
      <c r="M74" s="33"/>
      <c r="N74" s="33"/>
    </row>
    <row r="75" spans="1:14" s="6" customFormat="1" ht="15.75">
      <c r="A75" s="52"/>
      <c r="B75" s="52"/>
      <c r="C75" s="52"/>
      <c r="D75" s="52"/>
      <c r="E75" s="52"/>
      <c r="F75" s="52"/>
      <c r="G75" s="52"/>
      <c r="H75" s="33"/>
      <c r="I75" s="33"/>
      <c r="J75" s="33"/>
      <c r="K75" s="33"/>
      <c r="L75" s="33"/>
      <c r="M75" s="33"/>
      <c r="N75" s="33"/>
    </row>
    <row r="76" spans="1:14" s="6" customFormat="1" ht="15.75">
      <c r="A76" s="7"/>
      <c r="B76" s="7"/>
      <c r="C76" s="7"/>
      <c r="D76" s="7"/>
      <c r="E76" s="7"/>
      <c r="F76" s="7"/>
      <c r="G76" s="7"/>
      <c r="H76" s="5"/>
      <c r="I76" s="5"/>
      <c r="J76" s="5"/>
      <c r="K76" s="5"/>
      <c r="L76" s="5"/>
      <c r="M76" s="5"/>
      <c r="N76" s="5"/>
    </row>
    <row r="77" spans="1:14" s="6" customFormat="1" ht="15.75">
      <c r="A77" s="7"/>
      <c r="B77" s="7"/>
      <c r="C77" s="7"/>
      <c r="D77" s="7"/>
      <c r="E77" s="7"/>
      <c r="F77" s="7"/>
      <c r="G77" s="7"/>
      <c r="H77" s="5"/>
      <c r="I77" s="5"/>
      <c r="J77" s="5"/>
      <c r="K77" s="5"/>
      <c r="L77" s="5"/>
      <c r="M77" s="5"/>
      <c r="N77" s="5"/>
    </row>
    <row r="78" spans="1:14" s="6" customFormat="1" ht="15.75">
      <c r="A78" s="7"/>
      <c r="B78" s="7"/>
      <c r="C78" s="7"/>
      <c r="D78" s="7"/>
      <c r="E78" s="7"/>
      <c r="F78" s="7"/>
      <c r="G78" s="7"/>
      <c r="H78" s="5"/>
      <c r="I78" s="5"/>
      <c r="J78" s="5"/>
      <c r="K78" s="5"/>
      <c r="L78" s="5"/>
      <c r="M78" s="5"/>
      <c r="N78" s="5"/>
    </row>
    <row r="79" spans="1:14" s="6" customFormat="1" ht="15.75">
      <c r="A79" s="7"/>
      <c r="B79" s="7"/>
      <c r="C79" s="7"/>
      <c r="D79" s="7"/>
      <c r="E79" s="7"/>
      <c r="F79" s="7"/>
      <c r="G79" s="7"/>
      <c r="H79" s="5"/>
      <c r="I79" s="5"/>
      <c r="J79" s="5"/>
      <c r="K79" s="5"/>
      <c r="L79" s="5"/>
      <c r="M79" s="5"/>
      <c r="N79" s="5"/>
    </row>
    <row r="80" spans="1:14" s="6" customFormat="1" ht="15.75">
      <c r="A80" s="7"/>
      <c r="B80" s="7"/>
      <c r="C80" s="7"/>
      <c r="D80" s="7"/>
      <c r="E80" s="7"/>
      <c r="F80" s="7"/>
      <c r="G80" s="7"/>
      <c r="H80" s="5"/>
      <c r="I80" s="5"/>
      <c r="J80" s="5"/>
      <c r="K80" s="5"/>
      <c r="L80" s="5"/>
      <c r="M80" s="5"/>
      <c r="N80" s="5"/>
    </row>
    <row r="81" spans="1:14" ht="15.75">
      <c r="A81" s="4"/>
      <c r="B81" s="4"/>
      <c r="C81" s="4"/>
      <c r="D81" s="4"/>
      <c r="E81" s="4"/>
      <c r="F81" s="4"/>
      <c r="G81" s="4"/>
    </row>
    <row r="82" spans="1:14" ht="15.75">
      <c r="A82" s="4"/>
      <c r="B82" s="4"/>
      <c r="C82" s="4"/>
      <c r="D82" s="4"/>
      <c r="E82" s="4"/>
      <c r="F82" s="4"/>
      <c r="G82" s="4"/>
      <c r="H82" s="2"/>
      <c r="I82" s="2"/>
      <c r="J82" s="2"/>
      <c r="K82" s="2"/>
      <c r="L82" s="2"/>
      <c r="M82" s="2"/>
      <c r="N82" s="2"/>
    </row>
    <row r="83" spans="1:14" ht="15.75">
      <c r="A83" s="4"/>
      <c r="B83" s="4"/>
      <c r="C83" s="4"/>
      <c r="D83" s="4"/>
      <c r="E83" s="4"/>
      <c r="F83" s="4"/>
      <c r="G83" s="4"/>
      <c r="H83" s="2"/>
      <c r="I83" s="2"/>
      <c r="J83" s="2"/>
      <c r="K83" s="2"/>
      <c r="L83" s="2"/>
      <c r="M83" s="2"/>
      <c r="N83" s="2"/>
    </row>
  </sheetData>
  <mergeCells count="41">
    <mergeCell ref="G6:G7"/>
    <mergeCell ref="F6:F7"/>
    <mergeCell ref="D6:D7"/>
    <mergeCell ref="A14:D14"/>
    <mergeCell ref="A75:G75"/>
    <mergeCell ref="A64:D64"/>
    <mergeCell ref="A67:D67"/>
    <mergeCell ref="A74:G74"/>
    <mergeCell ref="A69:N69"/>
    <mergeCell ref="A55:F55"/>
    <mergeCell ref="A31:D31"/>
    <mergeCell ref="A38:D38"/>
    <mergeCell ref="A22:D22"/>
    <mergeCell ref="A48:D48"/>
    <mergeCell ref="A51:D51"/>
    <mergeCell ref="A34:D34"/>
    <mergeCell ref="A29:D29"/>
    <mergeCell ref="B6:B7"/>
    <mergeCell ref="C6:C7"/>
    <mergeCell ref="A49:D49"/>
    <mergeCell ref="A6:A7"/>
    <mergeCell ref="A10:D10"/>
    <mergeCell ref="A11:D11"/>
    <mergeCell ref="A17:D17"/>
    <mergeCell ref="A16:D16"/>
    <mergeCell ref="A58:F58"/>
    <mergeCell ref="A70:D70"/>
    <mergeCell ref="H1:N1"/>
    <mergeCell ref="A3:N3"/>
    <mergeCell ref="I6:I7"/>
    <mergeCell ref="J6:J7"/>
    <mergeCell ref="K6:K7"/>
    <mergeCell ref="L6:L7"/>
    <mergeCell ref="M6:N6"/>
    <mergeCell ref="A5:G5"/>
    <mergeCell ref="H6:H7"/>
    <mergeCell ref="I2:N2"/>
    <mergeCell ref="A60:D60"/>
    <mergeCell ref="E6:E7"/>
    <mergeCell ref="A9:D9"/>
    <mergeCell ref="A25:D25"/>
  </mergeCells>
  <phoneticPr fontId="5" type="noConversion"/>
  <printOptions horizontalCentered="1"/>
  <pageMargins left="0.82677165354330717" right="0.43307086614173229" top="0.78740157480314965" bottom="0.78740157480314965" header="0.31496062992125984" footer="0.31496062992125984"/>
  <pageSetup paperSize="9" scale="49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2017-10-30T06:51:48Z</cp:lastPrinted>
  <dcterms:created xsi:type="dcterms:W3CDTF">2014-05-08T06:25:05Z</dcterms:created>
  <dcterms:modified xsi:type="dcterms:W3CDTF">2017-10-30T06:51:49Z</dcterms:modified>
</cp:coreProperties>
</file>