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6380" windowHeight="8385"/>
  </bookViews>
  <sheets>
    <sheet name="прогноз СЭР" sheetId="6" r:id="rId1"/>
    <sheet name="КБ" sheetId="2" r:id="rId2"/>
    <sheet name="ОБ" sheetId="3" r:id="rId3"/>
    <sheet name="ГП" sheetId="7" r:id="rId4"/>
  </sheets>
  <definedNames>
    <definedName name="_xlnm.Print_Titles" localSheetId="3">ГП!$14:$16</definedName>
    <definedName name="_xlnm.Print_Area" localSheetId="3">ГП!$A$1:$F$56</definedName>
    <definedName name="_xlnm.Print_Area" localSheetId="1">КБ!$A$1:$O$23</definedName>
    <definedName name="_xlnm.Print_Area" localSheetId="2">ОБ!$A$1:$O$36</definedName>
    <definedName name="_xlnm.Print_Area" localSheetId="0">'прогноз СЭР'!$A$1:$O$25</definedName>
  </definedNames>
  <calcPr calcId="125725"/>
</workbook>
</file>

<file path=xl/calcChain.xml><?xml version="1.0" encoding="utf-8"?>
<calcChain xmlns="http://schemas.openxmlformats.org/spreadsheetml/2006/main">
  <c r="F21" i="7"/>
  <c r="F53"/>
  <c r="E31" i="3"/>
  <c r="G23"/>
  <c r="G24"/>
  <c r="G20"/>
  <c r="F15" i="2"/>
  <c r="E15"/>
  <c r="E53" i="7"/>
  <c r="E33" i="3" l="1"/>
  <c r="D33"/>
  <c r="F33"/>
  <c r="D31"/>
  <c r="D27" s="1"/>
  <c r="F27"/>
  <c r="E27"/>
  <c r="F20"/>
  <c r="F24" s="1"/>
  <c r="F23" s="1"/>
  <c r="E20"/>
  <c r="E24" s="1"/>
  <c r="E23" s="1"/>
  <c r="D20"/>
  <c r="D24" s="1"/>
  <c r="D23" s="1"/>
  <c r="F14"/>
  <c r="F25" s="1"/>
  <c r="F26" s="1"/>
  <c r="E14"/>
  <c r="E25" s="1"/>
  <c r="E26" s="1"/>
  <c r="D14"/>
  <c r="D25" s="1"/>
  <c r="D26" s="1"/>
  <c r="F20" i="2"/>
  <c r="E20"/>
  <c r="D20"/>
  <c r="F22" i="7" l="1"/>
  <c r="C22"/>
  <c r="E22"/>
  <c r="D22"/>
  <c r="B22"/>
  <c r="C33" i="3"/>
  <c r="B33"/>
  <c r="C27"/>
  <c r="B27"/>
  <c r="C24"/>
  <c r="B24"/>
  <c r="C14"/>
  <c r="C25" s="1"/>
  <c r="C26" s="1"/>
  <c r="B14"/>
  <c r="B25" s="1"/>
  <c r="B26" s="1"/>
  <c r="C15" i="2"/>
  <c r="C20" s="1"/>
  <c r="B15"/>
  <c r="B20" s="1"/>
  <c r="F17" i="7" l="1"/>
  <c r="F20" s="1"/>
  <c r="D21"/>
  <c r="D17" s="1"/>
  <c r="E21"/>
  <c r="E17" s="1"/>
  <c r="E20" s="1"/>
  <c r="C21"/>
  <c r="C17" s="1"/>
  <c r="B21"/>
  <c r="B17" s="1"/>
  <c r="I33" i="3"/>
  <c r="M33"/>
  <c r="N14"/>
  <c r="N25" s="1"/>
  <c r="N26" s="1"/>
  <c r="G27"/>
  <c r="K27"/>
  <c r="O27"/>
  <c r="H27"/>
  <c r="I27"/>
  <c r="J27"/>
  <c r="L27"/>
  <c r="M27"/>
  <c r="N27"/>
  <c r="H24"/>
  <c r="I24"/>
  <c r="J24"/>
  <c r="K24"/>
  <c r="L24"/>
  <c r="M24"/>
  <c r="N24"/>
  <c r="O24"/>
  <c r="O14"/>
  <c r="M14"/>
  <c r="M25" s="1"/>
  <c r="M26" s="1"/>
  <c r="L14"/>
  <c r="L25" s="1"/>
  <c r="L26" s="1"/>
  <c r="K14"/>
  <c r="K25" s="1"/>
  <c r="K26" s="1"/>
  <c r="J14"/>
  <c r="I14"/>
  <c r="H14"/>
  <c r="H25" s="1"/>
  <c r="H26" s="1"/>
  <c r="G14"/>
  <c r="G25" s="1"/>
  <c r="G26" s="1"/>
  <c r="G15" i="2"/>
  <c r="G20" s="1"/>
  <c r="H15"/>
  <c r="H20" s="1"/>
  <c r="I15"/>
  <c r="I20"/>
  <c r="J15"/>
  <c r="J20" s="1"/>
  <c r="K15"/>
  <c r="K20"/>
  <c r="L15"/>
  <c r="L20" s="1"/>
  <c r="M15"/>
  <c r="M20"/>
  <c r="N15"/>
  <c r="N20" s="1"/>
  <c r="O15"/>
  <c r="O20"/>
  <c r="G33" i="3"/>
  <c r="H33"/>
  <c r="J33"/>
  <c r="K33"/>
  <c r="L33"/>
  <c r="N33"/>
  <c r="O33"/>
  <c r="I25"/>
  <c r="I26"/>
  <c r="J25"/>
  <c r="J26"/>
  <c r="O25"/>
  <c r="O26" s="1"/>
</calcChain>
</file>

<file path=xl/sharedStrings.xml><?xml version="1.0" encoding="utf-8"?>
<sst xmlns="http://schemas.openxmlformats.org/spreadsheetml/2006/main" count="165" uniqueCount="105">
  <si>
    <t>Показатель</t>
  </si>
  <si>
    <t>1. Численность постоянного населения (среднегодовая), тыс. человек</t>
  </si>
  <si>
    <t>6. Прибыль прибыльных организаций, млрд. рублей</t>
  </si>
  <si>
    <t>ОСНОВНЫЕ ПАРАМЕТРЫ</t>
  </si>
  <si>
    <t xml:space="preserve">прогноза социально-экономического развития  </t>
  </si>
  <si>
    <t>Архангельской области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</si>
  <si>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</si>
  <si>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</si>
  <si>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</si>
  <si>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</si>
  <si>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</si>
  <si>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</si>
  <si>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</si>
  <si>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</si>
  <si>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</si>
  <si>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</si>
  <si>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</si>
  <si>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</si>
  <si>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</si>
  <si>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</si>
  <si>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5. Объем инвестиций (в основной капитал), млрд. рублей</t>
  </si>
  <si>
    <t>7. Фонд начисленной заработной платы всех работников, млрд. рублей</t>
  </si>
  <si>
    <t>8. Среднемесячная заработная плата одного работника, рублей</t>
  </si>
  <si>
    <t>на период до 2028 года</t>
  </si>
  <si>
    <t>к бюджетному  прогнозу Архангельской области</t>
  </si>
  <si>
    <t>Доходы</t>
  </si>
  <si>
    <t>в том числе:</t>
  </si>
  <si>
    <t>безвозмездные поступления</t>
  </si>
  <si>
    <t>Расходы</t>
  </si>
  <si>
    <t>Дефицит (–)/ профицит (+)</t>
  </si>
  <si>
    <t>налоговые и неналоговые доходы</t>
  </si>
  <si>
    <t xml:space="preserve">ПРОГНОЗ </t>
  </si>
  <si>
    <t xml:space="preserve">основных параметров консолидированного бюджета </t>
  </si>
  <si>
    <t>млн. рублей</t>
  </si>
  <si>
    <t>дотации из федерального бюджета (за исключением дотаций для закрытого административно-территориального образования «Мирный»)</t>
  </si>
  <si>
    <t>целевые поступления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</si>
  <si>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Уровень дефицита (–)/ профицита (+), %</t>
  </si>
  <si>
    <t>Источники финансирования дефицита/ направление профицита областного бюджета</t>
  </si>
  <si>
    <t>кредиты кредитных организаций</t>
  </si>
  <si>
    <t>бюджетные кредиты</t>
  </si>
  <si>
    <t>иные источники</t>
  </si>
  <si>
    <t>Государственный долг Архангельской области на конец года</t>
  </si>
  <si>
    <t>расходы областного бюджета без учета расходов, осуществляемых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</si>
  <si>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расходы областного бюджета за счет целевых поступлений от других бюджетов бюджетной системы Российской Федерации и от государственной корпорации – Фонда содействия реформированию жилищно-коммунального хозяйства</t>
  </si>
  <si>
    <t>Дефицит (–)/профицит (+)</t>
  </si>
  <si>
    <t xml:space="preserve">основных параметров областного бюджета </t>
  </si>
  <si>
    <t>2015 год (оценка)</t>
  </si>
  <si>
    <t>2. Валовой региональный продукт, млрд. рублей</t>
  </si>
  <si>
    <t>3. Индекс промышленного производства, процентов к предыдущему году</t>
  </si>
  <si>
    <t>4. Индекс потребительских цен (среднегодовой), к соответствующему периоду предыдущего года, процентов</t>
  </si>
  <si>
    <t>Уровень государственного долга, %</t>
  </si>
  <si>
    <t xml:space="preserve">   из них:</t>
  </si>
  <si>
    <t>____________________</t>
  </si>
  <si>
    <t>_________________</t>
  </si>
  <si>
    <t>к распоряжению Правительства</t>
  </si>
  <si>
    <t>ПРЕДЕЛЬНЫЕ ОБЪЕМЫ</t>
  </si>
  <si>
    <t>финансового обеспечения государственных и иных программ</t>
  </si>
  <si>
    <t>Архангельской области и непрограммных направлений деятельности</t>
  </si>
  <si>
    <t>Расходы областного бюджета, ВСЕГО</t>
  </si>
  <si>
    <t>из них:</t>
  </si>
  <si>
    <t>объем условно утверждаемых расходов</t>
  </si>
  <si>
    <t>% к общему объему расходов</t>
  </si>
  <si>
    <t>Расходы областного бюджета без учета условно утверждаемых расходов</t>
  </si>
  <si>
    <t>Предельные расходы на непрограммные направления деятельности, ВСЕГО</t>
  </si>
  <si>
    <t>2016 год (отчет)</t>
  </si>
  <si>
    <t>Предельные расходы на реализацию государственных и иных программ Архангельской области, ВСЕГО</t>
  </si>
  <si>
    <t>«Развитие здравоохранения Архангельской области (2013 – 2020 годы)»</t>
  </si>
  <si>
    <t>«Развитие образования и науки Архангельской области (2013 – 2020 годы)»</t>
  </si>
  <si>
    <t>«Социальная поддержка граждан в Архангельской области (2013 – 2020 годы)»</t>
  </si>
  <si>
    <t>«Культура Русского Севера (2013 – 2020 годы)»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</si>
  <si>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  на 2013 – 2020 годы</t>
  </si>
  <si>
    <t>«Обеспечение качественным, доступным жильем и объектами инженерной инфраструктуры населения Архангельской области (2014 – 2020 годы)»</t>
  </si>
  <si>
    <t>«Содействие занятости населения Архангельской области, улучшение условий и охраны труда (2014 – 2020 годы)»</t>
  </si>
  <si>
    <t>«Обеспечение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2020 годы)»</t>
  </si>
  <si>
    <t>«Защита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(2014 – 2020 годы)»</t>
  </si>
  <si>
    <t>«Охрана окружающей среды, воспроизводство и использование природных ресурсов Архангельской области (2014 – 2020 годы)»</t>
  </si>
  <si>
    <t>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годы)»</t>
  </si>
  <si>
    <t>«Экономическое развитие и инвестиционная деятельность в Архангельской области (2014 – 2020 годы)»</t>
  </si>
  <si>
    <t>«Развитие торговли в Архангельской области (2014 – 2020 годы)»</t>
  </si>
  <si>
    <t>«Развитие лесного комплекса Архангельской области (2014 – 2020 годы)»</t>
  </si>
  <si>
    <t>«Развитие энергетики и жилищно-коммунального хозяйства Архангельской области (2014 – 2020 годы)»</t>
  </si>
  <si>
    <t>«Развитие транспортной системы Архангельской области (2014 – 2020 годы)»</t>
  </si>
  <si>
    <t>«Развитие имущественно-земельных отношений в Архангельской области (2014 – 2020 годы)»</t>
  </si>
  <si>
    <t>«Управление государственными финансами и государственным долгом Архангельской области (2014 – 2020 годы)»</t>
  </si>
  <si>
    <t>«Эффективное государственное управление в Архангельской области (2014 – 2020 годы)»</t>
  </si>
  <si>
    <t>«Устойчивое развитие сельских территорий Архангельской области (2014 – 2020 годы)»</t>
  </si>
  <si>
    <t>Обеспечение мероприятий по переселению граждан из аварийного жилищного фонда и переселению граждан из аварийного жилищного фонда  с учетом необходимости развития малоэтажного строительства</t>
  </si>
  <si>
    <t>Региональная программа «Повышение уровня финансовой грамотности населения и развитие финансового образования в Архангельской области в 2014 – 2019 годах»</t>
  </si>
  <si>
    <t>Программа модернизации здравоохранения Архангельской области на 2011 – 2016 годы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</si>
  <si>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</si>
  <si>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Социальная программа Архангельской области на предоставление из бюджета Пенсионного фонда Российской Федерации субсидии на укрепление материально-технической базы учреждений социального обслуживания населения Архангельской области и обучение компьютерной грамотности неработающих пенсионеров</t>
  </si>
  <si>
    <t xml:space="preserve">2018 год </t>
  </si>
  <si>
    <t xml:space="preserve">2019 год </t>
  </si>
  <si>
    <t xml:space="preserve">2020 год </t>
  </si>
  <si>
    <t xml:space="preserve">Объем расходов областного бюджета без учета расходов, осуществляемых 
за счет целевых поступлений от других бюджетов бюджетной системы 
Российской Федерации и от государственной корпорации – Фонда содействия реформированию жилищно-коммунального хозяйства
</t>
  </si>
  <si>
    <t>Нераспределенный резерв</t>
  </si>
  <si>
    <t>ПРИЛОЖЕНИЕ № 1</t>
  </si>
  <si>
    <t xml:space="preserve">Архангельской области </t>
  </si>
  <si>
    <t>ПРИЛОЖЕНИЕ № 2</t>
  </si>
  <si>
    <t>ПРИЛОЖЕНИЕ № 3</t>
  </si>
  <si>
    <t>ПРИЛОЖЕНИЕ № 4</t>
  </si>
  <si>
    <t>«Развитие местного самоуправления в Архангельской области и государственная поддержка социально ориентированных некоммерческих организаций (2014 – 2020 годы)»</t>
  </si>
  <si>
    <t>«Развитие инфраструктуры Соловецкого архипелага (2014 – 2020 годы)»</t>
  </si>
  <si>
    <t>«Формирование современной городской среды в Архангельской области (2018 – 2022 годы)»</t>
  </si>
  <si>
    <t>Региональная программа Архангельской области по оказанию комплексной медико-социальной и психолого-педагогической помощи детям с расстройствами аутистического спектра, проживающим в Архангельской области, «ТЫ НЕ ОДИН!»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</si>
</sst>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#,##0.0"/>
    <numFmt numFmtId="166" formatCode="0.0%"/>
    <numFmt numFmtId="167" formatCode="_-* #,##0.0\ _р_._-;\-* #,##0.0\ _р_._-;_-* &quot;-&quot;??\ _р_._-;_-@_-"/>
    <numFmt numFmtId="168" formatCode="#,##0.0_ ;\-#,##0.0\ "/>
    <numFmt numFmtId="169" formatCode="_-* #,##0.0\ _р_._-;\-* #,##0.0\ _р_._-;_-* &quot;-&quot;?\ _р_._-;_-@_-"/>
  </numFmts>
  <fonts count="29">
    <font>
      <sz val="11"/>
      <color theme="1"/>
      <name val="Calibri"/>
      <family val="2"/>
      <charset val="204"/>
      <scheme val="minor"/>
    </font>
    <font>
      <b/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indent="5"/>
    </xf>
    <xf numFmtId="0" fontId="9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8" fillId="0" borderId="1" xfId="0" applyFont="1" applyBorder="1" applyAlignment="1">
      <alignment horizontal="lef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3" xfId="4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165" fontId="8" fillId="0" borderId="5" xfId="4" applyNumberFormat="1" applyFont="1" applyBorder="1" applyAlignment="1">
      <alignment horizontal="right" vertical="center" wrapText="1"/>
    </xf>
    <xf numFmtId="165" fontId="8" fillId="0" borderId="2" xfId="4" applyNumberFormat="1" applyFont="1" applyBorder="1" applyAlignment="1">
      <alignment horizontal="right" vertical="center" wrapText="1"/>
    </xf>
    <xf numFmtId="165" fontId="10" fillId="0" borderId="2" xfId="4" applyNumberFormat="1" applyFont="1" applyBorder="1" applyAlignment="1">
      <alignment horizontal="right" vertical="center" wrapText="1"/>
    </xf>
    <xf numFmtId="165" fontId="10" fillId="0" borderId="6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0" borderId="1" xfId="4" applyNumberFormat="1" applyFont="1" applyBorder="1" applyAlignment="1">
      <alignment horizontal="right" vertical="center" wrapText="1"/>
    </xf>
    <xf numFmtId="165" fontId="3" fillId="0" borderId="1" xfId="4" applyNumberFormat="1" applyFont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6" fontId="4" fillId="2" borderId="1" xfId="3" applyNumberFormat="1" applyFont="1" applyFill="1" applyBorder="1" applyAlignment="1">
      <alignment vertical="center" wrapText="1"/>
    </xf>
    <xf numFmtId="165" fontId="4" fillId="0" borderId="1" xfId="4" applyNumberFormat="1" applyFont="1" applyFill="1" applyBorder="1" applyAlignment="1">
      <alignment horizontal="right" vertical="center" wrapText="1"/>
    </xf>
    <xf numFmtId="166" fontId="4" fillId="2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8" fillId="0" borderId="2" xfId="0" applyFont="1" applyBorder="1" applyAlignment="1">
      <alignment horizontal="center" vertical="top" wrapText="1"/>
    </xf>
    <xf numFmtId="0" fontId="18" fillId="0" borderId="0" xfId="0" applyFont="1"/>
    <xf numFmtId="0" fontId="0" fillId="0" borderId="0" xfId="0"/>
    <xf numFmtId="0" fontId="1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/>
    <xf numFmtId="0" fontId="23" fillId="0" borderId="0" xfId="0" applyFont="1"/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168" fontId="11" fillId="3" borderId="1" xfId="4" applyNumberFormat="1" applyFont="1" applyFill="1" applyBorder="1" applyAlignment="1">
      <alignment horizontal="right" vertical="center" wrapText="1"/>
    </xf>
    <xf numFmtId="167" fontId="11" fillId="3" borderId="1" xfId="4" applyNumberFormat="1" applyFont="1" applyFill="1" applyBorder="1" applyAlignment="1">
      <alignment horizontal="right" vertical="center" wrapText="1"/>
    </xf>
    <xf numFmtId="167" fontId="20" fillId="3" borderId="1" xfId="4" applyNumberFormat="1" applyFont="1" applyFill="1" applyBorder="1" applyAlignment="1">
      <alignment horizontal="right" vertical="center" wrapText="1"/>
    </xf>
    <xf numFmtId="166" fontId="11" fillId="3" borderId="1" xfId="3" applyNumberFormat="1" applyFont="1" applyFill="1" applyBorder="1" applyAlignment="1">
      <alignment horizontal="right" vertical="center" wrapText="1"/>
    </xf>
    <xf numFmtId="169" fontId="11" fillId="3" borderId="1" xfId="0" applyNumberFormat="1" applyFont="1" applyFill="1" applyBorder="1" applyAlignment="1">
      <alignment horizontal="right" vertical="center" wrapText="1"/>
    </xf>
    <xf numFmtId="165" fontId="11" fillId="3" borderId="1" xfId="4" applyNumberFormat="1" applyFont="1" applyFill="1" applyBorder="1" applyAlignment="1">
      <alignment horizontal="right" vertical="center" wrapText="1"/>
    </xf>
    <xf numFmtId="0" fontId="0" fillId="0" borderId="0" xfId="0"/>
    <xf numFmtId="4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11" fillId="3" borderId="1" xfId="2" applyNumberFormat="1" applyFont="1" applyFill="1" applyBorder="1" applyAlignment="1" applyProtection="1">
      <alignment horizontal="right" vertical="center" wrapText="1"/>
      <protection locked="0"/>
    </xf>
    <xf numFmtId="165" fontId="20" fillId="3" borderId="3" xfId="4" applyNumberFormat="1" applyFont="1" applyFill="1" applyBorder="1" applyAlignment="1">
      <alignment horizontal="right" vertical="center" wrapText="1"/>
    </xf>
    <xf numFmtId="165" fontId="11" fillId="3" borderId="4" xfId="0" applyNumberFormat="1" applyFont="1" applyFill="1" applyBorder="1" applyAlignment="1">
      <alignment horizontal="right" vertical="center" wrapText="1"/>
    </xf>
    <xf numFmtId="165" fontId="11" fillId="3" borderId="5" xfId="4" applyNumberFormat="1" applyFont="1" applyFill="1" applyBorder="1" applyAlignment="1">
      <alignment horizontal="right" vertical="center" wrapText="1"/>
    </xf>
    <xf numFmtId="165" fontId="11" fillId="3" borderId="2" xfId="4" applyNumberFormat="1" applyFont="1" applyFill="1" applyBorder="1" applyAlignment="1">
      <alignment horizontal="right" vertical="center" wrapText="1"/>
    </xf>
    <xf numFmtId="165" fontId="20" fillId="3" borderId="2" xfId="4" applyNumberFormat="1" applyFont="1" applyFill="1" applyBorder="1" applyAlignment="1">
      <alignment horizontal="right" vertical="center" wrapText="1"/>
    </xf>
    <xf numFmtId="165" fontId="20" fillId="3" borderId="6" xfId="0" applyNumberFormat="1" applyFont="1" applyFill="1" applyBorder="1" applyAlignment="1">
      <alignment horizontal="right" vertical="center" wrapText="1"/>
    </xf>
    <xf numFmtId="165" fontId="21" fillId="3" borderId="1" xfId="0" applyNumberFormat="1" applyFont="1" applyFill="1" applyBorder="1" applyAlignment="1">
      <alignment horizontal="right" vertical="center" wrapText="1"/>
    </xf>
    <xf numFmtId="165" fontId="22" fillId="3" borderId="1" xfId="0" applyNumberFormat="1" applyFont="1" applyFill="1" applyBorder="1" applyAlignment="1">
      <alignment horizontal="right" vertical="center" wrapText="1"/>
    </xf>
    <xf numFmtId="165" fontId="22" fillId="3" borderId="1" xfId="4" applyNumberFormat="1" applyFont="1" applyFill="1" applyBorder="1" applyAlignment="1">
      <alignment horizontal="right" vertical="center" wrapText="1"/>
    </xf>
    <xf numFmtId="165" fontId="21" fillId="3" borderId="1" xfId="4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6" fontId="4" fillId="3" borderId="1" xfId="3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5" fontId="4" fillId="3" borderId="1" xfId="4" applyNumberFormat="1" applyFont="1" applyFill="1" applyBorder="1" applyAlignment="1">
      <alignment horizontal="right" vertical="center" wrapText="1"/>
    </xf>
    <xf numFmtId="165" fontId="3" fillId="3" borderId="1" xfId="4" applyNumberFormat="1" applyFont="1" applyFill="1" applyBorder="1" applyAlignment="1">
      <alignment horizontal="right" vertical="center" wrapText="1"/>
    </xf>
    <xf numFmtId="166" fontId="4" fillId="3" borderId="1" xfId="3" applyNumberFormat="1" applyFont="1" applyFill="1" applyBorder="1" applyAlignment="1">
      <alignment vertical="center"/>
    </xf>
    <xf numFmtId="168" fontId="20" fillId="3" borderId="1" xfId="4" applyNumberFormat="1" applyFont="1" applyFill="1" applyBorder="1" applyAlignment="1">
      <alignment horizontal="right" vertical="center" wrapText="1"/>
    </xf>
    <xf numFmtId="0" fontId="28" fillId="0" borderId="0" xfId="0" applyFont="1"/>
    <xf numFmtId="0" fontId="2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9" fillId="0" borderId="0" xfId="0" applyFont="1" applyAlignment="1">
      <alignment horizontal="centerContinuous"/>
    </xf>
    <xf numFmtId="0" fontId="0" fillId="0" borderId="0" xfId="0" applyBorder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/>
    <xf numFmtId="0" fontId="14" fillId="0" borderId="0" xfId="0" applyFont="1" applyAlignment="1">
      <alignment horizontal="center"/>
    </xf>
    <xf numFmtId="0" fontId="13" fillId="0" borderId="0" xfId="0" applyFont="1" applyAlignment="1"/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/>
    <xf numFmtId="0" fontId="21" fillId="0" borderId="0" xfId="0" applyFont="1" applyAlignment="1">
      <alignment horizontal="center"/>
    </xf>
  </cellXfs>
  <cellStyles count="5">
    <cellStyle name="Денежный 3" xfId="1"/>
    <cellStyle name="Обычный" xfId="0" builtinId="0"/>
    <cellStyle name="Обычный 2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workbookViewId="0">
      <selection activeCell="A5" sqref="A5:O5"/>
    </sheetView>
  </sheetViews>
  <sheetFormatPr defaultRowHeight="15"/>
  <cols>
    <col min="1" max="1" width="30.5703125" customWidth="1"/>
    <col min="2" max="15" width="10.7109375" customWidth="1"/>
  </cols>
  <sheetData>
    <row r="1" spans="1:15" s="51" customFormat="1" ht="18.75">
      <c r="L1" s="106" t="s">
        <v>96</v>
      </c>
      <c r="M1" s="107"/>
      <c r="N1" s="107"/>
      <c r="O1" s="107"/>
    </row>
    <row r="2" spans="1:15" s="51" customFormat="1" ht="18.75">
      <c r="L2" s="106" t="s">
        <v>54</v>
      </c>
      <c r="M2" s="107"/>
      <c r="N2" s="107"/>
      <c r="O2" s="107"/>
    </row>
    <row r="3" spans="1:15" s="51" customFormat="1" ht="18.75">
      <c r="L3" s="106" t="s">
        <v>97</v>
      </c>
      <c r="M3" s="107"/>
      <c r="N3" s="107"/>
      <c r="O3" s="107"/>
    </row>
    <row r="4" spans="1:15" s="51" customFormat="1" ht="18.75">
      <c r="L4" s="106"/>
      <c r="M4" s="107"/>
      <c r="N4" s="107"/>
      <c r="O4" s="107"/>
    </row>
    <row r="5" spans="1:15" ht="36.75" customHeight="1">
      <c r="A5" s="102" t="s">
        <v>96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97"/>
      <c r="K6" s="97"/>
      <c r="L6" s="97"/>
      <c r="M6" s="97"/>
      <c r="N6" s="97"/>
      <c r="O6" s="96" t="s">
        <v>24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97"/>
      <c r="K7" s="97"/>
      <c r="L7" s="97"/>
      <c r="M7" s="97"/>
      <c r="N7" s="97"/>
      <c r="O7" s="96" t="s">
        <v>23</v>
      </c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97"/>
      <c r="K8" s="97"/>
      <c r="L8" s="97"/>
      <c r="M8" s="97"/>
      <c r="N8" s="97"/>
      <c r="O8" s="96"/>
    </row>
    <row r="9" spans="1:15" ht="18.75">
      <c r="A9" s="104" t="s">
        <v>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8.75">
      <c r="A10" s="104" t="s">
        <v>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ht="18.75">
      <c r="A11" s="104" t="s">
        <v>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48" customHeight="1">
      <c r="A13" s="6" t="s">
        <v>0</v>
      </c>
      <c r="B13" s="6" t="s">
        <v>46</v>
      </c>
      <c r="C13" s="6" t="s">
        <v>7</v>
      </c>
      <c r="D13" s="91" t="s">
        <v>8</v>
      </c>
      <c r="E13" s="91" t="s">
        <v>9</v>
      </c>
      <c r="F13" s="91" t="s">
        <v>10</v>
      </c>
      <c r="G13" s="6" t="s">
        <v>11</v>
      </c>
      <c r="H13" s="6" t="s">
        <v>12</v>
      </c>
      <c r="I13" s="6" t="s">
        <v>13</v>
      </c>
      <c r="J13" s="6" t="s">
        <v>14</v>
      </c>
      <c r="K13" s="6" t="s">
        <v>15</v>
      </c>
      <c r="L13" s="6" t="s">
        <v>16</v>
      </c>
      <c r="M13" s="6" t="s">
        <v>17</v>
      </c>
      <c r="N13" s="6" t="s">
        <v>18</v>
      </c>
      <c r="O13" s="6" t="s">
        <v>19</v>
      </c>
    </row>
    <row r="14" spans="1:15">
      <c r="A14" s="7">
        <v>1</v>
      </c>
      <c r="B14" s="7">
        <v>2</v>
      </c>
      <c r="C14" s="7">
        <v>3</v>
      </c>
      <c r="D14" s="92">
        <v>4</v>
      </c>
      <c r="E14" s="92">
        <v>5</v>
      </c>
      <c r="F14" s="92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57.75" customHeight="1">
      <c r="A15" s="12" t="s">
        <v>1</v>
      </c>
      <c r="B15" s="13">
        <v>1135.1600000000001</v>
      </c>
      <c r="C15" s="13">
        <v>1125.8</v>
      </c>
      <c r="D15" s="68">
        <v>1117.3500000000001</v>
      </c>
      <c r="E15" s="68">
        <v>1109.51</v>
      </c>
      <c r="F15" s="68">
        <v>1101.6199999999999</v>
      </c>
      <c r="G15" s="13">
        <v>1093.78</v>
      </c>
      <c r="H15" s="13">
        <v>1082.73</v>
      </c>
      <c r="I15" s="13">
        <v>1074.96</v>
      </c>
      <c r="J15" s="13">
        <v>1067.3800000000001</v>
      </c>
      <c r="K15" s="13">
        <v>1059.97</v>
      </c>
      <c r="L15" s="13">
        <v>1052.75</v>
      </c>
      <c r="M15" s="13">
        <v>1045.72</v>
      </c>
      <c r="N15" s="13">
        <v>1038.8800000000001</v>
      </c>
      <c r="O15" s="13">
        <v>1032.24</v>
      </c>
    </row>
    <row r="16" spans="1:15" ht="42" customHeight="1">
      <c r="A16" s="12" t="s">
        <v>47</v>
      </c>
      <c r="B16" s="14">
        <v>401.1</v>
      </c>
      <c r="C16" s="14">
        <v>431.8</v>
      </c>
      <c r="D16" s="69">
        <v>480.3</v>
      </c>
      <c r="E16" s="69">
        <v>519</v>
      </c>
      <c r="F16" s="69">
        <v>563.1</v>
      </c>
      <c r="G16" s="14">
        <v>604.1</v>
      </c>
      <c r="H16" s="14">
        <v>617.79999999999995</v>
      </c>
      <c r="I16" s="14">
        <v>654.79999999999995</v>
      </c>
      <c r="J16" s="14">
        <v>696.1</v>
      </c>
      <c r="K16" s="14">
        <v>734.5</v>
      </c>
      <c r="L16" s="14">
        <v>772.1</v>
      </c>
      <c r="M16" s="14">
        <v>808.5</v>
      </c>
      <c r="N16" s="14">
        <v>849.9</v>
      </c>
      <c r="O16" s="14">
        <v>890.3</v>
      </c>
    </row>
    <row r="17" spans="1:15" ht="51.75" customHeight="1">
      <c r="A17" s="12" t="s">
        <v>48</v>
      </c>
      <c r="B17" s="13">
        <v>97.14</v>
      </c>
      <c r="C17" s="13">
        <v>97.51</v>
      </c>
      <c r="D17" s="68">
        <v>111.67</v>
      </c>
      <c r="E17" s="68">
        <v>92.23</v>
      </c>
      <c r="F17" s="68">
        <v>110.05</v>
      </c>
      <c r="G17" s="13">
        <v>107.11</v>
      </c>
      <c r="H17" s="13">
        <v>98.21</v>
      </c>
      <c r="I17" s="13">
        <v>97.52</v>
      </c>
      <c r="J17" s="13">
        <v>100.84</v>
      </c>
      <c r="K17" s="13">
        <v>100.71</v>
      </c>
      <c r="L17" s="13">
        <v>100.19</v>
      </c>
      <c r="M17" s="13">
        <v>99.3</v>
      </c>
      <c r="N17" s="13">
        <v>100.7</v>
      </c>
      <c r="O17" s="13">
        <v>100.07</v>
      </c>
    </row>
    <row r="18" spans="1:15" ht="71.25" customHeight="1">
      <c r="A18" s="12" t="s">
        <v>49</v>
      </c>
      <c r="B18" s="13">
        <v>115.75</v>
      </c>
      <c r="C18" s="13">
        <v>106.91</v>
      </c>
      <c r="D18" s="68">
        <v>105.68</v>
      </c>
      <c r="E18" s="68">
        <v>104.27</v>
      </c>
      <c r="F18" s="68">
        <v>103.88</v>
      </c>
      <c r="G18" s="13">
        <v>104.04</v>
      </c>
      <c r="H18" s="13">
        <v>104.56</v>
      </c>
      <c r="I18" s="13">
        <v>104.3</v>
      </c>
      <c r="J18" s="13">
        <v>104.06</v>
      </c>
      <c r="K18" s="13">
        <v>103.9</v>
      </c>
      <c r="L18" s="13">
        <v>103.9</v>
      </c>
      <c r="M18" s="13">
        <v>103.72</v>
      </c>
      <c r="N18" s="13">
        <v>103.57</v>
      </c>
      <c r="O18" s="13">
        <v>103.44</v>
      </c>
    </row>
    <row r="19" spans="1:15" ht="38.25" customHeight="1">
      <c r="A19" s="12" t="s">
        <v>20</v>
      </c>
      <c r="B19" s="14">
        <v>52.9</v>
      </c>
      <c r="C19" s="14">
        <v>49.1</v>
      </c>
      <c r="D19" s="69">
        <v>57.1</v>
      </c>
      <c r="E19" s="69">
        <v>90.9</v>
      </c>
      <c r="F19" s="69">
        <v>105</v>
      </c>
      <c r="G19" s="14">
        <v>118.5</v>
      </c>
      <c r="H19" s="14">
        <v>73</v>
      </c>
      <c r="I19" s="14">
        <v>72.8</v>
      </c>
      <c r="J19" s="14">
        <v>75.099999999999994</v>
      </c>
      <c r="K19" s="14">
        <v>70.8</v>
      </c>
      <c r="L19" s="14">
        <v>71.599999999999994</v>
      </c>
      <c r="M19" s="14">
        <v>65.3</v>
      </c>
      <c r="N19" s="14">
        <v>75.7</v>
      </c>
      <c r="O19" s="14">
        <v>67</v>
      </c>
    </row>
    <row r="20" spans="1:15" ht="41.25" customHeight="1">
      <c r="A20" s="12" t="s">
        <v>2</v>
      </c>
      <c r="B20" s="14">
        <v>49.2</v>
      </c>
      <c r="C20" s="14">
        <v>58.6</v>
      </c>
      <c r="D20" s="69">
        <v>46.5</v>
      </c>
      <c r="E20" s="69">
        <v>56.6</v>
      </c>
      <c r="F20" s="69">
        <v>58.7</v>
      </c>
      <c r="G20" s="14">
        <v>62.9</v>
      </c>
      <c r="H20" s="14">
        <v>67.5</v>
      </c>
      <c r="I20" s="14">
        <v>68.400000000000006</v>
      </c>
      <c r="J20" s="14">
        <v>69.2</v>
      </c>
      <c r="K20" s="14">
        <v>69.900000000000006</v>
      </c>
      <c r="L20" s="14">
        <v>70.599999999999994</v>
      </c>
      <c r="M20" s="14">
        <v>71.2</v>
      </c>
      <c r="N20" s="14">
        <v>71.900000000000006</v>
      </c>
      <c r="O20" s="14">
        <v>73</v>
      </c>
    </row>
    <row r="21" spans="1:15" ht="50.25" customHeight="1">
      <c r="A21" s="12" t="s">
        <v>21</v>
      </c>
      <c r="B21" s="14">
        <v>154.80000000000001</v>
      </c>
      <c r="C21" s="14">
        <v>160.4</v>
      </c>
      <c r="D21" s="69">
        <v>171.3</v>
      </c>
      <c r="E21" s="69">
        <v>182.4</v>
      </c>
      <c r="F21" s="69">
        <v>191.6</v>
      </c>
      <c r="G21" s="14">
        <v>201.4</v>
      </c>
      <c r="H21" s="14">
        <v>233.3</v>
      </c>
      <c r="I21" s="14">
        <v>247.7</v>
      </c>
      <c r="J21" s="14">
        <v>264.5</v>
      </c>
      <c r="K21" s="14">
        <v>280.7</v>
      </c>
      <c r="L21" s="14">
        <v>299.39999999999998</v>
      </c>
      <c r="M21" s="14">
        <v>318.89999999999998</v>
      </c>
      <c r="N21" s="14">
        <v>339.3</v>
      </c>
      <c r="O21" s="14">
        <v>360.5</v>
      </c>
    </row>
    <row r="22" spans="1:15" ht="41.25" customHeight="1">
      <c r="A22" s="12" t="s">
        <v>22</v>
      </c>
      <c r="B22" s="13">
        <v>35127.134572659714</v>
      </c>
      <c r="C22" s="13">
        <v>36539.257787844086</v>
      </c>
      <c r="D22" s="68">
        <v>39520.19</v>
      </c>
      <c r="E22" s="68">
        <v>42369.69</v>
      </c>
      <c r="F22" s="68">
        <v>44690.22</v>
      </c>
      <c r="G22" s="13">
        <v>47219.67</v>
      </c>
      <c r="H22" s="13">
        <v>53419.43</v>
      </c>
      <c r="I22" s="13">
        <v>56845.47</v>
      </c>
      <c r="J22" s="13">
        <v>60882.31</v>
      </c>
      <c r="K22" s="13">
        <v>64724.83</v>
      </c>
      <c r="L22" s="13">
        <v>69186.289999999994</v>
      </c>
      <c r="M22" s="13">
        <v>73904.710000000006</v>
      </c>
      <c r="N22" s="13">
        <v>78792.38</v>
      </c>
      <c r="O22" s="13">
        <v>83913.88</v>
      </c>
    </row>
    <row r="24" spans="1:15">
      <c r="F24" t="s">
        <v>53</v>
      </c>
    </row>
  </sheetData>
  <mergeCells count="8">
    <mergeCell ref="A5:O5"/>
    <mergeCell ref="A9:O9"/>
    <mergeCell ref="A10:O10"/>
    <mergeCell ref="A11:O11"/>
    <mergeCell ref="L1:O1"/>
    <mergeCell ref="L2:O2"/>
    <mergeCell ref="L3:O3"/>
    <mergeCell ref="L4:O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A12" sqref="A12"/>
    </sheetView>
  </sheetViews>
  <sheetFormatPr defaultRowHeight="15"/>
  <cols>
    <col min="1" max="1" width="30" customWidth="1"/>
    <col min="2" max="15" width="10.7109375" customWidth="1"/>
  </cols>
  <sheetData>
    <row r="1" spans="1:15" s="51" customFormat="1" ht="18.75">
      <c r="J1" s="98"/>
      <c r="K1" s="99"/>
      <c r="L1" s="100" t="s">
        <v>98</v>
      </c>
      <c r="M1" s="99"/>
      <c r="N1" s="99"/>
      <c r="O1" s="99"/>
    </row>
    <row r="2" spans="1:15" s="51" customFormat="1" ht="18.75">
      <c r="J2" s="98"/>
      <c r="K2" s="99"/>
      <c r="L2" s="100" t="s">
        <v>54</v>
      </c>
      <c r="M2" s="99"/>
      <c r="N2" s="99"/>
      <c r="O2" s="99"/>
    </row>
    <row r="3" spans="1:15" s="51" customFormat="1" ht="18.75">
      <c r="J3" s="98"/>
      <c r="K3" s="99"/>
      <c r="L3" s="100" t="s">
        <v>5</v>
      </c>
      <c r="M3" s="99"/>
      <c r="N3" s="99"/>
      <c r="O3" s="99"/>
    </row>
    <row r="4" spans="1:15" s="51" customFormat="1" ht="18.75">
      <c r="J4" s="98"/>
      <c r="K4" s="99"/>
      <c r="L4" s="100"/>
      <c r="M4" s="99"/>
      <c r="N4" s="99"/>
      <c r="O4" s="99"/>
    </row>
    <row r="5" spans="1:15" ht="32.25" customHeight="1">
      <c r="A5" s="102" t="s">
        <v>98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18.7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 t="s">
        <v>24</v>
      </c>
    </row>
    <row r="7" spans="1:15" ht="18.7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 t="s">
        <v>23</v>
      </c>
    </row>
    <row r="8" spans="1:15" ht="18.7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/>
    </row>
    <row r="9" spans="1:15" ht="18.75">
      <c r="A9" s="104" t="s">
        <v>31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ht="18.75">
      <c r="A10" s="104" t="s">
        <v>32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spans="1:15" ht="18.75">
      <c r="A11" s="104" t="s">
        <v>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spans="1:15" ht="18.7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 t="s">
        <v>33</v>
      </c>
    </row>
    <row r="13" spans="1:15" ht="48" customHeight="1">
      <c r="A13" s="9" t="s">
        <v>0</v>
      </c>
      <c r="B13" s="9" t="s">
        <v>6</v>
      </c>
      <c r="C13" s="9" t="s">
        <v>7</v>
      </c>
      <c r="D13" s="93" t="s">
        <v>8</v>
      </c>
      <c r="E13" s="93" t="s">
        <v>9</v>
      </c>
      <c r="F13" s="93" t="s">
        <v>10</v>
      </c>
      <c r="G13" s="9" t="s">
        <v>11</v>
      </c>
      <c r="H13" s="9" t="s">
        <v>12</v>
      </c>
      <c r="I13" s="9" t="s">
        <v>13</v>
      </c>
      <c r="J13" s="9" t="s">
        <v>14</v>
      </c>
      <c r="K13" s="9" t="s">
        <v>15</v>
      </c>
      <c r="L13" s="9" t="s">
        <v>16</v>
      </c>
      <c r="M13" s="9" t="s">
        <v>17</v>
      </c>
      <c r="N13" s="9" t="s">
        <v>18</v>
      </c>
      <c r="O13" s="9" t="s">
        <v>19</v>
      </c>
    </row>
    <row r="14" spans="1:15">
      <c r="A14" s="7">
        <v>1</v>
      </c>
      <c r="B14" s="7">
        <v>2</v>
      </c>
      <c r="C14" s="7">
        <v>3</v>
      </c>
      <c r="D14" s="92">
        <v>4</v>
      </c>
      <c r="E14" s="92">
        <v>5</v>
      </c>
      <c r="F14" s="92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</row>
    <row r="15" spans="1:15" ht="31.5" customHeight="1">
      <c r="A15" s="21" t="s">
        <v>25</v>
      </c>
      <c r="B15" s="15">
        <f t="shared" ref="B15:C15" si="0">B17+B18</f>
        <v>78414.300968869997</v>
      </c>
      <c r="C15" s="15">
        <f t="shared" si="0"/>
        <v>74698.538670588227</v>
      </c>
      <c r="D15" s="70">
        <v>72317.3</v>
      </c>
      <c r="E15" s="15">
        <f t="shared" ref="E15:O15" si="1">E17+E18</f>
        <v>80342.399999999994</v>
      </c>
      <c r="F15" s="15">
        <f t="shared" si="1"/>
        <v>83151.199999999997</v>
      </c>
      <c r="G15" s="15">
        <f t="shared" si="1"/>
        <v>86393.4</v>
      </c>
      <c r="H15" s="15">
        <f t="shared" si="1"/>
        <v>95250.053774659609</v>
      </c>
      <c r="I15" s="15">
        <f t="shared" si="1"/>
        <v>100156.08032785601</v>
      </c>
      <c r="J15" s="15">
        <f t="shared" si="1"/>
        <v>103739.11748105241</v>
      </c>
      <c r="K15" s="15">
        <f t="shared" si="1"/>
        <v>107132.97424985</v>
      </c>
      <c r="L15" s="15">
        <f t="shared" si="1"/>
        <v>111054.6528030464</v>
      </c>
      <c r="M15" s="15">
        <f t="shared" si="1"/>
        <v>114775.5152562428</v>
      </c>
      <c r="N15" s="15">
        <f t="shared" si="1"/>
        <v>118844.68300943921</v>
      </c>
      <c r="O15" s="15">
        <f t="shared" si="1"/>
        <v>122912.61577823681</v>
      </c>
    </row>
    <row r="16" spans="1:15" ht="16.5" customHeight="1">
      <c r="A16" s="22" t="s">
        <v>26</v>
      </c>
      <c r="B16" s="16"/>
      <c r="C16" s="16"/>
      <c r="D16" s="71"/>
      <c r="E16" s="71"/>
      <c r="F16" s="71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31.5" customHeight="1">
      <c r="A17" s="23" t="s">
        <v>30</v>
      </c>
      <c r="B17" s="17">
        <v>59293.513081019999</v>
      </c>
      <c r="C17" s="17">
        <v>60061.264299999995</v>
      </c>
      <c r="D17" s="72">
        <v>59506.26</v>
      </c>
      <c r="E17" s="72">
        <v>65186.2</v>
      </c>
      <c r="F17" s="72">
        <v>68801.7</v>
      </c>
      <c r="G17" s="17">
        <v>72272.5</v>
      </c>
      <c r="H17" s="17">
        <v>77137.449399999998</v>
      </c>
      <c r="I17" s="17">
        <v>81579.050199999998</v>
      </c>
      <c r="J17" s="17">
        <v>84697.661600000007</v>
      </c>
      <c r="K17" s="17">
        <v>87781.901199999993</v>
      </c>
      <c r="L17" s="17">
        <v>91239.153999999995</v>
      </c>
      <c r="M17" s="17">
        <v>94495.590700000001</v>
      </c>
      <c r="N17" s="17">
        <v>98100.332699999999</v>
      </c>
      <c r="O17" s="17">
        <v>101858.6483</v>
      </c>
    </row>
    <row r="18" spans="1:15" ht="31.5" customHeight="1">
      <c r="A18" s="24" t="s">
        <v>27</v>
      </c>
      <c r="B18" s="18">
        <v>19120.787887850001</v>
      </c>
      <c r="C18" s="18">
        <v>14637.274370588235</v>
      </c>
      <c r="D18" s="73">
        <v>12811.087</v>
      </c>
      <c r="E18" s="73">
        <v>15156.2</v>
      </c>
      <c r="F18" s="73">
        <v>14349.5</v>
      </c>
      <c r="G18" s="18">
        <v>14120.9</v>
      </c>
      <c r="H18" s="18">
        <v>18112.604374659604</v>
      </c>
      <c r="I18" s="18">
        <v>18577.030127856004</v>
      </c>
      <c r="J18" s="18">
        <v>19041.455881052403</v>
      </c>
      <c r="K18" s="18">
        <v>19351.073049850005</v>
      </c>
      <c r="L18" s="18">
        <v>19815.498803046405</v>
      </c>
      <c r="M18" s="18">
        <v>20279.924556242804</v>
      </c>
      <c r="N18" s="18">
        <v>20744.350309439204</v>
      </c>
      <c r="O18" s="18">
        <v>21053.967478236806</v>
      </c>
    </row>
    <row r="19" spans="1:15" ht="31.5" customHeight="1">
      <c r="A19" s="25" t="s">
        <v>28</v>
      </c>
      <c r="B19" s="19">
        <v>81203.686335460006</v>
      </c>
      <c r="C19" s="19">
        <v>81131.488170588229</v>
      </c>
      <c r="D19" s="74">
        <v>75861.399999999994</v>
      </c>
      <c r="E19" s="74">
        <v>82862.7</v>
      </c>
      <c r="F19" s="74">
        <v>81671.199999999997</v>
      </c>
      <c r="G19" s="19">
        <v>87449.2</v>
      </c>
      <c r="H19" s="19">
        <v>96805.205665859612</v>
      </c>
      <c r="I19" s="19">
        <v>102338.00403805601</v>
      </c>
      <c r="J19" s="19">
        <v>105032.43633355241</v>
      </c>
      <c r="K19" s="19">
        <v>108438.65775385</v>
      </c>
      <c r="L19" s="19">
        <v>112246.74755964639</v>
      </c>
      <c r="M19" s="19">
        <v>115863.6729548428</v>
      </c>
      <c r="N19" s="19">
        <v>120098.1722149392</v>
      </c>
      <c r="O19" s="19">
        <v>124216.58457363681</v>
      </c>
    </row>
    <row r="20" spans="1:15" ht="31.5" customHeight="1">
      <c r="A20" s="26" t="s">
        <v>29</v>
      </c>
      <c r="B20" s="20">
        <f>B15-B19</f>
        <v>-2789.3853665900097</v>
      </c>
      <c r="C20" s="20">
        <f t="shared" ref="C20:F20" si="2">C15-C19</f>
        <v>-6432.9495000000024</v>
      </c>
      <c r="D20" s="75">
        <f t="shared" si="2"/>
        <v>-3544.0999999999913</v>
      </c>
      <c r="E20" s="75">
        <f t="shared" si="2"/>
        <v>-2520.3000000000029</v>
      </c>
      <c r="F20" s="75">
        <f t="shared" si="2"/>
        <v>1480</v>
      </c>
      <c r="G20" s="20">
        <f t="shared" ref="G20:O20" si="3">G15-G19</f>
        <v>-1055.8000000000029</v>
      </c>
      <c r="H20" s="20">
        <f t="shared" si="3"/>
        <v>-1555.1518912000029</v>
      </c>
      <c r="I20" s="20">
        <f t="shared" si="3"/>
        <v>-2181.9237102000043</v>
      </c>
      <c r="J20" s="20">
        <f t="shared" si="3"/>
        <v>-1293.3188525000005</v>
      </c>
      <c r="K20" s="20">
        <f t="shared" si="3"/>
        <v>-1305.6835040000005</v>
      </c>
      <c r="L20" s="20">
        <f t="shared" si="3"/>
        <v>-1192.0947565999959</v>
      </c>
      <c r="M20" s="20">
        <f t="shared" si="3"/>
        <v>-1088.1576986</v>
      </c>
      <c r="N20" s="20">
        <f t="shared" si="3"/>
        <v>-1253.4892054999946</v>
      </c>
      <c r="O20" s="20">
        <f t="shared" si="3"/>
        <v>-1303.9687953999965</v>
      </c>
    </row>
    <row r="24" spans="1:15">
      <c r="G24" s="101" t="s">
        <v>52</v>
      </c>
      <c r="H24" s="101"/>
    </row>
  </sheetData>
  <mergeCells count="4">
    <mergeCell ref="A9:O9"/>
    <mergeCell ref="A10:O10"/>
    <mergeCell ref="A11:O11"/>
    <mergeCell ref="A5:O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90" workbookViewId="0">
      <selection activeCell="A5" sqref="A5:O5"/>
    </sheetView>
  </sheetViews>
  <sheetFormatPr defaultRowHeight="15"/>
  <cols>
    <col min="1" max="1" width="58.140625" customWidth="1"/>
    <col min="2" max="15" width="14.7109375" customWidth="1"/>
  </cols>
  <sheetData>
    <row r="1" spans="1:15" s="51" customFormat="1" ht="18.75">
      <c r="L1" s="100" t="s">
        <v>99</v>
      </c>
      <c r="M1" s="99"/>
      <c r="N1" s="99"/>
      <c r="O1" s="99"/>
    </row>
    <row r="2" spans="1:15" s="51" customFormat="1" ht="18.75">
      <c r="L2" s="100" t="s">
        <v>54</v>
      </c>
      <c r="M2" s="99"/>
      <c r="N2" s="99"/>
      <c r="O2" s="99"/>
    </row>
    <row r="3" spans="1:15" s="51" customFormat="1" ht="18.75">
      <c r="L3" s="100" t="s">
        <v>5</v>
      </c>
      <c r="M3" s="99"/>
      <c r="N3" s="99"/>
      <c r="O3" s="99"/>
    </row>
    <row r="4" spans="1:15" s="51" customFormat="1" ht="18.75">
      <c r="L4" s="100"/>
      <c r="M4" s="100"/>
      <c r="N4" s="100"/>
      <c r="O4" s="100"/>
    </row>
    <row r="5" spans="1:15" ht="37.5" customHeight="1">
      <c r="A5" s="108" t="s">
        <v>99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23.25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3" t="s">
        <v>24</v>
      </c>
    </row>
    <row r="7" spans="1:15" ht="23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3" t="s">
        <v>23</v>
      </c>
    </row>
    <row r="8" spans="1:15" ht="9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23.25">
      <c r="A9" s="110" t="s">
        <v>31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ht="23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5" ht="14.25" customHeigh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6" t="s">
        <v>33</v>
      </c>
    </row>
    <row r="12" spans="1:15" s="48" customFormat="1" ht="35.25" customHeight="1">
      <c r="A12" s="47" t="s">
        <v>0</v>
      </c>
      <c r="B12" s="47" t="s">
        <v>6</v>
      </c>
      <c r="C12" s="47" t="s">
        <v>7</v>
      </c>
      <c r="D12" s="94" t="s">
        <v>8</v>
      </c>
      <c r="E12" s="94" t="s">
        <v>9</v>
      </c>
      <c r="F12" s="94" t="s">
        <v>10</v>
      </c>
      <c r="G12" s="47" t="s">
        <v>11</v>
      </c>
      <c r="H12" s="47" t="s">
        <v>12</v>
      </c>
      <c r="I12" s="47" t="s">
        <v>13</v>
      </c>
      <c r="J12" s="47" t="s">
        <v>14</v>
      </c>
      <c r="K12" s="47" t="s">
        <v>15</v>
      </c>
      <c r="L12" s="47" t="s">
        <v>16</v>
      </c>
      <c r="M12" s="47" t="s">
        <v>17</v>
      </c>
      <c r="N12" s="47" t="s">
        <v>18</v>
      </c>
      <c r="O12" s="47" t="s">
        <v>19</v>
      </c>
    </row>
    <row r="13" spans="1:15" s="50" customFormat="1" ht="18" customHeight="1">
      <c r="A13" s="49">
        <v>1</v>
      </c>
      <c r="B13" s="49">
        <v>2</v>
      </c>
      <c r="C13" s="49">
        <v>3</v>
      </c>
      <c r="D13" s="95">
        <v>4</v>
      </c>
      <c r="E13" s="95">
        <v>5</v>
      </c>
      <c r="F13" s="95">
        <v>6</v>
      </c>
      <c r="G13" s="49">
        <v>7</v>
      </c>
      <c r="H13" s="49">
        <v>8</v>
      </c>
      <c r="I13" s="49">
        <v>9</v>
      </c>
      <c r="J13" s="49">
        <v>10</v>
      </c>
      <c r="K13" s="49">
        <v>11</v>
      </c>
      <c r="L13" s="49">
        <v>12</v>
      </c>
      <c r="M13" s="49">
        <v>13</v>
      </c>
      <c r="N13" s="49">
        <v>14</v>
      </c>
      <c r="O13" s="49">
        <v>15</v>
      </c>
    </row>
    <row r="14" spans="1:15" ht="24" customHeight="1">
      <c r="A14" s="35" t="s">
        <v>25</v>
      </c>
      <c r="B14" s="27">
        <f>B16+B17</f>
        <v>65577.561614610007</v>
      </c>
      <c r="C14" s="27">
        <f>C16+C17</f>
        <v>62020.474370588228</v>
      </c>
      <c r="D14" s="76">
        <f t="shared" ref="D14:F14" si="0">D16+D17</f>
        <v>59210.400000000001</v>
      </c>
      <c r="E14" s="76">
        <f t="shared" si="0"/>
        <v>67025.2</v>
      </c>
      <c r="F14" s="76">
        <f t="shared" si="0"/>
        <v>69332.399999999994</v>
      </c>
      <c r="G14" s="27">
        <f t="shared" ref="G14:O14" si="1">G16+G17</f>
        <v>72012.599999999991</v>
      </c>
      <c r="H14" s="27">
        <f t="shared" si="1"/>
        <v>79900.606574659614</v>
      </c>
      <c r="I14" s="27">
        <f t="shared" si="1"/>
        <v>84018.841227855999</v>
      </c>
      <c r="J14" s="27">
        <f t="shared" si="1"/>
        <v>86700.972381052401</v>
      </c>
      <c r="K14" s="27">
        <f t="shared" si="1"/>
        <v>89226.989049850003</v>
      </c>
      <c r="L14" s="27">
        <f t="shared" si="1"/>
        <v>92149.474303046401</v>
      </c>
      <c r="M14" s="27">
        <f t="shared" si="1"/>
        <v>94837.246056242817</v>
      </c>
      <c r="N14" s="27">
        <f t="shared" si="1"/>
        <v>97827.632509439209</v>
      </c>
      <c r="O14" s="27">
        <f t="shared" si="1"/>
        <v>100779.41607823681</v>
      </c>
    </row>
    <row r="15" spans="1:15" ht="16.5" customHeight="1">
      <c r="A15" s="36" t="s">
        <v>26</v>
      </c>
      <c r="B15" s="28"/>
      <c r="C15" s="28"/>
      <c r="D15" s="77"/>
      <c r="E15" s="77"/>
      <c r="F15" s="77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19.5" customHeight="1">
      <c r="A16" s="36" t="s">
        <v>30</v>
      </c>
      <c r="B16" s="29">
        <v>46362.117719610003</v>
      </c>
      <c r="C16" s="29">
        <v>47383.199999999997</v>
      </c>
      <c r="D16" s="78">
        <v>46399.3</v>
      </c>
      <c r="E16" s="78">
        <v>51869</v>
      </c>
      <c r="F16" s="78">
        <v>54982.9</v>
      </c>
      <c r="G16" s="29">
        <v>57891.7</v>
      </c>
      <c r="H16" s="29">
        <v>61788.002200000003</v>
      </c>
      <c r="I16" s="29">
        <v>65441.811099999999</v>
      </c>
      <c r="J16" s="29">
        <v>67659.516499999998</v>
      </c>
      <c r="K16" s="29">
        <v>69875.915999999997</v>
      </c>
      <c r="L16" s="29">
        <v>72333.9755</v>
      </c>
      <c r="M16" s="29">
        <v>74557.321500000005</v>
      </c>
      <c r="N16" s="29">
        <v>77083.282200000001</v>
      </c>
      <c r="O16" s="29">
        <v>79725.448600000003</v>
      </c>
    </row>
    <row r="17" spans="1:15" ht="19.5" customHeight="1">
      <c r="A17" s="36" t="s">
        <v>27</v>
      </c>
      <c r="B17" s="29">
        <v>19215.443895</v>
      </c>
      <c r="C17" s="29">
        <v>14637.274370588235</v>
      </c>
      <c r="D17" s="78">
        <v>12811.1</v>
      </c>
      <c r="E17" s="78">
        <v>15156.2</v>
      </c>
      <c r="F17" s="78">
        <v>14349.5</v>
      </c>
      <c r="G17" s="29">
        <v>14120.9</v>
      </c>
      <c r="H17" s="29">
        <v>18112.604374659604</v>
      </c>
      <c r="I17" s="29">
        <v>18577.030127856004</v>
      </c>
      <c r="J17" s="29">
        <v>19041.455881052403</v>
      </c>
      <c r="K17" s="29">
        <v>19351.073049850005</v>
      </c>
      <c r="L17" s="29">
        <v>19815.498803046405</v>
      </c>
      <c r="M17" s="29">
        <v>20279.924556242804</v>
      </c>
      <c r="N17" s="29">
        <v>20744.350309439204</v>
      </c>
      <c r="O17" s="29">
        <v>21053.967478236806</v>
      </c>
    </row>
    <row r="18" spans="1:15" s="10" customFormat="1" ht="17.25" customHeight="1">
      <c r="A18" s="37" t="s">
        <v>51</v>
      </c>
      <c r="B18" s="29"/>
      <c r="C18" s="29"/>
      <c r="D18" s="78"/>
      <c r="E18" s="78"/>
      <c r="F18" s="78"/>
      <c r="G18" s="29"/>
      <c r="H18" s="29"/>
      <c r="I18" s="29"/>
      <c r="J18" s="29"/>
      <c r="K18" s="29"/>
      <c r="L18" s="29"/>
      <c r="M18" s="29"/>
      <c r="N18" s="29"/>
      <c r="O18" s="29"/>
    </row>
    <row r="19" spans="1:15" s="10" customFormat="1" ht="79.5" customHeight="1">
      <c r="A19" s="38" t="s">
        <v>34</v>
      </c>
      <c r="B19" s="29">
        <v>9026.6332999999995</v>
      </c>
      <c r="C19" s="29">
        <v>7273.0896000000002</v>
      </c>
      <c r="D19" s="78">
        <v>8245.2000000000007</v>
      </c>
      <c r="E19" s="78">
        <v>9906.5</v>
      </c>
      <c r="F19" s="78">
        <v>9539.7999999999993</v>
      </c>
      <c r="G19" s="29">
        <v>9539.7000000000007</v>
      </c>
      <c r="H19" s="29">
        <v>10088.720636685401</v>
      </c>
      <c r="I19" s="29">
        <v>10365.982811343651</v>
      </c>
      <c r="J19" s="29">
        <v>10644.173837508295</v>
      </c>
      <c r="K19" s="29">
        <v>10836.600907916003</v>
      </c>
      <c r="L19" s="29">
        <v>11116.494828509034</v>
      </c>
      <c r="M19" s="29">
        <v>11397.317600608458</v>
      </c>
      <c r="N19" s="29">
        <v>11679.069224214272</v>
      </c>
      <c r="O19" s="29">
        <v>11874.437657725559</v>
      </c>
    </row>
    <row r="20" spans="1:15" s="10" customFormat="1" ht="94.5" customHeight="1">
      <c r="A20" s="38" t="s">
        <v>35</v>
      </c>
      <c r="B20" s="29">
        <v>10066.62018179</v>
      </c>
      <c r="C20" s="29">
        <v>7650.8937705882354</v>
      </c>
      <c r="D20" s="78">
        <f>D17-D19</f>
        <v>4565.8999999999996</v>
      </c>
      <c r="E20" s="78">
        <f t="shared" ref="E20:G20" si="2">E17-E19</f>
        <v>5249.7000000000007</v>
      </c>
      <c r="F20" s="78">
        <f t="shared" si="2"/>
        <v>4809.7000000000007</v>
      </c>
      <c r="G20" s="78">
        <f t="shared" si="2"/>
        <v>4581.1999999999989</v>
      </c>
      <c r="H20" s="29">
        <v>8023.8837379742045</v>
      </c>
      <c r="I20" s="29">
        <v>8211.0473165123531</v>
      </c>
      <c r="J20" s="29">
        <v>8397.2820435441099</v>
      </c>
      <c r="K20" s="29">
        <v>8514.4721419340021</v>
      </c>
      <c r="L20" s="29">
        <v>8699.0039745373724</v>
      </c>
      <c r="M20" s="29">
        <v>8882.6069556343482</v>
      </c>
      <c r="N20" s="29">
        <v>9065.2810852249313</v>
      </c>
      <c r="O20" s="29">
        <v>9179.5298205112485</v>
      </c>
    </row>
    <row r="21" spans="1:15" ht="21" customHeight="1">
      <c r="A21" s="35" t="s">
        <v>28</v>
      </c>
      <c r="B21" s="30">
        <v>67954.835294010001</v>
      </c>
      <c r="C21" s="30">
        <v>67566.197370588226</v>
      </c>
      <c r="D21" s="79">
        <v>61705.9</v>
      </c>
      <c r="E21" s="79">
        <v>68879.7</v>
      </c>
      <c r="F21" s="79">
        <v>67161.399999999994</v>
      </c>
      <c r="G21" s="30">
        <v>72349.5</v>
      </c>
      <c r="H21" s="30">
        <v>81133.420074659618</v>
      </c>
      <c r="I21" s="30">
        <v>85845.745677856001</v>
      </c>
      <c r="J21" s="30">
        <v>87738.719057052396</v>
      </c>
      <c r="K21" s="30">
        <v>90264.082775849995</v>
      </c>
      <c r="L21" s="30">
        <v>93095.791252046401</v>
      </c>
      <c r="M21" s="30">
        <v>95666.206255242811</v>
      </c>
      <c r="N21" s="30">
        <v>98807.900058439205</v>
      </c>
      <c r="O21" s="30">
        <v>101817.7864772368</v>
      </c>
    </row>
    <row r="22" spans="1:15" ht="28.5" customHeight="1">
      <c r="A22" s="39" t="s">
        <v>51</v>
      </c>
      <c r="B22" s="29"/>
      <c r="C22" s="29"/>
      <c r="D22" s="78"/>
      <c r="E22" s="78"/>
      <c r="F22" s="78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137.25" customHeight="1">
      <c r="A23" s="40" t="s">
        <v>42</v>
      </c>
      <c r="B23" s="29">
        <v>57518.999662000002</v>
      </c>
      <c r="C23" s="29">
        <v>59450.166991999999</v>
      </c>
      <c r="D23" s="78">
        <f>D21-D24</f>
        <v>57140</v>
      </c>
      <c r="E23" s="78">
        <f t="shared" ref="E23:G23" si="3">E21-E24</f>
        <v>63630</v>
      </c>
      <c r="F23" s="78">
        <f t="shared" si="3"/>
        <v>62351.7</v>
      </c>
      <c r="G23" s="78">
        <f t="shared" si="3"/>
        <v>67768.3</v>
      </c>
      <c r="H23" s="29">
        <v>73109.536336685414</v>
      </c>
      <c r="I23" s="29">
        <v>77634.698361343646</v>
      </c>
      <c r="J23" s="29">
        <v>79341.437013508286</v>
      </c>
      <c r="K23" s="29">
        <v>81749.610633915989</v>
      </c>
      <c r="L23" s="29">
        <v>84396.787277509022</v>
      </c>
      <c r="M23" s="29">
        <v>86783.599299608468</v>
      </c>
      <c r="N23" s="29">
        <v>89742.618973214267</v>
      </c>
      <c r="O23" s="29">
        <v>92638.256656725556</v>
      </c>
    </row>
    <row r="24" spans="1:15" ht="115.5" customHeight="1">
      <c r="A24" s="40" t="s">
        <v>43</v>
      </c>
      <c r="B24" s="28">
        <f>B21-B23</f>
        <v>10435.835632009999</v>
      </c>
      <c r="C24" s="28">
        <f>C21-C23</f>
        <v>8116.0303785882279</v>
      </c>
      <c r="D24" s="77">
        <f>D20</f>
        <v>4565.8999999999996</v>
      </c>
      <c r="E24" s="77">
        <f t="shared" ref="E24:G24" si="4">E20</f>
        <v>5249.7000000000007</v>
      </c>
      <c r="F24" s="77">
        <f t="shared" si="4"/>
        <v>4809.7000000000007</v>
      </c>
      <c r="G24" s="77">
        <f t="shared" si="4"/>
        <v>4581.1999999999989</v>
      </c>
      <c r="H24" s="28">
        <f t="shared" ref="H24:O24" si="5">H21-H23</f>
        <v>8023.8837379742035</v>
      </c>
      <c r="I24" s="28">
        <f t="shared" si="5"/>
        <v>8211.0473165123549</v>
      </c>
      <c r="J24" s="28">
        <f t="shared" si="5"/>
        <v>8397.2820435441099</v>
      </c>
      <c r="K24" s="28">
        <f t="shared" si="5"/>
        <v>8514.4721419340058</v>
      </c>
      <c r="L24" s="28">
        <f t="shared" si="5"/>
        <v>8699.0039745373797</v>
      </c>
      <c r="M24" s="28">
        <f t="shared" si="5"/>
        <v>8882.6069556343427</v>
      </c>
      <c r="N24" s="28">
        <f t="shared" si="5"/>
        <v>9065.2810852249386</v>
      </c>
      <c r="O24" s="28">
        <f t="shared" si="5"/>
        <v>9179.5298205112485</v>
      </c>
    </row>
    <row r="25" spans="1:15" s="11" customFormat="1" ht="24" customHeight="1">
      <c r="A25" s="41" t="s">
        <v>44</v>
      </c>
      <c r="B25" s="31">
        <f t="shared" ref="B25:F25" si="6">B14-B21</f>
        <v>-2377.2736793999939</v>
      </c>
      <c r="C25" s="31">
        <f t="shared" si="6"/>
        <v>-5545.7229999999981</v>
      </c>
      <c r="D25" s="80">
        <f t="shared" si="6"/>
        <v>-2495.5</v>
      </c>
      <c r="E25" s="80">
        <f t="shared" si="6"/>
        <v>-1854.5</v>
      </c>
      <c r="F25" s="80">
        <f t="shared" si="6"/>
        <v>2171</v>
      </c>
      <c r="G25" s="31">
        <f t="shared" ref="G25:O25" si="7">G14-G21</f>
        <v>-336.90000000000873</v>
      </c>
      <c r="H25" s="31">
        <f t="shared" si="7"/>
        <v>-1232.8135000000038</v>
      </c>
      <c r="I25" s="31">
        <f t="shared" si="7"/>
        <v>-1826.9044500000018</v>
      </c>
      <c r="J25" s="31">
        <f t="shared" si="7"/>
        <v>-1037.7466759999952</v>
      </c>
      <c r="K25" s="31">
        <f t="shared" si="7"/>
        <v>-1037.0937259999919</v>
      </c>
      <c r="L25" s="31">
        <f t="shared" si="7"/>
        <v>-946.31694900000002</v>
      </c>
      <c r="M25" s="31">
        <f t="shared" si="7"/>
        <v>-828.96019899999374</v>
      </c>
      <c r="N25" s="31">
        <f t="shared" si="7"/>
        <v>-980.26754899999651</v>
      </c>
      <c r="O25" s="31">
        <f t="shared" si="7"/>
        <v>-1038.3703989999922</v>
      </c>
    </row>
    <row r="26" spans="1:15" s="11" customFormat="1" ht="19.5" customHeight="1">
      <c r="A26" s="42" t="s">
        <v>36</v>
      </c>
      <c r="B26" s="32">
        <f t="shared" ref="B26:F26" si="8">B25/B16</f>
        <v>-5.1276209895702571E-2</v>
      </c>
      <c r="C26" s="32">
        <f t="shared" si="8"/>
        <v>-0.11703985800874568</v>
      </c>
      <c r="D26" s="81">
        <f t="shared" si="8"/>
        <v>-5.378313896976894E-2</v>
      </c>
      <c r="E26" s="81">
        <f t="shared" si="8"/>
        <v>-3.5753532938749541E-2</v>
      </c>
      <c r="F26" s="81">
        <f t="shared" si="8"/>
        <v>3.9485003519275995E-2</v>
      </c>
      <c r="G26" s="32">
        <f t="shared" ref="G26:O26" si="9">G25/G16</f>
        <v>-5.8194870767313582E-3</v>
      </c>
      <c r="H26" s="32">
        <f t="shared" si="9"/>
        <v>-1.9952312036397316E-2</v>
      </c>
      <c r="I26" s="32">
        <f t="shared" si="9"/>
        <v>-2.7916471431518829E-2</v>
      </c>
      <c r="J26" s="32">
        <f t="shared" si="9"/>
        <v>-1.533777847791737E-2</v>
      </c>
      <c r="K26" s="32">
        <f t="shared" si="9"/>
        <v>-1.4841933893217113E-2</v>
      </c>
      <c r="L26" s="32">
        <f t="shared" si="9"/>
        <v>-1.3082606651420673E-2</v>
      </c>
      <c r="M26" s="32">
        <f t="shared" si="9"/>
        <v>-1.1118427839444228E-2</v>
      </c>
      <c r="N26" s="32">
        <f t="shared" si="9"/>
        <v>-1.271699285529381E-2</v>
      </c>
      <c r="O26" s="32">
        <f t="shared" si="9"/>
        <v>-1.302432808135986E-2</v>
      </c>
    </row>
    <row r="27" spans="1:15" s="11" customFormat="1" ht="41.25" customHeight="1">
      <c r="A27" s="41" t="s">
        <v>37</v>
      </c>
      <c r="B27" s="31">
        <f>B29+B30+B31</f>
        <v>2377.2736794000084</v>
      </c>
      <c r="C27" s="31">
        <f t="shared" ref="C27:F27" si="10">C29+C30+C31</f>
        <v>5545.722999999999</v>
      </c>
      <c r="D27" s="80">
        <f t="shared" si="10"/>
        <v>2495.5</v>
      </c>
      <c r="E27" s="80">
        <f t="shared" si="10"/>
        <v>1854.5</v>
      </c>
      <c r="F27" s="80">
        <f t="shared" si="10"/>
        <v>-2171</v>
      </c>
      <c r="G27" s="31">
        <f t="shared" ref="G27:O27" si="11">G29+G30+G31</f>
        <v>336.90000000000009</v>
      </c>
      <c r="H27" s="31">
        <f t="shared" si="11"/>
        <v>1232.8135000000002</v>
      </c>
      <c r="I27" s="31">
        <f t="shared" si="11"/>
        <v>1826.9044499999982</v>
      </c>
      <c r="J27" s="31">
        <f t="shared" si="11"/>
        <v>1037.7466759999988</v>
      </c>
      <c r="K27" s="31">
        <f t="shared" si="11"/>
        <v>1037.0937259999992</v>
      </c>
      <c r="L27" s="31">
        <f t="shared" si="11"/>
        <v>946.31694900000002</v>
      </c>
      <c r="M27" s="31">
        <f t="shared" si="11"/>
        <v>828.96019900000101</v>
      </c>
      <c r="N27" s="31">
        <f t="shared" si="11"/>
        <v>980.26754899999651</v>
      </c>
      <c r="O27" s="31">
        <f t="shared" si="11"/>
        <v>1038.3703989999995</v>
      </c>
    </row>
    <row r="28" spans="1:15" ht="18.75">
      <c r="A28" s="36" t="s">
        <v>26</v>
      </c>
      <c r="B28" s="28"/>
      <c r="C28" s="28"/>
      <c r="D28" s="82"/>
      <c r="E28" s="82"/>
      <c r="F28" s="82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9.5" customHeight="1">
      <c r="A29" s="36" t="s">
        <v>38</v>
      </c>
      <c r="B29" s="29">
        <v>0</v>
      </c>
      <c r="C29" s="29">
        <v>-2221.6810000000005</v>
      </c>
      <c r="D29" s="78">
        <v>6556.7</v>
      </c>
      <c r="E29" s="78">
        <v>1226.3</v>
      </c>
      <c r="F29" s="83">
        <v>-1172.2</v>
      </c>
      <c r="G29" s="29">
        <v>1454.4</v>
      </c>
      <c r="H29" s="29">
        <v>1232.8135000000002</v>
      </c>
      <c r="I29" s="29">
        <v>1826.9044499999982</v>
      </c>
      <c r="J29" s="29">
        <v>1108.8526999999995</v>
      </c>
      <c r="K29" s="29">
        <v>1108.1997499999998</v>
      </c>
      <c r="L29" s="29">
        <v>1229.0297500000015</v>
      </c>
      <c r="M29" s="29">
        <v>1111.6730000000025</v>
      </c>
      <c r="N29" s="29">
        <v>1262.980349999998</v>
      </c>
      <c r="O29" s="29">
        <v>1321.0832000000009</v>
      </c>
    </row>
    <row r="30" spans="1:15" ht="19.5" customHeight="1">
      <c r="A30" s="36" t="s">
        <v>39</v>
      </c>
      <c r="B30" s="29">
        <v>4433.8918000000003</v>
      </c>
      <c r="C30" s="29">
        <v>3286.0339999999997</v>
      </c>
      <c r="D30" s="78">
        <v>-6240.5</v>
      </c>
      <c r="E30" s="78">
        <v>-558.79999999999995</v>
      </c>
      <c r="F30" s="83">
        <v>-558.79999999999995</v>
      </c>
      <c r="G30" s="29">
        <v>-1117.5</v>
      </c>
      <c r="H30" s="29">
        <v>0</v>
      </c>
      <c r="I30" s="29">
        <v>0</v>
      </c>
      <c r="J30" s="29">
        <v>-71.106024000000616</v>
      </c>
      <c r="K30" s="29">
        <v>-71.106024000000616</v>
      </c>
      <c r="L30" s="29">
        <v>-282.71280100000149</v>
      </c>
      <c r="M30" s="29">
        <v>-282.71280100000149</v>
      </c>
      <c r="N30" s="29">
        <v>-282.71280100000149</v>
      </c>
      <c r="O30" s="29">
        <v>-282.71280100000149</v>
      </c>
    </row>
    <row r="31" spans="1:15" ht="19.5" customHeight="1">
      <c r="A31" s="36" t="s">
        <v>40</v>
      </c>
      <c r="B31" s="33">
        <v>-2056.6181205999919</v>
      </c>
      <c r="C31" s="33">
        <v>4481.37</v>
      </c>
      <c r="D31" s="78">
        <f>2179.3</f>
        <v>2179.3000000000002</v>
      </c>
      <c r="E31" s="78">
        <f>1100+87</f>
        <v>1187</v>
      </c>
      <c r="F31" s="83">
        <v>-440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</row>
    <row r="32" spans="1:15" ht="38.25" customHeight="1">
      <c r="A32" s="35" t="s">
        <v>41</v>
      </c>
      <c r="B32" s="30">
        <v>37480.199999999997</v>
      </c>
      <c r="C32" s="30">
        <v>38244.5</v>
      </c>
      <c r="D32" s="79">
        <v>41569.599999999999</v>
      </c>
      <c r="E32" s="79">
        <v>42997.8</v>
      </c>
      <c r="F32" s="84">
        <v>40826.9</v>
      </c>
      <c r="G32" s="30">
        <v>41163.699999999997</v>
      </c>
      <c r="H32" s="30">
        <v>49311.8</v>
      </c>
      <c r="I32" s="30">
        <v>51138.7</v>
      </c>
      <c r="J32" s="30">
        <v>52176.5</v>
      </c>
      <c r="K32" s="30">
        <v>53213.599999999999</v>
      </c>
      <c r="L32" s="30">
        <v>54159.9</v>
      </c>
      <c r="M32" s="30">
        <v>54988.800000000003</v>
      </c>
      <c r="N32" s="30">
        <v>55969.1</v>
      </c>
      <c r="O32" s="30">
        <v>57007.5</v>
      </c>
    </row>
    <row r="33" spans="1:15" s="10" customFormat="1" ht="24" customHeight="1">
      <c r="A33" s="37" t="s">
        <v>50</v>
      </c>
      <c r="B33" s="34">
        <f t="shared" ref="B33:F33" si="12">B32/B16</f>
        <v>0.80842295053633451</v>
      </c>
      <c r="C33" s="34">
        <f t="shared" si="12"/>
        <v>0.80713206368501922</v>
      </c>
      <c r="D33" s="85">
        <f t="shared" si="12"/>
        <v>0.89591006760877845</v>
      </c>
      <c r="E33" s="85">
        <f t="shared" si="12"/>
        <v>0.82896913377932879</v>
      </c>
      <c r="F33" s="85">
        <f t="shared" si="12"/>
        <v>0.74253813458366147</v>
      </c>
      <c r="G33" s="34">
        <f t="shared" ref="G33:O33" si="13">G32/G16</f>
        <v>0.71104666126577731</v>
      </c>
      <c r="H33" s="34">
        <f t="shared" si="13"/>
        <v>0.79808050502076278</v>
      </c>
      <c r="I33" s="34">
        <f t="shared" si="13"/>
        <v>0.78143772521601251</v>
      </c>
      <c r="J33" s="34">
        <f t="shared" si="13"/>
        <v>0.77116276762042779</v>
      </c>
      <c r="K33" s="34">
        <f t="shared" si="13"/>
        <v>0.76154422075840833</v>
      </c>
      <c r="L33" s="34">
        <f t="shared" si="13"/>
        <v>0.74874773058754385</v>
      </c>
      <c r="M33" s="34">
        <f t="shared" si="13"/>
        <v>0.73753722496589413</v>
      </c>
      <c r="N33" s="34">
        <f t="shared" si="13"/>
        <v>0.72608610327181944</v>
      </c>
      <c r="O33" s="34">
        <f t="shared" si="13"/>
        <v>0.71504771689676005</v>
      </c>
    </row>
    <row r="34" spans="1:15" ht="18.75">
      <c r="A34" s="8"/>
    </row>
    <row r="35" spans="1:15">
      <c r="C35" s="107"/>
      <c r="D35" s="107"/>
      <c r="F35" t="s">
        <v>52</v>
      </c>
    </row>
  </sheetData>
  <mergeCells count="4">
    <mergeCell ref="A5:O5"/>
    <mergeCell ref="A9:O9"/>
    <mergeCell ref="A10:O10"/>
    <mergeCell ref="C35:D35"/>
  </mergeCells>
  <phoneticPr fontId="0" type="noConversion"/>
  <pageMargins left="0.70866141732283472" right="0.70866141732283472" top="0.55118110236220474" bottom="0.3937007874015748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workbookViewId="0">
      <selection activeCell="A7" sqref="A7"/>
    </sheetView>
  </sheetViews>
  <sheetFormatPr defaultRowHeight="15"/>
  <cols>
    <col min="1" max="1" width="57.85546875" customWidth="1"/>
    <col min="2" max="6" width="12.7109375" customWidth="1"/>
  </cols>
  <sheetData>
    <row r="1" spans="1:14" s="67" customFormat="1" ht="18.75">
      <c r="C1" s="106" t="s">
        <v>100</v>
      </c>
      <c r="D1" s="107"/>
      <c r="E1" s="107"/>
      <c r="F1" s="107"/>
    </row>
    <row r="2" spans="1:14" s="67" customFormat="1" ht="18.75">
      <c r="C2" s="106" t="s">
        <v>54</v>
      </c>
      <c r="D2" s="107"/>
      <c r="E2" s="107"/>
      <c r="F2" s="107"/>
    </row>
    <row r="3" spans="1:14" s="67" customFormat="1" ht="18.75">
      <c r="C3" s="106" t="s">
        <v>5</v>
      </c>
      <c r="D3" s="107"/>
      <c r="E3" s="107"/>
      <c r="F3" s="107"/>
    </row>
    <row r="4" spans="1:14" s="67" customFormat="1" ht="18.75">
      <c r="C4" s="106"/>
      <c r="D4" s="106"/>
      <c r="E4" s="106"/>
      <c r="F4" s="106"/>
    </row>
    <row r="5" spans="1:14" ht="28.5" customHeight="1">
      <c r="A5" s="102" t="s">
        <v>100</v>
      </c>
      <c r="B5" s="115"/>
      <c r="C5" s="115"/>
      <c r="D5" s="115"/>
      <c r="E5" s="115"/>
      <c r="F5" s="115"/>
    </row>
    <row r="6" spans="1:14" ht="18.75" customHeight="1">
      <c r="A6" s="52"/>
      <c r="B6" s="44"/>
      <c r="C6" s="44"/>
      <c r="D6" s="44"/>
      <c r="E6" s="44"/>
      <c r="F6" s="53" t="s">
        <v>24</v>
      </c>
    </row>
    <row r="7" spans="1:14" ht="18.75" customHeight="1">
      <c r="A7" s="52"/>
      <c r="B7" s="44"/>
      <c r="C7" s="44"/>
      <c r="D7" s="44"/>
      <c r="E7" s="44"/>
      <c r="F7" s="53" t="s">
        <v>23</v>
      </c>
    </row>
    <row r="8" spans="1:14" ht="12.75" customHeight="1">
      <c r="A8" s="45"/>
      <c r="B8" s="45"/>
      <c r="C8" s="45"/>
      <c r="D8" s="45"/>
      <c r="E8" s="45"/>
      <c r="F8" s="45"/>
    </row>
    <row r="9" spans="1:14" ht="18.75">
      <c r="A9" s="116" t="s">
        <v>55</v>
      </c>
      <c r="B9" s="109"/>
      <c r="C9" s="109"/>
      <c r="D9" s="109"/>
      <c r="E9" s="109"/>
      <c r="F9" s="109"/>
    </row>
    <row r="10" spans="1:14" ht="18.75">
      <c r="A10" s="116" t="s">
        <v>56</v>
      </c>
      <c r="B10" s="109"/>
      <c r="C10" s="109"/>
      <c r="D10" s="109"/>
      <c r="E10" s="109"/>
      <c r="F10" s="109"/>
    </row>
    <row r="11" spans="1:14" ht="18.75">
      <c r="A11" s="116" t="s">
        <v>57</v>
      </c>
      <c r="B11" s="109"/>
      <c r="C11" s="109"/>
      <c r="D11" s="109"/>
      <c r="E11" s="109"/>
      <c r="F11" s="109"/>
    </row>
    <row r="13" spans="1:14" s="56" customFormat="1" ht="14.25" customHeight="1">
      <c r="A13" s="54"/>
      <c r="B13" s="55"/>
      <c r="C13" s="55"/>
      <c r="D13" s="55"/>
      <c r="E13" s="55"/>
      <c r="F13" s="5" t="s">
        <v>33</v>
      </c>
      <c r="G13" s="55"/>
      <c r="H13" s="55"/>
      <c r="I13" s="55"/>
      <c r="J13" s="55"/>
      <c r="K13" s="55"/>
      <c r="L13" s="55"/>
      <c r="M13" s="55"/>
      <c r="N13" s="55"/>
    </row>
    <row r="14" spans="1:14" s="57" customFormat="1" ht="55.5" customHeight="1">
      <c r="A14" s="113" t="s">
        <v>0</v>
      </c>
      <c r="B14" s="112" t="s">
        <v>94</v>
      </c>
      <c r="C14" s="112"/>
      <c r="D14" s="112"/>
      <c r="E14" s="112"/>
      <c r="F14" s="112"/>
    </row>
    <row r="15" spans="1:14" s="57" customFormat="1" ht="25.5">
      <c r="A15" s="114"/>
      <c r="B15" s="58" t="s">
        <v>64</v>
      </c>
      <c r="C15" s="58" t="s">
        <v>8</v>
      </c>
      <c r="D15" s="58" t="s">
        <v>91</v>
      </c>
      <c r="E15" s="58" t="s">
        <v>92</v>
      </c>
      <c r="F15" s="58" t="s">
        <v>93</v>
      </c>
    </row>
    <row r="16" spans="1:14" s="57" customFormat="1">
      <c r="A16" s="59">
        <v>1</v>
      </c>
      <c r="B16" s="59">
        <v>2</v>
      </c>
      <c r="C16" s="59">
        <v>3</v>
      </c>
      <c r="D16" s="59">
        <v>4</v>
      </c>
      <c r="E16" s="59">
        <v>5</v>
      </c>
      <c r="F16" s="59">
        <v>6</v>
      </c>
    </row>
    <row r="17" spans="1:6" s="57" customFormat="1">
      <c r="A17" s="88" t="s">
        <v>58</v>
      </c>
      <c r="B17" s="63">
        <f t="shared" ref="B17:F17" si="0">B19+B21</f>
        <v>59012.468999999997</v>
      </c>
      <c r="C17" s="63">
        <f t="shared" si="0"/>
        <v>57139.954799999992</v>
      </c>
      <c r="D17" s="63">
        <f t="shared" si="0"/>
        <v>63629.957999999999</v>
      </c>
      <c r="E17" s="63">
        <f t="shared" si="0"/>
        <v>62351.666000000005</v>
      </c>
      <c r="F17" s="63">
        <f t="shared" si="0"/>
        <v>67768.305000000008</v>
      </c>
    </row>
    <row r="18" spans="1:6" s="57" customFormat="1">
      <c r="A18" s="89" t="s">
        <v>59</v>
      </c>
      <c r="B18" s="62"/>
      <c r="C18" s="62"/>
      <c r="D18" s="62"/>
      <c r="E18" s="62"/>
      <c r="F18" s="62"/>
    </row>
    <row r="19" spans="1:6" s="57" customFormat="1">
      <c r="A19" s="89" t="s">
        <v>60</v>
      </c>
      <c r="B19" s="62"/>
      <c r="C19" s="62"/>
      <c r="D19" s="61"/>
      <c r="E19" s="61">
        <v>1902.066</v>
      </c>
      <c r="F19" s="62">
        <v>3388.415</v>
      </c>
    </row>
    <row r="20" spans="1:6" s="57" customFormat="1">
      <c r="A20" s="89" t="s">
        <v>61</v>
      </c>
      <c r="B20" s="62"/>
      <c r="C20" s="62"/>
      <c r="D20" s="64"/>
      <c r="E20" s="64">
        <f>E19/E17</f>
        <v>3.0505455940824419E-2</v>
      </c>
      <c r="F20" s="64">
        <f>F19/F17</f>
        <v>4.9999996310959818E-2</v>
      </c>
    </row>
    <row r="21" spans="1:6" s="57" customFormat="1" ht="28.5">
      <c r="A21" s="88" t="s">
        <v>62</v>
      </c>
      <c r="B21" s="63">
        <f>B22+B52</f>
        <v>59012.468999999997</v>
      </c>
      <c r="C21" s="63">
        <f>C22+C52</f>
        <v>57139.954799999992</v>
      </c>
      <c r="D21" s="63">
        <f>D22+D52</f>
        <v>63629.957999999999</v>
      </c>
      <c r="E21" s="63">
        <f>E22+E52</f>
        <v>60449.600000000006</v>
      </c>
      <c r="F21" s="63">
        <f>F22+F52</f>
        <v>64379.890000000007</v>
      </c>
    </row>
    <row r="22" spans="1:6" s="57" customFormat="1" ht="34.5" customHeight="1">
      <c r="A22" s="88" t="s">
        <v>65</v>
      </c>
      <c r="B22" s="63">
        <f>SUM(B23:B51)</f>
        <v>58173.875</v>
      </c>
      <c r="C22" s="63">
        <f>SUM(C23:C51)</f>
        <v>56365.735599999993</v>
      </c>
      <c r="D22" s="63">
        <f>SUM(D23:D51)</f>
        <v>62643.104999999996</v>
      </c>
      <c r="E22" s="63">
        <f>SUM(E23:E51)</f>
        <v>59584.755000000005</v>
      </c>
      <c r="F22" s="63">
        <f>SUM(F23:F51)</f>
        <v>63413.824000000008</v>
      </c>
    </row>
    <row r="23" spans="1:6" s="57" customFormat="1" ht="34.5" customHeight="1">
      <c r="A23" s="60" t="s">
        <v>66</v>
      </c>
      <c r="B23" s="66">
        <v>11886.213</v>
      </c>
      <c r="C23" s="62">
        <v>11744.403200000001</v>
      </c>
      <c r="D23" s="62">
        <v>13601.502</v>
      </c>
      <c r="E23" s="62">
        <v>13677.959000000001</v>
      </c>
      <c r="F23" s="65">
        <v>14442.049000000001</v>
      </c>
    </row>
    <row r="24" spans="1:6" s="57" customFormat="1" ht="30">
      <c r="A24" s="89" t="s">
        <v>67</v>
      </c>
      <c r="B24" s="62">
        <v>17518.826000000001</v>
      </c>
      <c r="C24" s="62">
        <v>17385.694</v>
      </c>
      <c r="D24" s="62">
        <v>18727.983</v>
      </c>
      <c r="E24" s="62">
        <v>18697.637999999999</v>
      </c>
      <c r="F24" s="65">
        <v>19456.111000000001</v>
      </c>
    </row>
    <row r="25" spans="1:6" s="57" customFormat="1" ht="30">
      <c r="A25" s="89" t="s">
        <v>68</v>
      </c>
      <c r="B25" s="62">
        <v>8209.6180000000004</v>
      </c>
      <c r="C25" s="62">
        <v>8125.9880000000003</v>
      </c>
      <c r="D25" s="62">
        <v>8943.14</v>
      </c>
      <c r="E25" s="62">
        <v>9032.6569999999992</v>
      </c>
      <c r="F25" s="65">
        <v>9229.518</v>
      </c>
    </row>
    <row r="26" spans="1:6" s="57" customFormat="1" ht="21" customHeight="1">
      <c r="A26" s="89" t="s">
        <v>69</v>
      </c>
      <c r="B26" s="62">
        <v>898.26800000000003</v>
      </c>
      <c r="C26" s="62">
        <v>837.4556</v>
      </c>
      <c r="D26" s="62">
        <v>1736.5709999999999</v>
      </c>
      <c r="E26" s="62">
        <v>1070.606</v>
      </c>
      <c r="F26" s="65">
        <v>1123.2260000000001</v>
      </c>
    </row>
    <row r="27" spans="1:6" s="57" customFormat="1" ht="52.5" customHeight="1">
      <c r="A27" s="89" t="s">
        <v>70</v>
      </c>
      <c r="B27" s="62">
        <v>754.81200000000001</v>
      </c>
      <c r="C27" s="62">
        <v>586.90329999999994</v>
      </c>
      <c r="D27" s="62">
        <v>647.23099999999999</v>
      </c>
      <c r="E27" s="62">
        <v>319.99099999999999</v>
      </c>
      <c r="F27" s="65">
        <v>695.245</v>
      </c>
    </row>
    <row r="28" spans="1:6" s="57" customFormat="1" ht="45">
      <c r="A28" s="89" t="s">
        <v>71</v>
      </c>
      <c r="B28" s="62">
        <v>299.49</v>
      </c>
      <c r="C28" s="62">
        <v>468.21050000000002</v>
      </c>
      <c r="D28" s="62">
        <v>390.99900000000002</v>
      </c>
      <c r="E28" s="62">
        <v>260.03300000000002</v>
      </c>
      <c r="F28" s="65">
        <v>280.87099999999998</v>
      </c>
    </row>
    <row r="29" spans="1:6" s="57" customFormat="1" ht="37.5" customHeight="1">
      <c r="A29" s="89" t="s">
        <v>72</v>
      </c>
      <c r="B29" s="62">
        <v>444.00599999999997</v>
      </c>
      <c r="C29" s="62">
        <v>404.66899999999998</v>
      </c>
      <c r="D29" s="62">
        <v>422.65300000000002</v>
      </c>
      <c r="E29" s="62">
        <v>427.20699999999999</v>
      </c>
      <c r="F29" s="65">
        <v>438.31200000000001</v>
      </c>
    </row>
    <row r="30" spans="1:6" s="57" customFormat="1" ht="75">
      <c r="A30" s="89" t="s">
        <v>73</v>
      </c>
      <c r="B30" s="62">
        <v>9.702</v>
      </c>
      <c r="C30" s="62">
        <v>3.855</v>
      </c>
      <c r="D30" s="62">
        <v>8.4329999999999998</v>
      </c>
      <c r="E30" s="62">
        <v>4.1500000000000004</v>
      </c>
      <c r="F30" s="65">
        <v>4.1500000000000004</v>
      </c>
    </row>
    <row r="31" spans="1:6" s="57" customFormat="1" ht="50.25" customHeight="1">
      <c r="A31" s="89" t="s">
        <v>74</v>
      </c>
      <c r="B31" s="62">
        <v>1107.6389999999999</v>
      </c>
      <c r="C31" s="62">
        <v>1077.6110000000001</v>
      </c>
      <c r="D31" s="62">
        <v>1361.1279999999999</v>
      </c>
      <c r="E31" s="62">
        <v>1186.7909999999999</v>
      </c>
      <c r="F31" s="65">
        <v>1232.201</v>
      </c>
    </row>
    <row r="32" spans="1:6" s="57" customFormat="1" ht="45">
      <c r="A32" s="89" t="s">
        <v>75</v>
      </c>
      <c r="B32" s="62">
        <v>42.905000000000001</v>
      </c>
      <c r="C32" s="62">
        <v>65.394000000000005</v>
      </c>
      <c r="D32" s="62">
        <v>60.505000000000003</v>
      </c>
      <c r="E32" s="62">
        <v>100.98399999999999</v>
      </c>
      <c r="F32" s="65">
        <v>211.06</v>
      </c>
    </row>
    <row r="33" spans="1:6" s="57" customFormat="1" ht="60">
      <c r="A33" s="89" t="s">
        <v>76</v>
      </c>
      <c r="B33" s="62">
        <v>662.75599999999997</v>
      </c>
      <c r="C33" s="62">
        <v>476.50299999999999</v>
      </c>
      <c r="D33" s="62">
        <v>668.21100000000001</v>
      </c>
      <c r="E33" s="62">
        <v>542.63900000000001</v>
      </c>
      <c r="F33" s="65">
        <v>543.87199999999996</v>
      </c>
    </row>
    <row r="34" spans="1:6" s="57" customFormat="1" ht="33" customHeight="1">
      <c r="A34" s="89" t="s">
        <v>77</v>
      </c>
      <c r="B34" s="62">
        <v>195.952</v>
      </c>
      <c r="C34" s="62">
        <v>225.369</v>
      </c>
      <c r="D34" s="62">
        <v>323.09500000000003</v>
      </c>
      <c r="E34" s="62">
        <v>218.648</v>
      </c>
      <c r="F34" s="65">
        <v>220.61500000000001</v>
      </c>
    </row>
    <row r="35" spans="1:6" s="57" customFormat="1" ht="33" customHeight="1">
      <c r="A35" s="89" t="s">
        <v>103</v>
      </c>
      <c r="B35" s="62"/>
      <c r="C35" s="62"/>
      <c r="D35" s="62">
        <v>52.259</v>
      </c>
      <c r="E35" s="62">
        <v>27.673999999999999</v>
      </c>
      <c r="F35" s="65">
        <v>42.847000000000001</v>
      </c>
    </row>
    <row r="36" spans="1:6" s="57" customFormat="1" ht="30">
      <c r="A36" s="89" t="s">
        <v>78</v>
      </c>
      <c r="B36" s="62">
        <v>2.8450000000000002</v>
      </c>
      <c r="C36" s="62">
        <v>1.494</v>
      </c>
      <c r="D36" s="62">
        <v>1.494</v>
      </c>
      <c r="E36" s="62">
        <v>3.4940000000000002</v>
      </c>
      <c r="F36" s="65">
        <v>3.4940000000000002</v>
      </c>
    </row>
    <row r="37" spans="1:6" s="57" customFormat="1" ht="30">
      <c r="A37" s="89" t="s">
        <v>79</v>
      </c>
      <c r="B37" s="62">
        <v>391.90199999999999</v>
      </c>
      <c r="C37" s="62">
        <v>327.66770000000002</v>
      </c>
      <c r="D37" s="62">
        <v>368.37599999999998</v>
      </c>
      <c r="E37" s="62">
        <v>363.25599999999997</v>
      </c>
      <c r="F37" s="65">
        <v>379.76499999999999</v>
      </c>
    </row>
    <row r="38" spans="1:6" s="57" customFormat="1" ht="30">
      <c r="A38" s="89" t="s">
        <v>80</v>
      </c>
      <c r="B38" s="62">
        <v>3464.9369999999999</v>
      </c>
      <c r="C38" s="62">
        <v>3118.6017000000002</v>
      </c>
      <c r="D38" s="62">
        <v>3194.8980000000001</v>
      </c>
      <c r="E38" s="62">
        <v>2476.7260000000001</v>
      </c>
      <c r="F38" s="65">
        <v>4006.8910000000001</v>
      </c>
    </row>
    <row r="39" spans="1:6" s="57" customFormat="1" ht="48.75" customHeight="1">
      <c r="A39" s="89" t="s">
        <v>101</v>
      </c>
      <c r="B39" s="62">
        <v>46.468000000000004</v>
      </c>
      <c r="C39" s="62">
        <v>37.634999999999998</v>
      </c>
      <c r="D39" s="62">
        <v>49.777000000000001</v>
      </c>
      <c r="E39" s="62">
        <v>34.979999999999997</v>
      </c>
      <c r="F39" s="65">
        <v>36.667999999999999</v>
      </c>
    </row>
    <row r="40" spans="1:6" s="57" customFormat="1" ht="30">
      <c r="A40" s="89" t="s">
        <v>81</v>
      </c>
      <c r="B40" s="62">
        <v>4879</v>
      </c>
      <c r="C40" s="62">
        <v>5107.7520000000004</v>
      </c>
      <c r="D40" s="62">
        <v>4583.4340000000002</v>
      </c>
      <c r="E40" s="62">
        <v>4440.6139999999996</v>
      </c>
      <c r="F40" s="65">
        <v>4861.6310000000003</v>
      </c>
    </row>
    <row r="41" spans="1:6" s="57" customFormat="1" ht="30">
      <c r="A41" s="89" t="s">
        <v>102</v>
      </c>
      <c r="B41" s="62">
        <v>74.453999999999994</v>
      </c>
      <c r="C41" s="62">
        <v>111.5851</v>
      </c>
      <c r="D41" s="62">
        <v>66.94</v>
      </c>
      <c r="E41" s="62">
        <v>20.893000000000001</v>
      </c>
      <c r="F41" s="65">
        <v>21.321999999999999</v>
      </c>
    </row>
    <row r="42" spans="1:6" s="57" customFormat="1" ht="30">
      <c r="A42" s="89" t="s">
        <v>82</v>
      </c>
      <c r="B42" s="62">
        <v>55.569000000000003</v>
      </c>
      <c r="C42" s="62">
        <v>81.733400000000003</v>
      </c>
      <c r="D42" s="62">
        <v>83.174999999999997</v>
      </c>
      <c r="E42" s="62">
        <v>76.896000000000001</v>
      </c>
      <c r="F42" s="65">
        <v>78.057000000000002</v>
      </c>
    </row>
    <row r="43" spans="1:6" s="57" customFormat="1" ht="45">
      <c r="A43" s="89" t="s">
        <v>83</v>
      </c>
      <c r="B43" s="62">
        <v>4566.8609999999999</v>
      </c>
      <c r="C43" s="62">
        <v>4295.2379000000001</v>
      </c>
      <c r="D43" s="62">
        <v>5739.6760000000004</v>
      </c>
      <c r="E43" s="62">
        <v>5318.7049999999999</v>
      </c>
      <c r="F43" s="65">
        <v>4765.99</v>
      </c>
    </row>
    <row r="44" spans="1:6" s="57" customFormat="1" ht="30">
      <c r="A44" s="89" t="s">
        <v>84</v>
      </c>
      <c r="B44" s="62">
        <v>1287.673</v>
      </c>
      <c r="C44" s="62">
        <v>1196.6690000000001</v>
      </c>
      <c r="D44" s="62">
        <v>1520.38</v>
      </c>
      <c r="E44" s="62">
        <v>1235.1489999999999</v>
      </c>
      <c r="F44" s="65">
        <v>1280.1289999999999</v>
      </c>
    </row>
    <row r="45" spans="1:6" s="57" customFormat="1" ht="30">
      <c r="A45" s="89" t="s">
        <v>85</v>
      </c>
      <c r="B45" s="62">
        <v>132.28399999999999</v>
      </c>
      <c r="C45" s="62">
        <v>136.369</v>
      </c>
      <c r="D45" s="62">
        <v>65.436000000000007</v>
      </c>
      <c r="E45" s="62">
        <v>43.02</v>
      </c>
      <c r="F45" s="65">
        <v>59.8</v>
      </c>
    </row>
    <row r="46" spans="1:6" s="57" customFormat="1" ht="60">
      <c r="A46" s="89" t="s">
        <v>86</v>
      </c>
      <c r="B46" s="62">
        <v>1191.106</v>
      </c>
      <c r="C46" s="62">
        <v>348.63900000000001</v>
      </c>
      <c r="D46" s="62"/>
      <c r="E46" s="62"/>
      <c r="F46" s="65"/>
    </row>
    <row r="47" spans="1:6" s="57" customFormat="1" ht="51" customHeight="1">
      <c r="A47" s="89" t="s">
        <v>87</v>
      </c>
      <c r="B47" s="62">
        <v>3.65</v>
      </c>
      <c r="C47" s="62">
        <v>2.5750000000000002</v>
      </c>
      <c r="D47" s="62">
        <v>5.23</v>
      </c>
      <c r="E47" s="62">
        <v>4.0449999999999999</v>
      </c>
      <c r="F47" s="65"/>
    </row>
    <row r="48" spans="1:6" s="57" customFormat="1" ht="65.25" customHeight="1">
      <c r="A48" s="89" t="s">
        <v>104</v>
      </c>
      <c r="B48" s="62"/>
      <c r="C48" s="62"/>
      <c r="D48" s="62">
        <v>20.579000000000001</v>
      </c>
      <c r="E48" s="62"/>
      <c r="F48" s="65"/>
    </row>
    <row r="49" spans="1:6" s="57" customFormat="1" ht="30">
      <c r="A49" s="89" t="s">
        <v>88</v>
      </c>
      <c r="B49" s="62">
        <v>2.875</v>
      </c>
      <c r="C49" s="62">
        <v>197.72120000000001</v>
      </c>
      <c r="D49" s="62"/>
      <c r="E49" s="62"/>
      <c r="F49" s="65"/>
    </row>
    <row r="50" spans="1:6" s="57" customFormat="1" ht="51.75" customHeight="1">
      <c r="A50" s="89" t="s">
        <v>89</v>
      </c>
      <c r="B50" s="62">
        <v>41.156999999999996</v>
      </c>
      <c r="C50" s="62"/>
      <c r="D50" s="62"/>
      <c r="E50" s="62"/>
      <c r="F50" s="65"/>
    </row>
    <row r="51" spans="1:6" s="57" customFormat="1" ht="97.5" customHeight="1">
      <c r="A51" s="90" t="s">
        <v>90</v>
      </c>
      <c r="B51" s="62">
        <v>2.907</v>
      </c>
      <c r="C51" s="62"/>
      <c r="D51" s="62"/>
      <c r="E51" s="62"/>
      <c r="F51" s="65"/>
    </row>
    <row r="52" spans="1:6" s="57" customFormat="1" ht="28.5">
      <c r="A52" s="88" t="s">
        <v>63</v>
      </c>
      <c r="B52" s="63">
        <v>838.59399999999994</v>
      </c>
      <c r="C52" s="63">
        <v>774.2192</v>
      </c>
      <c r="D52" s="63">
        <v>986.85299999999995</v>
      </c>
      <c r="E52" s="63">
        <v>864.84500000000003</v>
      </c>
      <c r="F52" s="63">
        <v>966.06600000000003</v>
      </c>
    </row>
    <row r="53" spans="1:6" s="87" customFormat="1" ht="25.5" customHeight="1">
      <c r="A53" s="88" t="s">
        <v>95</v>
      </c>
      <c r="B53" s="86"/>
      <c r="C53" s="86"/>
      <c r="D53" s="86"/>
      <c r="E53" s="86">
        <f t="shared" ref="E53:F53" si="1">E19</f>
        <v>1902.066</v>
      </c>
      <c r="F53" s="86">
        <f t="shared" si="1"/>
        <v>3388.415</v>
      </c>
    </row>
    <row r="55" spans="1:6" s="56" customFormat="1">
      <c r="A55" s="107" t="s">
        <v>52</v>
      </c>
      <c r="B55" s="105"/>
      <c r="C55" s="105"/>
      <c r="D55" s="105"/>
      <c r="E55" s="105"/>
      <c r="F55" s="105"/>
    </row>
    <row r="56" spans="1:6" s="56" customFormat="1"/>
  </sheetData>
  <mergeCells count="11">
    <mergeCell ref="C1:F1"/>
    <mergeCell ref="C2:F2"/>
    <mergeCell ref="C3:F3"/>
    <mergeCell ref="A55:F55"/>
    <mergeCell ref="B14:F14"/>
    <mergeCell ref="A14:A15"/>
    <mergeCell ref="A5:F5"/>
    <mergeCell ref="A9:F9"/>
    <mergeCell ref="A10:F10"/>
    <mergeCell ref="A11:F11"/>
    <mergeCell ref="C4:F4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прогноз СЭР</vt:lpstr>
      <vt:lpstr>КБ</vt:lpstr>
      <vt:lpstr>ОБ</vt:lpstr>
      <vt:lpstr>ГП</vt:lpstr>
      <vt:lpstr>ГП!Заголовки_для_печати</vt:lpstr>
      <vt:lpstr>ГП!Область_печати</vt:lpstr>
      <vt:lpstr>КБ!Область_печати</vt:lpstr>
      <vt:lpstr>ОБ!Область_печати</vt:lpstr>
      <vt:lpstr>'прогноз 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2016-02-25T06:39:47Z</cp:lastPrinted>
  <dcterms:created xsi:type="dcterms:W3CDTF">2006-09-28T05:33:49Z</dcterms:created>
  <dcterms:modified xsi:type="dcterms:W3CDTF">2017-10-13T09:18:02Z</dcterms:modified>
</cp:coreProperties>
</file>