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defaultThemeVersion="124226"/>
  <bookViews>
    <workbookView xWindow="0" yWindow="0" windowWidth="28770" windowHeight="12360"/>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госучрежд'!$B$5:$N$94</definedName>
    <definedName name="_xlnm.Print_Area" localSheetId="1">'Объемы ассигн без имущ и нал'!$B$5:$K$216</definedName>
    <definedName name="_xlnm.Print_Area" localSheetId="2">'Объемы ассигн на имущ и нал'!$B$5:$J$33</definedName>
    <definedName name="_xlnm.Print_Area" localSheetId="3">'Объемы бюдж ассигн'!$B$5:$J$35</definedName>
    <definedName name="_xlnm.Print_Area" localSheetId="0">'Показ объема услуг работ'!$B$4:$H$147</definedName>
  </definedNames>
  <calcPr calcId="125725"/>
</workbook>
</file>

<file path=xl/calcChain.xml><?xml version="1.0" encoding="utf-8"?>
<calcChain xmlns="http://schemas.openxmlformats.org/spreadsheetml/2006/main">
  <c r="H30" i="30"/>
  <c r="I30"/>
  <c r="J30"/>
  <c r="G30"/>
  <c r="I207" i="29"/>
  <c r="J207"/>
  <c r="K207"/>
  <c r="H207"/>
  <c r="I190"/>
  <c r="J190"/>
  <c r="K190"/>
  <c r="H190"/>
  <c r="J174"/>
  <c r="K174"/>
  <c r="F127" i="23"/>
  <c r="G127"/>
  <c r="H127"/>
  <c r="E127"/>
  <c r="H100" i="29"/>
  <c r="I100"/>
  <c r="J100"/>
  <c r="K100"/>
  <c r="H96"/>
  <c r="I96"/>
  <c r="J96"/>
  <c r="K96"/>
  <c r="I77"/>
  <c r="I80" s="1"/>
  <c r="H77"/>
  <c r="H80" s="1"/>
  <c r="I73"/>
  <c r="J73" s="1"/>
  <c r="H92"/>
  <c r="I92"/>
  <c r="J92"/>
  <c r="K92"/>
  <c r="H88"/>
  <c r="I88"/>
  <c r="J88"/>
  <c r="K88"/>
  <c r="H84"/>
  <c r="I84"/>
  <c r="J84"/>
  <c r="K84"/>
  <c r="J80"/>
  <c r="K80"/>
  <c r="H76"/>
  <c r="I69"/>
  <c r="I57"/>
  <c r="I60" s="1"/>
  <c r="H57"/>
  <c r="H60" s="1"/>
  <c r="H72"/>
  <c r="I72"/>
  <c r="J72"/>
  <c r="K72"/>
  <c r="J60"/>
  <c r="K60"/>
  <c r="H64"/>
  <c r="I64"/>
  <c r="J64"/>
  <c r="K64"/>
  <c r="H68"/>
  <c r="I68"/>
  <c r="J68"/>
  <c r="K68"/>
  <c r="H52"/>
  <c r="I52"/>
  <c r="J52"/>
  <c r="K52"/>
  <c r="H56"/>
  <c r="I56"/>
  <c r="J56"/>
  <c r="K56"/>
  <c r="I48"/>
  <c r="J48"/>
  <c r="K48"/>
  <c r="I44"/>
  <c r="J44"/>
  <c r="K44"/>
  <c r="I40"/>
  <c r="J40"/>
  <c r="K40"/>
  <c r="I36"/>
  <c r="J36"/>
  <c r="K36"/>
  <c r="I32"/>
  <c r="J32"/>
  <c r="K32"/>
  <c r="H32"/>
  <c r="I28"/>
  <c r="J28"/>
  <c r="K28"/>
  <c r="I24"/>
  <c r="J24"/>
  <c r="K24"/>
  <c r="H48"/>
  <c r="H44"/>
  <c r="H40"/>
  <c r="H36"/>
  <c r="H28"/>
  <c r="H24"/>
  <c r="H103"/>
  <c r="I103"/>
  <c r="J103"/>
  <c r="K103"/>
  <c r="H106"/>
  <c r="I106"/>
  <c r="J106"/>
  <c r="K106"/>
  <c r="H109"/>
  <c r="I109"/>
  <c r="J109"/>
  <c r="K109"/>
  <c r="H112"/>
  <c r="I112"/>
  <c r="J112"/>
  <c r="K112"/>
  <c r="H115"/>
  <c r="I115"/>
  <c r="J115"/>
  <c r="K115"/>
  <c r="H118"/>
  <c r="I118"/>
  <c r="J118"/>
  <c r="K118"/>
  <c r="H121"/>
  <c r="I121"/>
  <c r="J121"/>
  <c r="K121"/>
  <c r="H124"/>
  <c r="I124"/>
  <c r="J124"/>
  <c r="K124"/>
  <c r="H127"/>
  <c r="I127"/>
  <c r="J127"/>
  <c r="K127"/>
  <c r="I76" l="1"/>
  <c r="K73"/>
  <c r="K76" s="1"/>
  <c r="J76"/>
  <c r="H176" l="1"/>
  <c r="J176"/>
  <c r="K176"/>
  <c r="H132"/>
  <c r="I132"/>
  <c r="J132"/>
  <c r="K132"/>
  <c r="H137"/>
  <c r="I137"/>
  <c r="J137"/>
  <c r="K137"/>
  <c r="H142"/>
  <c r="I142"/>
  <c r="J142"/>
  <c r="K142"/>
  <c r="H147"/>
  <c r="I147"/>
  <c r="J147"/>
  <c r="K147"/>
  <c r="H150"/>
  <c r="I150"/>
  <c r="J150"/>
  <c r="K150"/>
  <c r="H153"/>
  <c r="I153"/>
  <c r="J153"/>
  <c r="K153"/>
  <c r="H156"/>
  <c r="I156"/>
  <c r="J156"/>
  <c r="K156"/>
  <c r="H160"/>
  <c r="I160"/>
  <c r="J160"/>
  <c r="K160"/>
  <c r="H20"/>
  <c r="I17"/>
  <c r="I20" s="1"/>
  <c r="H16"/>
  <c r="I13"/>
  <c r="I16" s="1"/>
  <c r="E33" i="23"/>
  <c r="H164" i="29"/>
  <c r="I164"/>
  <c r="J164"/>
  <c r="K164"/>
  <c r="H168"/>
  <c r="I168"/>
  <c r="J168"/>
  <c r="K168"/>
  <c r="H171"/>
  <c r="I171"/>
  <c r="J171"/>
  <c r="K171"/>
  <c r="I176"/>
  <c r="H177"/>
  <c r="I177"/>
  <c r="J177"/>
  <c r="K177"/>
  <c r="H178"/>
  <c r="I178"/>
  <c r="J178"/>
  <c r="K178"/>
  <c r="H179"/>
  <c r="I179"/>
  <c r="J179"/>
  <c r="K179"/>
  <c r="H180"/>
  <c r="I180"/>
  <c r="J180"/>
  <c r="K180"/>
  <c r="H182"/>
  <c r="I182"/>
  <c r="J182"/>
  <c r="K182"/>
  <c r="H183"/>
  <c r="I183"/>
  <c r="J183"/>
  <c r="K183"/>
  <c r="H191"/>
  <c r="H193" s="1"/>
  <c r="I193"/>
  <c r="J193"/>
  <c r="K193"/>
  <c r="H196"/>
  <c r="I196"/>
  <c r="J196"/>
  <c r="K196"/>
  <c r="H197"/>
  <c r="H200" s="1"/>
  <c r="I200"/>
  <c r="J200"/>
  <c r="K200"/>
  <c r="H203"/>
  <c r="H212" s="1"/>
  <c r="I203"/>
  <c r="I212" s="1"/>
  <c r="J203"/>
  <c r="J212" s="1"/>
  <c r="K203"/>
  <c r="K212" s="1"/>
  <c r="H206"/>
  <c r="I206"/>
  <c r="J206"/>
  <c r="K206"/>
  <c r="I208"/>
  <c r="J208"/>
  <c r="K208"/>
  <c r="H209"/>
  <c r="I209"/>
  <c r="J209"/>
  <c r="K209"/>
  <c r="I210"/>
  <c r="J210"/>
  <c r="K210"/>
  <c r="H211"/>
  <c r="I211"/>
  <c r="J211"/>
  <c r="K211"/>
  <c r="H213"/>
  <c r="I213"/>
  <c r="J213"/>
  <c r="K213"/>
  <c r="I181" l="1"/>
  <c r="I214"/>
  <c r="K214"/>
  <c r="J214"/>
  <c r="K181"/>
  <c r="I175"/>
  <c r="H208"/>
  <c r="J181"/>
  <c r="H181"/>
  <c r="J175"/>
  <c r="H175"/>
  <c r="H210"/>
  <c r="J13"/>
  <c r="J16" s="1"/>
  <c r="K175"/>
  <c r="J17"/>
  <c r="H18" i="31"/>
  <c r="I18"/>
  <c r="J18"/>
  <c r="G18"/>
  <c r="E103" i="23"/>
  <c r="E93"/>
  <c r="F88"/>
  <c r="G88"/>
  <c r="H88"/>
  <c r="E88"/>
  <c r="H93"/>
  <c r="G93"/>
  <c r="F93"/>
  <c r="H98"/>
  <c r="G98"/>
  <c r="F98"/>
  <c r="E98"/>
  <c r="F103"/>
  <c r="G103"/>
  <c r="H103"/>
  <c r="F139"/>
  <c r="G139"/>
  <c r="H139"/>
  <c r="E139"/>
  <c r="I185" i="29" l="1"/>
  <c r="I215" s="1"/>
  <c r="H185"/>
  <c r="K185"/>
  <c r="K215" s="1"/>
  <c r="H214"/>
  <c r="J185"/>
  <c r="J215" s="1"/>
  <c r="K13"/>
  <c r="K16" s="1"/>
  <c r="H215"/>
  <c r="K17"/>
  <c r="K20" s="1"/>
  <c r="J20"/>
  <c r="H24" i="31"/>
  <c r="I24"/>
  <c r="J24"/>
  <c r="G24"/>
  <c r="E135" i="23"/>
  <c r="H23" i="31" l="1"/>
  <c r="H25" l="1"/>
  <c r="I25"/>
  <c r="J25"/>
  <c r="G25"/>
  <c r="H145" i="23"/>
  <c r="G145"/>
  <c r="F145"/>
  <c r="E145"/>
  <c r="E142"/>
  <c r="E132"/>
  <c r="I23" i="31"/>
  <c r="J23"/>
  <c r="G23"/>
  <c r="F129" i="23"/>
  <c r="G129"/>
  <c r="H129"/>
  <c r="E129"/>
  <c r="H20" i="31" l="1"/>
  <c r="I20"/>
  <c r="J20"/>
  <c r="G20"/>
  <c r="H19"/>
  <c r="I19"/>
  <c r="J19"/>
  <c r="G19"/>
  <c r="H17"/>
  <c r="I17"/>
  <c r="J17"/>
  <c r="G17"/>
  <c r="F142" i="23" l="1"/>
  <c r="G142"/>
  <c r="H142"/>
  <c r="H112"/>
  <c r="G112"/>
  <c r="F112"/>
  <c r="E112"/>
  <c r="H109"/>
  <c r="G109"/>
  <c r="F109"/>
  <c r="E109"/>
  <c r="F106"/>
  <c r="G106"/>
  <c r="H106"/>
  <c r="E106"/>
  <c r="H16" i="31" l="1"/>
  <c r="H15"/>
  <c r="I15"/>
  <c r="J15"/>
  <c r="G15"/>
  <c r="E121" i="23" l="1"/>
  <c r="F135" l="1"/>
  <c r="G135"/>
  <c r="H135"/>
  <c r="F132"/>
  <c r="G132"/>
  <c r="H132"/>
  <c r="E124"/>
  <c r="F124"/>
  <c r="G124"/>
  <c r="H124"/>
  <c r="F121"/>
  <c r="G121"/>
  <c r="H121"/>
  <c r="E118"/>
  <c r="F115"/>
  <c r="G115"/>
  <c r="H115"/>
  <c r="E115"/>
  <c r="H83"/>
  <c r="G83"/>
  <c r="F83"/>
  <c r="E83"/>
  <c r="H54"/>
  <c r="G54"/>
  <c r="F54"/>
  <c r="E54"/>
  <c r="H51"/>
  <c r="G51"/>
  <c r="F51"/>
  <c r="E51"/>
  <c r="H48"/>
  <c r="G48"/>
  <c r="F48"/>
  <c r="E48"/>
  <c r="H45"/>
  <c r="G45"/>
  <c r="F45"/>
  <c r="E45"/>
  <c r="H42"/>
  <c r="G42"/>
  <c r="F42"/>
  <c r="E42"/>
  <c r="H39"/>
  <c r="G39"/>
  <c r="F39"/>
  <c r="E39"/>
  <c r="F33"/>
  <c r="G33"/>
  <c r="H33"/>
  <c r="I16" i="31" l="1"/>
  <c r="J16"/>
  <c r="G16"/>
  <c r="H34" i="23"/>
  <c r="H36" s="1"/>
  <c r="G34"/>
  <c r="G36" s="1"/>
  <c r="F34"/>
  <c r="F36" s="1"/>
  <c r="E34"/>
  <c r="E36" s="1"/>
  <c r="I36" i="31" l="1"/>
  <c r="H36"/>
  <c r="J22"/>
  <c r="I22"/>
  <c r="H22"/>
  <c r="G22"/>
  <c r="J21"/>
  <c r="J32" s="1"/>
  <c r="H21"/>
  <c r="G21"/>
  <c r="I21"/>
  <c r="I32" s="1"/>
  <c r="G32" l="1"/>
  <c r="H32"/>
  <c r="H37" s="1"/>
  <c r="G36"/>
  <c r="I37"/>
  <c r="J36"/>
  <c r="G37" l="1"/>
  <c r="J37"/>
</calcChain>
</file>

<file path=xl/sharedStrings.xml><?xml version="1.0" encoding="utf-8"?>
<sst xmlns="http://schemas.openxmlformats.org/spreadsheetml/2006/main" count="1072" uniqueCount="157">
  <si>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</si>
  <si>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</si>
  <si>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</si>
  <si>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</si>
  <si>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</si>
  <si>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</si>
  <si>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</si>
  <si>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</si>
  <si>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</si>
  <si>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</si>
  <si>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</si>
  <si>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</si>
  <si>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</si>
  <si>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</si>
  <si>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</si>
  <si>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</si>
  <si>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</si>
  <si>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</si>
  <si>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</si>
  <si>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 xml:space="preserve">                  (должность)</t>
  </si>
  <si>
    <t>Исполнитель</t>
  </si>
  <si>
    <t>"______"_______________________20_____г.</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</si>
  <si>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</si>
  <si>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</si>
  <si>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</si>
  <si>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</si>
  <si>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</si>
  <si>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</si>
  <si>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</si>
  <si>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</si>
  <si>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СПРАВОЧНО:                                                               Общее количество подведомственных государственных учреждений</t>
  </si>
  <si>
    <t>2016 год</t>
  </si>
  <si>
    <t>Показатели объема государственных услуг (работ)</t>
  </si>
  <si>
    <t>оказывающих государственные услуги (выполняющих работы)</t>
  </si>
  <si>
    <t>II. Работы *</t>
  </si>
  <si>
    <t>* - показатель указывается в случае, если установленный в государственном задании показатель объема работы имеет количественное выражение</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</si>
  <si>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</si>
  <si>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</si>
  <si>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</si>
  <si>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</si>
  <si>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</si>
  <si>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</si>
  <si>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</si>
  <si>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</si>
  <si>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2017 год (текущий финансовый                год)</t>
  </si>
  <si>
    <t>2018 год (очередной финансовый            год)</t>
  </si>
  <si>
    <t>2019 год                     (1-й год планового периода)</t>
  </si>
  <si>
    <t>2020 год                  (2-й год планового периода)</t>
  </si>
  <si>
    <t>Реализация основных общеобразовательных программ основного общего образования</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</si>
  <si>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</si>
  <si>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дополнительных общеразвивающих программ</t>
  </si>
  <si>
    <t>Реализация образовательных программ среднего профессионального образования - программ подготовки специалистов среднего звена</t>
  </si>
  <si>
    <t>Реализация образовательных программ среднего профессионального образования - программ подготовки квалифицированных рабочих, служащих</t>
  </si>
  <si>
    <t>численность обучающихся</t>
  </si>
  <si>
    <t>человек</t>
  </si>
  <si>
    <t>человекочасы</t>
  </si>
  <si>
    <t>2017 год                                                 (текущий финансовый год)</t>
  </si>
  <si>
    <t>2018 год                                                   (очередной финансовый год)</t>
  </si>
  <si>
    <t>Реализация основных общеобразовательных программ основного общего образования (СУВУ)</t>
  </si>
  <si>
    <t>075</t>
  </si>
  <si>
    <t>07</t>
  </si>
  <si>
    <t>03</t>
  </si>
  <si>
    <t>02 3 00 70100</t>
  </si>
  <si>
    <t>611</t>
  </si>
  <si>
    <t>02 1 00 70100</t>
  </si>
  <si>
    <t>04</t>
  </si>
  <si>
    <t>08</t>
  </si>
  <si>
    <t>02 6 00 70100</t>
  </si>
  <si>
    <t>ЛОМ.ДОМ</t>
  </si>
  <si>
    <t>09</t>
  </si>
  <si>
    <t>621</t>
  </si>
  <si>
    <t>НАДЕЖДА</t>
  </si>
  <si>
    <t>Реализация основных общеобразовательных программ основного общего образования (суву)</t>
  </si>
  <si>
    <t>сиверко</t>
  </si>
  <si>
    <t>спо</t>
  </si>
  <si>
    <t>2020 год   (2-й год планового периода)</t>
  </si>
  <si>
    <t>Реализация дополнительных общеразвивающих программ: техническая направленность</t>
  </si>
  <si>
    <t>Реализация дополнительных общеразвивающих программ: художественная направленность</t>
  </si>
  <si>
    <t>Реализация дополнительных общеразвивающих программ: туристко-краеведческая направленность</t>
  </si>
  <si>
    <t>Реализация дополнительных общеразвивающих программ: естественно-научной направленности</t>
  </si>
  <si>
    <t>Реализация дополнительных общеразвивающих программ:очная с применением дистанционных образовательных технологий</t>
  </si>
  <si>
    <t xml:space="preserve">Реализация дополнительных общеразвивающих программ: очно-заочная </t>
  </si>
  <si>
    <t>Реализация дополнительных общеразвивающих программ:физкультурно-спортивная направленность</t>
  </si>
  <si>
    <t>Реализация дополнительных общеразвивающих программ:социально-педагогическая направленность</t>
  </si>
  <si>
    <t xml:space="preserve">количество человеко-часов </t>
  </si>
  <si>
    <t>ддют+дшнр</t>
  </si>
  <si>
    <t>кол-во участников</t>
  </si>
  <si>
    <t>количество мероприятий</t>
  </si>
  <si>
    <t>единица</t>
  </si>
  <si>
    <t>количество человеко-часов</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</si>
  <si>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 способностей к занятиям физической культурой и спортом, интереса к научной (научно-исследовательской) деятельности, творческой деятельности, физкультурно-спортивной деятельности</t>
  </si>
  <si>
    <t>Методическое обеспечение в образовательной деятельности</t>
  </si>
  <si>
    <t>Реализация дополнительных профессиональных программ профессиональной переподготовки                              (очно-заочная)</t>
  </si>
  <si>
    <t>Реализация дополнительных профессиональных программ   повышения квалификации                                               (очно-заочная)</t>
  </si>
  <si>
    <t>Реализация дополнительных профессиональных программ   повышения квалификации                                               (заочная)</t>
  </si>
  <si>
    <t>Реализация дополнительных профессиональных программ   повышения квалификации                                               (очная)</t>
  </si>
  <si>
    <t>иппк</t>
  </si>
  <si>
    <t>Информационно-технологическое обеспечение управления системой образования</t>
  </si>
  <si>
    <t>Оценка качества образования</t>
  </si>
  <si>
    <t>Присмотр и уход</t>
  </si>
  <si>
    <t>Психолого-педагогическое консультирование обучающихся, их родителей (законных представителей) и педагогических работников</t>
  </si>
  <si>
    <t>Реализация дополнительных профессиональных программ повышения квалификации</t>
  </si>
  <si>
    <t>Организация мероприятий, направленных на профилактику асоциального и деструктивного поведения подростков и молодежи, поддержки детей и молодежи, находящейся в социально опасном положении</t>
  </si>
  <si>
    <t>число детей</t>
  </si>
  <si>
    <t>число обучающихся, их родителей (законных представителей) и педагогических работников</t>
  </si>
  <si>
    <t>ЦОКО</t>
  </si>
  <si>
    <t>штука</t>
  </si>
  <si>
    <t>05</t>
  </si>
  <si>
    <t>02 4 00 70100</t>
  </si>
  <si>
    <t>02 4 00 R4980</t>
  </si>
  <si>
    <t>58 0 00 70100</t>
  </si>
  <si>
    <t>ИИПК</t>
  </si>
  <si>
    <t>Реализация дополнительных профессиональных программ   повышения квалификации (очно-заочная)</t>
  </si>
  <si>
    <t>Реализация дополнительных профессиональных программ   повышения квалификации (заочная)</t>
  </si>
  <si>
    <t>Реализация дополнительных профессиональных программ   повышения квалификации (очная)</t>
  </si>
  <si>
    <t>2020 год                                                             (2-й год планового периода)</t>
  </si>
  <si>
    <t>ломдом</t>
  </si>
  <si>
    <t>Техническое сопровождение и эксплуатация, вывод из эксплуатации информационных систем и компонентов информационно-телекоммуникационной инфраструктуры</t>
  </si>
  <si>
    <t>цоко</t>
  </si>
  <si>
    <t xml:space="preserve">количество ИС обеспечения специальной деятельности </t>
  </si>
  <si>
    <t>иппк+ цоко</t>
  </si>
  <si>
    <t>ИТОГО</t>
  </si>
  <si>
    <t>надя</t>
  </si>
  <si>
    <t>Итого по работам</t>
  </si>
  <si>
    <t xml:space="preserve">Реализация основных общеобразовательных программ основного общего образования </t>
  </si>
  <si>
    <t xml:space="preserve">Реализация основных общеобразовательных программ среднего общего образования </t>
  </si>
  <si>
    <t xml:space="preserve">Реализация дополнительных общеразвивающих программ </t>
  </si>
  <si>
    <t xml:space="preserve">Реализация основных общеобразовательных программ основного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</si>
  <si>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 xml:space="preserve">Реализация основных общеобразовательных программ среднего общего образования, интегрированных с дополнительными общеразвивающими программами, имеющими целью подготовку несовершеннолетних обучающихся к военной или государственной службе, в том числе к государственной службе российского казачества </t>
  </si>
  <si>
    <t>Содержание детей</t>
  </si>
  <si>
    <t>Содержание и воспитание детей-сирот и детей, оставшихся без попечения родителей, детей, находящихся в трудной жизненной ситуации</t>
  </si>
  <si>
    <t>Содержание лиц из числа детей-сирот и детей, оставшихся без попечения родителей, завершивших пребывание в организации для детей-сирот, но не старше 23 лет</t>
  </si>
  <si>
    <t>человеко-час</t>
  </si>
  <si>
    <t xml:space="preserve">Численность граждан, получивших социальные услуги </t>
  </si>
  <si>
    <t>численность граждан, получивших социальные услуги</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</si>
  <si>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</si>
  <si>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Подготовка граждан, выразивших желание принять детей-сирот и детей, оставшихся без попечения родителей, на семейные формы устройства</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</si>
  <si>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1-12 классы</t>
  </si>
  <si>
    <t>Реализация адаптированных основных общеобразовательных программ для детей с умственной отсталостью. Обучающиеся с ограниченными возможностями здоровья (ОВЗ) проходящие обучение по состоянию здоровья на дому</t>
  </si>
  <si>
    <t>Реализация общеобразовательных программ
 1-4 классы</t>
  </si>
  <si>
    <t>Реализация общеобразовательных программ
 5-9 классы</t>
  </si>
  <si>
    <t>Реализация основных общеобразовательных программ начального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</si>
  <si>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t>
  </si>
  <si>
    <t>Реализация основных общеобразовательных программ начального общего образования (адаптированная образовательная программа)   дети-инвалиды проходящие обучение по состоянию здоровья на дому</t>
  </si>
  <si>
    <t>Реализация основных общеобразовательных программ основного общего образования (адаптированная образовательная программа) обучающиеся с ограниченными возможностями здоровья (ОВЗ) проходящие обучение по состоянию здоровья на дому</t>
  </si>
  <si>
    <t>Реализация основных общеобразовательных программ среднего общего образования (адаптированная образовательная программа) обучающиеся с ограниченными возможностями здоровья (ОВЗ)</t>
  </si>
  <si>
    <t>02</t>
  </si>
  <si>
    <t>02 2 00 70100</t>
  </si>
  <si>
    <t>Реализация адаптированных основных общеобразовательных программ для детей с умственной отсталостьюобучающиеся с ограниченными возможностями здоровья (ОВЗ) 
1-12 классы</t>
  </si>
  <si>
    <t>2019 год (1-й год планового периода)</t>
  </si>
  <si>
    <t>министерству образования и науки Архангельской области,</t>
  </si>
  <si>
    <t>исполняющий обязанности министра</t>
  </si>
  <si>
    <t>С.А. Котлов</t>
  </si>
  <si>
    <t>консультант</t>
  </si>
  <si>
    <t>Л.Г. Шмарченко</t>
  </si>
  <si>
    <t>2020 год (2-й год планового периода)</t>
  </si>
  <si>
    <r>
      <rPr>
        <sz val="14"/>
        <rFont val="Arial"/>
        <family val="2"/>
        <charset val="204"/>
      </rPr>
      <t xml:space="preserve">Главный распорядитель средств областного бюджета </t>
    </r>
    <r>
      <rPr>
        <b/>
        <sz val="14"/>
        <rFont val="Arial"/>
        <family val="2"/>
        <charset val="204"/>
      </rPr>
      <t>министерство образования и науки Архангельской области</t>
    </r>
  </si>
</sst>
</file>

<file path=xl/styles.xml><?xml version="1.0" encoding="utf-8"?>
<styleSheet xmlns="http://schemas.openxmlformats.org/spreadsheetml/2006/main">
  <numFmts count="6">
    <numFmt numFmtId="164" formatCode="#,##0.0"/>
    <numFmt numFmtId="165" formatCode="_-* #,##0.0_р_._-;\-* #,##0.0_р_._-;_-* &quot;-&quot;?_р_._-;_-@_-"/>
    <numFmt numFmtId="166" formatCode="#,##0.0_ ;\-#,##0.0\ "/>
    <numFmt numFmtId="167" formatCode="0_ ;\-0\ "/>
    <numFmt numFmtId="168" formatCode="#,##0.00_ ;\-#,##0.00\ "/>
    <numFmt numFmtId="169" formatCode="#,##0.00\ &quot;₽&quot;"/>
  </numFmts>
  <fonts count="41">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4"/>
      <name val="Arial"/>
      <family val="2"/>
      <charset val="204"/>
    </font>
    <font>
      <sz val="14"/>
      <name val="Arial Cyr"/>
      <charset val="204"/>
    </font>
    <font>
      <sz val="12"/>
      <color indexed="8"/>
      <name val="Arial"/>
      <family val="2"/>
      <charset val="204"/>
    </font>
    <font>
      <sz val="14"/>
      <color indexed="8"/>
      <name val="Arial"/>
      <family val="2"/>
      <charset val="204"/>
    </font>
    <font>
      <sz val="11"/>
      <name val="Times New Roman"/>
      <family val="1"/>
      <charset val="204"/>
    </font>
    <font>
      <sz val="13"/>
      <name val="Arial Cyr"/>
      <charset val="204"/>
    </font>
    <font>
      <b/>
      <sz val="10"/>
      <name val="Arial"/>
      <family val="2"/>
      <charset val="204"/>
    </font>
    <font>
      <sz val="13"/>
      <name val="Arial"/>
      <family val="2"/>
      <charset val="204"/>
    </font>
    <font>
      <b/>
      <sz val="13"/>
      <name val="Arial"/>
      <family val="2"/>
      <charset val="204"/>
    </font>
    <font>
      <b/>
      <sz val="13"/>
      <name val="Arial Cyr"/>
      <charset val="204"/>
    </font>
    <font>
      <sz val="12"/>
      <color indexed="8"/>
      <name val="Arial"/>
      <family val="2"/>
      <charset val="204"/>
    </font>
    <font>
      <b/>
      <sz val="12"/>
      <name val="Arial"/>
      <family val="2"/>
      <charset val="204"/>
    </font>
    <font>
      <sz val="8"/>
      <color indexed="8"/>
      <name val="Arial"/>
      <family val="2"/>
      <charset val="204"/>
    </font>
    <font>
      <sz val="9"/>
      <name val="Arial"/>
      <family val="2"/>
      <charset val="204"/>
    </font>
    <font>
      <sz val="10"/>
      <color indexed="8"/>
      <name val="MS Sans Serif"/>
      <family val="2"/>
      <charset val="204"/>
    </font>
    <font>
      <sz val="13"/>
      <name val="Times New Roman"/>
      <family val="1"/>
      <charset val="204"/>
    </font>
    <font>
      <sz val="13"/>
      <name val="Arial Cyr"/>
      <family val="2"/>
      <charset val="204"/>
    </font>
    <font>
      <sz val="10"/>
      <name val="Times New Roman"/>
      <family val="1"/>
      <charset val="204"/>
    </font>
    <font>
      <sz val="8"/>
      <color indexed="8"/>
      <name val="Times New Roman"/>
      <family val="1"/>
      <charset val="204"/>
    </font>
    <font>
      <b/>
      <sz val="9"/>
      <color indexed="10"/>
      <name val="Times New Roman"/>
      <family val="1"/>
      <charset val="204"/>
    </font>
    <font>
      <sz val="14"/>
      <color indexed="8"/>
      <name val="Times New Roman"/>
      <family val="1"/>
      <charset val="204"/>
    </font>
    <font>
      <sz val="12"/>
      <color indexed="8"/>
      <name val="Times New Roman"/>
      <family val="1"/>
      <charset val="204"/>
    </font>
    <font>
      <b/>
      <sz val="14"/>
      <name val="Times New Roman"/>
      <family val="1"/>
      <charset val="204"/>
    </font>
    <font>
      <b/>
      <sz val="16"/>
      <name val="Times New Roman"/>
      <family val="1"/>
      <charset val="204"/>
    </font>
    <font>
      <sz val="14"/>
      <name val="Times New Roman"/>
      <family val="1"/>
      <charset val="204"/>
    </font>
    <font>
      <b/>
      <sz val="8"/>
      <name val="Times New Roman"/>
      <family val="1"/>
      <charset val="204"/>
    </font>
    <font>
      <sz val="12"/>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53">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hair">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s>
  <cellStyleXfs count="5">
    <xf numFmtId="0" fontId="0" fillId="0" borderId="0"/>
    <xf numFmtId="0" fontId="4" fillId="0" borderId="0"/>
    <xf numFmtId="0" fontId="4" fillId="0" borderId="0" applyNumberFormat="0" applyFill="0" applyBorder="0" applyAlignment="0" applyProtection="0"/>
    <xf numFmtId="0" fontId="5" fillId="0" borderId="0"/>
    <xf numFmtId="0" fontId="27" fillId="0" borderId="0"/>
  </cellStyleXfs>
  <cellXfs count="304">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0" fontId="10" fillId="0" borderId="2" xfId="3" applyNumberFormat="1" applyFont="1" applyFill="1" applyBorder="1" applyAlignment="1" applyProtection="1">
      <alignment horizontal="center" vertical="center" wrapText="1"/>
      <protection locked="0"/>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15" fillId="0" borderId="0" xfId="3" applyNumberFormat="1" applyFont="1" applyFill="1" applyBorder="1" applyAlignment="1" applyProtection="1">
      <alignment horizontal="right" vertical="center"/>
      <protection locked="0"/>
    </xf>
    <xf numFmtId="0" fontId="15" fillId="0" borderId="0" xfId="3" applyNumberFormat="1" applyFont="1" applyFill="1" applyBorder="1" applyAlignment="1" applyProtection="1">
      <alignment horizontal="right" vertical="center" wrapText="1"/>
      <protection locked="0"/>
    </xf>
    <xf numFmtId="0" fontId="10" fillId="0" borderId="3" xfId="3" applyNumberFormat="1" applyFont="1" applyFill="1" applyBorder="1" applyAlignment="1" applyProtection="1">
      <alignment horizontal="center" vertical="center" wrapText="1"/>
      <protection locked="0"/>
    </xf>
    <xf numFmtId="0" fontId="10" fillId="0" borderId="4" xfId="3" applyNumberFormat="1" applyFont="1" applyFill="1" applyBorder="1" applyAlignment="1" applyProtection="1">
      <alignment horizontal="center" vertical="center" wrapText="1"/>
      <protection locked="0"/>
    </xf>
    <xf numFmtId="0" fontId="10" fillId="0" borderId="5" xfId="3" applyNumberFormat="1" applyFont="1" applyFill="1" applyBorder="1" applyAlignment="1" applyProtection="1">
      <alignment horizontal="center" vertical="center" wrapText="1"/>
      <protection locked="0"/>
    </xf>
    <xf numFmtId="0" fontId="10" fillId="0" borderId="6" xfId="3" applyNumberFormat="1" applyFont="1" applyFill="1" applyBorder="1" applyAlignment="1" applyProtection="1">
      <alignment horizontal="center" vertical="center" wrapText="1"/>
      <protection locked="0"/>
    </xf>
    <xf numFmtId="0" fontId="0" fillId="0" borderId="0" xfId="0" applyAlignment="1">
      <alignment horizontal="right" vertical="center" wrapText="1"/>
    </xf>
    <xf numFmtId="0" fontId="20" fillId="0" borderId="23" xfId="3" applyNumberFormat="1" applyFont="1" applyFill="1" applyBorder="1" applyAlignment="1" applyProtection="1">
      <alignment horizontal="center" vertical="center" wrapText="1"/>
      <protection locked="0"/>
    </xf>
    <xf numFmtId="0" fontId="20" fillId="0" borderId="24" xfId="3" applyNumberFormat="1" applyFont="1" applyFill="1" applyBorder="1" applyAlignment="1" applyProtection="1">
      <alignment horizontal="center" vertical="center" wrapText="1"/>
      <protection locked="0"/>
    </xf>
    <xf numFmtId="0" fontId="20" fillId="0" borderId="25" xfId="3" applyNumberFormat="1" applyFont="1" applyFill="1" applyBorder="1" applyAlignment="1" applyProtection="1">
      <alignment horizontal="center" vertical="center" wrapText="1"/>
      <protection locked="0"/>
    </xf>
    <xf numFmtId="49" fontId="20" fillId="0" borderId="14" xfId="3" applyNumberFormat="1" applyFont="1" applyFill="1" applyBorder="1" applyAlignment="1" applyProtection="1">
      <alignment horizontal="center" vertical="center"/>
      <protection locked="0"/>
    </xf>
    <xf numFmtId="165" fontId="20" fillId="0" borderId="14" xfId="3" applyNumberFormat="1" applyFont="1" applyFill="1" applyBorder="1" applyAlignment="1" applyProtection="1">
      <alignment horizontal="center" vertical="center"/>
      <protection locked="0"/>
    </xf>
    <xf numFmtId="165" fontId="20" fillId="0" borderId="15" xfId="3" applyNumberFormat="1" applyFont="1" applyFill="1" applyBorder="1" applyAlignment="1" applyProtection="1">
      <alignment horizontal="center" vertical="center"/>
      <protection locked="0"/>
    </xf>
    <xf numFmtId="49" fontId="20" fillId="0" borderId="7" xfId="3" applyNumberFormat="1" applyFont="1" applyFill="1" applyBorder="1" applyAlignment="1" applyProtection="1">
      <alignment horizontal="center" vertical="center"/>
      <protection locked="0"/>
    </xf>
    <xf numFmtId="164" fontId="20" fillId="0" borderId="23" xfId="3" applyNumberFormat="1" applyFont="1" applyFill="1" applyBorder="1" applyAlignment="1" applyProtection="1">
      <alignment vertical="center"/>
      <protection locked="0"/>
    </xf>
    <xf numFmtId="164" fontId="20" fillId="0" borderId="26" xfId="3" applyNumberFormat="1" applyFont="1" applyFill="1" applyBorder="1" applyAlignment="1" applyProtection="1">
      <alignment vertical="center"/>
      <protection locked="0"/>
    </xf>
    <xf numFmtId="164" fontId="20" fillId="0" borderId="14" xfId="3" applyNumberFormat="1" applyFont="1" applyFill="1" applyBorder="1" applyAlignment="1" applyProtection="1">
      <alignment vertical="center"/>
      <protection locked="0"/>
    </xf>
    <xf numFmtId="166" fontId="21" fillId="0" borderId="23" xfId="3" applyNumberFormat="1" applyFont="1" applyFill="1" applyBorder="1" applyAlignment="1" applyProtection="1">
      <alignment horizontal="center" vertical="center"/>
      <protection locked="0"/>
    </xf>
    <xf numFmtId="166" fontId="21" fillId="0" borderId="23" xfId="3" applyNumberFormat="1" applyFont="1" applyFill="1" applyBorder="1" applyAlignment="1" applyProtection="1">
      <alignment vertical="center"/>
      <protection locked="0"/>
    </xf>
    <xf numFmtId="0" fontId="5" fillId="0" borderId="0" xfId="3" applyFill="1" applyAlignment="1" applyProtection="1">
      <protection locked="0"/>
    </xf>
    <xf numFmtId="0" fontId="15" fillId="0" borderId="0" xfId="3" applyNumberFormat="1" applyFont="1" applyFill="1" applyBorder="1" applyAlignment="1" applyProtection="1">
      <alignment horizontal="right" wrapText="1"/>
      <protection locked="0"/>
    </xf>
    <xf numFmtId="0" fontId="10" fillId="0" borderId="27" xfId="3" applyNumberFormat="1" applyFont="1" applyFill="1" applyBorder="1" applyAlignment="1" applyProtection="1">
      <alignment horizontal="center" vertical="center" wrapText="1"/>
      <protection locked="0"/>
    </xf>
    <xf numFmtId="0" fontId="10" fillId="0" borderId="30" xfId="3" applyNumberFormat="1" applyFont="1" applyFill="1" applyBorder="1" applyAlignment="1" applyProtection="1">
      <alignment horizontal="center" vertical="center" wrapText="1"/>
      <protection locked="0"/>
    </xf>
    <xf numFmtId="0" fontId="10" fillId="0" borderId="28" xfId="3" applyNumberFormat="1" applyFont="1" applyFill="1" applyBorder="1" applyAlignment="1" applyProtection="1">
      <alignment horizontal="center" vertical="center" wrapText="1"/>
      <protection locked="0"/>
    </xf>
    <xf numFmtId="0" fontId="23" fillId="0" borderId="0" xfId="3" applyNumberFormat="1" applyFont="1" applyFill="1" applyBorder="1" applyAlignment="1" applyProtection="1">
      <alignment vertical="top"/>
      <protection locked="0"/>
    </xf>
    <xf numFmtId="0" fontId="25" fillId="0" borderId="0" xfId="3" applyNumberFormat="1" applyFont="1" applyFill="1" applyBorder="1" applyAlignment="1" applyProtection="1">
      <alignment vertical="top"/>
      <protection locked="0"/>
    </xf>
    <xf numFmtId="166" fontId="20" fillId="0" borderId="38" xfId="3" applyNumberFormat="1" applyFont="1" applyFill="1" applyBorder="1" applyAlignment="1" applyProtection="1">
      <alignment horizontal="center" vertical="top"/>
      <protection locked="0"/>
    </xf>
    <xf numFmtId="0" fontId="16" fillId="0" borderId="0" xfId="3" applyNumberFormat="1" applyFont="1" applyFill="1" applyBorder="1" applyAlignment="1" applyProtection="1">
      <alignment horizontal="right" vertical="center" wrapText="1"/>
      <protection locked="0"/>
    </xf>
    <xf numFmtId="166" fontId="5" fillId="0" borderId="0" xfId="3" applyNumberFormat="1" applyFill="1" applyProtection="1">
      <protection locked="0"/>
    </xf>
    <xf numFmtId="0" fontId="4" fillId="0" borderId="0" xfId="3" applyFont="1" applyFill="1" applyProtection="1">
      <protection locked="0"/>
    </xf>
    <xf numFmtId="0" fontId="26" fillId="0" borderId="0" xfId="3" applyFont="1" applyFill="1" applyProtection="1">
      <protection locked="0"/>
    </xf>
    <xf numFmtId="0" fontId="12" fillId="0" borderId="0" xfId="3" applyFont="1" applyAlignment="1">
      <alignment wrapText="1"/>
    </xf>
    <xf numFmtId="49" fontId="11" fillId="0" borderId="38" xfId="3" applyNumberFormat="1" applyFont="1" applyFill="1" applyBorder="1" applyAlignment="1" applyProtection="1">
      <alignment horizontal="center" vertical="center"/>
      <protection locked="0"/>
    </xf>
    <xf numFmtId="0" fontId="11" fillId="0" borderId="38" xfId="0" applyFont="1" applyFill="1" applyBorder="1" applyAlignment="1">
      <alignment horizontal="center" vertical="center" wrapText="1"/>
    </xf>
    <xf numFmtId="164" fontId="21" fillId="0" borderId="23" xfId="3" applyNumberFormat="1" applyFont="1" applyFill="1" applyBorder="1" applyAlignment="1" applyProtection="1">
      <alignment vertical="center"/>
      <protection locked="0"/>
    </xf>
    <xf numFmtId="165" fontId="20" fillId="0" borderId="38" xfId="3" applyNumberFormat="1" applyFont="1" applyFill="1" applyBorder="1" applyAlignment="1" applyProtection="1">
      <alignment horizontal="center" vertical="center"/>
      <protection locked="0"/>
    </xf>
    <xf numFmtId="49" fontId="20" fillId="0" borderId="8" xfId="3" applyNumberFormat="1" applyFont="1" applyFill="1" applyBorder="1" applyAlignment="1" applyProtection="1">
      <alignment horizontal="center" vertical="center" wrapText="1"/>
      <protection locked="0"/>
    </xf>
    <xf numFmtId="49" fontId="20" fillId="0" borderId="10" xfId="3" applyNumberFormat="1" applyFont="1" applyFill="1" applyBorder="1" applyAlignment="1" applyProtection="1">
      <alignment horizontal="center" vertical="center" wrapText="1"/>
      <protection locked="0"/>
    </xf>
    <xf numFmtId="164" fontId="5" fillId="0" borderId="0" xfId="3" applyNumberFormat="1" applyFill="1" applyProtection="1">
      <protection locked="0"/>
    </xf>
    <xf numFmtId="166" fontId="20" fillId="0" borderId="38" xfId="3" applyNumberFormat="1" applyFont="1" applyFill="1" applyBorder="1" applyAlignment="1" applyProtection="1">
      <alignment horizontal="center" vertical="center"/>
      <protection locked="0"/>
    </xf>
    <xf numFmtId="0" fontId="5" fillId="0" borderId="0" xfId="3" applyFill="1" applyBorder="1" applyAlignment="1" applyProtection="1">
      <alignment horizontal="center" vertical="center"/>
      <protection locked="0"/>
    </xf>
    <xf numFmtId="0" fontId="28" fillId="0" borderId="38" xfId="0" applyFont="1" applyFill="1" applyBorder="1" applyAlignment="1">
      <alignment horizontal="left" vertical="center" wrapText="1"/>
    </xf>
    <xf numFmtId="0" fontId="28" fillId="0" borderId="31" xfId="0" applyFont="1" applyFill="1" applyBorder="1" applyAlignment="1">
      <alignment horizontal="left" vertical="center" wrapText="1"/>
    </xf>
    <xf numFmtId="49" fontId="20" fillId="0" borderId="22" xfId="3" applyNumberFormat="1" applyFont="1" applyFill="1" applyBorder="1" applyAlignment="1" applyProtection="1">
      <alignment horizontal="center" vertical="center" wrapText="1"/>
      <protection locked="0"/>
    </xf>
    <xf numFmtId="49" fontId="20" fillId="0" borderId="38" xfId="3" applyNumberFormat="1" applyFont="1" applyFill="1" applyBorder="1" applyAlignment="1" applyProtection="1">
      <alignment horizontal="center" vertical="center" wrapText="1"/>
      <protection locked="0"/>
    </xf>
    <xf numFmtId="49" fontId="20" fillId="0" borderId="38" xfId="3" applyNumberFormat="1" applyFont="1" applyFill="1" applyBorder="1" applyAlignment="1" applyProtection="1">
      <alignment horizontal="center" vertical="center"/>
      <protection locked="0"/>
    </xf>
    <xf numFmtId="49" fontId="20" fillId="0" borderId="43" xfId="3" applyNumberFormat="1" applyFont="1" applyFill="1" applyBorder="1" applyAlignment="1" applyProtection="1">
      <alignment horizontal="center" vertical="center"/>
      <protection locked="0"/>
    </xf>
    <xf numFmtId="49" fontId="20" fillId="0" borderId="40" xfId="3" applyNumberFormat="1" applyFont="1" applyFill="1" applyBorder="1" applyAlignment="1" applyProtection="1">
      <alignment horizontal="center" vertical="center"/>
      <protection locked="0"/>
    </xf>
    <xf numFmtId="49" fontId="20" fillId="0" borderId="44" xfId="3" applyNumberFormat="1" applyFont="1" applyFill="1" applyBorder="1" applyAlignment="1" applyProtection="1">
      <alignment horizontal="center" vertical="center"/>
      <protection locked="0"/>
    </xf>
    <xf numFmtId="49" fontId="20" fillId="0" borderId="45" xfId="3" applyNumberFormat="1" applyFont="1" applyFill="1" applyBorder="1" applyAlignment="1" applyProtection="1">
      <alignment horizontal="center" vertical="center" wrapText="1"/>
      <protection locked="0"/>
    </xf>
    <xf numFmtId="165" fontId="20" fillId="0" borderId="38" xfId="3" applyNumberFormat="1" applyFont="1" applyFill="1" applyBorder="1" applyAlignment="1" applyProtection="1">
      <alignment horizontal="left" vertical="center"/>
      <protection locked="0"/>
    </xf>
    <xf numFmtId="164" fontId="20" fillId="0" borderId="38" xfId="3" applyNumberFormat="1" applyFont="1" applyFill="1" applyBorder="1" applyAlignment="1" applyProtection="1">
      <alignment vertical="center"/>
      <protection locked="0"/>
    </xf>
    <xf numFmtId="49" fontId="20" fillId="0" borderId="13" xfId="3" applyNumberFormat="1" applyFont="1" applyFill="1" applyBorder="1" applyAlignment="1" applyProtection="1">
      <alignment vertical="center"/>
      <protection locked="0"/>
    </xf>
    <xf numFmtId="49" fontId="20" fillId="0" borderId="13" xfId="3" applyNumberFormat="1" applyFont="1" applyFill="1" applyBorder="1" applyAlignment="1" applyProtection="1">
      <alignment horizontal="center" vertical="center"/>
      <protection locked="0"/>
    </xf>
    <xf numFmtId="165" fontId="4" fillId="0" borderId="0" xfId="3" applyNumberFormat="1" applyFont="1" applyFill="1" applyProtection="1">
      <protection locked="0"/>
    </xf>
    <xf numFmtId="167" fontId="20" fillId="0" borderId="38" xfId="3" applyNumberFormat="1" applyFont="1" applyFill="1" applyBorder="1" applyAlignment="1" applyProtection="1">
      <alignment horizontal="center" vertical="center"/>
      <protection locked="0"/>
    </xf>
    <xf numFmtId="164" fontId="20" fillId="0" borderId="31" xfId="3" applyNumberFormat="1" applyFont="1" applyFill="1" applyBorder="1" applyAlignment="1" applyProtection="1">
      <alignment vertical="center"/>
      <protection locked="0"/>
    </xf>
    <xf numFmtId="0" fontId="5" fillId="0" borderId="38" xfId="3" applyFill="1" applyBorder="1" applyProtection="1">
      <protection locked="0"/>
    </xf>
    <xf numFmtId="164" fontId="20" fillId="0" borderId="38" xfId="3" applyNumberFormat="1" applyFont="1" applyFill="1" applyBorder="1" applyAlignment="1" applyProtection="1">
      <alignment horizontal="center" vertical="center"/>
      <protection locked="0"/>
    </xf>
    <xf numFmtId="0" fontId="20" fillId="0" borderId="38" xfId="3" applyNumberFormat="1" applyFont="1" applyFill="1" applyBorder="1" applyAlignment="1" applyProtection="1">
      <alignment horizontal="center" vertical="center" wrapText="1"/>
      <protection locked="0"/>
    </xf>
    <xf numFmtId="0" fontId="10" fillId="0" borderId="38" xfId="3" applyNumberFormat="1" applyFont="1" applyFill="1" applyBorder="1" applyAlignment="1" applyProtection="1">
      <alignment horizontal="center" vertical="center" wrapText="1"/>
      <protection locked="0"/>
    </xf>
    <xf numFmtId="165" fontId="11" fillId="0" borderId="38" xfId="3" applyNumberFormat="1" applyFont="1" applyFill="1" applyBorder="1" applyAlignment="1" applyProtection="1">
      <alignment vertical="center"/>
      <protection locked="0"/>
    </xf>
    <xf numFmtId="166" fontId="20" fillId="0" borderId="38" xfId="3" applyNumberFormat="1" applyFont="1" applyFill="1" applyBorder="1" applyAlignment="1" applyProtection="1">
      <alignment vertical="center"/>
      <protection locked="0"/>
    </xf>
    <xf numFmtId="2" fontId="4" fillId="0" borderId="0" xfId="3" applyNumberFormat="1" applyFont="1" applyFill="1" applyAlignment="1" applyProtection="1">
      <alignment horizontal="center" vertical="center"/>
      <protection locked="0"/>
    </xf>
    <xf numFmtId="2" fontId="5" fillId="0" borderId="0" xfId="3" applyNumberFormat="1" applyFill="1" applyAlignment="1" applyProtection="1">
      <alignment horizontal="center" vertical="center"/>
      <protection locked="0"/>
    </xf>
    <xf numFmtId="2" fontId="5" fillId="0" borderId="3" xfId="3" applyNumberFormat="1" applyFill="1" applyBorder="1" applyAlignment="1" applyProtection="1">
      <protection locked="0"/>
    </xf>
    <xf numFmtId="2" fontId="5" fillId="0" borderId="0" xfId="3" applyNumberFormat="1" applyFill="1" applyAlignment="1" applyProtection="1">
      <protection locked="0"/>
    </xf>
    <xf numFmtId="0" fontId="18" fillId="0" borderId="38"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13" xfId="0" applyFont="1" applyFill="1" applyBorder="1" applyAlignment="1">
      <alignment horizontal="center" vertical="center" wrapText="1"/>
    </xf>
    <xf numFmtId="164" fontId="21" fillId="0" borderId="38" xfId="3" applyNumberFormat="1" applyFont="1" applyFill="1" applyBorder="1" applyAlignment="1" applyProtection="1">
      <alignment vertical="center"/>
      <protection locked="0"/>
    </xf>
    <xf numFmtId="0" fontId="29" fillId="0" borderId="0" xfId="3" applyFont="1" applyAlignment="1">
      <alignment vertical="top"/>
    </xf>
    <xf numFmtId="166" fontId="12" fillId="0" borderId="0" xfId="3" applyNumberFormat="1" applyFont="1" applyAlignment="1">
      <alignment wrapText="1"/>
    </xf>
    <xf numFmtId="168" fontId="5" fillId="0" borderId="0" xfId="3" applyNumberFormat="1" applyFill="1" applyProtection="1">
      <protection locked="0"/>
    </xf>
    <xf numFmtId="0" fontId="4" fillId="0" borderId="3" xfId="3" applyFont="1" applyFill="1" applyBorder="1" applyAlignment="1" applyProtection="1">
      <alignment horizontal="center" vertical="center"/>
      <protection locked="0"/>
    </xf>
    <xf numFmtId="49" fontId="20" fillId="0" borderId="38" xfId="3" applyNumberFormat="1" applyFont="1" applyFill="1" applyBorder="1" applyAlignment="1" applyProtection="1">
      <alignment horizontal="left" vertical="center" indent="1"/>
      <protection locked="0"/>
    </xf>
    <xf numFmtId="49" fontId="21" fillId="0" borderId="13" xfId="3" applyNumberFormat="1" applyFont="1" applyFill="1" applyBorder="1" applyAlignment="1" applyProtection="1">
      <alignment horizontal="center" vertical="center"/>
      <protection locked="0"/>
    </xf>
    <xf numFmtId="0" fontId="16" fillId="0" borderId="0" xfId="3" applyNumberFormat="1" applyFont="1" applyFill="1" applyBorder="1" applyAlignment="1" applyProtection="1">
      <alignment horizontal="right" vertical="center" wrapText="1"/>
      <protection locked="0"/>
    </xf>
    <xf numFmtId="0" fontId="30" fillId="0" borderId="40" xfId="0" applyFont="1" applyFill="1" applyBorder="1" applyAlignment="1">
      <alignment horizontal="left" vertical="center" wrapText="1"/>
    </xf>
    <xf numFmtId="0" fontId="30" fillId="0" borderId="40" xfId="4" applyFont="1" applyFill="1" applyBorder="1" applyAlignment="1">
      <alignment horizontal="left" vertical="center" wrapText="1"/>
    </xf>
    <xf numFmtId="49" fontId="30" fillId="0" borderId="40" xfId="3" applyNumberFormat="1" applyFont="1" applyFill="1" applyBorder="1" applyAlignment="1" applyProtection="1">
      <alignment horizontal="left" vertical="center"/>
      <protection locked="0"/>
    </xf>
    <xf numFmtId="0" fontId="20" fillId="0" borderId="40" xfId="0" applyFont="1" applyFill="1" applyBorder="1" applyAlignment="1">
      <alignment horizontal="left" vertical="center" wrapText="1"/>
    </xf>
    <xf numFmtId="0" fontId="20" fillId="0" borderId="48" xfId="4" applyFont="1" applyFill="1" applyBorder="1" applyAlignment="1">
      <alignment horizontal="left" vertical="center" wrapText="1"/>
    </xf>
    <xf numFmtId="49" fontId="20" fillId="0" borderId="40" xfId="3" applyNumberFormat="1" applyFont="1" applyFill="1" applyBorder="1" applyAlignment="1" applyProtection="1">
      <alignment horizontal="left" vertical="center"/>
      <protection locked="0"/>
    </xf>
    <xf numFmtId="49" fontId="20" fillId="0" borderId="48" xfId="3" applyNumberFormat="1" applyFont="1" applyFill="1" applyBorder="1" applyAlignment="1" applyProtection="1">
      <alignment horizontal="left" vertical="center"/>
      <protection locked="0"/>
    </xf>
    <xf numFmtId="49" fontId="20" fillId="0" borderId="40" xfId="3" applyNumberFormat="1" applyFont="1" applyFill="1" applyBorder="1" applyAlignment="1" applyProtection="1">
      <alignment horizontal="left" vertical="center" wrapText="1"/>
      <protection locked="0"/>
    </xf>
    <xf numFmtId="4" fontId="30" fillId="0" borderId="40" xfId="3" applyNumberFormat="1" applyFont="1" applyFill="1" applyBorder="1" applyAlignment="1" applyProtection="1">
      <alignment horizontal="left" vertical="center" wrapText="1"/>
      <protection locked="0"/>
    </xf>
    <xf numFmtId="0" fontId="30" fillId="0" borderId="40" xfId="3" applyFont="1" applyFill="1" applyBorder="1" applyAlignment="1" applyProtection="1">
      <alignment horizontal="left" vertical="center"/>
      <protection locked="0"/>
    </xf>
    <xf numFmtId="4" fontId="20" fillId="2" borderId="40" xfId="3" applyNumberFormat="1" applyFont="1" applyFill="1" applyBorder="1" applyAlignment="1" applyProtection="1">
      <alignment horizontal="center" vertical="center"/>
      <protection locked="0"/>
    </xf>
    <xf numFmtId="4" fontId="20" fillId="2" borderId="48" xfId="3" applyNumberFormat="1" applyFont="1" applyFill="1" applyBorder="1" applyAlignment="1" applyProtection="1">
      <alignment horizontal="center" vertical="center"/>
      <protection locked="0"/>
    </xf>
    <xf numFmtId="49" fontId="11" fillId="2" borderId="40" xfId="3" applyNumberFormat="1" applyFont="1" applyFill="1" applyBorder="1" applyAlignment="1" applyProtection="1">
      <alignment horizontal="center" vertical="center"/>
      <protection locked="0"/>
    </xf>
    <xf numFmtId="0" fontId="11" fillId="0" borderId="38" xfId="3" applyNumberFormat="1" applyFont="1" applyFill="1" applyBorder="1" applyAlignment="1" applyProtection="1">
      <alignment horizontal="center" vertical="center" wrapText="1"/>
      <protection locked="0"/>
    </xf>
    <xf numFmtId="165" fontId="20" fillId="0" borderId="38" xfId="3" applyNumberFormat="1" applyFont="1" applyFill="1" applyBorder="1" applyAlignment="1" applyProtection="1">
      <alignment vertical="center"/>
      <protection locked="0"/>
    </xf>
    <xf numFmtId="4" fontId="20" fillId="0" borderId="38" xfId="3" applyNumberFormat="1" applyFont="1" applyFill="1" applyBorder="1" applyAlignment="1" applyProtection="1">
      <alignment horizontal="center" vertical="center" wrapText="1"/>
      <protection locked="0"/>
    </xf>
    <xf numFmtId="1" fontId="30" fillId="0" borderId="40" xfId="3" applyNumberFormat="1" applyFont="1" applyFill="1" applyBorder="1" applyAlignment="1" applyProtection="1">
      <alignment horizontal="center" vertical="center"/>
      <protection locked="0"/>
    </xf>
    <xf numFmtId="1" fontId="30" fillId="0" borderId="48" xfId="3" applyNumberFormat="1" applyFont="1" applyFill="1" applyBorder="1" applyAlignment="1" applyProtection="1">
      <alignment horizontal="center" vertical="center"/>
      <protection locked="0"/>
    </xf>
    <xf numFmtId="1" fontId="30" fillId="0" borderId="38" xfId="3" applyNumberFormat="1" applyFont="1" applyFill="1" applyBorder="1" applyAlignment="1" applyProtection="1">
      <alignment horizontal="center" vertical="center"/>
      <protection locked="0"/>
    </xf>
    <xf numFmtId="0" fontId="17" fillId="0" borderId="0" xfId="0" applyFont="1" applyFill="1"/>
    <xf numFmtId="0" fontId="20" fillId="0" borderId="40" xfId="4" applyFont="1" applyFill="1" applyBorder="1" applyAlignment="1">
      <alignment horizontal="left" vertical="center" wrapText="1"/>
    </xf>
    <xf numFmtId="49" fontId="2" fillId="0" borderId="0" xfId="3" applyNumberFormat="1" applyFont="1" applyFill="1" applyBorder="1" applyAlignment="1">
      <alignment horizontal="center" vertical="top"/>
    </xf>
    <xf numFmtId="0" fontId="31" fillId="0" borderId="0" xfId="3" applyNumberFormat="1" applyFont="1" applyFill="1" applyBorder="1" applyAlignment="1" applyProtection="1">
      <alignment vertical="top"/>
      <protection locked="0"/>
    </xf>
    <xf numFmtId="0" fontId="31" fillId="0" borderId="0" xfId="3" applyNumberFormat="1" applyFont="1" applyFill="1" applyBorder="1" applyAlignment="1" applyProtection="1">
      <alignment horizontal="center" vertical="top"/>
      <protection locked="0"/>
    </xf>
    <xf numFmtId="0" fontId="30" fillId="0" borderId="0" xfId="3" applyFont="1" applyFill="1" applyProtection="1">
      <protection locked="0"/>
    </xf>
    <xf numFmtId="0" fontId="32" fillId="0" borderId="0" xfId="3" applyNumberFormat="1" applyFont="1" applyFill="1" applyBorder="1" applyAlignment="1" applyProtection="1">
      <alignment vertical="top"/>
      <protection locked="0"/>
    </xf>
    <xf numFmtId="0" fontId="34" fillId="0" borderId="0" xfId="3" applyNumberFormat="1" applyFont="1" applyFill="1" applyBorder="1" applyAlignment="1" applyProtection="1">
      <alignment horizontal="right" vertical="center" wrapText="1"/>
      <protection locked="0"/>
    </xf>
    <xf numFmtId="0" fontId="36" fillId="0" borderId="0" xfId="3" applyNumberFormat="1" applyFont="1" applyFill="1" applyBorder="1" applyAlignment="1" applyProtection="1">
      <alignment vertical="top"/>
      <protection locked="0"/>
    </xf>
    <xf numFmtId="0" fontId="36" fillId="0" borderId="0" xfId="3" applyNumberFormat="1" applyFont="1" applyFill="1" applyBorder="1" applyAlignment="1" applyProtection="1">
      <alignment horizontal="center" vertical="top"/>
      <protection locked="0"/>
    </xf>
    <xf numFmtId="0" fontId="28" fillId="0" borderId="23" xfId="3" applyNumberFormat="1" applyFont="1" applyFill="1" applyBorder="1" applyAlignment="1" applyProtection="1">
      <alignment horizontal="center" vertical="center" wrapText="1"/>
      <protection locked="0"/>
    </xf>
    <xf numFmtId="0" fontId="28" fillId="0" borderId="24" xfId="3" applyNumberFormat="1" applyFont="1" applyFill="1" applyBorder="1" applyAlignment="1" applyProtection="1">
      <alignment horizontal="center" vertical="center" wrapText="1"/>
      <protection locked="0"/>
    </xf>
    <xf numFmtId="0" fontId="28" fillId="0" borderId="25" xfId="3" applyNumberFormat="1" applyFont="1" applyFill="1" applyBorder="1" applyAlignment="1" applyProtection="1">
      <alignment horizontal="center" vertical="center" wrapText="1"/>
      <protection locked="0"/>
    </xf>
    <xf numFmtId="0" fontId="38" fillId="0" borderId="3" xfId="3" applyNumberFormat="1" applyFont="1" applyFill="1" applyBorder="1" applyAlignment="1" applyProtection="1">
      <alignment horizontal="center" vertical="center" wrapText="1"/>
      <protection locked="0"/>
    </xf>
    <xf numFmtId="0" fontId="38" fillId="0" borderId="4" xfId="3" applyNumberFormat="1" applyFont="1" applyFill="1" applyBorder="1" applyAlignment="1" applyProtection="1">
      <alignment horizontal="center" vertical="center" wrapText="1"/>
      <protection locked="0"/>
    </xf>
    <xf numFmtId="0" fontId="38" fillId="0" borderId="5" xfId="3" applyNumberFormat="1" applyFont="1" applyFill="1" applyBorder="1" applyAlignment="1" applyProtection="1">
      <alignment horizontal="center" vertical="center" wrapText="1"/>
      <protection locked="0"/>
    </xf>
    <xf numFmtId="0" fontId="38" fillId="0" borderId="6" xfId="3" applyNumberFormat="1" applyFont="1" applyFill="1" applyBorder="1" applyAlignment="1" applyProtection="1">
      <alignment horizontal="center" vertical="center" wrapText="1"/>
      <protection locked="0"/>
    </xf>
    <xf numFmtId="0" fontId="31" fillId="0" borderId="1" xfId="3" applyNumberFormat="1" applyFont="1" applyFill="1" applyBorder="1" applyAlignment="1" applyProtection="1">
      <alignment vertical="top"/>
      <protection locked="0"/>
    </xf>
    <xf numFmtId="49" fontId="35" fillId="0" borderId="13" xfId="3" applyNumberFormat="1" applyFont="1" applyFill="1" applyBorder="1" applyAlignment="1" applyProtection="1">
      <alignment horizontal="center" vertical="center"/>
      <protection locked="0"/>
    </xf>
    <xf numFmtId="1" fontId="39" fillId="0" borderId="13" xfId="3" applyNumberFormat="1" applyFont="1" applyFill="1" applyBorder="1" applyAlignment="1" applyProtection="1">
      <alignment horizontal="center" vertical="center"/>
      <protection locked="0"/>
    </xf>
    <xf numFmtId="1" fontId="39" fillId="0" borderId="14" xfId="3" applyNumberFormat="1" applyFont="1" applyFill="1" applyBorder="1" applyAlignment="1" applyProtection="1">
      <alignment horizontal="center" vertical="center"/>
      <protection locked="0"/>
    </xf>
    <xf numFmtId="1" fontId="39" fillId="0" borderId="15" xfId="3" applyNumberFormat="1" applyFont="1" applyFill="1" applyBorder="1" applyAlignment="1" applyProtection="1">
      <alignment horizontal="center" vertical="center"/>
      <protection locked="0"/>
    </xf>
    <xf numFmtId="0" fontId="28" fillId="0" borderId="40" xfId="4" applyFont="1" applyFill="1" applyBorder="1" applyAlignment="1">
      <alignment horizontal="left" vertical="center" wrapText="1"/>
    </xf>
    <xf numFmtId="0" fontId="28" fillId="0" borderId="40" xfId="4" applyFont="1" applyFill="1" applyBorder="1" applyAlignment="1">
      <alignment vertical="center" wrapText="1"/>
    </xf>
    <xf numFmtId="0" fontId="28" fillId="0" borderId="40" xfId="3" applyFont="1" applyFill="1" applyBorder="1" applyAlignment="1" applyProtection="1">
      <alignment horizontal="left" wrapText="1"/>
      <protection locked="0"/>
    </xf>
    <xf numFmtId="0" fontId="30" fillId="0" borderId="3" xfId="3" applyFont="1" applyFill="1" applyBorder="1" applyAlignment="1" applyProtection="1">
      <alignment horizontal="center"/>
      <protection locked="0"/>
    </xf>
    <xf numFmtId="0" fontId="28" fillId="0" borderId="48" xfId="4" applyFont="1" applyFill="1" applyBorder="1" applyAlignment="1">
      <alignment horizontal="left" vertical="center" wrapText="1"/>
    </xf>
    <xf numFmtId="49" fontId="28" fillId="0" borderId="29" xfId="3" applyNumberFormat="1" applyFont="1" applyFill="1" applyBorder="1" applyAlignment="1" applyProtection="1">
      <alignment horizontal="left" vertical="top" wrapText="1"/>
      <protection locked="0"/>
    </xf>
    <xf numFmtId="1" fontId="39" fillId="0" borderId="7" xfId="3" applyNumberFormat="1" applyFont="1" applyFill="1" applyBorder="1" applyAlignment="1" applyProtection="1">
      <alignment horizontal="center" vertical="center"/>
      <protection locked="0"/>
    </xf>
    <xf numFmtId="1" fontId="39" fillId="0" borderId="11" xfId="3" applyNumberFormat="1" applyFont="1" applyFill="1" applyBorder="1" applyAlignment="1" applyProtection="1">
      <alignment horizontal="center" vertical="center"/>
      <protection locked="0"/>
    </xf>
    <xf numFmtId="1" fontId="39" fillId="0" borderId="8" xfId="3" applyNumberFormat="1" applyFont="1" applyFill="1" applyBorder="1" applyAlignment="1" applyProtection="1">
      <alignment horizontal="center" vertical="center"/>
      <protection locked="0"/>
    </xf>
    <xf numFmtId="1" fontId="39" fillId="0" borderId="20" xfId="3" applyNumberFormat="1" applyFont="1" applyFill="1" applyBorder="1" applyAlignment="1" applyProtection="1">
      <alignment horizontal="center" vertical="center"/>
      <protection locked="0"/>
    </xf>
    <xf numFmtId="1" fontId="39" fillId="0" borderId="21" xfId="3" applyNumberFormat="1" applyFont="1" applyFill="1" applyBorder="1" applyAlignment="1" applyProtection="1">
      <alignment horizontal="center" vertical="center"/>
      <protection locked="0"/>
    </xf>
    <xf numFmtId="1" fontId="39" fillId="0" borderId="22" xfId="3" applyNumberFormat="1" applyFont="1" applyFill="1" applyBorder="1" applyAlignment="1" applyProtection="1">
      <alignment horizontal="center" vertical="center"/>
      <protection locked="0"/>
    </xf>
    <xf numFmtId="1" fontId="39" fillId="0" borderId="9" xfId="3" applyNumberFormat="1" applyFont="1" applyFill="1" applyBorder="1" applyAlignment="1" applyProtection="1">
      <alignment horizontal="center" vertical="center"/>
      <protection locked="0"/>
    </xf>
    <xf numFmtId="1" fontId="39" fillId="0" borderId="12" xfId="3" applyNumberFormat="1" applyFont="1" applyFill="1" applyBorder="1" applyAlignment="1" applyProtection="1">
      <alignment horizontal="center" vertical="center"/>
      <protection locked="0"/>
    </xf>
    <xf numFmtId="1" fontId="39" fillId="0" borderId="10" xfId="3" applyNumberFormat="1" applyFont="1" applyFill="1" applyBorder="1" applyAlignment="1" applyProtection="1">
      <alignment horizontal="center" vertical="center"/>
      <protection locked="0"/>
    </xf>
    <xf numFmtId="49" fontId="30" fillId="0" borderId="16" xfId="3" applyNumberFormat="1" applyFont="1" applyFill="1" applyBorder="1" applyAlignment="1" applyProtection="1">
      <alignment horizontal="center" vertical="center"/>
      <protection locked="0"/>
    </xf>
    <xf numFmtId="1" fontId="39" fillId="0" borderId="17" xfId="3" applyNumberFormat="1" applyFont="1" applyFill="1" applyBorder="1" applyAlignment="1" applyProtection="1">
      <alignment horizontal="center" vertical="center"/>
      <protection locked="0"/>
    </xf>
    <xf numFmtId="1" fontId="39" fillId="0" borderId="18" xfId="3" applyNumberFormat="1" applyFont="1" applyFill="1" applyBorder="1" applyAlignment="1" applyProtection="1">
      <alignment horizontal="center" vertical="center"/>
      <protection locked="0"/>
    </xf>
    <xf numFmtId="1" fontId="39" fillId="0" borderId="19" xfId="3" applyNumberFormat="1" applyFont="1" applyFill="1" applyBorder="1" applyAlignment="1" applyProtection="1">
      <alignment horizontal="center" vertical="center"/>
      <protection locked="0"/>
    </xf>
    <xf numFmtId="49" fontId="28" fillId="0" borderId="13" xfId="3" applyNumberFormat="1" applyFont="1" applyFill="1" applyBorder="1" applyAlignment="1" applyProtection="1">
      <alignment wrapText="1"/>
      <protection locked="0"/>
    </xf>
    <xf numFmtId="1" fontId="28" fillId="0" borderId="23" xfId="3" applyNumberFormat="1" applyFont="1" applyFill="1" applyBorder="1" applyAlignment="1" applyProtection="1">
      <alignment horizontal="center" vertical="center"/>
      <protection locked="0"/>
    </xf>
    <xf numFmtId="1" fontId="28" fillId="0" borderId="24" xfId="3" applyNumberFormat="1" applyFont="1" applyFill="1" applyBorder="1" applyAlignment="1" applyProtection="1">
      <alignment horizontal="center" vertical="center"/>
      <protection locked="0"/>
    </xf>
    <xf numFmtId="1" fontId="28" fillId="0" borderId="25" xfId="3" applyNumberFormat="1" applyFont="1" applyFill="1" applyBorder="1" applyAlignment="1" applyProtection="1">
      <alignment horizontal="center" vertical="center"/>
      <protection locked="0"/>
    </xf>
    <xf numFmtId="10" fontId="40" fillId="0" borderId="0" xfId="3" applyNumberFormat="1" applyFont="1" applyFill="1" applyBorder="1" applyAlignment="1" applyProtection="1">
      <alignment horizontal="center" vertical="center"/>
      <protection locked="0"/>
    </xf>
    <xf numFmtId="0" fontId="30" fillId="0" borderId="0" xfId="3" applyFont="1" applyFill="1" applyAlignment="1" applyProtection="1">
      <alignment vertical="top"/>
      <protection locked="0"/>
    </xf>
    <xf numFmtId="0" fontId="30" fillId="0" borderId="0" xfId="0" applyFont="1" applyFill="1" applyAlignment="1">
      <alignment vertical="top" wrapText="1"/>
    </xf>
    <xf numFmtId="49" fontId="40" fillId="0" borderId="0" xfId="3" applyNumberFormat="1" applyFont="1" applyFill="1" applyBorder="1" applyAlignment="1">
      <alignment horizontal="center" vertical="top"/>
    </xf>
    <xf numFmtId="0" fontId="40" fillId="0" borderId="0" xfId="3" applyFont="1" applyFill="1" applyBorder="1" applyAlignment="1">
      <alignment vertical="top"/>
    </xf>
    <xf numFmtId="0" fontId="39" fillId="0" borderId="0" xfId="3" applyFont="1" applyFill="1" applyBorder="1" applyAlignment="1">
      <alignment horizontal="left" vertical="top" wrapText="1"/>
    </xf>
    <xf numFmtId="0" fontId="30" fillId="0" borderId="0" xfId="0" applyFont="1" applyFill="1" applyAlignment="1">
      <alignment wrapText="1"/>
    </xf>
    <xf numFmtId="0" fontId="30" fillId="0" borderId="0" xfId="3" applyFont="1" applyFill="1" applyAlignment="1">
      <alignment horizontal="left" wrapText="1"/>
    </xf>
    <xf numFmtId="0" fontId="40" fillId="0" borderId="0" xfId="3" applyFont="1" applyFill="1" applyAlignment="1">
      <alignment vertical="top"/>
    </xf>
    <xf numFmtId="0" fontId="18" fillId="0" borderId="23" xfId="0" applyFont="1" applyFill="1" applyBorder="1" applyAlignment="1">
      <alignment horizontal="center" vertical="center" wrapText="1"/>
    </xf>
    <xf numFmtId="4" fontId="20" fillId="0" borderId="40" xfId="3" applyNumberFormat="1" applyFont="1" applyFill="1" applyBorder="1" applyAlignment="1" applyProtection="1">
      <alignment horizontal="center" vertical="center"/>
      <protection locked="0"/>
    </xf>
    <xf numFmtId="4" fontId="20" fillId="0" borderId="48" xfId="3" applyNumberFormat="1" applyFont="1" applyFill="1" applyBorder="1" applyAlignment="1" applyProtection="1">
      <alignment horizontal="center" vertical="center"/>
      <protection locked="0"/>
    </xf>
    <xf numFmtId="4" fontId="20" fillId="0" borderId="38" xfId="3" applyNumberFormat="1" applyFont="1" applyFill="1" applyBorder="1" applyAlignment="1" applyProtection="1">
      <alignment horizontal="center" vertical="center"/>
      <protection locked="0"/>
    </xf>
    <xf numFmtId="4" fontId="20" fillId="0" borderId="40" xfId="3" applyNumberFormat="1" applyFont="1" applyFill="1" applyBorder="1" applyAlignment="1" applyProtection="1">
      <alignment vertical="center"/>
      <protection locked="0"/>
    </xf>
    <xf numFmtId="4" fontId="20" fillId="0" borderId="48" xfId="3" applyNumberFormat="1" applyFont="1" applyFill="1" applyBorder="1" applyAlignment="1" applyProtection="1">
      <alignment vertical="center"/>
      <protection locked="0"/>
    </xf>
    <xf numFmtId="4" fontId="20" fillId="0" borderId="38" xfId="3" applyNumberFormat="1" applyFont="1" applyFill="1" applyBorder="1" applyAlignment="1" applyProtection="1">
      <alignment vertical="center"/>
      <protection locked="0"/>
    </xf>
    <xf numFmtId="4" fontId="20" fillId="0" borderId="44" xfId="3" applyNumberFormat="1" applyFont="1" applyFill="1" applyBorder="1" applyAlignment="1" applyProtection="1">
      <alignment horizontal="center" vertical="center"/>
      <protection locked="0"/>
    </xf>
    <xf numFmtId="4" fontId="20" fillId="0" borderId="49" xfId="3" applyNumberFormat="1" applyFont="1" applyFill="1" applyBorder="1" applyAlignment="1" applyProtection="1">
      <alignment horizontal="center" vertical="center"/>
      <protection locked="0"/>
    </xf>
    <xf numFmtId="49" fontId="18" fillId="0" borderId="38" xfId="0" applyNumberFormat="1" applyFont="1" applyFill="1" applyBorder="1" applyAlignment="1">
      <alignment horizontal="left" vertical="center" indent="1"/>
    </xf>
    <xf numFmtId="49" fontId="18" fillId="0" borderId="33" xfId="0" applyNumberFormat="1" applyFont="1" applyFill="1" applyBorder="1" applyAlignment="1">
      <alignment vertical="top" wrapText="1"/>
    </xf>
    <xf numFmtId="0" fontId="19" fillId="0" borderId="0" xfId="0" applyFont="1" applyFill="1" applyAlignment="1"/>
    <xf numFmtId="0" fontId="11" fillId="0" borderId="0" xfId="0" applyFont="1" applyFill="1" applyAlignment="1"/>
    <xf numFmtId="0" fontId="24" fillId="0" borderId="0" xfId="0" applyFont="1" applyFill="1" applyAlignment="1"/>
    <xf numFmtId="0" fontId="19" fillId="0" borderId="0" xfId="0" applyFont="1" applyFill="1" applyBorder="1" applyAlignment="1"/>
    <xf numFmtId="0" fontId="9" fillId="0" borderId="0" xfId="0" applyFont="1" applyFill="1" applyAlignment="1"/>
    <xf numFmtId="0" fontId="13" fillId="0" borderId="0" xfId="0" applyFont="1" applyFill="1" applyAlignment="1"/>
    <xf numFmtId="0" fontId="4" fillId="0" borderId="0" xfId="0" applyFont="1" applyFill="1" applyAlignment="1"/>
    <xf numFmtId="0" fontId="4" fillId="0" borderId="0" xfId="0" applyFont="1" applyFill="1" applyBorder="1" applyAlignment="1"/>
    <xf numFmtId="0" fontId="20" fillId="0" borderId="40" xfId="3" applyFont="1" applyFill="1" applyBorder="1" applyAlignment="1" applyProtection="1">
      <alignment horizontal="left" vertical="center" wrapText="1"/>
      <protection locked="0"/>
    </xf>
    <xf numFmtId="0" fontId="18" fillId="0" borderId="0" xfId="0" applyFont="1" applyFill="1" applyAlignment="1">
      <alignment vertical="center"/>
    </xf>
    <xf numFmtId="0" fontId="18" fillId="0" borderId="0" xfId="3" applyFont="1" applyFill="1" applyBorder="1" applyAlignment="1">
      <alignment horizontal="left" vertical="center" wrapText="1"/>
    </xf>
    <xf numFmtId="0" fontId="0" fillId="0" borderId="0" xfId="0" applyFill="1" applyAlignment="1">
      <alignment vertical="center" wrapText="1"/>
    </xf>
    <xf numFmtId="0" fontId="12" fillId="0" borderId="0" xfId="3" applyFont="1" applyFill="1" applyAlignment="1">
      <alignment wrapText="1"/>
    </xf>
    <xf numFmtId="0" fontId="9" fillId="0" borderId="0" xfId="3" applyNumberFormat="1" applyFont="1" applyFill="1" applyBorder="1" applyAlignment="1" applyProtection="1">
      <alignment horizontal="center" vertical="center"/>
      <protection locked="0"/>
    </xf>
    <xf numFmtId="0" fontId="20" fillId="0" borderId="31" xfId="3" applyNumberFormat="1" applyFont="1" applyFill="1" applyBorder="1" applyAlignment="1" applyProtection="1">
      <alignment horizontal="center" vertical="center" wrapText="1"/>
      <protection locked="0"/>
    </xf>
    <xf numFmtId="0" fontId="18" fillId="0" borderId="32" xfId="0" applyFont="1" applyFill="1" applyBorder="1" applyAlignment="1">
      <alignment horizontal="center" vertical="center" wrapText="1"/>
    </xf>
    <xf numFmtId="0" fontId="20" fillId="0" borderId="13" xfId="3" applyNumberFormat="1" applyFont="1" applyFill="1" applyBorder="1" applyAlignment="1" applyProtection="1">
      <alignment horizontal="center" vertical="center" wrapText="1"/>
      <protection locked="0"/>
    </xf>
    <xf numFmtId="0" fontId="18" fillId="0" borderId="15" xfId="0" applyFont="1" applyFill="1" applyBorder="1" applyAlignment="1">
      <alignment horizontal="center" vertical="center" wrapText="1"/>
    </xf>
    <xf numFmtId="0" fontId="4" fillId="0" borderId="0" xfId="3" applyFont="1" applyFill="1" applyBorder="1" applyAlignment="1" applyProtection="1">
      <alignment horizontal="center" vertical="center"/>
      <protection locked="0"/>
    </xf>
    <xf numFmtId="0" fontId="4" fillId="0" borderId="3" xfId="3" applyFont="1" applyFill="1" applyBorder="1" applyAlignment="1" applyProtection="1">
      <alignment horizontal="center" vertical="center"/>
      <protection locked="0"/>
    </xf>
    <xf numFmtId="49" fontId="20" fillId="0" borderId="31" xfId="3" applyNumberFormat="1" applyFont="1" applyFill="1" applyBorder="1" applyAlignment="1" applyProtection="1">
      <alignment vertical="center" wrapText="1"/>
      <protection locked="0"/>
    </xf>
    <xf numFmtId="49" fontId="20" fillId="0" borderId="33" xfId="3" applyNumberFormat="1" applyFont="1" applyFill="1" applyBorder="1" applyAlignment="1" applyProtection="1">
      <alignment vertical="center" wrapText="1"/>
      <protection locked="0"/>
    </xf>
    <xf numFmtId="49" fontId="20" fillId="0" borderId="31" xfId="3" applyNumberFormat="1" applyFont="1" applyFill="1" applyBorder="1" applyAlignment="1" applyProtection="1">
      <alignment horizontal="left" vertical="center" wrapText="1"/>
      <protection locked="0"/>
    </xf>
    <xf numFmtId="49" fontId="20" fillId="0" borderId="33" xfId="3" applyNumberFormat="1" applyFont="1" applyFill="1" applyBorder="1" applyAlignment="1" applyProtection="1">
      <alignment horizontal="left" vertical="center" wrapText="1"/>
      <protection locked="0"/>
    </xf>
    <xf numFmtId="49" fontId="20" fillId="0" borderId="34" xfId="3" applyNumberFormat="1" applyFont="1" applyFill="1" applyBorder="1" applyAlignment="1" applyProtection="1">
      <alignment horizontal="left" vertical="center" wrapText="1"/>
      <protection locked="0"/>
    </xf>
    <xf numFmtId="49" fontId="20" fillId="0" borderId="32" xfId="3" applyNumberFormat="1" applyFont="1" applyFill="1" applyBorder="1" applyAlignment="1" applyProtection="1">
      <alignment horizontal="left" vertical="center" wrapText="1"/>
      <protection locked="0"/>
    </xf>
    <xf numFmtId="49" fontId="20" fillId="0" borderId="37" xfId="3" applyNumberFormat="1" applyFont="1" applyFill="1" applyBorder="1" applyAlignment="1" applyProtection="1">
      <alignment horizontal="left" vertical="center" wrapText="1"/>
      <protection locked="0"/>
    </xf>
    <xf numFmtId="169" fontId="20" fillId="0" borderId="31" xfId="3" applyNumberFormat="1" applyFont="1" applyFill="1" applyBorder="1" applyAlignment="1" applyProtection="1">
      <alignment horizontal="left" vertical="center" wrapText="1"/>
      <protection locked="0"/>
    </xf>
    <xf numFmtId="169" fontId="20" fillId="0" borderId="37" xfId="3" applyNumberFormat="1" applyFont="1" applyFill="1" applyBorder="1" applyAlignment="1" applyProtection="1">
      <alignment horizontal="left" vertical="center" wrapText="1"/>
      <protection locked="0"/>
    </xf>
    <xf numFmtId="169" fontId="20" fillId="0" borderId="33" xfId="3" applyNumberFormat="1" applyFont="1" applyFill="1" applyBorder="1" applyAlignment="1" applyProtection="1">
      <alignment horizontal="left" vertical="center" wrapText="1"/>
      <protection locked="0"/>
    </xf>
    <xf numFmtId="0" fontId="20" fillId="0" borderId="14" xfId="3" applyNumberFormat="1" applyFont="1" applyFill="1" applyBorder="1" applyAlignment="1" applyProtection="1">
      <alignment horizontal="center" vertical="center" wrapText="1"/>
      <protection locked="0"/>
    </xf>
    <xf numFmtId="0" fontId="5" fillId="0" borderId="3" xfId="3" applyFill="1" applyBorder="1" applyAlignment="1" applyProtection="1">
      <alignment horizontal="center" vertical="center"/>
      <protection locked="0"/>
    </xf>
    <xf numFmtId="0" fontId="20" fillId="0" borderId="31"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8" xfId="4" applyFont="1" applyFill="1" applyBorder="1" applyAlignment="1">
      <alignment horizontal="left" vertical="center" wrapText="1"/>
    </xf>
    <xf numFmtId="0" fontId="20" fillId="0" borderId="41" xfId="4" applyFont="1" applyFill="1" applyBorder="1" applyAlignment="1">
      <alignment horizontal="left" vertical="center" wrapText="1"/>
    </xf>
    <xf numFmtId="0" fontId="20" fillId="0" borderId="42" xfId="4" applyFont="1" applyFill="1" applyBorder="1" applyAlignment="1">
      <alignment horizontal="left" vertical="center" wrapText="1"/>
    </xf>
    <xf numFmtId="0" fontId="20" fillId="0" borderId="31" xfId="4" applyFont="1" applyFill="1" applyBorder="1" applyAlignment="1">
      <alignment horizontal="left" vertical="center" wrapText="1"/>
    </xf>
    <xf numFmtId="0" fontId="20" fillId="0" borderId="33" xfId="4" applyFont="1" applyFill="1" applyBorder="1" applyAlignment="1">
      <alignment horizontal="left" vertical="center" wrapText="1"/>
    </xf>
    <xf numFmtId="0" fontId="18" fillId="0" borderId="0" xfId="3" applyFont="1" applyFill="1" applyBorder="1" applyAlignment="1">
      <alignment horizontal="left" vertical="center" wrapText="1"/>
    </xf>
    <xf numFmtId="0" fontId="0" fillId="0" borderId="0" xfId="0" applyFill="1" applyAlignment="1">
      <alignment vertical="center" wrapText="1"/>
    </xf>
    <xf numFmtId="49" fontId="20" fillId="0" borderId="13" xfId="3" applyNumberFormat="1" applyFont="1" applyFill="1" applyBorder="1" applyAlignment="1" applyProtection="1">
      <alignment horizontal="left" vertical="center" indent="1"/>
      <protection locked="0"/>
    </xf>
    <xf numFmtId="49" fontId="20" fillId="0" borderId="14" xfId="3" applyNumberFormat="1" applyFont="1" applyFill="1" applyBorder="1" applyAlignment="1" applyProtection="1">
      <alignment horizontal="left" vertical="center" indent="1"/>
      <protection locked="0"/>
    </xf>
    <xf numFmtId="49" fontId="20" fillId="0" borderId="15" xfId="3" applyNumberFormat="1" applyFont="1" applyFill="1" applyBorder="1" applyAlignment="1" applyProtection="1">
      <alignment horizontal="left" vertical="center" indent="1"/>
      <protection locked="0"/>
    </xf>
    <xf numFmtId="49" fontId="20" fillId="0" borderId="40" xfId="3" applyNumberFormat="1" applyFont="1" applyFill="1" applyBorder="1" applyAlignment="1" applyProtection="1">
      <alignment horizontal="left" vertical="center" wrapText="1"/>
      <protection locked="0"/>
    </xf>
    <xf numFmtId="49" fontId="18" fillId="0" borderId="37" xfId="0" applyNumberFormat="1" applyFont="1" applyFill="1" applyBorder="1" applyAlignment="1">
      <alignment horizontal="left" vertical="center" wrapText="1"/>
    </xf>
    <xf numFmtId="49" fontId="18" fillId="0" borderId="33" xfId="0" applyNumberFormat="1" applyFont="1" applyFill="1" applyBorder="1" applyAlignment="1">
      <alignment horizontal="left" vertical="center" wrapText="1"/>
    </xf>
    <xf numFmtId="49" fontId="18" fillId="0" borderId="31" xfId="0" applyNumberFormat="1" applyFont="1" applyFill="1" applyBorder="1" applyAlignment="1">
      <alignment horizontal="center" vertical="center" wrapText="1"/>
    </xf>
    <xf numFmtId="49" fontId="18" fillId="0" borderId="37" xfId="0" applyNumberFormat="1" applyFont="1" applyFill="1" applyBorder="1" applyAlignment="1">
      <alignment horizontal="center" vertical="center" wrapText="1"/>
    </xf>
    <xf numFmtId="49" fontId="18" fillId="0" borderId="33" xfId="0" applyNumberFormat="1" applyFont="1" applyFill="1" applyBorder="1" applyAlignment="1">
      <alignment horizontal="center" vertical="center" wrapText="1"/>
    </xf>
    <xf numFmtId="2" fontId="20" fillId="0" borderId="31" xfId="3" applyNumberFormat="1" applyFont="1" applyFill="1" applyBorder="1" applyAlignment="1" applyProtection="1">
      <alignment horizontal="left" vertical="center" wrapText="1"/>
      <protection locked="0"/>
    </xf>
    <xf numFmtId="2" fontId="20" fillId="0" borderId="37" xfId="3" applyNumberFormat="1" applyFont="1" applyFill="1" applyBorder="1" applyAlignment="1" applyProtection="1">
      <alignment horizontal="left" vertical="center" wrapText="1"/>
      <protection locked="0"/>
    </xf>
    <xf numFmtId="2" fontId="20" fillId="0" borderId="33" xfId="3" applyNumberFormat="1" applyFont="1" applyFill="1" applyBorder="1" applyAlignment="1" applyProtection="1">
      <alignment horizontal="left" vertical="center" wrapText="1"/>
      <protection locked="0"/>
    </xf>
    <xf numFmtId="0" fontId="12" fillId="0" borderId="0" xfId="3" applyFont="1" applyFill="1" applyAlignment="1">
      <alignment horizontal="left" wrapText="1"/>
    </xf>
    <xf numFmtId="49" fontId="20" fillId="0" borderId="38" xfId="3" applyNumberFormat="1" applyFont="1" applyFill="1" applyBorder="1" applyAlignment="1" applyProtection="1">
      <alignment horizontal="left" vertical="center" indent="1"/>
      <protection locked="0"/>
    </xf>
    <xf numFmtId="49" fontId="18" fillId="0" borderId="38" xfId="0" applyNumberFormat="1" applyFont="1" applyFill="1" applyBorder="1" applyAlignment="1">
      <alignment horizontal="left" vertical="center" indent="1"/>
    </xf>
    <xf numFmtId="49" fontId="20" fillId="0" borderId="38" xfId="3" applyNumberFormat="1" applyFont="1" applyFill="1" applyBorder="1" applyAlignment="1" applyProtection="1">
      <alignment horizontal="left" vertical="center" wrapText="1"/>
      <protection locked="0"/>
    </xf>
    <xf numFmtId="49" fontId="18" fillId="0" borderId="38" xfId="0" applyNumberFormat="1" applyFont="1" applyFill="1" applyBorder="1" applyAlignment="1">
      <alignment horizontal="left" vertical="center" wrapText="1"/>
    </xf>
    <xf numFmtId="49" fontId="21" fillId="0" borderId="13" xfId="3" applyNumberFormat="1" applyFont="1" applyFill="1" applyBorder="1" applyAlignment="1" applyProtection="1">
      <alignment horizontal="center" vertical="center"/>
      <protection locked="0"/>
    </xf>
    <xf numFmtId="49" fontId="22" fillId="0" borderId="14"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2" fillId="0" borderId="13" xfId="0" applyNumberFormat="1" applyFont="1" applyFill="1" applyBorder="1" applyAlignment="1">
      <alignment horizontal="left" vertical="center" indent="1"/>
    </xf>
    <xf numFmtId="49" fontId="22" fillId="0" borderId="14" xfId="0" applyNumberFormat="1" applyFont="1" applyFill="1" applyBorder="1" applyAlignment="1">
      <alignment horizontal="left" vertical="center" indent="1"/>
    </xf>
    <xf numFmtId="49" fontId="20" fillId="0" borderId="38" xfId="3" applyNumberFormat="1" applyFont="1" applyFill="1" applyBorder="1" applyAlignment="1" applyProtection="1">
      <alignment horizontal="left" vertical="top" wrapText="1"/>
      <protection locked="0"/>
    </xf>
    <xf numFmtId="49" fontId="20" fillId="0" borderId="31" xfId="3" applyNumberFormat="1" applyFont="1" applyFill="1" applyBorder="1" applyAlignment="1" applyProtection="1">
      <alignment horizontal="center" vertical="center"/>
      <protection locked="0"/>
    </xf>
    <xf numFmtId="49" fontId="20" fillId="0" borderId="37" xfId="3" applyNumberFormat="1" applyFont="1" applyFill="1" applyBorder="1" applyAlignment="1" applyProtection="1">
      <alignment horizontal="center" vertical="center"/>
      <protection locked="0"/>
    </xf>
    <xf numFmtId="49" fontId="20" fillId="0" borderId="33"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center" wrapText="1"/>
      <protection locked="0"/>
    </xf>
    <xf numFmtId="0" fontId="18" fillId="0" borderId="33" xfId="0" applyFont="1" applyFill="1" applyBorder="1" applyAlignment="1">
      <alignment horizontal="center" vertical="center" wrapText="1"/>
    </xf>
    <xf numFmtId="0" fontId="20" fillId="0" borderId="34" xfId="3" applyNumberFormat="1" applyFont="1" applyFill="1" applyBorder="1" applyAlignment="1" applyProtection="1">
      <alignment horizontal="center" vertical="center" wrapText="1"/>
      <protection locked="0"/>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 vertical="center" wrapText="1"/>
    </xf>
    <xf numFmtId="49" fontId="20" fillId="0" borderId="40" xfId="3" applyNumberFormat="1" applyFont="1" applyFill="1" applyBorder="1" applyAlignment="1" applyProtection="1">
      <alignment horizontal="left" vertical="center" indent="1"/>
      <protection locked="0"/>
    </xf>
    <xf numFmtId="49" fontId="20" fillId="0" borderId="44" xfId="3" applyNumberFormat="1" applyFont="1" applyFill="1" applyBorder="1" applyAlignment="1" applyProtection="1">
      <alignment horizontal="left" vertical="center" indent="1"/>
      <protection locked="0"/>
    </xf>
    <xf numFmtId="169" fontId="20" fillId="0" borderId="40" xfId="3" applyNumberFormat="1" applyFont="1" applyFill="1" applyBorder="1" applyAlignment="1" applyProtection="1">
      <alignment horizontal="left" vertical="center" wrapText="1"/>
      <protection locked="0"/>
    </xf>
    <xf numFmtId="2" fontId="20" fillId="0" borderId="40" xfId="3" applyNumberFormat="1" applyFont="1" applyFill="1" applyBorder="1" applyAlignment="1" applyProtection="1">
      <alignment horizontal="left" vertical="center" wrapText="1"/>
      <protection locked="0"/>
    </xf>
    <xf numFmtId="49" fontId="20" fillId="0" borderId="50" xfId="3" applyNumberFormat="1" applyFont="1" applyFill="1" applyBorder="1" applyAlignment="1" applyProtection="1">
      <alignment horizontal="left" vertical="center" wrapText="1"/>
      <protection locked="0"/>
    </xf>
    <xf numFmtId="49" fontId="20" fillId="0" borderId="51" xfId="3" applyNumberFormat="1" applyFont="1" applyFill="1" applyBorder="1" applyAlignment="1" applyProtection="1">
      <alignment horizontal="left" vertical="center" wrapText="1"/>
      <protection locked="0"/>
    </xf>
    <xf numFmtId="49" fontId="20" fillId="0" borderId="52" xfId="3" applyNumberFormat="1" applyFont="1" applyFill="1" applyBorder="1" applyAlignment="1" applyProtection="1">
      <alignment horizontal="left" vertical="center" wrapText="1"/>
      <protection locked="0"/>
    </xf>
    <xf numFmtId="164" fontId="21" fillId="0" borderId="13" xfId="3" applyNumberFormat="1" applyFont="1" applyFill="1" applyBorder="1" applyAlignment="1" applyProtection="1">
      <alignment horizontal="center" vertical="center"/>
      <protection locked="0"/>
    </xf>
    <xf numFmtId="164" fontId="21" fillId="0" borderId="14" xfId="3" applyNumberFormat="1" applyFont="1" applyFill="1" applyBorder="1" applyAlignment="1" applyProtection="1">
      <alignment horizontal="center" vertical="center"/>
      <protection locked="0"/>
    </xf>
    <xf numFmtId="164" fontId="21" fillId="0" borderId="15" xfId="3" applyNumberFormat="1" applyFont="1" applyFill="1" applyBorder="1" applyAlignment="1" applyProtection="1">
      <alignment horizontal="center" vertical="center"/>
      <protection locked="0"/>
    </xf>
    <xf numFmtId="0" fontId="1" fillId="0" borderId="0" xfId="0" applyFont="1" applyAlignment="1"/>
    <xf numFmtId="0" fontId="12" fillId="0" borderId="0" xfId="3" applyFont="1" applyAlignment="1">
      <alignment horizontal="left" wrapText="1"/>
    </xf>
    <xf numFmtId="0" fontId="20" fillId="0" borderId="15" xfId="3"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0" fontId="5" fillId="0" borderId="0" xfId="3" applyFill="1" applyAlignment="1" applyProtection="1">
      <alignment horizontal="center" vertical="center"/>
      <protection locked="0"/>
    </xf>
    <xf numFmtId="49" fontId="21" fillId="0" borderId="14" xfId="3" applyNumberFormat="1" applyFont="1" applyFill="1" applyBorder="1" applyAlignment="1" applyProtection="1">
      <alignment horizontal="center" vertical="center"/>
      <protection locked="0"/>
    </xf>
    <xf numFmtId="49" fontId="22" fillId="0" borderId="14" xfId="0" applyNumberFormat="1" applyFont="1" applyBorder="1" applyAlignment="1">
      <alignment horizontal="center" vertical="center"/>
    </xf>
    <xf numFmtId="49" fontId="22" fillId="0" borderId="15" xfId="0" applyNumberFormat="1" applyFont="1" applyBorder="1" applyAlignment="1">
      <alignment horizontal="center" vertical="center"/>
    </xf>
    <xf numFmtId="0" fontId="14" fillId="0" borderId="0" xfId="0" applyFont="1" applyBorder="1" applyAlignment="1">
      <alignment horizontal="center" vertical="center" wrapText="1"/>
    </xf>
    <xf numFmtId="0" fontId="18" fillId="0" borderId="15" xfId="0" applyFont="1" applyBorder="1" applyAlignment="1">
      <alignment horizontal="center" vertical="center" wrapText="1"/>
    </xf>
    <xf numFmtId="4" fontId="5" fillId="0" borderId="3" xfId="3" applyNumberFormat="1" applyFill="1" applyBorder="1" applyAlignment="1" applyProtection="1">
      <alignment horizontal="center" vertical="center"/>
      <protection locked="0"/>
    </xf>
    <xf numFmtId="4" fontId="5" fillId="0" borderId="0" xfId="3" applyNumberFormat="1" applyFill="1" applyAlignment="1" applyProtection="1">
      <alignment horizontal="center" vertical="center"/>
      <protection locked="0"/>
    </xf>
    <xf numFmtId="1" fontId="39" fillId="0" borderId="31" xfId="3" applyNumberFormat="1" applyFont="1" applyFill="1" applyBorder="1" applyAlignment="1" applyProtection="1">
      <alignment horizontal="center" vertical="center"/>
      <protection locked="0"/>
    </xf>
    <xf numFmtId="1" fontId="39" fillId="0" borderId="33" xfId="3" applyNumberFormat="1" applyFont="1" applyFill="1" applyBorder="1" applyAlignment="1" applyProtection="1">
      <alignment horizontal="center" vertical="center"/>
      <protection locked="0"/>
    </xf>
    <xf numFmtId="0" fontId="28" fillId="0" borderId="31"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30" fillId="0" borderId="3" xfId="3" applyFont="1" applyFill="1" applyBorder="1" applyAlignment="1" applyProtection="1">
      <alignment horizontal="center" vertical="center"/>
      <protection locked="0"/>
    </xf>
    <xf numFmtId="0" fontId="30" fillId="0" borderId="3" xfId="3" applyFont="1" applyFill="1" applyBorder="1" applyAlignment="1" applyProtection="1">
      <alignment horizontal="center"/>
      <protection locked="0"/>
    </xf>
    <xf numFmtId="0" fontId="30" fillId="0" borderId="0" xfId="3" applyFont="1" applyFill="1" applyAlignment="1" applyProtection="1">
      <alignment horizontal="center"/>
      <protection locked="0"/>
    </xf>
    <xf numFmtId="1" fontId="39" fillId="0" borderId="38" xfId="3" applyNumberFormat="1" applyFont="1" applyFill="1" applyBorder="1" applyAlignment="1" applyProtection="1">
      <alignment horizontal="center" vertical="center"/>
      <protection locked="0"/>
    </xf>
    <xf numFmtId="49" fontId="28" fillId="0" borderId="31" xfId="3" applyNumberFormat="1" applyFont="1" applyFill="1" applyBorder="1" applyAlignment="1" applyProtection="1">
      <alignment horizontal="left" vertical="center" wrapText="1"/>
      <protection locked="0"/>
    </xf>
    <xf numFmtId="49" fontId="28" fillId="0" borderId="33" xfId="3" applyNumberFormat="1" applyFont="1" applyFill="1" applyBorder="1" applyAlignment="1" applyProtection="1">
      <alignment horizontal="left" vertical="center" wrapText="1"/>
      <protection locked="0"/>
    </xf>
    <xf numFmtId="49" fontId="28" fillId="0" borderId="31" xfId="3" applyNumberFormat="1" applyFont="1" applyFill="1" applyBorder="1" applyAlignment="1" applyProtection="1">
      <alignment vertical="center" wrapText="1"/>
      <protection locked="0"/>
    </xf>
    <xf numFmtId="49" fontId="28" fillId="0" borderId="33" xfId="3" applyNumberFormat="1" applyFont="1" applyFill="1" applyBorder="1" applyAlignment="1" applyProtection="1">
      <alignment vertical="center" wrapText="1"/>
      <protection locked="0"/>
    </xf>
    <xf numFmtId="169" fontId="28" fillId="0" borderId="31" xfId="3" applyNumberFormat="1" applyFont="1" applyFill="1" applyBorder="1" applyAlignment="1" applyProtection="1">
      <alignment horizontal="left" vertical="center" wrapText="1"/>
      <protection locked="0"/>
    </xf>
    <xf numFmtId="169" fontId="28" fillId="0" borderId="33" xfId="3" applyNumberFormat="1" applyFont="1" applyFill="1" applyBorder="1" applyAlignment="1" applyProtection="1">
      <alignment horizontal="left" vertical="center" wrapText="1"/>
      <protection locked="0"/>
    </xf>
    <xf numFmtId="0" fontId="28" fillId="0" borderId="31" xfId="4" applyFont="1" applyFill="1" applyBorder="1" applyAlignment="1">
      <alignment horizontal="left" vertical="center" wrapText="1"/>
    </xf>
    <xf numFmtId="0" fontId="28" fillId="0" borderId="33" xfId="4" applyFont="1" applyFill="1" applyBorder="1" applyAlignment="1">
      <alignment horizontal="left" vertical="center" wrapText="1"/>
    </xf>
    <xf numFmtId="0" fontId="33" fillId="0" borderId="0" xfId="3" applyNumberFormat="1" applyFont="1" applyFill="1" applyBorder="1" applyAlignment="1" applyProtection="1">
      <alignment horizontal="right" vertical="center" wrapText="1"/>
      <protection locked="0"/>
    </xf>
    <xf numFmtId="0" fontId="28" fillId="0" borderId="34" xfId="3" applyNumberFormat="1" applyFont="1" applyFill="1" applyBorder="1" applyAlignment="1" applyProtection="1">
      <alignment horizontal="center" vertical="center" wrapText="1"/>
      <protection locked="0"/>
    </xf>
    <xf numFmtId="0" fontId="28" fillId="0" borderId="3" xfId="3" applyNumberFormat="1" applyFont="1" applyFill="1" applyBorder="1" applyAlignment="1" applyProtection="1">
      <alignment horizontal="center" vertical="center" wrapText="1"/>
      <protection locked="0"/>
    </xf>
    <xf numFmtId="0" fontId="28" fillId="0" borderId="32" xfId="0" applyFont="1" applyFill="1" applyBorder="1" applyAlignment="1">
      <alignment horizontal="center" vertical="center" wrapText="1"/>
    </xf>
    <xf numFmtId="0" fontId="28" fillId="0" borderId="13" xfId="3" applyNumberFormat="1" applyFont="1" applyFill="1" applyBorder="1" applyAlignment="1" applyProtection="1">
      <alignment horizontal="center" vertical="center" wrapText="1"/>
      <protection locked="0"/>
    </xf>
    <xf numFmtId="0" fontId="28" fillId="0" borderId="14" xfId="3" applyNumberFormat="1" applyFont="1" applyFill="1" applyBorder="1" applyAlignment="1" applyProtection="1">
      <alignment horizontal="center" vertical="center" wrapText="1"/>
      <protection locked="0"/>
    </xf>
    <xf numFmtId="0" fontId="28" fillId="0" borderId="14"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35" fillId="0" borderId="0" xfId="3" applyNumberFormat="1" applyFont="1" applyFill="1" applyBorder="1" applyAlignment="1" applyProtection="1">
      <alignment horizontal="center" vertical="center"/>
      <protection locked="0"/>
    </xf>
    <xf numFmtId="0" fontId="37" fillId="0" borderId="0" xfId="0" applyFont="1" applyFill="1" applyAlignment="1">
      <alignment horizontal="center" vertical="center"/>
    </xf>
    <xf numFmtId="0" fontId="28" fillId="0" borderId="0" xfId="0" applyFont="1" applyFill="1" applyAlignment="1">
      <alignment vertical="top"/>
    </xf>
    <xf numFmtId="0" fontId="30" fillId="0" borderId="0" xfId="0" applyFont="1" applyFill="1" applyAlignment="1">
      <alignment wrapText="1"/>
    </xf>
    <xf numFmtId="0" fontId="39" fillId="0" borderId="0" xfId="3" applyFont="1" applyFill="1" applyBorder="1" applyAlignment="1">
      <alignment horizontal="left" vertical="top" wrapText="1"/>
    </xf>
    <xf numFmtId="0" fontId="30" fillId="0" borderId="0" xfId="0" applyFont="1" applyFill="1" applyAlignment="1">
      <alignment vertical="top" wrapText="1"/>
    </xf>
    <xf numFmtId="0" fontId="39" fillId="0" borderId="0" xfId="3" applyFont="1" applyFill="1" applyBorder="1" applyAlignment="1">
      <alignment horizontal="left" wrapText="1"/>
    </xf>
    <xf numFmtId="0" fontId="30" fillId="0" borderId="0" xfId="3" applyFont="1" applyFill="1" applyAlignment="1">
      <alignment horizontal="left" wrapText="1"/>
    </xf>
    <xf numFmtId="0" fontId="28" fillId="0" borderId="38" xfId="4" applyFont="1" applyFill="1" applyBorder="1" applyAlignment="1">
      <alignment horizontal="left" vertical="center" wrapText="1"/>
    </xf>
    <xf numFmtId="0" fontId="28" fillId="0" borderId="41" xfId="4" applyFont="1" applyFill="1" applyBorder="1" applyAlignment="1">
      <alignment horizontal="left" vertical="center" wrapText="1"/>
    </xf>
    <xf numFmtId="0" fontId="28" fillId="0" borderId="42" xfId="4" applyFont="1" applyFill="1" applyBorder="1" applyAlignment="1">
      <alignment horizontal="left" vertical="center" wrapText="1"/>
    </xf>
  </cellXfs>
  <cellStyles count="10">
    <cellStyle name="Обычный" xfId="0" builtinId="0"/>
    <cellStyle name="Обычный 2" xfId="1"/>
    <cellStyle name="Обычный_Лист1" xfId="4"/>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N155"/>
  <sheetViews>
    <sheetView showGridLines="0" tabSelected="1" view="pageBreakPreview" zoomScale="68" zoomScaleNormal="69" zoomScaleSheetLayoutView="68" workbookViewId="0">
      <selection activeCell="B5" sqref="B5"/>
    </sheetView>
  </sheetViews>
  <sheetFormatPr defaultRowHeight="12.75"/>
  <cols>
    <col min="1" max="1" width="2.140625" style="3" customWidth="1"/>
    <col min="2" max="2" width="63.85546875" style="3" customWidth="1"/>
    <col min="3" max="3" width="44.140625" style="3" customWidth="1"/>
    <col min="4" max="4" width="24.140625" style="3" customWidth="1"/>
    <col min="5" max="5" width="17.140625" style="3" customWidth="1"/>
    <col min="6" max="7" width="20.28515625" style="3" customWidth="1"/>
    <col min="8" max="8" width="22.42578125" style="3" customWidth="1"/>
    <col min="9" max="9" width="15.5703125" style="3" customWidth="1"/>
    <col min="10" max="10" width="16.5703125" style="3" customWidth="1"/>
    <col min="11" max="11" width="15.28515625" style="3" customWidth="1"/>
    <col min="12" max="12" width="14.42578125" style="3" customWidth="1"/>
    <col min="13" max="13" width="15.42578125" style="3" customWidth="1"/>
    <col min="14" max="16384" width="9.140625" style="3"/>
  </cols>
  <sheetData>
    <row r="1" spans="1:12" ht="8.85" customHeight="1">
      <c r="A1" s="1"/>
      <c r="B1" s="1"/>
      <c r="C1" s="2"/>
      <c r="D1" s="1"/>
      <c r="E1" s="1"/>
      <c r="F1" s="1"/>
      <c r="G1" s="1"/>
      <c r="H1" s="1"/>
    </row>
    <row r="2" spans="1:12" ht="0.4" hidden="1" customHeight="1">
      <c r="A2" s="1"/>
      <c r="B2" s="1"/>
      <c r="C2" s="2"/>
      <c r="D2" s="1"/>
      <c r="E2" s="1"/>
      <c r="F2" s="1"/>
      <c r="G2" s="1"/>
      <c r="H2" s="1"/>
    </row>
    <row r="3" spans="1:12" ht="0.4" hidden="1" customHeight="1">
      <c r="A3" s="1"/>
      <c r="B3" s="1"/>
      <c r="C3" s="2"/>
      <c r="D3" s="1"/>
      <c r="E3" s="1"/>
      <c r="F3" s="1"/>
      <c r="G3" s="1"/>
      <c r="H3" s="1"/>
    </row>
    <row r="4" spans="1:12" ht="14.25" customHeight="1">
      <c r="A4" s="1"/>
      <c r="B4" s="4"/>
      <c r="C4" s="4"/>
      <c r="D4" s="1"/>
      <c r="E4" s="1"/>
      <c r="F4" s="36"/>
      <c r="G4" s="35"/>
      <c r="H4" s="11"/>
      <c r="I4" s="30"/>
      <c r="J4" s="30"/>
      <c r="K4" s="30"/>
      <c r="L4" s="30"/>
    </row>
    <row r="5" spans="1:12" ht="16.5" customHeight="1">
      <c r="A5" s="1"/>
      <c r="B5" s="4"/>
      <c r="C5" s="4"/>
      <c r="D5" s="1"/>
      <c r="E5" s="1"/>
      <c r="F5" s="35"/>
      <c r="G5" s="35"/>
      <c r="H5" s="11"/>
      <c r="I5" s="30"/>
      <c r="J5" s="30"/>
      <c r="K5" s="30"/>
      <c r="L5" s="30"/>
    </row>
    <row r="6" spans="1:12" ht="18" customHeight="1">
      <c r="A6" s="1"/>
      <c r="B6" s="175"/>
      <c r="C6" s="175"/>
      <c r="D6" s="175"/>
      <c r="E6" s="175"/>
      <c r="F6" s="176"/>
      <c r="G6" s="177"/>
      <c r="H6" s="175"/>
      <c r="I6" s="175"/>
      <c r="J6" s="175"/>
      <c r="K6" s="175"/>
      <c r="L6" s="178"/>
    </row>
    <row r="7" spans="1:12" ht="18" customHeight="1">
      <c r="A7" s="1"/>
      <c r="B7" s="175"/>
      <c r="C7" s="175"/>
      <c r="D7" s="175"/>
      <c r="E7" s="175"/>
      <c r="F7" s="175"/>
      <c r="G7" s="175"/>
      <c r="H7" s="175"/>
      <c r="I7" s="175"/>
      <c r="J7" s="175"/>
      <c r="K7" s="175"/>
      <c r="L7" s="178"/>
    </row>
    <row r="8" spans="1:12" ht="33.75" customHeight="1">
      <c r="A8" s="1"/>
      <c r="B8" s="179" t="s">
        <v>156</v>
      </c>
      <c r="C8" s="180"/>
      <c r="D8" s="180"/>
      <c r="E8" s="180"/>
      <c r="F8" s="180"/>
      <c r="G8" s="180"/>
      <c r="H8" s="12"/>
      <c r="I8" s="181"/>
      <c r="J8" s="181"/>
      <c r="K8" s="181"/>
      <c r="L8" s="182"/>
    </row>
    <row r="9" spans="1:12" ht="41.25" customHeight="1">
      <c r="A9" s="1"/>
      <c r="B9" s="181"/>
      <c r="C9" s="181"/>
      <c r="D9" s="181"/>
      <c r="E9" s="181"/>
      <c r="F9" s="181"/>
      <c r="G9" s="181"/>
      <c r="H9" s="31" t="s">
        <v>22</v>
      </c>
      <c r="I9" s="181"/>
      <c r="J9" s="181"/>
      <c r="K9" s="181"/>
      <c r="L9" s="182"/>
    </row>
    <row r="10" spans="1:12" ht="36" customHeight="1">
      <c r="A10" s="1"/>
      <c r="B10" s="188" t="s">
        <v>32</v>
      </c>
      <c r="C10" s="188"/>
      <c r="D10" s="188"/>
      <c r="E10" s="188"/>
      <c r="F10" s="188"/>
      <c r="G10" s="188"/>
      <c r="H10" s="188"/>
    </row>
    <row r="11" spans="1:12" ht="9.75" customHeight="1">
      <c r="A11" s="1"/>
      <c r="B11" s="4"/>
      <c r="C11" s="4"/>
      <c r="D11" s="1"/>
      <c r="E11" s="1"/>
      <c r="F11" s="1"/>
      <c r="G11" s="1"/>
      <c r="H11" s="1"/>
    </row>
    <row r="12" spans="1:12" ht="48.75" customHeight="1">
      <c r="A12" s="1"/>
      <c r="B12" s="189" t="s">
        <v>0</v>
      </c>
      <c r="C12" s="191" t="s">
        <v>2</v>
      </c>
      <c r="D12" s="192"/>
      <c r="E12" s="191" t="s">
        <v>5</v>
      </c>
      <c r="F12" s="205"/>
      <c r="G12" s="205"/>
      <c r="H12" s="192"/>
    </row>
    <row r="13" spans="1:12" ht="90.75" customHeight="1">
      <c r="A13" s="1"/>
      <c r="B13" s="190"/>
      <c r="C13" s="18" t="s">
        <v>3</v>
      </c>
      <c r="D13" s="20" t="s">
        <v>4</v>
      </c>
      <c r="E13" s="18" t="s">
        <v>44</v>
      </c>
      <c r="F13" s="19" t="s">
        <v>45</v>
      </c>
      <c r="G13" s="19" t="s">
        <v>46</v>
      </c>
      <c r="H13" s="20" t="s">
        <v>75</v>
      </c>
    </row>
    <row r="14" spans="1:12" ht="14.25" customHeight="1">
      <c r="A14" s="1"/>
      <c r="B14" s="13">
        <v>1</v>
      </c>
      <c r="C14" s="32">
        <v>2</v>
      </c>
      <c r="D14" s="13">
        <v>3</v>
      </c>
      <c r="E14" s="32">
        <v>4</v>
      </c>
      <c r="F14" s="13">
        <v>5</v>
      </c>
      <c r="G14" s="32">
        <v>6</v>
      </c>
      <c r="H14" s="13">
        <v>7</v>
      </c>
    </row>
    <row r="15" spans="1:12" ht="34.5" customHeight="1">
      <c r="A15" s="5"/>
      <c r="B15" s="89" t="s">
        <v>1</v>
      </c>
      <c r="C15" s="21"/>
      <c r="D15" s="21"/>
      <c r="E15" s="22"/>
      <c r="F15" s="22"/>
      <c r="G15" s="22"/>
      <c r="H15" s="23"/>
    </row>
    <row r="16" spans="1:12" ht="45" customHeight="1">
      <c r="A16" s="5"/>
      <c r="B16" s="111" t="s">
        <v>124</v>
      </c>
      <c r="C16" s="94" t="s">
        <v>53</v>
      </c>
      <c r="D16" s="95" t="s">
        <v>54</v>
      </c>
      <c r="E16" s="46">
        <v>256</v>
      </c>
      <c r="F16" s="46">
        <v>256</v>
      </c>
      <c r="G16" s="46">
        <v>256</v>
      </c>
      <c r="H16" s="46">
        <v>256</v>
      </c>
    </row>
    <row r="17" spans="1:9" ht="34.5" customHeight="1">
      <c r="A17" s="5"/>
      <c r="B17" s="94" t="s">
        <v>12</v>
      </c>
      <c r="C17" s="96"/>
      <c r="D17" s="97"/>
      <c r="E17" s="46">
        <v>256</v>
      </c>
      <c r="F17" s="46">
        <v>256</v>
      </c>
      <c r="G17" s="46">
        <v>256</v>
      </c>
      <c r="H17" s="46">
        <v>256</v>
      </c>
    </row>
    <row r="18" spans="1:9" ht="34.5" customHeight="1">
      <c r="A18" s="5"/>
      <c r="B18" s="111" t="s">
        <v>125</v>
      </c>
      <c r="C18" s="94" t="s">
        <v>53</v>
      </c>
      <c r="D18" s="95" t="s">
        <v>54</v>
      </c>
      <c r="E18" s="46">
        <v>244</v>
      </c>
      <c r="F18" s="46">
        <v>244</v>
      </c>
      <c r="G18" s="46">
        <v>244</v>
      </c>
      <c r="H18" s="46">
        <v>244</v>
      </c>
    </row>
    <row r="19" spans="1:9" ht="34.5" customHeight="1">
      <c r="A19" s="5"/>
      <c r="B19" s="94" t="s">
        <v>12</v>
      </c>
      <c r="C19" s="96"/>
      <c r="D19" s="97"/>
      <c r="E19" s="46">
        <v>244</v>
      </c>
      <c r="F19" s="46">
        <v>244</v>
      </c>
      <c r="G19" s="46">
        <v>244</v>
      </c>
      <c r="H19" s="46">
        <v>244</v>
      </c>
    </row>
    <row r="20" spans="1:9" ht="34.5" customHeight="1">
      <c r="A20" s="5"/>
      <c r="B20" s="111" t="s">
        <v>126</v>
      </c>
      <c r="C20" s="94" t="s">
        <v>53</v>
      </c>
      <c r="D20" s="95" t="s">
        <v>132</v>
      </c>
      <c r="E20" s="46"/>
      <c r="F20" s="46"/>
      <c r="G20" s="46"/>
      <c r="H20" s="46"/>
    </row>
    <row r="21" spans="1:9" ht="34.5" customHeight="1">
      <c r="A21" s="5"/>
      <c r="B21" s="94" t="s">
        <v>12</v>
      </c>
      <c r="C21" s="96"/>
      <c r="D21" s="97"/>
      <c r="E21" s="46">
        <v>0</v>
      </c>
      <c r="F21" s="46">
        <v>0</v>
      </c>
      <c r="G21" s="46">
        <v>0</v>
      </c>
      <c r="H21" s="46"/>
    </row>
    <row r="22" spans="1:9" ht="75.75" customHeight="1">
      <c r="A22" s="5"/>
      <c r="B22" s="111" t="s">
        <v>127</v>
      </c>
      <c r="C22" s="94" t="s">
        <v>53</v>
      </c>
      <c r="D22" s="95" t="s">
        <v>54</v>
      </c>
      <c r="E22" s="46">
        <v>196</v>
      </c>
      <c r="F22" s="46">
        <v>196</v>
      </c>
      <c r="G22" s="46">
        <v>196</v>
      </c>
      <c r="H22" s="46">
        <v>196</v>
      </c>
    </row>
    <row r="23" spans="1:9" ht="34.5" customHeight="1">
      <c r="A23" s="5"/>
      <c r="B23" s="94" t="s">
        <v>12</v>
      </c>
      <c r="C23" s="96"/>
      <c r="D23" s="97"/>
      <c r="E23" s="46">
        <v>196</v>
      </c>
      <c r="F23" s="46">
        <v>196</v>
      </c>
      <c r="G23" s="46">
        <v>196</v>
      </c>
      <c r="H23" s="46">
        <v>196</v>
      </c>
    </row>
    <row r="24" spans="1:9" ht="76.5" customHeight="1">
      <c r="A24" s="5"/>
      <c r="B24" s="111" t="s">
        <v>128</v>
      </c>
      <c r="C24" s="94" t="s">
        <v>53</v>
      </c>
      <c r="D24" s="95" t="s">
        <v>54</v>
      </c>
      <c r="E24" s="46">
        <v>44</v>
      </c>
      <c r="F24" s="46">
        <v>42</v>
      </c>
      <c r="G24" s="46">
        <v>42</v>
      </c>
      <c r="H24" s="46">
        <v>42</v>
      </c>
    </row>
    <row r="25" spans="1:9" ht="34.5" customHeight="1">
      <c r="A25" s="5"/>
      <c r="B25" s="94" t="s">
        <v>12</v>
      </c>
      <c r="C25" s="96"/>
      <c r="D25" s="97"/>
      <c r="E25" s="46">
        <v>44</v>
      </c>
      <c r="F25" s="46">
        <v>42</v>
      </c>
      <c r="G25" s="46">
        <v>42</v>
      </c>
      <c r="H25" s="46">
        <v>42</v>
      </c>
    </row>
    <row r="26" spans="1:9" ht="34.5" customHeight="1">
      <c r="A26" s="5"/>
      <c r="B26" s="111" t="s">
        <v>129</v>
      </c>
      <c r="C26" s="94" t="s">
        <v>53</v>
      </c>
      <c r="D26" s="95" t="s">
        <v>54</v>
      </c>
      <c r="E26" s="46">
        <v>1120</v>
      </c>
      <c r="F26" s="46">
        <v>1061</v>
      </c>
      <c r="G26" s="46">
        <v>1061</v>
      </c>
      <c r="H26" s="46">
        <v>1061</v>
      </c>
    </row>
    <row r="27" spans="1:9" ht="34.5" customHeight="1">
      <c r="A27" s="5"/>
      <c r="B27" s="94" t="s">
        <v>12</v>
      </c>
      <c r="C27" s="96"/>
      <c r="D27" s="97"/>
      <c r="E27" s="46">
        <v>1120</v>
      </c>
      <c r="F27" s="46">
        <v>1061</v>
      </c>
      <c r="G27" s="46">
        <v>1061</v>
      </c>
      <c r="H27" s="46">
        <v>1061</v>
      </c>
    </row>
    <row r="28" spans="1:9" ht="53.25" customHeight="1">
      <c r="A28" s="5"/>
      <c r="B28" s="94" t="s">
        <v>130</v>
      </c>
      <c r="C28" s="98" t="s">
        <v>133</v>
      </c>
      <c r="D28" s="95" t="s">
        <v>54</v>
      </c>
      <c r="E28" s="46">
        <v>785</v>
      </c>
      <c r="F28" s="46">
        <v>853</v>
      </c>
      <c r="G28" s="46">
        <v>853</v>
      </c>
      <c r="H28" s="46">
        <v>853</v>
      </c>
    </row>
    <row r="29" spans="1:9" ht="34.5" customHeight="1">
      <c r="A29" s="5"/>
      <c r="B29" s="94" t="s">
        <v>12</v>
      </c>
      <c r="C29" s="98"/>
      <c r="D29" s="97"/>
      <c r="E29" s="46">
        <v>785</v>
      </c>
      <c r="F29" s="46">
        <v>853</v>
      </c>
      <c r="G29" s="46">
        <v>853</v>
      </c>
      <c r="H29" s="46">
        <v>853</v>
      </c>
    </row>
    <row r="30" spans="1:9" ht="69" customHeight="1">
      <c r="A30" s="5"/>
      <c r="B30" s="94" t="s">
        <v>131</v>
      </c>
      <c r="C30" s="98" t="s">
        <v>134</v>
      </c>
      <c r="D30" s="95" t="s">
        <v>54</v>
      </c>
      <c r="E30" s="46"/>
      <c r="F30" s="46">
        <v>29</v>
      </c>
      <c r="G30" s="46">
        <v>29</v>
      </c>
      <c r="H30" s="46">
        <v>29</v>
      </c>
    </row>
    <row r="31" spans="1:9" ht="42.75" customHeight="1">
      <c r="A31" s="5"/>
      <c r="B31" s="212" t="s">
        <v>76</v>
      </c>
      <c r="C31" s="57" t="s">
        <v>84</v>
      </c>
      <c r="D31" s="56" t="s">
        <v>55</v>
      </c>
      <c r="E31" s="46">
        <v>85138</v>
      </c>
      <c r="F31" s="46">
        <v>85138</v>
      </c>
      <c r="G31" s="46">
        <v>85138</v>
      </c>
      <c r="H31" s="46">
        <v>85138</v>
      </c>
      <c r="I31" s="194"/>
    </row>
    <row r="32" spans="1:9" ht="42.75" customHeight="1">
      <c r="A32" s="5"/>
      <c r="B32" s="213"/>
      <c r="C32" s="57"/>
      <c r="D32" s="56"/>
      <c r="E32" s="46"/>
      <c r="F32" s="46"/>
      <c r="G32" s="46"/>
      <c r="H32" s="46"/>
      <c r="I32" s="194"/>
    </row>
    <row r="33" spans="1:9" ht="42.75" customHeight="1">
      <c r="A33" s="5"/>
      <c r="B33" s="52" t="s">
        <v>12</v>
      </c>
      <c r="C33" s="58"/>
      <c r="D33" s="56"/>
      <c r="E33" s="46">
        <f>E31+E32</f>
        <v>85138</v>
      </c>
      <c r="F33" s="46">
        <f t="shared" ref="F33:H33" si="0">F31+F32</f>
        <v>85138</v>
      </c>
      <c r="G33" s="46">
        <f t="shared" si="0"/>
        <v>85138</v>
      </c>
      <c r="H33" s="46">
        <f t="shared" si="0"/>
        <v>85138</v>
      </c>
      <c r="I33" s="194"/>
    </row>
    <row r="34" spans="1:9" ht="34.5" customHeight="1">
      <c r="A34" s="5"/>
      <c r="B34" s="210" t="s">
        <v>77</v>
      </c>
      <c r="C34" s="58" t="s">
        <v>84</v>
      </c>
      <c r="D34" s="56" t="s">
        <v>55</v>
      </c>
      <c r="E34" s="46">
        <f>283582+94896</f>
        <v>378478</v>
      </c>
      <c r="F34" s="46">
        <f t="shared" ref="F34:G34" si="1">283582+94896</f>
        <v>378478</v>
      </c>
      <c r="G34" s="46">
        <f t="shared" si="1"/>
        <v>378478</v>
      </c>
      <c r="H34" s="46">
        <f>283582+94896</f>
        <v>378478</v>
      </c>
      <c r="I34" s="194"/>
    </row>
    <row r="35" spans="1:9" ht="34.5" customHeight="1">
      <c r="A35" s="5"/>
      <c r="B35" s="211"/>
      <c r="C35" s="58"/>
      <c r="D35" s="56"/>
      <c r="E35" s="46"/>
      <c r="F35" s="46"/>
      <c r="G35" s="46"/>
      <c r="H35" s="46"/>
      <c r="I35" s="194"/>
    </row>
    <row r="36" spans="1:9" ht="34.5" customHeight="1">
      <c r="A36" s="5"/>
      <c r="B36" s="52" t="s">
        <v>12</v>
      </c>
      <c r="C36" s="58"/>
      <c r="D36" s="56"/>
      <c r="E36" s="46">
        <f>E34+E35</f>
        <v>378478</v>
      </c>
      <c r="F36" s="46">
        <f t="shared" ref="F36" si="2">F34+F35</f>
        <v>378478</v>
      </c>
      <c r="G36" s="46">
        <f t="shared" ref="G36" si="3">G34+G35</f>
        <v>378478</v>
      </c>
      <c r="H36" s="46">
        <f t="shared" ref="H36" si="4">H34+H35</f>
        <v>378478</v>
      </c>
      <c r="I36" s="194"/>
    </row>
    <row r="37" spans="1:9" ht="34.5" customHeight="1">
      <c r="A37" s="5"/>
      <c r="B37" s="210" t="s">
        <v>78</v>
      </c>
      <c r="C37" s="58" t="s">
        <v>84</v>
      </c>
      <c r="D37" s="56" t="s">
        <v>55</v>
      </c>
      <c r="E37" s="46">
        <v>6930</v>
      </c>
      <c r="F37" s="46">
        <v>6930</v>
      </c>
      <c r="G37" s="46">
        <v>6930</v>
      </c>
      <c r="H37" s="46">
        <v>6930</v>
      </c>
      <c r="I37" s="194"/>
    </row>
    <row r="38" spans="1:9" ht="34.5" customHeight="1">
      <c r="A38" s="5"/>
      <c r="B38" s="211"/>
      <c r="C38" s="58"/>
      <c r="D38" s="56"/>
      <c r="E38" s="46"/>
      <c r="F38" s="46"/>
      <c r="G38" s="46"/>
      <c r="H38" s="46"/>
      <c r="I38" s="194"/>
    </row>
    <row r="39" spans="1:9" ht="34.5" customHeight="1">
      <c r="A39" s="5"/>
      <c r="B39" s="52" t="s">
        <v>12</v>
      </c>
      <c r="C39" s="58"/>
      <c r="D39" s="56"/>
      <c r="E39" s="46">
        <f>E37+E38</f>
        <v>6930</v>
      </c>
      <c r="F39" s="46">
        <f t="shared" ref="F39" si="5">F37+F38</f>
        <v>6930</v>
      </c>
      <c r="G39" s="46">
        <f t="shared" ref="G39" si="6">G37+G38</f>
        <v>6930</v>
      </c>
      <c r="H39" s="46">
        <f t="shared" ref="H39" si="7">H37+H38</f>
        <v>6930</v>
      </c>
      <c r="I39" s="194"/>
    </row>
    <row r="40" spans="1:9" ht="34.5" customHeight="1">
      <c r="A40" s="5"/>
      <c r="B40" s="210" t="s">
        <v>79</v>
      </c>
      <c r="C40" s="58" t="s">
        <v>84</v>
      </c>
      <c r="D40" s="56" t="s">
        <v>55</v>
      </c>
      <c r="E40" s="46">
        <v>66062</v>
      </c>
      <c r="F40" s="46">
        <v>66062</v>
      </c>
      <c r="G40" s="46">
        <v>66062</v>
      </c>
      <c r="H40" s="46">
        <v>66062</v>
      </c>
      <c r="I40" s="194"/>
    </row>
    <row r="41" spans="1:9" ht="34.5" customHeight="1">
      <c r="A41" s="5"/>
      <c r="B41" s="211"/>
      <c r="C41" s="58"/>
      <c r="D41" s="56"/>
      <c r="E41" s="46"/>
      <c r="F41" s="46"/>
      <c r="G41" s="46"/>
      <c r="H41" s="46"/>
      <c r="I41" s="194"/>
    </row>
    <row r="42" spans="1:9" ht="34.5" customHeight="1">
      <c r="A42" s="5"/>
      <c r="B42" s="52" t="s">
        <v>12</v>
      </c>
      <c r="C42" s="58"/>
      <c r="D42" s="56"/>
      <c r="E42" s="46">
        <f>E40+E41</f>
        <v>66062</v>
      </c>
      <c r="F42" s="46">
        <f t="shared" ref="F42" si="8">F40+F41</f>
        <v>66062</v>
      </c>
      <c r="G42" s="46">
        <f t="shared" ref="G42" si="9">G40+G41</f>
        <v>66062</v>
      </c>
      <c r="H42" s="46">
        <f t="shared" ref="H42" si="10">H40+H41</f>
        <v>66062</v>
      </c>
      <c r="I42" s="194"/>
    </row>
    <row r="43" spans="1:9" ht="54" customHeight="1">
      <c r="A43" s="5"/>
      <c r="B43" s="210" t="s">
        <v>80</v>
      </c>
      <c r="C43" s="58" t="s">
        <v>84</v>
      </c>
      <c r="D43" s="56" t="s">
        <v>55</v>
      </c>
      <c r="E43" s="46">
        <v>1728</v>
      </c>
      <c r="F43" s="46">
        <v>1728</v>
      </c>
      <c r="G43" s="46">
        <v>1728</v>
      </c>
      <c r="H43" s="46">
        <v>1728</v>
      </c>
      <c r="I43" s="194"/>
    </row>
    <row r="44" spans="1:9" ht="33" customHeight="1">
      <c r="A44" s="5"/>
      <c r="B44" s="211"/>
      <c r="C44" s="58"/>
      <c r="D44" s="56"/>
      <c r="E44" s="46"/>
      <c r="F44" s="46"/>
      <c r="G44" s="46"/>
      <c r="H44" s="46"/>
      <c r="I44" s="194"/>
    </row>
    <row r="45" spans="1:9" ht="36" customHeight="1">
      <c r="A45" s="5"/>
      <c r="B45" s="52" t="s">
        <v>12</v>
      </c>
      <c r="C45" s="58"/>
      <c r="D45" s="56"/>
      <c r="E45" s="46">
        <f>E43+E44</f>
        <v>1728</v>
      </c>
      <c r="F45" s="46">
        <f t="shared" ref="F45" si="11">F43+F44</f>
        <v>1728</v>
      </c>
      <c r="G45" s="46">
        <f t="shared" ref="G45" si="12">G43+G44</f>
        <v>1728</v>
      </c>
      <c r="H45" s="46">
        <f t="shared" ref="H45" si="13">H43+H44</f>
        <v>1728</v>
      </c>
      <c r="I45" s="194"/>
    </row>
    <row r="46" spans="1:9" ht="34.5" customHeight="1">
      <c r="A46" s="5"/>
      <c r="B46" s="210" t="s">
        <v>81</v>
      </c>
      <c r="C46" s="58" t="s">
        <v>84</v>
      </c>
      <c r="D46" s="56" t="s">
        <v>55</v>
      </c>
      <c r="E46" s="46">
        <v>36840</v>
      </c>
      <c r="F46" s="46">
        <v>36840</v>
      </c>
      <c r="G46" s="46">
        <v>36840</v>
      </c>
      <c r="H46" s="46">
        <v>36840</v>
      </c>
      <c r="I46" s="194"/>
    </row>
    <row r="47" spans="1:9" ht="34.5" customHeight="1">
      <c r="A47" s="5"/>
      <c r="B47" s="211"/>
      <c r="C47" s="58"/>
      <c r="D47" s="56"/>
      <c r="E47" s="46"/>
      <c r="F47" s="46"/>
      <c r="G47" s="46"/>
      <c r="H47" s="46"/>
      <c r="I47" s="194"/>
    </row>
    <row r="48" spans="1:9" ht="34.5" customHeight="1">
      <c r="A48" s="5"/>
      <c r="B48" s="52" t="s">
        <v>12</v>
      </c>
      <c r="C48" s="58"/>
      <c r="D48" s="56"/>
      <c r="E48" s="46">
        <f>E46+E47</f>
        <v>36840</v>
      </c>
      <c r="F48" s="46">
        <f t="shared" ref="F48" si="14">F46+F47</f>
        <v>36840</v>
      </c>
      <c r="G48" s="46">
        <f t="shared" ref="G48" si="15">G46+G47</f>
        <v>36840</v>
      </c>
      <c r="H48" s="46">
        <f t="shared" ref="H48" si="16">H46+H47</f>
        <v>36840</v>
      </c>
      <c r="I48" s="194"/>
    </row>
    <row r="49" spans="1:9" ht="51" customHeight="1">
      <c r="A49" s="5"/>
      <c r="B49" s="210" t="s">
        <v>82</v>
      </c>
      <c r="C49" s="58" t="s">
        <v>84</v>
      </c>
      <c r="D49" s="56" t="s">
        <v>55</v>
      </c>
      <c r="E49" s="46">
        <v>123216</v>
      </c>
      <c r="F49" s="46">
        <v>123216</v>
      </c>
      <c r="G49" s="46">
        <v>123216</v>
      </c>
      <c r="H49" s="46">
        <v>123216</v>
      </c>
      <c r="I49" s="194"/>
    </row>
    <row r="50" spans="1:9" ht="30" customHeight="1">
      <c r="A50" s="5"/>
      <c r="B50" s="211"/>
      <c r="C50" s="58"/>
      <c r="D50" s="56"/>
      <c r="E50" s="46"/>
      <c r="F50" s="46"/>
      <c r="G50" s="46"/>
      <c r="H50" s="46"/>
      <c r="I50" s="194"/>
    </row>
    <row r="51" spans="1:9" ht="38.25" customHeight="1">
      <c r="A51" s="5"/>
      <c r="B51" s="53" t="s">
        <v>12</v>
      </c>
      <c r="C51" s="59"/>
      <c r="D51" s="56"/>
      <c r="E51" s="46">
        <f>E49+E50</f>
        <v>123216</v>
      </c>
      <c r="F51" s="46">
        <f t="shared" ref="F51" si="17">F49+F50</f>
        <v>123216</v>
      </c>
      <c r="G51" s="46">
        <f t="shared" ref="G51" si="18">G49+G50</f>
        <v>123216</v>
      </c>
      <c r="H51" s="46">
        <f t="shared" ref="H51" si="19">H49+H50</f>
        <v>123216</v>
      </c>
      <c r="I51" s="194"/>
    </row>
    <row r="52" spans="1:9" ht="62.25" customHeight="1">
      <c r="A52" s="5"/>
      <c r="B52" s="209" t="s">
        <v>83</v>
      </c>
      <c r="C52" s="56" t="s">
        <v>84</v>
      </c>
      <c r="D52" s="56" t="s">
        <v>55</v>
      </c>
      <c r="E52" s="46">
        <v>90112</v>
      </c>
      <c r="F52" s="46">
        <v>90112</v>
      </c>
      <c r="G52" s="46">
        <v>90112</v>
      </c>
      <c r="H52" s="46">
        <v>90112</v>
      </c>
      <c r="I52" s="194"/>
    </row>
    <row r="53" spans="1:9" ht="36" customHeight="1">
      <c r="A53" s="5"/>
      <c r="B53" s="209"/>
      <c r="C53" s="56"/>
      <c r="D53" s="56"/>
      <c r="E53" s="46"/>
      <c r="F53" s="46"/>
      <c r="G53" s="46"/>
      <c r="H53" s="46"/>
      <c r="I53" s="194"/>
    </row>
    <row r="54" spans="1:9" ht="36" customHeight="1">
      <c r="A54" s="5"/>
      <c r="B54" s="52" t="s">
        <v>12</v>
      </c>
      <c r="C54" s="56"/>
      <c r="D54" s="56"/>
      <c r="E54" s="46">
        <f>E52+E53</f>
        <v>90112</v>
      </c>
      <c r="F54" s="46">
        <f t="shared" ref="F54" si="20">F52+F53</f>
        <v>90112</v>
      </c>
      <c r="G54" s="46">
        <f t="shared" ref="G54" si="21">G52+G53</f>
        <v>90112</v>
      </c>
      <c r="H54" s="46">
        <f t="shared" ref="H54" si="22">H52+H53</f>
        <v>90112</v>
      </c>
      <c r="I54" s="194"/>
    </row>
    <row r="55" spans="1:9" ht="51.75" customHeight="1">
      <c r="A55" s="5"/>
      <c r="B55" s="183" t="s">
        <v>135</v>
      </c>
      <c r="C55" s="99" t="s">
        <v>134</v>
      </c>
      <c r="D55" s="100" t="s">
        <v>54</v>
      </c>
      <c r="E55" s="46">
        <v>221</v>
      </c>
      <c r="F55" s="46">
        <v>170</v>
      </c>
      <c r="G55" s="46">
        <v>180</v>
      </c>
      <c r="H55" s="46">
        <v>180</v>
      </c>
      <c r="I55" s="87"/>
    </row>
    <row r="56" spans="1:9" ht="36" customHeight="1">
      <c r="A56" s="5"/>
      <c r="B56" s="94" t="s">
        <v>12</v>
      </c>
      <c r="C56" s="56"/>
      <c r="D56" s="56"/>
      <c r="E56" s="46">
        <v>221</v>
      </c>
      <c r="F56" s="46">
        <v>170</v>
      </c>
      <c r="G56" s="46">
        <v>180</v>
      </c>
      <c r="H56" s="46">
        <v>180</v>
      </c>
      <c r="I56" s="87"/>
    </row>
    <row r="57" spans="1:9" ht="36" customHeight="1">
      <c r="A57" s="5"/>
      <c r="B57" s="111" t="s">
        <v>136</v>
      </c>
      <c r="C57" s="99" t="s">
        <v>134</v>
      </c>
      <c r="D57" s="100" t="s">
        <v>54</v>
      </c>
      <c r="E57" s="46">
        <v>337</v>
      </c>
      <c r="F57" s="46">
        <v>189</v>
      </c>
      <c r="G57" s="46">
        <v>189</v>
      </c>
      <c r="H57" s="46">
        <v>189</v>
      </c>
      <c r="I57" s="87"/>
    </row>
    <row r="58" spans="1:9" ht="36" customHeight="1">
      <c r="A58" s="5"/>
      <c r="B58" s="94" t="s">
        <v>12</v>
      </c>
      <c r="C58" s="93"/>
      <c r="D58" s="93"/>
      <c r="E58" s="46">
        <v>337</v>
      </c>
      <c r="F58" s="46">
        <v>189</v>
      </c>
      <c r="G58" s="46">
        <v>189</v>
      </c>
      <c r="H58" s="46">
        <v>189</v>
      </c>
      <c r="I58" s="87"/>
    </row>
    <row r="59" spans="1:9" ht="36" customHeight="1">
      <c r="A59" s="5"/>
      <c r="B59" s="111" t="s">
        <v>100</v>
      </c>
      <c r="C59" s="91" t="s">
        <v>53</v>
      </c>
      <c r="D59" s="100" t="s">
        <v>54</v>
      </c>
      <c r="E59" s="46">
        <v>1000</v>
      </c>
      <c r="F59" s="46">
        <v>1000</v>
      </c>
      <c r="G59" s="46">
        <v>1000</v>
      </c>
      <c r="H59" s="46">
        <v>1000</v>
      </c>
      <c r="I59" s="87"/>
    </row>
    <row r="60" spans="1:9" ht="36" customHeight="1">
      <c r="A60" s="5"/>
      <c r="B60" s="94" t="s">
        <v>12</v>
      </c>
      <c r="C60" s="93"/>
      <c r="D60" s="93"/>
      <c r="E60" s="46">
        <v>1000</v>
      </c>
      <c r="F60" s="46">
        <v>1000</v>
      </c>
      <c r="G60" s="46">
        <v>1000</v>
      </c>
      <c r="H60" s="46">
        <v>1000</v>
      </c>
      <c r="I60" s="87"/>
    </row>
    <row r="61" spans="1:9" ht="36" customHeight="1">
      <c r="A61" s="5"/>
      <c r="B61" s="111" t="s">
        <v>137</v>
      </c>
      <c r="C61" s="91" t="s">
        <v>53</v>
      </c>
      <c r="D61" s="92" t="s">
        <v>54</v>
      </c>
      <c r="E61" s="46">
        <v>1243</v>
      </c>
      <c r="F61" s="46">
        <v>1305</v>
      </c>
      <c r="G61" s="46">
        <v>1305</v>
      </c>
      <c r="H61" s="46">
        <v>1305</v>
      </c>
      <c r="I61" s="87"/>
    </row>
    <row r="62" spans="1:9" ht="36" customHeight="1">
      <c r="A62" s="5"/>
      <c r="B62" s="94" t="s">
        <v>12</v>
      </c>
      <c r="C62" s="93"/>
      <c r="D62" s="93"/>
      <c r="E62" s="46">
        <v>1243</v>
      </c>
      <c r="F62" s="46">
        <v>1305</v>
      </c>
      <c r="G62" s="46">
        <v>1305</v>
      </c>
      <c r="H62" s="46">
        <v>1305</v>
      </c>
      <c r="I62" s="87"/>
    </row>
    <row r="63" spans="1:9" ht="36" customHeight="1">
      <c r="A63" s="5"/>
      <c r="B63" s="111" t="s">
        <v>138</v>
      </c>
      <c r="C63" s="91" t="s">
        <v>53</v>
      </c>
      <c r="D63" s="92" t="s">
        <v>54</v>
      </c>
      <c r="E63" s="46">
        <v>213</v>
      </c>
      <c r="F63" s="46">
        <v>224</v>
      </c>
      <c r="G63" s="46">
        <v>224</v>
      </c>
      <c r="H63" s="46">
        <v>224</v>
      </c>
      <c r="I63" s="87"/>
    </row>
    <row r="64" spans="1:9" ht="36" customHeight="1">
      <c r="A64" s="5"/>
      <c r="B64" s="94" t="s">
        <v>12</v>
      </c>
      <c r="C64" s="93"/>
      <c r="D64" s="93"/>
      <c r="E64" s="46">
        <v>213</v>
      </c>
      <c r="F64" s="46">
        <v>224</v>
      </c>
      <c r="G64" s="46">
        <v>224</v>
      </c>
      <c r="H64" s="46">
        <v>224</v>
      </c>
      <c r="I64" s="87"/>
    </row>
    <row r="65" spans="1:9" ht="36" customHeight="1">
      <c r="A65" s="5"/>
      <c r="B65" s="111" t="s">
        <v>139</v>
      </c>
      <c r="C65" s="91" t="s">
        <v>53</v>
      </c>
      <c r="D65" s="92" t="s">
        <v>54</v>
      </c>
      <c r="E65" s="46">
        <v>155</v>
      </c>
      <c r="F65" s="46">
        <v>145</v>
      </c>
      <c r="G65" s="46">
        <v>145</v>
      </c>
      <c r="H65" s="46">
        <v>145</v>
      </c>
      <c r="I65" s="87"/>
    </row>
    <row r="66" spans="1:9" ht="36" customHeight="1">
      <c r="A66" s="5"/>
      <c r="B66" s="94" t="s">
        <v>12</v>
      </c>
      <c r="C66" s="93"/>
      <c r="D66" s="93"/>
      <c r="E66" s="46">
        <v>155</v>
      </c>
      <c r="F66" s="46">
        <v>145</v>
      </c>
      <c r="G66" s="46">
        <v>145</v>
      </c>
      <c r="H66" s="46">
        <v>145</v>
      </c>
      <c r="I66" s="87"/>
    </row>
    <row r="67" spans="1:9" ht="36" customHeight="1">
      <c r="A67" s="5"/>
      <c r="B67" s="111" t="s">
        <v>140</v>
      </c>
      <c r="C67" s="91" t="s">
        <v>53</v>
      </c>
      <c r="D67" s="92" t="s">
        <v>54</v>
      </c>
      <c r="E67" s="46">
        <v>215</v>
      </c>
      <c r="F67" s="46">
        <v>216</v>
      </c>
      <c r="G67" s="46">
        <v>216</v>
      </c>
      <c r="H67" s="46">
        <v>216</v>
      </c>
      <c r="I67" s="87"/>
    </row>
    <row r="68" spans="1:9" ht="36" customHeight="1">
      <c r="A68" s="5"/>
      <c r="B68" s="94" t="s">
        <v>12</v>
      </c>
      <c r="C68" s="93"/>
      <c r="D68" s="93"/>
      <c r="E68" s="46">
        <v>215</v>
      </c>
      <c r="F68" s="46">
        <v>216</v>
      </c>
      <c r="G68" s="46">
        <v>216</v>
      </c>
      <c r="H68" s="46">
        <v>216</v>
      </c>
      <c r="I68" s="87"/>
    </row>
    <row r="69" spans="1:9" ht="36" customHeight="1">
      <c r="A69" s="5"/>
      <c r="B69" s="111" t="s">
        <v>99</v>
      </c>
      <c r="C69" s="91" t="s">
        <v>103</v>
      </c>
      <c r="D69" s="92" t="s">
        <v>54</v>
      </c>
      <c r="E69" s="46">
        <v>409</v>
      </c>
      <c r="F69" s="46">
        <v>483</v>
      </c>
      <c r="G69" s="46">
        <v>483</v>
      </c>
      <c r="H69" s="46">
        <v>483</v>
      </c>
      <c r="I69" s="87"/>
    </row>
    <row r="70" spans="1:9" ht="36" customHeight="1">
      <c r="A70" s="5"/>
      <c r="B70" s="94" t="s">
        <v>12</v>
      </c>
      <c r="C70" s="93"/>
      <c r="D70" s="93"/>
      <c r="E70" s="46">
        <v>409</v>
      </c>
      <c r="F70" s="46">
        <v>483</v>
      </c>
      <c r="G70" s="46">
        <v>483</v>
      </c>
      <c r="H70" s="46">
        <v>483</v>
      </c>
      <c r="I70" s="87"/>
    </row>
    <row r="71" spans="1:9" ht="36" customHeight="1">
      <c r="A71" s="5"/>
      <c r="B71" s="111" t="s">
        <v>141</v>
      </c>
      <c r="C71" s="91" t="s">
        <v>53</v>
      </c>
      <c r="D71" s="92" t="s">
        <v>54</v>
      </c>
      <c r="E71" s="46">
        <v>59</v>
      </c>
      <c r="F71" s="46">
        <v>29</v>
      </c>
      <c r="G71" s="46">
        <v>29</v>
      </c>
      <c r="H71" s="46">
        <v>29</v>
      </c>
      <c r="I71" s="87"/>
    </row>
    <row r="72" spans="1:9" ht="36" customHeight="1">
      <c r="A72" s="5"/>
      <c r="B72" s="94" t="s">
        <v>12</v>
      </c>
      <c r="C72" s="93"/>
      <c r="D72" s="93"/>
      <c r="E72" s="46">
        <v>59</v>
      </c>
      <c r="F72" s="46">
        <v>29</v>
      </c>
      <c r="G72" s="46">
        <v>29</v>
      </c>
      <c r="H72" s="46">
        <v>29</v>
      </c>
      <c r="I72" s="87"/>
    </row>
    <row r="73" spans="1:9" ht="36" customHeight="1">
      <c r="A73" s="5"/>
      <c r="B73" s="111" t="s">
        <v>142</v>
      </c>
      <c r="C73" s="91" t="s">
        <v>53</v>
      </c>
      <c r="D73" s="92" t="s">
        <v>54</v>
      </c>
      <c r="E73" s="46">
        <v>84</v>
      </c>
      <c r="F73" s="46">
        <v>42</v>
      </c>
      <c r="G73" s="46">
        <v>42</v>
      </c>
      <c r="H73" s="46">
        <v>42</v>
      </c>
      <c r="I73" s="87"/>
    </row>
    <row r="74" spans="1:9" ht="36" customHeight="1">
      <c r="A74" s="5"/>
      <c r="B74" s="94" t="s">
        <v>12</v>
      </c>
      <c r="C74" s="93"/>
      <c r="D74" s="93"/>
      <c r="E74" s="46">
        <v>84</v>
      </c>
      <c r="F74" s="46">
        <v>42</v>
      </c>
      <c r="G74" s="46">
        <v>42</v>
      </c>
      <c r="H74" s="46">
        <v>42</v>
      </c>
      <c r="I74" s="87"/>
    </row>
    <row r="75" spans="1:9" ht="36" customHeight="1">
      <c r="A75" s="5"/>
      <c r="B75" s="111" t="s">
        <v>143</v>
      </c>
      <c r="C75" s="91" t="s">
        <v>53</v>
      </c>
      <c r="D75" s="92" t="s">
        <v>54</v>
      </c>
      <c r="E75" s="46">
        <v>1</v>
      </c>
      <c r="F75" s="46">
        <v>0</v>
      </c>
      <c r="G75" s="46">
        <v>0</v>
      </c>
      <c r="H75" s="46">
        <v>0</v>
      </c>
      <c r="I75" s="87"/>
    </row>
    <row r="76" spans="1:9" ht="36" customHeight="1">
      <c r="A76" s="5"/>
      <c r="B76" s="94" t="s">
        <v>12</v>
      </c>
      <c r="C76" s="93"/>
      <c r="D76" s="93"/>
      <c r="E76" s="46">
        <v>1</v>
      </c>
      <c r="F76" s="46">
        <v>0</v>
      </c>
      <c r="G76" s="46">
        <v>0</v>
      </c>
      <c r="H76" s="46">
        <v>0</v>
      </c>
      <c r="I76" s="87"/>
    </row>
    <row r="77" spans="1:9" ht="36" customHeight="1">
      <c r="A77" s="5"/>
      <c r="B77" s="111" t="s">
        <v>144</v>
      </c>
      <c r="C77" s="91" t="s">
        <v>53</v>
      </c>
      <c r="D77" s="92" t="s">
        <v>54</v>
      </c>
      <c r="E77" s="46">
        <v>8</v>
      </c>
      <c r="F77" s="46">
        <v>2</v>
      </c>
      <c r="G77" s="46">
        <v>2</v>
      </c>
      <c r="H77" s="46">
        <v>2</v>
      </c>
      <c r="I77" s="87"/>
    </row>
    <row r="78" spans="1:9" ht="36" customHeight="1">
      <c r="A78" s="5"/>
      <c r="B78" s="94" t="s">
        <v>12</v>
      </c>
      <c r="C78" s="93"/>
      <c r="D78" s="93"/>
      <c r="E78" s="46">
        <v>8</v>
      </c>
      <c r="F78" s="46">
        <v>2</v>
      </c>
      <c r="G78" s="46">
        <v>2</v>
      </c>
      <c r="H78" s="46">
        <v>2</v>
      </c>
      <c r="I78" s="87"/>
    </row>
    <row r="79" spans="1:9" ht="36" customHeight="1">
      <c r="A79" s="5"/>
      <c r="B79" s="95" t="s">
        <v>145</v>
      </c>
      <c r="C79" s="91" t="s">
        <v>53</v>
      </c>
      <c r="D79" s="92" t="s">
        <v>54</v>
      </c>
      <c r="E79" s="46">
        <v>4</v>
      </c>
      <c r="F79" s="46">
        <v>4</v>
      </c>
      <c r="G79" s="46">
        <v>4</v>
      </c>
      <c r="H79" s="46">
        <v>4</v>
      </c>
      <c r="I79" s="87"/>
    </row>
    <row r="80" spans="1:9" ht="36" customHeight="1">
      <c r="A80" s="5"/>
      <c r="B80" s="94" t="s">
        <v>12</v>
      </c>
      <c r="C80" s="93"/>
      <c r="D80" s="93"/>
      <c r="E80" s="46">
        <v>4</v>
      </c>
      <c r="F80" s="46">
        <v>4</v>
      </c>
      <c r="G80" s="46">
        <v>4</v>
      </c>
      <c r="H80" s="46">
        <v>4</v>
      </c>
      <c r="I80" s="87"/>
    </row>
    <row r="81" spans="1:9" ht="34.5" customHeight="1">
      <c r="A81" s="5"/>
      <c r="B81" s="197" t="s">
        <v>50</v>
      </c>
      <c r="C81" s="56" t="s">
        <v>89</v>
      </c>
      <c r="D81" s="56" t="s">
        <v>55</v>
      </c>
      <c r="E81" s="50">
        <v>144480</v>
      </c>
      <c r="F81" s="50">
        <v>144480</v>
      </c>
      <c r="G81" s="50">
        <v>144480</v>
      </c>
      <c r="H81" s="50">
        <v>144480</v>
      </c>
      <c r="I81" s="194"/>
    </row>
    <row r="82" spans="1:9" ht="34.5" customHeight="1">
      <c r="A82" s="5"/>
      <c r="B82" s="198"/>
      <c r="C82" s="56"/>
      <c r="D82" s="56"/>
      <c r="E82" s="37"/>
      <c r="F82" s="37"/>
      <c r="G82" s="37"/>
      <c r="H82" s="37"/>
      <c r="I82" s="194"/>
    </row>
    <row r="83" spans="1:9" ht="34.5" customHeight="1">
      <c r="A83" s="5"/>
      <c r="B83" s="52" t="s">
        <v>12</v>
      </c>
      <c r="C83" s="56"/>
      <c r="D83" s="56"/>
      <c r="E83" s="46">
        <f>E81+E82</f>
        <v>144480</v>
      </c>
      <c r="F83" s="46">
        <f t="shared" ref="F83" si="23">F81+F82</f>
        <v>144480</v>
      </c>
      <c r="G83" s="46">
        <f t="shared" ref="G83" si="24">G81+G82</f>
        <v>144480</v>
      </c>
      <c r="H83" s="46">
        <f t="shared" ref="H83" si="25">H81+H82</f>
        <v>144480</v>
      </c>
      <c r="I83" s="194"/>
    </row>
    <row r="84" spans="1:9" ht="50.25" customHeight="1">
      <c r="A84" s="5"/>
      <c r="B84" s="197" t="s">
        <v>92</v>
      </c>
      <c r="C84" s="56" t="s">
        <v>89</v>
      </c>
      <c r="D84" s="56" t="s">
        <v>55</v>
      </c>
      <c r="E84" s="50">
        <v>199484</v>
      </c>
      <c r="F84" s="50">
        <v>199484</v>
      </c>
      <c r="G84" s="50">
        <v>205224</v>
      </c>
      <c r="H84" s="50">
        <v>205224</v>
      </c>
      <c r="I84" s="194"/>
    </row>
    <row r="85" spans="1:9" ht="50.25" customHeight="1">
      <c r="A85" s="5"/>
      <c r="B85" s="201"/>
      <c r="C85" s="56" t="s">
        <v>89</v>
      </c>
      <c r="D85" s="56" t="s">
        <v>55</v>
      </c>
      <c r="E85" s="50">
        <v>0</v>
      </c>
      <c r="F85" s="50">
        <v>0</v>
      </c>
      <c r="G85" s="50">
        <v>0</v>
      </c>
      <c r="H85" s="50">
        <v>0</v>
      </c>
      <c r="I85" s="194"/>
    </row>
    <row r="86" spans="1:9" ht="37.5" customHeight="1">
      <c r="A86" s="5"/>
      <c r="B86" s="201"/>
      <c r="C86" s="56" t="s">
        <v>89</v>
      </c>
      <c r="D86" s="56" t="s">
        <v>55</v>
      </c>
      <c r="E86" s="50">
        <v>0</v>
      </c>
      <c r="F86" s="50">
        <v>0</v>
      </c>
      <c r="G86" s="50">
        <v>0</v>
      </c>
      <c r="H86" s="50">
        <v>0</v>
      </c>
      <c r="I86" s="194"/>
    </row>
    <row r="87" spans="1:9" ht="37.5" customHeight="1">
      <c r="A87" s="5"/>
      <c r="B87" s="198"/>
      <c r="C87" s="56" t="s">
        <v>89</v>
      </c>
      <c r="D87" s="56" t="s">
        <v>55</v>
      </c>
      <c r="E87" s="50">
        <v>5740</v>
      </c>
      <c r="F87" s="50">
        <v>5740</v>
      </c>
      <c r="G87" s="50">
        <v>0</v>
      </c>
      <c r="H87" s="50">
        <v>0</v>
      </c>
      <c r="I87" s="194"/>
    </row>
    <row r="88" spans="1:9" ht="40.5" customHeight="1">
      <c r="A88" s="5"/>
      <c r="B88" s="52" t="s">
        <v>12</v>
      </c>
      <c r="C88" s="56"/>
      <c r="D88" s="56"/>
      <c r="E88" s="46">
        <f>E84+E86+E85+E87</f>
        <v>205224</v>
      </c>
      <c r="F88" s="46">
        <f t="shared" ref="F88:H88" si="26">F84+F86+F85+F87</f>
        <v>205224</v>
      </c>
      <c r="G88" s="46">
        <f t="shared" si="26"/>
        <v>205224</v>
      </c>
      <c r="H88" s="46">
        <f t="shared" si="26"/>
        <v>205224</v>
      </c>
      <c r="I88" s="194"/>
    </row>
    <row r="89" spans="1:9" ht="54" customHeight="1">
      <c r="A89" s="5"/>
      <c r="B89" s="197" t="s">
        <v>93</v>
      </c>
      <c r="C89" s="56" t="s">
        <v>89</v>
      </c>
      <c r="D89" s="56" t="s">
        <v>55</v>
      </c>
      <c r="E89" s="50">
        <v>107489</v>
      </c>
      <c r="F89" s="50">
        <v>108089</v>
      </c>
      <c r="G89" s="50">
        <v>108089</v>
      </c>
      <c r="H89" s="50">
        <v>109289</v>
      </c>
      <c r="I89" s="194"/>
    </row>
    <row r="90" spans="1:9" ht="54" customHeight="1">
      <c r="A90" s="5"/>
      <c r="B90" s="201"/>
      <c r="C90" s="56" t="s">
        <v>89</v>
      </c>
      <c r="D90" s="56" t="s">
        <v>55</v>
      </c>
      <c r="E90" s="50">
        <v>0</v>
      </c>
      <c r="F90" s="50">
        <v>0</v>
      </c>
      <c r="G90" s="50">
        <v>0</v>
      </c>
      <c r="H90" s="50">
        <v>0</v>
      </c>
      <c r="I90" s="194"/>
    </row>
    <row r="91" spans="1:9" ht="38.25" customHeight="1">
      <c r="A91" s="5"/>
      <c r="B91" s="201"/>
      <c r="C91" s="56" t="s">
        <v>89</v>
      </c>
      <c r="D91" s="56" t="s">
        <v>55</v>
      </c>
      <c r="E91" s="50">
        <v>1200</v>
      </c>
      <c r="F91" s="50">
        <v>600</v>
      </c>
      <c r="G91" s="50">
        <v>1200</v>
      </c>
      <c r="H91" s="50">
        <v>1200</v>
      </c>
      <c r="I91" s="194"/>
    </row>
    <row r="92" spans="1:9" ht="38.25" customHeight="1">
      <c r="A92" s="5"/>
      <c r="B92" s="198"/>
      <c r="C92" s="56" t="s">
        <v>89</v>
      </c>
      <c r="D92" s="56" t="s">
        <v>55</v>
      </c>
      <c r="E92" s="50">
        <v>600</v>
      </c>
      <c r="F92" s="50">
        <v>600</v>
      </c>
      <c r="G92" s="50">
        <v>0</v>
      </c>
      <c r="H92" s="50">
        <v>0</v>
      </c>
      <c r="I92" s="194"/>
    </row>
    <row r="93" spans="1:9" ht="41.25" customHeight="1">
      <c r="A93" s="5"/>
      <c r="B93" s="52" t="s">
        <v>12</v>
      </c>
      <c r="C93" s="56"/>
      <c r="D93" s="56"/>
      <c r="E93" s="46">
        <f>E89+E91+E90+E92</f>
        <v>109289</v>
      </c>
      <c r="F93" s="46">
        <f t="shared" ref="F93" si="27">F89+F91+F92+F90</f>
        <v>109289</v>
      </c>
      <c r="G93" s="46">
        <f t="shared" ref="G93" si="28">G89+G91+G92+G90</f>
        <v>109289</v>
      </c>
      <c r="H93" s="46">
        <f t="shared" ref="H93" si="29">H89+H91+H92+H90</f>
        <v>110489</v>
      </c>
      <c r="I93" s="194"/>
    </row>
    <row r="94" spans="1:9" ht="54" customHeight="1">
      <c r="A94" s="5"/>
      <c r="B94" s="197" t="s">
        <v>94</v>
      </c>
      <c r="C94" s="56" t="s">
        <v>89</v>
      </c>
      <c r="D94" s="56" t="s">
        <v>55</v>
      </c>
      <c r="E94" s="50">
        <v>67840</v>
      </c>
      <c r="F94" s="50">
        <v>68940</v>
      </c>
      <c r="G94" s="50">
        <v>68800</v>
      </c>
      <c r="H94" s="50">
        <v>68800</v>
      </c>
      <c r="I94" s="194"/>
    </row>
    <row r="95" spans="1:9" ht="54" customHeight="1">
      <c r="A95" s="5"/>
      <c r="B95" s="201"/>
      <c r="C95" s="56" t="s">
        <v>89</v>
      </c>
      <c r="D95" s="56" t="s">
        <v>55</v>
      </c>
      <c r="E95" s="50">
        <v>0</v>
      </c>
      <c r="F95" s="50">
        <v>0</v>
      </c>
      <c r="G95" s="50">
        <v>0</v>
      </c>
      <c r="H95" s="50">
        <v>0</v>
      </c>
      <c r="I95" s="194"/>
    </row>
    <row r="96" spans="1:9" ht="34.5" customHeight="1">
      <c r="A96" s="5"/>
      <c r="B96" s="201"/>
      <c r="C96" s="56" t="s">
        <v>89</v>
      </c>
      <c r="D96" s="56" t="s">
        <v>55</v>
      </c>
      <c r="E96" s="50">
        <v>2200</v>
      </c>
      <c r="F96" s="50">
        <v>1100</v>
      </c>
      <c r="G96" s="50">
        <v>2200</v>
      </c>
      <c r="H96" s="50">
        <v>2200</v>
      </c>
      <c r="I96" s="194"/>
    </row>
    <row r="97" spans="1:9" ht="34.5" customHeight="1">
      <c r="A97" s="5"/>
      <c r="B97" s="198"/>
      <c r="C97" s="56" t="s">
        <v>89</v>
      </c>
      <c r="D97" s="56" t="s">
        <v>55</v>
      </c>
      <c r="E97" s="50">
        <v>960</v>
      </c>
      <c r="F97" s="50">
        <v>960</v>
      </c>
      <c r="G97" s="50">
        <v>0</v>
      </c>
      <c r="H97" s="50">
        <v>0</v>
      </c>
      <c r="I97" s="194"/>
    </row>
    <row r="98" spans="1:9" ht="39.75" customHeight="1">
      <c r="A98" s="5"/>
      <c r="B98" s="52" t="s">
        <v>12</v>
      </c>
      <c r="C98" s="56"/>
      <c r="D98" s="56"/>
      <c r="E98" s="46">
        <f>E94+E96+E97+E95</f>
        <v>71000</v>
      </c>
      <c r="F98" s="46">
        <f t="shared" ref="F98" si="30">F94+F96+F97+F95</f>
        <v>71000</v>
      </c>
      <c r="G98" s="46">
        <f t="shared" ref="G98" si="31">G94+G96+G97+G95</f>
        <v>71000</v>
      </c>
      <c r="H98" s="46">
        <f t="shared" ref="H98" si="32">H94+H96+H97+H95</f>
        <v>71000</v>
      </c>
      <c r="I98" s="194"/>
    </row>
    <row r="99" spans="1:9" ht="55.5" customHeight="1">
      <c r="A99" s="5"/>
      <c r="B99" s="197" t="s">
        <v>95</v>
      </c>
      <c r="C99" s="56" t="s">
        <v>89</v>
      </c>
      <c r="D99" s="56" t="s">
        <v>55</v>
      </c>
      <c r="E99" s="50">
        <v>99960</v>
      </c>
      <c r="F99" s="50">
        <v>101460</v>
      </c>
      <c r="G99" s="50">
        <v>100200</v>
      </c>
      <c r="H99" s="50">
        <v>100200</v>
      </c>
      <c r="I99" s="194"/>
    </row>
    <row r="100" spans="1:9" ht="55.5" customHeight="1">
      <c r="A100" s="5"/>
      <c r="B100" s="201"/>
      <c r="C100" s="56" t="s">
        <v>89</v>
      </c>
      <c r="D100" s="56" t="s">
        <v>55</v>
      </c>
      <c r="E100" s="50">
        <v>5690</v>
      </c>
      <c r="F100" s="50">
        <v>5690</v>
      </c>
      <c r="G100" s="50">
        <v>5690</v>
      </c>
      <c r="H100" s="50">
        <v>5690</v>
      </c>
      <c r="I100" s="194"/>
    </row>
    <row r="101" spans="1:9" ht="36.75" customHeight="1">
      <c r="A101" s="5"/>
      <c r="B101" s="201"/>
      <c r="C101" s="56" t="s">
        <v>89</v>
      </c>
      <c r="D101" s="56" t="s">
        <v>55</v>
      </c>
      <c r="E101" s="50">
        <v>3000</v>
      </c>
      <c r="F101" s="50">
        <v>1500</v>
      </c>
      <c r="G101" s="50">
        <v>3000</v>
      </c>
      <c r="H101" s="50">
        <v>3000</v>
      </c>
      <c r="I101" s="194"/>
    </row>
    <row r="102" spans="1:9" ht="36.75" customHeight="1">
      <c r="A102" s="5"/>
      <c r="B102" s="198"/>
      <c r="C102" s="56" t="s">
        <v>89</v>
      </c>
      <c r="D102" s="56" t="s">
        <v>55</v>
      </c>
      <c r="E102" s="50">
        <v>240</v>
      </c>
      <c r="F102" s="50">
        <v>240</v>
      </c>
      <c r="G102" s="50">
        <v>0</v>
      </c>
      <c r="H102" s="50">
        <v>0</v>
      </c>
      <c r="I102" s="194"/>
    </row>
    <row r="103" spans="1:9" ht="41.25" customHeight="1">
      <c r="A103" s="5"/>
      <c r="B103" s="52" t="s">
        <v>12</v>
      </c>
      <c r="C103" s="56"/>
      <c r="D103" s="56"/>
      <c r="E103" s="46">
        <f>E99+E101+E102+E100</f>
        <v>108890</v>
      </c>
      <c r="F103" s="46">
        <f t="shared" ref="F103:H103" si="33">F99+F101+F102+F100</f>
        <v>108890</v>
      </c>
      <c r="G103" s="46">
        <f t="shared" si="33"/>
        <v>108890</v>
      </c>
      <c r="H103" s="46">
        <f t="shared" si="33"/>
        <v>108890</v>
      </c>
      <c r="I103" s="194"/>
    </row>
    <row r="104" spans="1:9" ht="33.75" customHeight="1">
      <c r="A104" s="5"/>
      <c r="B104" s="195" t="s">
        <v>99</v>
      </c>
      <c r="C104" s="56" t="s">
        <v>103</v>
      </c>
      <c r="D104" s="56" t="s">
        <v>54</v>
      </c>
      <c r="E104" s="46">
        <v>100</v>
      </c>
      <c r="F104" s="46">
        <v>100</v>
      </c>
      <c r="G104" s="46">
        <v>100</v>
      </c>
      <c r="H104" s="46">
        <v>100</v>
      </c>
      <c r="I104" s="194"/>
    </row>
    <row r="105" spans="1:9" ht="25.5" customHeight="1">
      <c r="A105" s="5"/>
      <c r="B105" s="196"/>
      <c r="C105" s="56"/>
      <c r="D105" s="56"/>
      <c r="E105" s="46"/>
      <c r="F105" s="46"/>
      <c r="G105" s="46"/>
      <c r="H105" s="46"/>
      <c r="I105" s="194"/>
    </row>
    <row r="106" spans="1:9" ht="32.25" customHeight="1">
      <c r="A106" s="5"/>
      <c r="B106" s="52" t="s">
        <v>12</v>
      </c>
      <c r="C106" s="56"/>
      <c r="D106" s="56"/>
      <c r="E106" s="46">
        <f>E104+E105</f>
        <v>100</v>
      </c>
      <c r="F106" s="46">
        <f t="shared" ref="F106:H106" si="34">F104+F105</f>
        <v>100</v>
      </c>
      <c r="G106" s="46">
        <f t="shared" si="34"/>
        <v>100</v>
      </c>
      <c r="H106" s="46">
        <f t="shared" si="34"/>
        <v>100</v>
      </c>
      <c r="I106" s="194"/>
    </row>
    <row r="107" spans="1:9" ht="65.25" customHeight="1">
      <c r="A107" s="5"/>
      <c r="B107" s="197" t="s">
        <v>100</v>
      </c>
      <c r="C107" s="55" t="s">
        <v>104</v>
      </c>
      <c r="D107" s="56" t="s">
        <v>54</v>
      </c>
      <c r="E107" s="46">
        <v>1000</v>
      </c>
      <c r="F107" s="46">
        <v>1000</v>
      </c>
      <c r="G107" s="46">
        <v>1000</v>
      </c>
      <c r="H107" s="46">
        <v>1000</v>
      </c>
      <c r="I107" s="194"/>
    </row>
    <row r="108" spans="1:9" ht="41.25" customHeight="1">
      <c r="A108" s="5"/>
      <c r="B108" s="198"/>
      <c r="C108" s="56"/>
      <c r="D108" s="56"/>
      <c r="E108" s="46"/>
      <c r="F108" s="46"/>
      <c r="G108" s="46"/>
      <c r="H108" s="46"/>
      <c r="I108" s="194"/>
    </row>
    <row r="109" spans="1:9" ht="41.25" customHeight="1">
      <c r="A109" s="5"/>
      <c r="B109" s="52" t="s">
        <v>12</v>
      </c>
      <c r="C109" s="56"/>
      <c r="D109" s="56"/>
      <c r="E109" s="46">
        <f>E107+E108</f>
        <v>1000</v>
      </c>
      <c r="F109" s="46">
        <f t="shared" ref="F109" si="35">F107+F108</f>
        <v>1000</v>
      </c>
      <c r="G109" s="46">
        <f t="shared" ref="G109" si="36">G107+G108</f>
        <v>1000</v>
      </c>
      <c r="H109" s="46">
        <f t="shared" ref="H109" si="37">H107+H108</f>
        <v>1000</v>
      </c>
      <c r="I109" s="194"/>
    </row>
    <row r="110" spans="1:9" ht="41.25" customHeight="1">
      <c r="A110" s="5"/>
      <c r="B110" s="195" t="s">
        <v>101</v>
      </c>
      <c r="C110" s="56" t="s">
        <v>89</v>
      </c>
      <c r="D110" s="56" t="s">
        <v>55</v>
      </c>
      <c r="E110" s="46">
        <v>2000</v>
      </c>
      <c r="F110" s="46">
        <v>2000</v>
      </c>
      <c r="G110" s="46">
        <v>2000</v>
      </c>
      <c r="H110" s="46">
        <v>2000</v>
      </c>
      <c r="I110" s="194"/>
    </row>
    <row r="111" spans="1:9" ht="41.25" customHeight="1">
      <c r="A111" s="5"/>
      <c r="B111" s="196"/>
      <c r="C111" s="56"/>
      <c r="D111" s="56"/>
      <c r="E111" s="46"/>
      <c r="F111" s="46"/>
      <c r="G111" s="46"/>
      <c r="H111" s="46"/>
      <c r="I111" s="194"/>
    </row>
    <row r="112" spans="1:9" ht="41.25" customHeight="1">
      <c r="A112" s="5"/>
      <c r="B112" s="52" t="s">
        <v>12</v>
      </c>
      <c r="C112" s="56"/>
      <c r="D112" s="56"/>
      <c r="E112" s="46">
        <f>E110+E111</f>
        <v>2000</v>
      </c>
      <c r="F112" s="46">
        <f t="shared" ref="F112" si="38">F110+F111</f>
        <v>2000</v>
      </c>
      <c r="G112" s="46">
        <f t="shared" ref="G112" si="39">G110+G111</f>
        <v>2000</v>
      </c>
      <c r="H112" s="46">
        <f t="shared" ref="H112" si="40">H110+H111</f>
        <v>2000</v>
      </c>
      <c r="I112" s="194"/>
    </row>
    <row r="113" spans="1:10" ht="51.75" customHeight="1">
      <c r="A113" s="5"/>
      <c r="B113" s="195" t="s">
        <v>52</v>
      </c>
      <c r="C113" s="56" t="s">
        <v>53</v>
      </c>
      <c r="D113" s="56" t="s">
        <v>54</v>
      </c>
      <c r="E113" s="50">
        <v>3146</v>
      </c>
      <c r="F113" s="50">
        <v>3125</v>
      </c>
      <c r="G113" s="50">
        <v>3125</v>
      </c>
      <c r="H113" s="50">
        <v>3125</v>
      </c>
      <c r="I113" s="194"/>
    </row>
    <row r="114" spans="1:10" ht="27.75" customHeight="1">
      <c r="A114" s="5"/>
      <c r="B114" s="196"/>
      <c r="C114" s="56" t="s">
        <v>53</v>
      </c>
      <c r="D114" s="56" t="s">
        <v>54</v>
      </c>
      <c r="E114" s="37">
        <v>3094</v>
      </c>
      <c r="F114" s="37">
        <v>3094</v>
      </c>
      <c r="G114" s="37">
        <v>3094</v>
      </c>
      <c r="H114" s="37">
        <v>3094</v>
      </c>
      <c r="I114" s="206"/>
      <c r="J114" s="39"/>
    </row>
    <row r="115" spans="1:10" ht="33" customHeight="1">
      <c r="A115" s="5"/>
      <c r="B115" s="52" t="s">
        <v>12</v>
      </c>
      <c r="C115" s="56"/>
      <c r="D115" s="56"/>
      <c r="E115" s="61">
        <f>E113+E114</f>
        <v>6240</v>
      </c>
      <c r="F115" s="61">
        <f t="shared" ref="F115:H115" si="41">F113+F114</f>
        <v>6219</v>
      </c>
      <c r="G115" s="61">
        <f t="shared" si="41"/>
        <v>6219</v>
      </c>
      <c r="H115" s="61">
        <f t="shared" si="41"/>
        <v>6219</v>
      </c>
      <c r="I115" s="206"/>
    </row>
    <row r="116" spans="1:10" ht="62.25" customHeight="1">
      <c r="A116" s="5"/>
      <c r="B116" s="197" t="s">
        <v>51</v>
      </c>
      <c r="C116" s="56" t="s">
        <v>53</v>
      </c>
      <c r="D116" s="56" t="s">
        <v>54</v>
      </c>
      <c r="E116" s="50">
        <v>4221</v>
      </c>
      <c r="F116" s="50">
        <v>4221</v>
      </c>
      <c r="G116" s="50">
        <v>4221</v>
      </c>
      <c r="H116" s="50">
        <v>4221</v>
      </c>
      <c r="I116" s="206"/>
    </row>
    <row r="117" spans="1:10" ht="26.25" customHeight="1">
      <c r="A117" s="5"/>
      <c r="B117" s="198"/>
      <c r="C117" s="56" t="s">
        <v>53</v>
      </c>
      <c r="D117" s="56" t="s">
        <v>54</v>
      </c>
      <c r="E117" s="37">
        <v>3227</v>
      </c>
      <c r="F117" s="37">
        <v>3227</v>
      </c>
      <c r="G117" s="37">
        <v>3227</v>
      </c>
      <c r="H117" s="37">
        <v>3227</v>
      </c>
      <c r="I117" s="206"/>
    </row>
    <row r="118" spans="1:10" ht="35.25" customHeight="1">
      <c r="A118" s="5"/>
      <c r="B118" s="52" t="s">
        <v>12</v>
      </c>
      <c r="C118" s="56"/>
      <c r="D118" s="56"/>
      <c r="E118" s="46">
        <f>E116+E117</f>
        <v>7448</v>
      </c>
      <c r="F118" s="50">
        <v>3227</v>
      </c>
      <c r="G118" s="50">
        <v>3227</v>
      </c>
      <c r="H118" s="50">
        <v>3227</v>
      </c>
      <c r="I118" s="206"/>
    </row>
    <row r="119" spans="1:10" ht="66" customHeight="1">
      <c r="A119" s="5"/>
      <c r="B119" s="199" t="s">
        <v>49</v>
      </c>
      <c r="C119" s="58" t="s">
        <v>84</v>
      </c>
      <c r="D119" s="56" t="s">
        <v>55</v>
      </c>
      <c r="E119" s="50">
        <v>104500.8</v>
      </c>
      <c r="F119" s="50">
        <v>104500.8</v>
      </c>
      <c r="G119" s="50">
        <v>104500.8</v>
      </c>
      <c r="H119" s="50">
        <v>104500.8</v>
      </c>
      <c r="I119" s="206"/>
    </row>
    <row r="120" spans="1:10" ht="30" customHeight="1">
      <c r="A120" s="5"/>
      <c r="B120" s="200"/>
      <c r="C120" s="58" t="s">
        <v>84</v>
      </c>
      <c r="D120" s="56" t="s">
        <v>55</v>
      </c>
      <c r="E120" s="37">
        <v>180662.39999999999</v>
      </c>
      <c r="F120" s="37">
        <v>180662.39999999999</v>
      </c>
      <c r="G120" s="37">
        <v>180662.39999999999</v>
      </c>
      <c r="H120" s="37">
        <v>180662.39999999999</v>
      </c>
      <c r="I120" s="206"/>
    </row>
    <row r="121" spans="1:10" ht="33" customHeight="1">
      <c r="A121" s="5"/>
      <c r="B121" s="52" t="s">
        <v>12</v>
      </c>
      <c r="C121" s="56"/>
      <c r="D121" s="56"/>
      <c r="E121" s="46">
        <f>E119+E120</f>
        <v>285163.2</v>
      </c>
      <c r="F121" s="46">
        <f t="shared" ref="F121:H121" si="42">F119+F120</f>
        <v>285163.2</v>
      </c>
      <c r="G121" s="46">
        <f t="shared" si="42"/>
        <v>285163.2</v>
      </c>
      <c r="H121" s="46">
        <f t="shared" si="42"/>
        <v>285163.2</v>
      </c>
      <c r="I121" s="206"/>
    </row>
    <row r="122" spans="1:10" ht="44.25" customHeight="1">
      <c r="A122" s="5"/>
      <c r="B122" s="197" t="s">
        <v>58</v>
      </c>
      <c r="C122" s="56" t="s">
        <v>53</v>
      </c>
      <c r="D122" s="56" t="s">
        <v>54</v>
      </c>
      <c r="E122" s="50">
        <v>0</v>
      </c>
      <c r="F122" s="50">
        <v>17</v>
      </c>
      <c r="G122" s="50">
        <v>17</v>
      </c>
      <c r="H122" s="50">
        <v>17</v>
      </c>
      <c r="I122" s="206"/>
    </row>
    <row r="123" spans="1:10" ht="44.25" customHeight="1">
      <c r="A123" s="5"/>
      <c r="B123" s="198"/>
      <c r="C123" s="56"/>
      <c r="D123" s="56"/>
      <c r="E123" s="37"/>
      <c r="F123" s="37"/>
      <c r="G123" s="37"/>
      <c r="H123" s="37"/>
      <c r="I123" s="51"/>
    </row>
    <row r="124" spans="1:10" ht="44.25" customHeight="1">
      <c r="A124" s="5"/>
      <c r="B124" s="52" t="s">
        <v>12</v>
      </c>
      <c r="C124" s="56"/>
      <c r="D124" s="56"/>
      <c r="E124" s="46">
        <f>E122+E123</f>
        <v>0</v>
      </c>
      <c r="F124" s="46">
        <f t="shared" ref="F124:H124" si="43">F122+F123</f>
        <v>17</v>
      </c>
      <c r="G124" s="46">
        <f t="shared" si="43"/>
        <v>17</v>
      </c>
      <c r="H124" s="46">
        <f t="shared" si="43"/>
        <v>17</v>
      </c>
    </row>
    <row r="125" spans="1:10" ht="34.5" customHeight="1">
      <c r="A125" s="5"/>
      <c r="B125" s="89" t="s">
        <v>34</v>
      </c>
      <c r="C125" s="21"/>
      <c r="D125" s="21"/>
      <c r="E125" s="22"/>
      <c r="F125" s="22"/>
      <c r="G125" s="22"/>
      <c r="H125" s="23"/>
    </row>
    <row r="126" spans="1:10" ht="51" customHeight="1">
      <c r="A126" s="5"/>
      <c r="B126" s="202" t="s">
        <v>90</v>
      </c>
      <c r="C126" s="48" t="s">
        <v>86</v>
      </c>
      <c r="D126" s="47" t="s">
        <v>88</v>
      </c>
      <c r="E126" s="66">
        <v>5250</v>
      </c>
      <c r="F126" s="66">
        <v>5250</v>
      </c>
      <c r="G126" s="66">
        <v>5250</v>
      </c>
      <c r="H126" s="66">
        <v>5250</v>
      </c>
      <c r="I126" s="194"/>
    </row>
    <row r="127" spans="1:10" ht="106.5" customHeight="1">
      <c r="A127" s="5"/>
      <c r="B127" s="203"/>
      <c r="C127" s="24" t="s">
        <v>87</v>
      </c>
      <c r="D127" s="47" t="s">
        <v>88</v>
      </c>
      <c r="E127" s="66">
        <f>166</f>
        <v>166</v>
      </c>
      <c r="F127" s="66">
        <f>166</f>
        <v>166</v>
      </c>
      <c r="G127" s="66">
        <f>166</f>
        <v>166</v>
      </c>
      <c r="H127" s="66">
        <f>166</f>
        <v>166</v>
      </c>
      <c r="I127" s="194"/>
      <c r="J127" s="40"/>
    </row>
    <row r="128" spans="1:10" ht="106.5" customHeight="1">
      <c r="A128" s="5"/>
      <c r="B128" s="204"/>
      <c r="C128" s="24" t="s">
        <v>87</v>
      </c>
      <c r="D128" s="47" t="s">
        <v>88</v>
      </c>
      <c r="E128" s="66">
        <v>8</v>
      </c>
      <c r="F128" s="66">
        <v>8</v>
      </c>
      <c r="G128" s="66">
        <v>8</v>
      </c>
      <c r="H128" s="66">
        <v>8</v>
      </c>
      <c r="I128" s="194"/>
      <c r="J128" s="40"/>
    </row>
    <row r="129" spans="1:10" ht="51" customHeight="1">
      <c r="A129" s="5"/>
      <c r="B129" s="52" t="s">
        <v>13</v>
      </c>
      <c r="C129" s="48"/>
      <c r="D129" s="54"/>
      <c r="E129" s="66">
        <f>E126+E127</f>
        <v>5416</v>
      </c>
      <c r="F129" s="66">
        <f t="shared" ref="F129:H129" si="44">F126+F127</f>
        <v>5416</v>
      </c>
      <c r="G129" s="66">
        <f t="shared" si="44"/>
        <v>5416</v>
      </c>
      <c r="H129" s="66">
        <f t="shared" si="44"/>
        <v>5416</v>
      </c>
      <c r="I129" s="194"/>
    </row>
    <row r="130" spans="1:10" ht="33.75" customHeight="1">
      <c r="A130" s="5"/>
      <c r="B130" s="195" t="s">
        <v>91</v>
      </c>
      <c r="C130" s="24" t="s">
        <v>87</v>
      </c>
      <c r="D130" s="47" t="s">
        <v>106</v>
      </c>
      <c r="E130" s="66">
        <v>200</v>
      </c>
      <c r="F130" s="66">
        <v>200</v>
      </c>
      <c r="G130" s="66">
        <v>200</v>
      </c>
      <c r="H130" s="66">
        <v>200</v>
      </c>
      <c r="I130" s="194"/>
    </row>
    <row r="131" spans="1:10" ht="33.75" customHeight="1">
      <c r="A131" s="5"/>
      <c r="B131" s="196"/>
      <c r="C131" s="60"/>
      <c r="D131" s="47"/>
      <c r="E131" s="66"/>
      <c r="F131" s="66"/>
      <c r="G131" s="66"/>
      <c r="H131" s="66"/>
      <c r="I131" s="194"/>
    </row>
    <row r="132" spans="1:10" ht="33.75" customHeight="1">
      <c r="A132" s="5"/>
      <c r="B132" s="52" t="s">
        <v>13</v>
      </c>
      <c r="C132" s="60"/>
      <c r="D132" s="47"/>
      <c r="E132" s="66">
        <f>E130+E131</f>
        <v>200</v>
      </c>
      <c r="F132" s="66">
        <f t="shared" ref="F132:H132" si="45">F130+F131</f>
        <v>200</v>
      </c>
      <c r="G132" s="66">
        <f t="shared" si="45"/>
        <v>200</v>
      </c>
      <c r="H132" s="66">
        <f t="shared" si="45"/>
        <v>200</v>
      </c>
      <c r="I132" s="194"/>
    </row>
    <row r="133" spans="1:10" ht="43.5" customHeight="1">
      <c r="A133" s="5"/>
      <c r="B133" s="197" t="s">
        <v>97</v>
      </c>
      <c r="C133" s="24" t="s">
        <v>87</v>
      </c>
      <c r="D133" s="47" t="s">
        <v>88</v>
      </c>
      <c r="E133" s="66">
        <v>540</v>
      </c>
      <c r="F133" s="66">
        <v>540</v>
      </c>
      <c r="G133" s="66">
        <v>540</v>
      </c>
      <c r="H133" s="66">
        <v>540</v>
      </c>
      <c r="I133" s="193"/>
    </row>
    <row r="134" spans="1:10" ht="43.5" customHeight="1">
      <c r="A134" s="5"/>
      <c r="B134" s="198"/>
      <c r="C134" s="24" t="s">
        <v>87</v>
      </c>
      <c r="D134" s="47" t="s">
        <v>88</v>
      </c>
      <c r="E134" s="66">
        <v>5</v>
      </c>
      <c r="F134" s="66">
        <v>5</v>
      </c>
      <c r="G134" s="66">
        <v>5</v>
      </c>
      <c r="H134" s="66">
        <v>5</v>
      </c>
      <c r="I134" s="193"/>
      <c r="J134" s="40"/>
    </row>
    <row r="135" spans="1:10" ht="43.5" customHeight="1">
      <c r="A135" s="5"/>
      <c r="B135" s="52" t="s">
        <v>13</v>
      </c>
      <c r="C135" s="24"/>
      <c r="D135" s="47"/>
      <c r="E135" s="66">
        <f t="shared" ref="E135:H135" si="46">E133+E134</f>
        <v>545</v>
      </c>
      <c r="F135" s="66">
        <f t="shared" si="46"/>
        <v>545</v>
      </c>
      <c r="G135" s="66">
        <f t="shared" si="46"/>
        <v>545</v>
      </c>
      <c r="H135" s="66">
        <f t="shared" si="46"/>
        <v>545</v>
      </c>
      <c r="I135" s="193"/>
    </row>
    <row r="136" spans="1:10" ht="33.75" customHeight="1">
      <c r="A136" s="5"/>
      <c r="B136" s="197" t="s">
        <v>98</v>
      </c>
      <c r="C136" s="56" t="s">
        <v>87</v>
      </c>
      <c r="D136" s="55" t="s">
        <v>88</v>
      </c>
      <c r="E136" s="66">
        <v>30</v>
      </c>
      <c r="F136" s="66">
        <v>30</v>
      </c>
      <c r="G136" s="66">
        <v>30</v>
      </c>
      <c r="H136" s="66">
        <v>30</v>
      </c>
      <c r="I136" s="193"/>
    </row>
    <row r="137" spans="1:10" ht="33.75" customHeight="1">
      <c r="A137" s="5"/>
      <c r="B137" s="201"/>
      <c r="C137" s="56" t="s">
        <v>87</v>
      </c>
      <c r="D137" s="55" t="s">
        <v>88</v>
      </c>
      <c r="E137" s="66">
        <v>8</v>
      </c>
      <c r="F137" s="66">
        <v>8</v>
      </c>
      <c r="G137" s="66">
        <v>0</v>
      </c>
      <c r="H137" s="66">
        <v>0</v>
      </c>
      <c r="I137" s="193"/>
    </row>
    <row r="138" spans="1:10" ht="33.75" customHeight="1">
      <c r="A138" s="5"/>
      <c r="B138" s="198"/>
      <c r="C138" s="56" t="s">
        <v>87</v>
      </c>
      <c r="D138" s="55" t="s">
        <v>88</v>
      </c>
      <c r="E138" s="66">
        <v>10</v>
      </c>
      <c r="F138" s="66">
        <v>10</v>
      </c>
      <c r="G138" s="66">
        <v>10</v>
      </c>
      <c r="H138" s="66">
        <v>10</v>
      </c>
      <c r="I138" s="193"/>
      <c r="J138" s="40"/>
    </row>
    <row r="139" spans="1:10" ht="33.75" customHeight="1">
      <c r="A139" s="5"/>
      <c r="B139" s="52" t="s">
        <v>13</v>
      </c>
      <c r="C139" s="56"/>
      <c r="D139" s="55"/>
      <c r="E139" s="66">
        <f>E136+E138+E137</f>
        <v>48</v>
      </c>
      <c r="F139" s="66">
        <f t="shared" ref="F139:H139" si="47">F136+F138+F137</f>
        <v>48</v>
      </c>
      <c r="G139" s="66">
        <f t="shared" si="47"/>
        <v>40</v>
      </c>
      <c r="H139" s="66">
        <f t="shared" si="47"/>
        <v>40</v>
      </c>
      <c r="I139" s="193"/>
    </row>
    <row r="140" spans="1:10" ht="51.75" customHeight="1">
      <c r="A140" s="5"/>
      <c r="B140" s="197" t="s">
        <v>102</v>
      </c>
      <c r="C140" s="56" t="s">
        <v>87</v>
      </c>
      <c r="D140" s="55" t="s">
        <v>88</v>
      </c>
      <c r="E140" s="66">
        <v>850</v>
      </c>
      <c r="F140" s="66">
        <v>850</v>
      </c>
      <c r="G140" s="66">
        <v>850</v>
      </c>
      <c r="H140" s="66">
        <v>850</v>
      </c>
      <c r="I140" s="194"/>
    </row>
    <row r="141" spans="1:10" ht="47.25" customHeight="1">
      <c r="A141" s="5"/>
      <c r="B141" s="198"/>
      <c r="C141" s="56"/>
      <c r="D141" s="55"/>
      <c r="E141" s="66"/>
      <c r="F141" s="66"/>
      <c r="G141" s="66"/>
      <c r="H141" s="66"/>
      <c r="I141" s="194"/>
    </row>
    <row r="142" spans="1:10" ht="33.75" customHeight="1">
      <c r="A142" s="5"/>
      <c r="B142" s="52" t="s">
        <v>13</v>
      </c>
      <c r="C142" s="56"/>
      <c r="D142" s="55"/>
      <c r="E142" s="66">
        <f>E140+E141</f>
        <v>850</v>
      </c>
      <c r="F142" s="66">
        <f t="shared" ref="F142:H142" si="48">F140+F141</f>
        <v>850</v>
      </c>
      <c r="G142" s="66">
        <f t="shared" si="48"/>
        <v>850</v>
      </c>
      <c r="H142" s="66">
        <f t="shared" si="48"/>
        <v>850</v>
      </c>
      <c r="I142" s="194"/>
    </row>
    <row r="143" spans="1:10" ht="36.75" customHeight="1">
      <c r="A143" s="5"/>
      <c r="B143" s="207" t="s">
        <v>117</v>
      </c>
      <c r="C143" s="55" t="s">
        <v>119</v>
      </c>
      <c r="D143" s="55" t="s">
        <v>88</v>
      </c>
      <c r="E143" s="66">
        <v>1</v>
      </c>
      <c r="F143" s="66">
        <v>1</v>
      </c>
      <c r="G143" s="66">
        <v>1</v>
      </c>
      <c r="H143" s="66">
        <v>1</v>
      </c>
      <c r="I143" s="194"/>
    </row>
    <row r="144" spans="1:10" ht="48.75" customHeight="1">
      <c r="A144" s="5"/>
      <c r="B144" s="208"/>
      <c r="C144" s="56"/>
      <c r="D144" s="55"/>
      <c r="E144" s="66"/>
      <c r="F144" s="66"/>
      <c r="G144" s="66"/>
      <c r="H144" s="66"/>
      <c r="I144" s="194"/>
    </row>
    <row r="145" spans="1:14" ht="33.75" customHeight="1">
      <c r="A145" s="5"/>
      <c r="B145" s="52" t="s">
        <v>13</v>
      </c>
      <c r="C145" s="56"/>
      <c r="D145" s="55"/>
      <c r="E145" s="66">
        <f>E143+E144</f>
        <v>1</v>
      </c>
      <c r="F145" s="66">
        <f t="shared" ref="F145:H145" si="49">F143+F144</f>
        <v>1</v>
      </c>
      <c r="G145" s="66">
        <f t="shared" si="49"/>
        <v>1</v>
      </c>
      <c r="H145" s="66">
        <f t="shared" si="49"/>
        <v>1</v>
      </c>
      <c r="I145" s="194"/>
    </row>
    <row r="146" spans="1:14" ht="12.75" customHeight="1">
      <c r="D146" s="9"/>
      <c r="H146" s="9"/>
    </row>
    <row r="147" spans="1:14" ht="33.75" customHeight="1">
      <c r="B147" s="214" t="s">
        <v>35</v>
      </c>
      <c r="C147" s="215"/>
      <c r="D147" s="215"/>
      <c r="E147" s="215"/>
      <c r="F147" s="215"/>
      <c r="G147" s="215"/>
      <c r="H147" s="215"/>
      <c r="I147" s="184"/>
      <c r="J147" s="184"/>
    </row>
    <row r="148" spans="1:14" ht="33.75" customHeight="1">
      <c r="B148" s="185"/>
      <c r="C148" s="186"/>
      <c r="D148" s="186"/>
      <c r="E148" s="186"/>
      <c r="F148" s="186"/>
      <c r="G148" s="186"/>
      <c r="H148" s="186"/>
      <c r="I148" s="184"/>
      <c r="J148" s="184"/>
    </row>
    <row r="149" spans="1:14" ht="31.9" customHeight="1">
      <c r="B149" s="112"/>
      <c r="C149" s="112"/>
      <c r="D149" s="112"/>
      <c r="E149" s="112"/>
      <c r="F149" s="112"/>
      <c r="G149" s="112"/>
      <c r="H149" s="112"/>
      <c r="I149" s="112"/>
      <c r="J149" s="112"/>
      <c r="K149" s="112"/>
      <c r="L149" s="112"/>
      <c r="M149" s="112"/>
      <c r="N149" s="41"/>
    </row>
    <row r="150" spans="1:14" ht="31.9" customHeight="1">
      <c r="B150" s="187"/>
      <c r="C150" s="187"/>
      <c r="D150" s="187"/>
      <c r="E150" s="187"/>
      <c r="F150" s="187"/>
      <c r="G150" s="187"/>
      <c r="H150" s="187"/>
      <c r="I150" s="187"/>
      <c r="J150" s="187"/>
      <c r="K150" s="187"/>
      <c r="L150" s="187"/>
      <c r="M150" s="187"/>
    </row>
    <row r="151" spans="1:14" ht="37.5" customHeight="1"/>
    <row r="152" spans="1:14" ht="36" customHeight="1"/>
    <row r="153" spans="1:14" ht="14.25" customHeight="1"/>
    <row r="155" spans="1:14">
      <c r="F155" s="49"/>
    </row>
  </sheetData>
  <mergeCells count="40">
    <mergeCell ref="B147:H147"/>
    <mergeCell ref="B140:B141"/>
    <mergeCell ref="I140:I142"/>
    <mergeCell ref="I81:I83"/>
    <mergeCell ref="B110:B111"/>
    <mergeCell ref="I126:I132"/>
    <mergeCell ref="I104:I112"/>
    <mergeCell ref="B107:B108"/>
    <mergeCell ref="I31:I54"/>
    <mergeCell ref="B143:B144"/>
    <mergeCell ref="I143:I145"/>
    <mergeCell ref="B52:B53"/>
    <mergeCell ref="B37:B38"/>
    <mergeCell ref="B104:B105"/>
    <mergeCell ref="B40:B41"/>
    <mergeCell ref="B84:B87"/>
    <mergeCell ref="B89:B92"/>
    <mergeCell ref="B94:B97"/>
    <mergeCell ref="B81:B82"/>
    <mergeCell ref="B31:B32"/>
    <mergeCell ref="B34:B35"/>
    <mergeCell ref="B43:B44"/>
    <mergeCell ref="B46:B47"/>
    <mergeCell ref="B49:B50"/>
    <mergeCell ref="B10:H10"/>
    <mergeCell ref="B12:B13"/>
    <mergeCell ref="C12:D12"/>
    <mergeCell ref="I133:I139"/>
    <mergeCell ref="I84:I103"/>
    <mergeCell ref="B113:B114"/>
    <mergeCell ref="B116:B117"/>
    <mergeCell ref="B119:B120"/>
    <mergeCell ref="B122:B123"/>
    <mergeCell ref="B136:B138"/>
    <mergeCell ref="B133:B134"/>
    <mergeCell ref="B130:B131"/>
    <mergeCell ref="B126:B128"/>
    <mergeCell ref="E12:H12"/>
    <mergeCell ref="I113:I122"/>
    <mergeCell ref="B99:B102"/>
  </mergeCells>
  <phoneticPr fontId="6" type="noConversion"/>
  <pageMargins left="0.9055118110236221" right="0.39370078740157483" top="0.74803149606299213" bottom="0.55118110236220474" header="0.15748031496062992" footer="0.35433070866141736"/>
  <pageSetup paperSize="9" scale="55" firstPageNumber="37" fitToWidth="0" fitToHeight="0" orientation="landscape" r:id="rId1"/>
  <headerFooter alignWithMargins="0">
    <oddFooter>&amp;C&amp;P</oddFooter>
  </headerFooter>
  <rowBreaks count="1" manualBreakCount="1">
    <brk id="86" min="1" max="7" man="1"/>
  </rowBreaks>
</worksheet>
</file>

<file path=xl/worksheets/sheet2.xml><?xml version="1.0" encoding="utf-8"?>
<worksheet xmlns="http://schemas.openxmlformats.org/spreadsheetml/2006/main" xmlns:r="http://schemas.openxmlformats.org/officeDocument/2006/relationships">
  <dimension ref="A1:K218"/>
  <sheetViews>
    <sheetView showGridLines="0" view="pageBreakPreview" zoomScale="75" workbookViewId="0">
      <pane xSplit="1" ySplit="11" topLeftCell="B207" activePane="bottomRight" state="frozen"/>
      <selection pane="topRight" activeCell="B1" sqref="B1"/>
      <selection pane="bottomLeft" activeCell="A11" sqref="A11"/>
      <selection pane="bottomRight" activeCell="B187" sqref="B187:B189"/>
    </sheetView>
  </sheetViews>
  <sheetFormatPr defaultRowHeight="12.75"/>
  <cols>
    <col min="1" max="1" width="2.140625" style="3" customWidth="1"/>
    <col min="2" max="2" width="60.7109375" style="3" customWidth="1"/>
    <col min="3" max="3" width="10.42578125" style="3" customWidth="1"/>
    <col min="4" max="4" width="11.28515625" style="3" customWidth="1"/>
    <col min="5" max="5" width="12.28515625" style="3" customWidth="1"/>
    <col min="6" max="6" width="21.28515625" style="3" customWidth="1"/>
    <col min="7" max="7" width="12.42578125" style="3" customWidth="1"/>
    <col min="8" max="10" width="21.85546875" style="3" customWidth="1"/>
    <col min="11" max="11" width="21.140625" style="3" customWidth="1"/>
    <col min="12" max="254" width="9.140625" style="3"/>
    <col min="255" max="255" width="2.140625" style="3" customWidth="1"/>
    <col min="256" max="256" width="59.42578125" style="3" customWidth="1"/>
    <col min="257" max="257" width="10.42578125" style="3" customWidth="1"/>
    <col min="258" max="258" width="11.28515625" style="3" customWidth="1"/>
    <col min="259" max="259" width="12.28515625" style="3" customWidth="1"/>
    <col min="260" max="260" width="21.28515625" style="3" customWidth="1"/>
    <col min="261" max="261" width="12.42578125" style="3" customWidth="1"/>
    <col min="262" max="264" width="21.85546875" style="3" customWidth="1"/>
    <col min="265" max="265" width="21.140625" style="3" customWidth="1"/>
    <col min="266" max="510" width="9.140625" style="3"/>
    <col min="511" max="511" width="2.140625" style="3" customWidth="1"/>
    <col min="512" max="512" width="59.42578125" style="3" customWidth="1"/>
    <col min="513" max="513" width="10.42578125" style="3" customWidth="1"/>
    <col min="514" max="514" width="11.28515625" style="3" customWidth="1"/>
    <col min="515" max="515" width="12.28515625" style="3" customWidth="1"/>
    <col min="516" max="516" width="21.28515625" style="3" customWidth="1"/>
    <col min="517" max="517" width="12.42578125" style="3" customWidth="1"/>
    <col min="518" max="520" width="21.85546875" style="3" customWidth="1"/>
    <col min="521" max="521" width="21.140625" style="3" customWidth="1"/>
    <col min="522" max="766" width="9.140625" style="3"/>
    <col min="767" max="767" width="2.140625" style="3" customWidth="1"/>
    <col min="768" max="768" width="59.42578125" style="3" customWidth="1"/>
    <col min="769" max="769" width="10.42578125" style="3" customWidth="1"/>
    <col min="770" max="770" width="11.28515625" style="3" customWidth="1"/>
    <col min="771" max="771" width="12.28515625" style="3" customWidth="1"/>
    <col min="772" max="772" width="21.28515625" style="3" customWidth="1"/>
    <col min="773" max="773" width="12.42578125" style="3" customWidth="1"/>
    <col min="774" max="776" width="21.85546875" style="3" customWidth="1"/>
    <col min="777" max="777" width="21.140625" style="3" customWidth="1"/>
    <col min="778" max="1022" width="9.140625" style="3"/>
    <col min="1023" max="1023" width="2.140625" style="3" customWidth="1"/>
    <col min="1024" max="1024" width="59.42578125" style="3" customWidth="1"/>
    <col min="1025" max="1025" width="10.42578125" style="3" customWidth="1"/>
    <col min="1026" max="1026" width="11.28515625" style="3" customWidth="1"/>
    <col min="1027" max="1027" width="12.28515625" style="3" customWidth="1"/>
    <col min="1028" max="1028" width="21.28515625" style="3" customWidth="1"/>
    <col min="1029" max="1029" width="12.42578125" style="3" customWidth="1"/>
    <col min="1030" max="1032" width="21.85546875" style="3" customWidth="1"/>
    <col min="1033" max="1033" width="21.140625" style="3" customWidth="1"/>
    <col min="1034" max="1278" width="9.140625" style="3"/>
    <col min="1279" max="1279" width="2.140625" style="3" customWidth="1"/>
    <col min="1280" max="1280" width="59.42578125" style="3" customWidth="1"/>
    <col min="1281" max="1281" width="10.42578125" style="3" customWidth="1"/>
    <col min="1282" max="1282" width="11.28515625" style="3" customWidth="1"/>
    <col min="1283" max="1283" width="12.28515625" style="3" customWidth="1"/>
    <col min="1284" max="1284" width="21.28515625" style="3" customWidth="1"/>
    <col min="1285" max="1285" width="12.42578125" style="3" customWidth="1"/>
    <col min="1286" max="1288" width="21.85546875" style="3" customWidth="1"/>
    <col min="1289" max="1289" width="21.140625" style="3" customWidth="1"/>
    <col min="1290" max="1534" width="9.140625" style="3"/>
    <col min="1535" max="1535" width="2.140625" style="3" customWidth="1"/>
    <col min="1536" max="1536" width="59.42578125" style="3" customWidth="1"/>
    <col min="1537" max="1537" width="10.42578125" style="3" customWidth="1"/>
    <col min="1538" max="1538" width="11.28515625" style="3" customWidth="1"/>
    <col min="1539" max="1539" width="12.28515625" style="3" customWidth="1"/>
    <col min="1540" max="1540" width="21.28515625" style="3" customWidth="1"/>
    <col min="1541" max="1541" width="12.42578125" style="3" customWidth="1"/>
    <col min="1542" max="1544" width="21.85546875" style="3" customWidth="1"/>
    <col min="1545" max="1545" width="21.140625" style="3" customWidth="1"/>
    <col min="1546" max="1790" width="9.140625" style="3"/>
    <col min="1791" max="1791" width="2.140625" style="3" customWidth="1"/>
    <col min="1792" max="1792" width="59.42578125" style="3" customWidth="1"/>
    <col min="1793" max="1793" width="10.42578125" style="3" customWidth="1"/>
    <col min="1794" max="1794" width="11.28515625" style="3" customWidth="1"/>
    <col min="1795" max="1795" width="12.28515625" style="3" customWidth="1"/>
    <col min="1796" max="1796" width="21.28515625" style="3" customWidth="1"/>
    <col min="1797" max="1797" width="12.42578125" style="3" customWidth="1"/>
    <col min="1798" max="1800" width="21.85546875" style="3" customWidth="1"/>
    <col min="1801" max="1801" width="21.140625" style="3" customWidth="1"/>
    <col min="1802" max="2046" width="9.140625" style="3"/>
    <col min="2047" max="2047" width="2.140625" style="3" customWidth="1"/>
    <col min="2048" max="2048" width="59.42578125" style="3" customWidth="1"/>
    <col min="2049" max="2049" width="10.42578125" style="3" customWidth="1"/>
    <col min="2050" max="2050" width="11.28515625" style="3" customWidth="1"/>
    <col min="2051" max="2051" width="12.28515625" style="3" customWidth="1"/>
    <col min="2052" max="2052" width="21.28515625" style="3" customWidth="1"/>
    <col min="2053" max="2053" width="12.42578125" style="3" customWidth="1"/>
    <col min="2054" max="2056" width="21.85546875" style="3" customWidth="1"/>
    <col min="2057" max="2057" width="21.140625" style="3" customWidth="1"/>
    <col min="2058" max="2302" width="9.140625" style="3"/>
    <col min="2303" max="2303" width="2.140625" style="3" customWidth="1"/>
    <col min="2304" max="2304" width="59.42578125" style="3" customWidth="1"/>
    <col min="2305" max="2305" width="10.42578125" style="3" customWidth="1"/>
    <col min="2306" max="2306" width="11.28515625" style="3" customWidth="1"/>
    <col min="2307" max="2307" width="12.28515625" style="3" customWidth="1"/>
    <col min="2308" max="2308" width="21.28515625" style="3" customWidth="1"/>
    <col min="2309" max="2309" width="12.42578125" style="3" customWidth="1"/>
    <col min="2310" max="2312" width="21.85546875" style="3" customWidth="1"/>
    <col min="2313" max="2313" width="21.140625" style="3" customWidth="1"/>
    <col min="2314" max="2558" width="9.140625" style="3"/>
    <col min="2559" max="2559" width="2.140625" style="3" customWidth="1"/>
    <col min="2560" max="2560" width="59.42578125" style="3" customWidth="1"/>
    <col min="2561" max="2561" width="10.42578125" style="3" customWidth="1"/>
    <col min="2562" max="2562" width="11.28515625" style="3" customWidth="1"/>
    <col min="2563" max="2563" width="12.28515625" style="3" customWidth="1"/>
    <col min="2564" max="2564" width="21.28515625" style="3" customWidth="1"/>
    <col min="2565" max="2565" width="12.42578125" style="3" customWidth="1"/>
    <col min="2566" max="2568" width="21.85546875" style="3" customWidth="1"/>
    <col min="2569" max="2569" width="21.140625" style="3" customWidth="1"/>
    <col min="2570" max="2814" width="9.140625" style="3"/>
    <col min="2815" max="2815" width="2.140625" style="3" customWidth="1"/>
    <col min="2816" max="2816" width="59.42578125" style="3" customWidth="1"/>
    <col min="2817" max="2817" width="10.42578125" style="3" customWidth="1"/>
    <col min="2818" max="2818" width="11.28515625" style="3" customWidth="1"/>
    <col min="2819" max="2819" width="12.28515625" style="3" customWidth="1"/>
    <col min="2820" max="2820" width="21.28515625" style="3" customWidth="1"/>
    <col min="2821" max="2821" width="12.42578125" style="3" customWidth="1"/>
    <col min="2822" max="2824" width="21.85546875" style="3" customWidth="1"/>
    <col min="2825" max="2825" width="21.140625" style="3" customWidth="1"/>
    <col min="2826" max="3070" width="9.140625" style="3"/>
    <col min="3071" max="3071" width="2.140625" style="3" customWidth="1"/>
    <col min="3072" max="3072" width="59.42578125" style="3" customWidth="1"/>
    <col min="3073" max="3073" width="10.42578125" style="3" customWidth="1"/>
    <col min="3074" max="3074" width="11.28515625" style="3" customWidth="1"/>
    <col min="3075" max="3075" width="12.28515625" style="3" customWidth="1"/>
    <col min="3076" max="3076" width="21.28515625" style="3" customWidth="1"/>
    <col min="3077" max="3077" width="12.42578125" style="3" customWidth="1"/>
    <col min="3078" max="3080" width="21.85546875" style="3" customWidth="1"/>
    <col min="3081" max="3081" width="21.140625" style="3" customWidth="1"/>
    <col min="3082" max="3326" width="9.140625" style="3"/>
    <col min="3327" max="3327" width="2.140625" style="3" customWidth="1"/>
    <col min="3328" max="3328" width="59.42578125" style="3" customWidth="1"/>
    <col min="3329" max="3329" width="10.42578125" style="3" customWidth="1"/>
    <col min="3330" max="3330" width="11.28515625" style="3" customWidth="1"/>
    <col min="3331" max="3331" width="12.28515625" style="3" customWidth="1"/>
    <col min="3332" max="3332" width="21.28515625" style="3" customWidth="1"/>
    <col min="3333" max="3333" width="12.42578125" style="3" customWidth="1"/>
    <col min="3334" max="3336" width="21.85546875" style="3" customWidth="1"/>
    <col min="3337" max="3337" width="21.140625" style="3" customWidth="1"/>
    <col min="3338" max="3582" width="9.140625" style="3"/>
    <col min="3583" max="3583" width="2.140625" style="3" customWidth="1"/>
    <col min="3584" max="3584" width="59.42578125" style="3" customWidth="1"/>
    <col min="3585" max="3585" width="10.42578125" style="3" customWidth="1"/>
    <col min="3586" max="3586" width="11.28515625" style="3" customWidth="1"/>
    <col min="3587" max="3587" width="12.28515625" style="3" customWidth="1"/>
    <col min="3588" max="3588" width="21.28515625" style="3" customWidth="1"/>
    <col min="3589" max="3589" width="12.42578125" style="3" customWidth="1"/>
    <col min="3590" max="3592" width="21.85546875" style="3" customWidth="1"/>
    <col min="3593" max="3593" width="21.140625" style="3" customWidth="1"/>
    <col min="3594" max="3838" width="9.140625" style="3"/>
    <col min="3839" max="3839" width="2.140625" style="3" customWidth="1"/>
    <col min="3840" max="3840" width="59.42578125" style="3" customWidth="1"/>
    <col min="3841" max="3841" width="10.42578125" style="3" customWidth="1"/>
    <col min="3842" max="3842" width="11.28515625" style="3" customWidth="1"/>
    <col min="3843" max="3843" width="12.28515625" style="3" customWidth="1"/>
    <col min="3844" max="3844" width="21.28515625" style="3" customWidth="1"/>
    <col min="3845" max="3845" width="12.42578125" style="3" customWidth="1"/>
    <col min="3846" max="3848" width="21.85546875" style="3" customWidth="1"/>
    <col min="3849" max="3849" width="21.140625" style="3" customWidth="1"/>
    <col min="3850" max="4094" width="9.140625" style="3"/>
    <col min="4095" max="4095" width="2.140625" style="3" customWidth="1"/>
    <col min="4096" max="4096" width="59.42578125" style="3" customWidth="1"/>
    <col min="4097" max="4097" width="10.42578125" style="3" customWidth="1"/>
    <col min="4098" max="4098" width="11.28515625" style="3" customWidth="1"/>
    <col min="4099" max="4099" width="12.28515625" style="3" customWidth="1"/>
    <col min="4100" max="4100" width="21.28515625" style="3" customWidth="1"/>
    <col min="4101" max="4101" width="12.42578125" style="3" customWidth="1"/>
    <col min="4102" max="4104" width="21.85546875" style="3" customWidth="1"/>
    <col min="4105" max="4105" width="21.140625" style="3" customWidth="1"/>
    <col min="4106" max="4350" width="9.140625" style="3"/>
    <col min="4351" max="4351" width="2.140625" style="3" customWidth="1"/>
    <col min="4352" max="4352" width="59.42578125" style="3" customWidth="1"/>
    <col min="4353" max="4353" width="10.42578125" style="3" customWidth="1"/>
    <col min="4354" max="4354" width="11.28515625" style="3" customWidth="1"/>
    <col min="4355" max="4355" width="12.28515625" style="3" customWidth="1"/>
    <col min="4356" max="4356" width="21.28515625" style="3" customWidth="1"/>
    <col min="4357" max="4357" width="12.42578125" style="3" customWidth="1"/>
    <col min="4358" max="4360" width="21.85546875" style="3" customWidth="1"/>
    <col min="4361" max="4361" width="21.140625" style="3" customWidth="1"/>
    <col min="4362" max="4606" width="9.140625" style="3"/>
    <col min="4607" max="4607" width="2.140625" style="3" customWidth="1"/>
    <col min="4608" max="4608" width="59.42578125" style="3" customWidth="1"/>
    <col min="4609" max="4609" width="10.42578125" style="3" customWidth="1"/>
    <col min="4610" max="4610" width="11.28515625" style="3" customWidth="1"/>
    <col min="4611" max="4611" width="12.28515625" style="3" customWidth="1"/>
    <col min="4612" max="4612" width="21.28515625" style="3" customWidth="1"/>
    <col min="4613" max="4613" width="12.42578125" style="3" customWidth="1"/>
    <col min="4614" max="4616" width="21.85546875" style="3" customWidth="1"/>
    <col min="4617" max="4617" width="21.140625" style="3" customWidth="1"/>
    <col min="4618" max="4862" width="9.140625" style="3"/>
    <col min="4863" max="4863" width="2.140625" style="3" customWidth="1"/>
    <col min="4864" max="4864" width="59.42578125" style="3" customWidth="1"/>
    <col min="4865" max="4865" width="10.42578125" style="3" customWidth="1"/>
    <col min="4866" max="4866" width="11.28515625" style="3" customWidth="1"/>
    <col min="4867" max="4867" width="12.28515625" style="3" customWidth="1"/>
    <col min="4868" max="4868" width="21.28515625" style="3" customWidth="1"/>
    <col min="4869" max="4869" width="12.42578125" style="3" customWidth="1"/>
    <col min="4870" max="4872" width="21.85546875" style="3" customWidth="1"/>
    <col min="4873" max="4873" width="21.140625" style="3" customWidth="1"/>
    <col min="4874" max="5118" width="9.140625" style="3"/>
    <col min="5119" max="5119" width="2.140625" style="3" customWidth="1"/>
    <col min="5120" max="5120" width="59.42578125" style="3" customWidth="1"/>
    <col min="5121" max="5121" width="10.42578125" style="3" customWidth="1"/>
    <col min="5122" max="5122" width="11.28515625" style="3" customWidth="1"/>
    <col min="5123" max="5123" width="12.28515625" style="3" customWidth="1"/>
    <col min="5124" max="5124" width="21.28515625" style="3" customWidth="1"/>
    <col min="5125" max="5125" width="12.42578125" style="3" customWidth="1"/>
    <col min="5126" max="5128" width="21.85546875" style="3" customWidth="1"/>
    <col min="5129" max="5129" width="21.140625" style="3" customWidth="1"/>
    <col min="5130" max="5374" width="9.140625" style="3"/>
    <col min="5375" max="5375" width="2.140625" style="3" customWidth="1"/>
    <col min="5376" max="5376" width="59.42578125" style="3" customWidth="1"/>
    <col min="5377" max="5377" width="10.42578125" style="3" customWidth="1"/>
    <col min="5378" max="5378" width="11.28515625" style="3" customWidth="1"/>
    <col min="5379" max="5379" width="12.28515625" style="3" customWidth="1"/>
    <col min="5380" max="5380" width="21.28515625" style="3" customWidth="1"/>
    <col min="5381" max="5381" width="12.42578125" style="3" customWidth="1"/>
    <col min="5382" max="5384" width="21.85546875" style="3" customWidth="1"/>
    <col min="5385" max="5385" width="21.140625" style="3" customWidth="1"/>
    <col min="5386" max="5630" width="9.140625" style="3"/>
    <col min="5631" max="5631" width="2.140625" style="3" customWidth="1"/>
    <col min="5632" max="5632" width="59.42578125" style="3" customWidth="1"/>
    <col min="5633" max="5633" width="10.42578125" style="3" customWidth="1"/>
    <col min="5634" max="5634" width="11.28515625" style="3" customWidth="1"/>
    <col min="5635" max="5635" width="12.28515625" style="3" customWidth="1"/>
    <col min="5636" max="5636" width="21.28515625" style="3" customWidth="1"/>
    <col min="5637" max="5637" width="12.42578125" style="3" customWidth="1"/>
    <col min="5638" max="5640" width="21.85546875" style="3" customWidth="1"/>
    <col min="5641" max="5641" width="21.140625" style="3" customWidth="1"/>
    <col min="5642" max="5886" width="9.140625" style="3"/>
    <col min="5887" max="5887" width="2.140625" style="3" customWidth="1"/>
    <col min="5888" max="5888" width="59.42578125" style="3" customWidth="1"/>
    <col min="5889" max="5889" width="10.42578125" style="3" customWidth="1"/>
    <col min="5890" max="5890" width="11.28515625" style="3" customWidth="1"/>
    <col min="5891" max="5891" width="12.28515625" style="3" customWidth="1"/>
    <col min="5892" max="5892" width="21.28515625" style="3" customWidth="1"/>
    <col min="5893" max="5893" width="12.42578125" style="3" customWidth="1"/>
    <col min="5894" max="5896" width="21.85546875" style="3" customWidth="1"/>
    <col min="5897" max="5897" width="21.140625" style="3" customWidth="1"/>
    <col min="5898" max="6142" width="9.140625" style="3"/>
    <col min="6143" max="6143" width="2.140625" style="3" customWidth="1"/>
    <col min="6144" max="6144" width="59.42578125" style="3" customWidth="1"/>
    <col min="6145" max="6145" width="10.42578125" style="3" customWidth="1"/>
    <col min="6146" max="6146" width="11.28515625" style="3" customWidth="1"/>
    <col min="6147" max="6147" width="12.28515625" style="3" customWidth="1"/>
    <col min="6148" max="6148" width="21.28515625" style="3" customWidth="1"/>
    <col min="6149" max="6149" width="12.42578125" style="3" customWidth="1"/>
    <col min="6150" max="6152" width="21.85546875" style="3" customWidth="1"/>
    <col min="6153" max="6153" width="21.140625" style="3" customWidth="1"/>
    <col min="6154" max="6398" width="9.140625" style="3"/>
    <col min="6399" max="6399" width="2.140625" style="3" customWidth="1"/>
    <col min="6400" max="6400" width="59.42578125" style="3" customWidth="1"/>
    <col min="6401" max="6401" width="10.42578125" style="3" customWidth="1"/>
    <col min="6402" max="6402" width="11.28515625" style="3" customWidth="1"/>
    <col min="6403" max="6403" width="12.28515625" style="3" customWidth="1"/>
    <col min="6404" max="6404" width="21.28515625" style="3" customWidth="1"/>
    <col min="6405" max="6405" width="12.42578125" style="3" customWidth="1"/>
    <col min="6406" max="6408" width="21.85546875" style="3" customWidth="1"/>
    <col min="6409" max="6409" width="21.140625" style="3" customWidth="1"/>
    <col min="6410" max="6654" width="9.140625" style="3"/>
    <col min="6655" max="6655" width="2.140625" style="3" customWidth="1"/>
    <col min="6656" max="6656" width="59.42578125" style="3" customWidth="1"/>
    <col min="6657" max="6657" width="10.42578125" style="3" customWidth="1"/>
    <col min="6658" max="6658" width="11.28515625" style="3" customWidth="1"/>
    <col min="6659" max="6659" width="12.28515625" style="3" customWidth="1"/>
    <col min="6660" max="6660" width="21.28515625" style="3" customWidth="1"/>
    <col min="6661" max="6661" width="12.42578125" style="3" customWidth="1"/>
    <col min="6662" max="6664" width="21.85546875" style="3" customWidth="1"/>
    <col min="6665" max="6665" width="21.140625" style="3" customWidth="1"/>
    <col min="6666" max="6910" width="9.140625" style="3"/>
    <col min="6911" max="6911" width="2.140625" style="3" customWidth="1"/>
    <col min="6912" max="6912" width="59.42578125" style="3" customWidth="1"/>
    <col min="6913" max="6913" width="10.42578125" style="3" customWidth="1"/>
    <col min="6914" max="6914" width="11.28515625" style="3" customWidth="1"/>
    <col min="6915" max="6915" width="12.28515625" style="3" customWidth="1"/>
    <col min="6916" max="6916" width="21.28515625" style="3" customWidth="1"/>
    <col min="6917" max="6917" width="12.42578125" style="3" customWidth="1"/>
    <col min="6918" max="6920" width="21.85546875" style="3" customWidth="1"/>
    <col min="6921" max="6921" width="21.140625" style="3" customWidth="1"/>
    <col min="6922" max="7166" width="9.140625" style="3"/>
    <col min="7167" max="7167" width="2.140625" style="3" customWidth="1"/>
    <col min="7168" max="7168" width="59.42578125" style="3" customWidth="1"/>
    <col min="7169" max="7169" width="10.42578125" style="3" customWidth="1"/>
    <col min="7170" max="7170" width="11.28515625" style="3" customWidth="1"/>
    <col min="7171" max="7171" width="12.28515625" style="3" customWidth="1"/>
    <col min="7172" max="7172" width="21.28515625" style="3" customWidth="1"/>
    <col min="7173" max="7173" width="12.42578125" style="3" customWidth="1"/>
    <col min="7174" max="7176" width="21.85546875" style="3" customWidth="1"/>
    <col min="7177" max="7177" width="21.140625" style="3" customWidth="1"/>
    <col min="7178" max="7422" width="9.140625" style="3"/>
    <col min="7423" max="7423" width="2.140625" style="3" customWidth="1"/>
    <col min="7424" max="7424" width="59.42578125" style="3" customWidth="1"/>
    <col min="7425" max="7425" width="10.42578125" style="3" customWidth="1"/>
    <col min="7426" max="7426" width="11.28515625" style="3" customWidth="1"/>
    <col min="7427" max="7427" width="12.28515625" style="3" customWidth="1"/>
    <col min="7428" max="7428" width="21.28515625" style="3" customWidth="1"/>
    <col min="7429" max="7429" width="12.42578125" style="3" customWidth="1"/>
    <col min="7430" max="7432" width="21.85546875" style="3" customWidth="1"/>
    <col min="7433" max="7433" width="21.140625" style="3" customWidth="1"/>
    <col min="7434" max="7678" width="9.140625" style="3"/>
    <col min="7679" max="7679" width="2.140625" style="3" customWidth="1"/>
    <col min="7680" max="7680" width="59.42578125" style="3" customWidth="1"/>
    <col min="7681" max="7681" width="10.42578125" style="3" customWidth="1"/>
    <col min="7682" max="7682" width="11.28515625" style="3" customWidth="1"/>
    <col min="7683" max="7683" width="12.28515625" style="3" customWidth="1"/>
    <col min="7684" max="7684" width="21.28515625" style="3" customWidth="1"/>
    <col min="7685" max="7685" width="12.42578125" style="3" customWidth="1"/>
    <col min="7686" max="7688" width="21.85546875" style="3" customWidth="1"/>
    <col min="7689" max="7689" width="21.140625" style="3" customWidth="1"/>
    <col min="7690" max="7934" width="9.140625" style="3"/>
    <col min="7935" max="7935" width="2.140625" style="3" customWidth="1"/>
    <col min="7936" max="7936" width="59.42578125" style="3" customWidth="1"/>
    <col min="7937" max="7937" width="10.42578125" style="3" customWidth="1"/>
    <col min="7938" max="7938" width="11.28515625" style="3" customWidth="1"/>
    <col min="7939" max="7939" width="12.28515625" style="3" customWidth="1"/>
    <col min="7940" max="7940" width="21.28515625" style="3" customWidth="1"/>
    <col min="7941" max="7941" width="12.42578125" style="3" customWidth="1"/>
    <col min="7942" max="7944" width="21.85546875" style="3" customWidth="1"/>
    <col min="7945" max="7945" width="21.140625" style="3" customWidth="1"/>
    <col min="7946" max="8190" width="9.140625" style="3"/>
    <col min="8191" max="8191" width="2.140625" style="3" customWidth="1"/>
    <col min="8192" max="8192" width="59.42578125" style="3" customWidth="1"/>
    <col min="8193" max="8193" width="10.42578125" style="3" customWidth="1"/>
    <col min="8194" max="8194" width="11.28515625" style="3" customWidth="1"/>
    <col min="8195" max="8195" width="12.28515625" style="3" customWidth="1"/>
    <col min="8196" max="8196" width="21.28515625" style="3" customWidth="1"/>
    <col min="8197" max="8197" width="12.42578125" style="3" customWidth="1"/>
    <col min="8198" max="8200" width="21.85546875" style="3" customWidth="1"/>
    <col min="8201" max="8201" width="21.140625" style="3" customWidth="1"/>
    <col min="8202" max="8446" width="9.140625" style="3"/>
    <col min="8447" max="8447" width="2.140625" style="3" customWidth="1"/>
    <col min="8448" max="8448" width="59.42578125" style="3" customWidth="1"/>
    <col min="8449" max="8449" width="10.42578125" style="3" customWidth="1"/>
    <col min="8450" max="8450" width="11.28515625" style="3" customWidth="1"/>
    <col min="8451" max="8451" width="12.28515625" style="3" customWidth="1"/>
    <col min="8452" max="8452" width="21.28515625" style="3" customWidth="1"/>
    <col min="8453" max="8453" width="12.42578125" style="3" customWidth="1"/>
    <col min="8454" max="8456" width="21.85546875" style="3" customWidth="1"/>
    <col min="8457" max="8457" width="21.140625" style="3" customWidth="1"/>
    <col min="8458" max="8702" width="9.140625" style="3"/>
    <col min="8703" max="8703" width="2.140625" style="3" customWidth="1"/>
    <col min="8704" max="8704" width="59.42578125" style="3" customWidth="1"/>
    <col min="8705" max="8705" width="10.42578125" style="3" customWidth="1"/>
    <col min="8706" max="8706" width="11.28515625" style="3" customWidth="1"/>
    <col min="8707" max="8707" width="12.28515625" style="3" customWidth="1"/>
    <col min="8708" max="8708" width="21.28515625" style="3" customWidth="1"/>
    <col min="8709" max="8709" width="12.42578125" style="3" customWidth="1"/>
    <col min="8710" max="8712" width="21.85546875" style="3" customWidth="1"/>
    <col min="8713" max="8713" width="21.140625" style="3" customWidth="1"/>
    <col min="8714" max="8958" width="9.140625" style="3"/>
    <col min="8959" max="8959" width="2.140625" style="3" customWidth="1"/>
    <col min="8960" max="8960" width="59.42578125" style="3" customWidth="1"/>
    <col min="8961" max="8961" width="10.42578125" style="3" customWidth="1"/>
    <col min="8962" max="8962" width="11.28515625" style="3" customWidth="1"/>
    <col min="8963" max="8963" width="12.28515625" style="3" customWidth="1"/>
    <col min="8964" max="8964" width="21.28515625" style="3" customWidth="1"/>
    <col min="8965" max="8965" width="12.42578125" style="3" customWidth="1"/>
    <col min="8966" max="8968" width="21.85546875" style="3" customWidth="1"/>
    <col min="8969" max="8969" width="21.140625" style="3" customWidth="1"/>
    <col min="8970" max="9214" width="9.140625" style="3"/>
    <col min="9215" max="9215" width="2.140625" style="3" customWidth="1"/>
    <col min="9216" max="9216" width="59.42578125" style="3" customWidth="1"/>
    <col min="9217" max="9217" width="10.42578125" style="3" customWidth="1"/>
    <col min="9218" max="9218" width="11.28515625" style="3" customWidth="1"/>
    <col min="9219" max="9219" width="12.28515625" style="3" customWidth="1"/>
    <col min="9220" max="9220" width="21.28515625" style="3" customWidth="1"/>
    <col min="9221" max="9221" width="12.42578125" style="3" customWidth="1"/>
    <col min="9222" max="9224" width="21.85546875" style="3" customWidth="1"/>
    <col min="9225" max="9225" width="21.140625" style="3" customWidth="1"/>
    <col min="9226" max="9470" width="9.140625" style="3"/>
    <col min="9471" max="9471" width="2.140625" style="3" customWidth="1"/>
    <col min="9472" max="9472" width="59.42578125" style="3" customWidth="1"/>
    <col min="9473" max="9473" width="10.42578125" style="3" customWidth="1"/>
    <col min="9474" max="9474" width="11.28515625" style="3" customWidth="1"/>
    <col min="9475" max="9475" width="12.28515625" style="3" customWidth="1"/>
    <col min="9476" max="9476" width="21.28515625" style="3" customWidth="1"/>
    <col min="9477" max="9477" width="12.42578125" style="3" customWidth="1"/>
    <col min="9478" max="9480" width="21.85546875" style="3" customWidth="1"/>
    <col min="9481" max="9481" width="21.140625" style="3" customWidth="1"/>
    <col min="9482" max="9726" width="9.140625" style="3"/>
    <col min="9727" max="9727" width="2.140625" style="3" customWidth="1"/>
    <col min="9728" max="9728" width="59.42578125" style="3" customWidth="1"/>
    <col min="9729" max="9729" width="10.42578125" style="3" customWidth="1"/>
    <col min="9730" max="9730" width="11.28515625" style="3" customWidth="1"/>
    <col min="9731" max="9731" width="12.28515625" style="3" customWidth="1"/>
    <col min="9732" max="9732" width="21.28515625" style="3" customWidth="1"/>
    <col min="9733" max="9733" width="12.42578125" style="3" customWidth="1"/>
    <col min="9734" max="9736" width="21.85546875" style="3" customWidth="1"/>
    <col min="9737" max="9737" width="21.140625" style="3" customWidth="1"/>
    <col min="9738" max="9982" width="9.140625" style="3"/>
    <col min="9983" max="9983" width="2.140625" style="3" customWidth="1"/>
    <col min="9984" max="9984" width="59.42578125" style="3" customWidth="1"/>
    <col min="9985" max="9985" width="10.42578125" style="3" customWidth="1"/>
    <col min="9986" max="9986" width="11.28515625" style="3" customWidth="1"/>
    <col min="9987" max="9987" width="12.28515625" style="3" customWidth="1"/>
    <col min="9988" max="9988" width="21.28515625" style="3" customWidth="1"/>
    <col min="9989" max="9989" width="12.42578125" style="3" customWidth="1"/>
    <col min="9990" max="9992" width="21.85546875" style="3" customWidth="1"/>
    <col min="9993" max="9993" width="21.140625" style="3" customWidth="1"/>
    <col min="9994" max="10238" width="9.140625" style="3"/>
    <col min="10239" max="10239" width="2.140625" style="3" customWidth="1"/>
    <col min="10240" max="10240" width="59.42578125" style="3" customWidth="1"/>
    <col min="10241" max="10241" width="10.42578125" style="3" customWidth="1"/>
    <col min="10242" max="10242" width="11.28515625" style="3" customWidth="1"/>
    <col min="10243" max="10243" width="12.28515625" style="3" customWidth="1"/>
    <col min="10244" max="10244" width="21.28515625" style="3" customWidth="1"/>
    <col min="10245" max="10245" width="12.42578125" style="3" customWidth="1"/>
    <col min="10246" max="10248" width="21.85546875" style="3" customWidth="1"/>
    <col min="10249" max="10249" width="21.140625" style="3" customWidth="1"/>
    <col min="10250" max="10494" width="9.140625" style="3"/>
    <col min="10495" max="10495" width="2.140625" style="3" customWidth="1"/>
    <col min="10496" max="10496" width="59.42578125" style="3" customWidth="1"/>
    <col min="10497" max="10497" width="10.42578125" style="3" customWidth="1"/>
    <col min="10498" max="10498" width="11.28515625" style="3" customWidth="1"/>
    <col min="10499" max="10499" width="12.28515625" style="3" customWidth="1"/>
    <col min="10500" max="10500" width="21.28515625" style="3" customWidth="1"/>
    <col min="10501" max="10501" width="12.42578125" style="3" customWidth="1"/>
    <col min="10502" max="10504" width="21.85546875" style="3" customWidth="1"/>
    <col min="10505" max="10505" width="21.140625" style="3" customWidth="1"/>
    <col min="10506" max="10750" width="9.140625" style="3"/>
    <col min="10751" max="10751" width="2.140625" style="3" customWidth="1"/>
    <col min="10752" max="10752" width="59.42578125" style="3" customWidth="1"/>
    <col min="10753" max="10753" width="10.42578125" style="3" customWidth="1"/>
    <col min="10754" max="10754" width="11.28515625" style="3" customWidth="1"/>
    <col min="10755" max="10755" width="12.28515625" style="3" customWidth="1"/>
    <col min="10756" max="10756" width="21.28515625" style="3" customWidth="1"/>
    <col min="10757" max="10757" width="12.42578125" style="3" customWidth="1"/>
    <col min="10758" max="10760" width="21.85546875" style="3" customWidth="1"/>
    <col min="10761" max="10761" width="21.140625" style="3" customWidth="1"/>
    <col min="10762" max="11006" width="9.140625" style="3"/>
    <col min="11007" max="11007" width="2.140625" style="3" customWidth="1"/>
    <col min="11008" max="11008" width="59.42578125" style="3" customWidth="1"/>
    <col min="11009" max="11009" width="10.42578125" style="3" customWidth="1"/>
    <col min="11010" max="11010" width="11.28515625" style="3" customWidth="1"/>
    <col min="11011" max="11011" width="12.28515625" style="3" customWidth="1"/>
    <col min="11012" max="11012" width="21.28515625" style="3" customWidth="1"/>
    <col min="11013" max="11013" width="12.42578125" style="3" customWidth="1"/>
    <col min="11014" max="11016" width="21.85546875" style="3" customWidth="1"/>
    <col min="11017" max="11017" width="21.140625" style="3" customWidth="1"/>
    <col min="11018" max="11262" width="9.140625" style="3"/>
    <col min="11263" max="11263" width="2.140625" style="3" customWidth="1"/>
    <col min="11264" max="11264" width="59.42578125" style="3" customWidth="1"/>
    <col min="11265" max="11265" width="10.42578125" style="3" customWidth="1"/>
    <col min="11266" max="11266" width="11.28515625" style="3" customWidth="1"/>
    <col min="11267" max="11267" width="12.28515625" style="3" customWidth="1"/>
    <col min="11268" max="11268" width="21.28515625" style="3" customWidth="1"/>
    <col min="11269" max="11269" width="12.42578125" style="3" customWidth="1"/>
    <col min="11270" max="11272" width="21.85546875" style="3" customWidth="1"/>
    <col min="11273" max="11273" width="21.140625" style="3" customWidth="1"/>
    <col min="11274" max="11518" width="9.140625" style="3"/>
    <col min="11519" max="11519" width="2.140625" style="3" customWidth="1"/>
    <col min="11520" max="11520" width="59.42578125" style="3" customWidth="1"/>
    <col min="11521" max="11521" width="10.42578125" style="3" customWidth="1"/>
    <col min="11522" max="11522" width="11.28515625" style="3" customWidth="1"/>
    <col min="11523" max="11523" width="12.28515625" style="3" customWidth="1"/>
    <col min="11524" max="11524" width="21.28515625" style="3" customWidth="1"/>
    <col min="11525" max="11525" width="12.42578125" style="3" customWidth="1"/>
    <col min="11526" max="11528" width="21.85546875" style="3" customWidth="1"/>
    <col min="11529" max="11529" width="21.140625" style="3" customWidth="1"/>
    <col min="11530" max="11774" width="9.140625" style="3"/>
    <col min="11775" max="11775" width="2.140625" style="3" customWidth="1"/>
    <col min="11776" max="11776" width="59.42578125" style="3" customWidth="1"/>
    <col min="11777" max="11777" width="10.42578125" style="3" customWidth="1"/>
    <col min="11778" max="11778" width="11.28515625" style="3" customWidth="1"/>
    <col min="11779" max="11779" width="12.28515625" style="3" customWidth="1"/>
    <col min="11780" max="11780" width="21.28515625" style="3" customWidth="1"/>
    <col min="11781" max="11781" width="12.42578125" style="3" customWidth="1"/>
    <col min="11782" max="11784" width="21.85546875" style="3" customWidth="1"/>
    <col min="11785" max="11785" width="21.140625" style="3" customWidth="1"/>
    <col min="11786" max="12030" width="9.140625" style="3"/>
    <col min="12031" max="12031" width="2.140625" style="3" customWidth="1"/>
    <col min="12032" max="12032" width="59.42578125" style="3" customWidth="1"/>
    <col min="12033" max="12033" width="10.42578125" style="3" customWidth="1"/>
    <col min="12034" max="12034" width="11.28515625" style="3" customWidth="1"/>
    <col min="12035" max="12035" width="12.28515625" style="3" customWidth="1"/>
    <col min="12036" max="12036" width="21.28515625" style="3" customWidth="1"/>
    <col min="12037" max="12037" width="12.42578125" style="3" customWidth="1"/>
    <col min="12038" max="12040" width="21.85546875" style="3" customWidth="1"/>
    <col min="12041" max="12041" width="21.140625" style="3" customWidth="1"/>
    <col min="12042" max="12286" width="9.140625" style="3"/>
    <col min="12287" max="12287" width="2.140625" style="3" customWidth="1"/>
    <col min="12288" max="12288" width="59.42578125" style="3" customWidth="1"/>
    <col min="12289" max="12289" width="10.42578125" style="3" customWidth="1"/>
    <col min="12290" max="12290" width="11.28515625" style="3" customWidth="1"/>
    <col min="12291" max="12291" width="12.28515625" style="3" customWidth="1"/>
    <col min="12292" max="12292" width="21.28515625" style="3" customWidth="1"/>
    <col min="12293" max="12293" width="12.42578125" style="3" customWidth="1"/>
    <col min="12294" max="12296" width="21.85546875" style="3" customWidth="1"/>
    <col min="12297" max="12297" width="21.140625" style="3" customWidth="1"/>
    <col min="12298" max="12542" width="9.140625" style="3"/>
    <col min="12543" max="12543" width="2.140625" style="3" customWidth="1"/>
    <col min="12544" max="12544" width="59.42578125" style="3" customWidth="1"/>
    <col min="12545" max="12545" width="10.42578125" style="3" customWidth="1"/>
    <col min="12546" max="12546" width="11.28515625" style="3" customWidth="1"/>
    <col min="12547" max="12547" width="12.28515625" style="3" customWidth="1"/>
    <col min="12548" max="12548" width="21.28515625" style="3" customWidth="1"/>
    <col min="12549" max="12549" width="12.42578125" style="3" customWidth="1"/>
    <col min="12550" max="12552" width="21.85546875" style="3" customWidth="1"/>
    <col min="12553" max="12553" width="21.140625" style="3" customWidth="1"/>
    <col min="12554" max="12798" width="9.140625" style="3"/>
    <col min="12799" max="12799" width="2.140625" style="3" customWidth="1"/>
    <col min="12800" max="12800" width="59.42578125" style="3" customWidth="1"/>
    <col min="12801" max="12801" width="10.42578125" style="3" customWidth="1"/>
    <col min="12802" max="12802" width="11.28515625" style="3" customWidth="1"/>
    <col min="12803" max="12803" width="12.28515625" style="3" customWidth="1"/>
    <col min="12804" max="12804" width="21.28515625" style="3" customWidth="1"/>
    <col min="12805" max="12805" width="12.42578125" style="3" customWidth="1"/>
    <col min="12806" max="12808" width="21.85546875" style="3" customWidth="1"/>
    <col min="12809" max="12809" width="21.140625" style="3" customWidth="1"/>
    <col min="12810" max="13054" width="9.140625" style="3"/>
    <col min="13055" max="13055" width="2.140625" style="3" customWidth="1"/>
    <col min="13056" max="13056" width="59.42578125" style="3" customWidth="1"/>
    <col min="13057" max="13057" width="10.42578125" style="3" customWidth="1"/>
    <col min="13058" max="13058" width="11.28515625" style="3" customWidth="1"/>
    <col min="13059" max="13059" width="12.28515625" style="3" customWidth="1"/>
    <col min="13060" max="13060" width="21.28515625" style="3" customWidth="1"/>
    <col min="13061" max="13061" width="12.42578125" style="3" customWidth="1"/>
    <col min="13062" max="13064" width="21.85546875" style="3" customWidth="1"/>
    <col min="13065" max="13065" width="21.140625" style="3" customWidth="1"/>
    <col min="13066" max="13310" width="9.140625" style="3"/>
    <col min="13311" max="13311" width="2.140625" style="3" customWidth="1"/>
    <col min="13312" max="13312" width="59.42578125" style="3" customWidth="1"/>
    <col min="13313" max="13313" width="10.42578125" style="3" customWidth="1"/>
    <col min="13314" max="13314" width="11.28515625" style="3" customWidth="1"/>
    <col min="13315" max="13315" width="12.28515625" style="3" customWidth="1"/>
    <col min="13316" max="13316" width="21.28515625" style="3" customWidth="1"/>
    <col min="13317" max="13317" width="12.42578125" style="3" customWidth="1"/>
    <col min="13318" max="13320" width="21.85546875" style="3" customWidth="1"/>
    <col min="13321" max="13321" width="21.140625" style="3" customWidth="1"/>
    <col min="13322" max="13566" width="9.140625" style="3"/>
    <col min="13567" max="13567" width="2.140625" style="3" customWidth="1"/>
    <col min="13568" max="13568" width="59.42578125" style="3" customWidth="1"/>
    <col min="13569" max="13569" width="10.42578125" style="3" customWidth="1"/>
    <col min="13570" max="13570" width="11.28515625" style="3" customWidth="1"/>
    <col min="13571" max="13571" width="12.28515625" style="3" customWidth="1"/>
    <col min="13572" max="13572" width="21.28515625" style="3" customWidth="1"/>
    <col min="13573" max="13573" width="12.42578125" style="3" customWidth="1"/>
    <col min="13574" max="13576" width="21.85546875" style="3" customWidth="1"/>
    <col min="13577" max="13577" width="21.140625" style="3" customWidth="1"/>
    <col min="13578" max="13822" width="9.140625" style="3"/>
    <col min="13823" max="13823" width="2.140625" style="3" customWidth="1"/>
    <col min="13824" max="13824" width="59.42578125" style="3" customWidth="1"/>
    <col min="13825" max="13825" width="10.42578125" style="3" customWidth="1"/>
    <col min="13826" max="13826" width="11.28515625" style="3" customWidth="1"/>
    <col min="13827" max="13827" width="12.28515625" style="3" customWidth="1"/>
    <col min="13828" max="13828" width="21.28515625" style="3" customWidth="1"/>
    <col min="13829" max="13829" width="12.42578125" style="3" customWidth="1"/>
    <col min="13830" max="13832" width="21.85546875" style="3" customWidth="1"/>
    <col min="13833" max="13833" width="21.140625" style="3" customWidth="1"/>
    <col min="13834" max="14078" width="9.140625" style="3"/>
    <col min="14079" max="14079" width="2.140625" style="3" customWidth="1"/>
    <col min="14080" max="14080" width="59.42578125" style="3" customWidth="1"/>
    <col min="14081" max="14081" width="10.42578125" style="3" customWidth="1"/>
    <col min="14082" max="14082" width="11.28515625" style="3" customWidth="1"/>
    <col min="14083" max="14083" width="12.28515625" style="3" customWidth="1"/>
    <col min="14084" max="14084" width="21.28515625" style="3" customWidth="1"/>
    <col min="14085" max="14085" width="12.42578125" style="3" customWidth="1"/>
    <col min="14086" max="14088" width="21.85546875" style="3" customWidth="1"/>
    <col min="14089" max="14089" width="21.140625" style="3" customWidth="1"/>
    <col min="14090" max="14334" width="9.140625" style="3"/>
    <col min="14335" max="14335" width="2.140625" style="3" customWidth="1"/>
    <col min="14336" max="14336" width="59.42578125" style="3" customWidth="1"/>
    <col min="14337" max="14337" width="10.42578125" style="3" customWidth="1"/>
    <col min="14338" max="14338" width="11.28515625" style="3" customWidth="1"/>
    <col min="14339" max="14339" width="12.28515625" style="3" customWidth="1"/>
    <col min="14340" max="14340" width="21.28515625" style="3" customWidth="1"/>
    <col min="14341" max="14341" width="12.42578125" style="3" customWidth="1"/>
    <col min="14342" max="14344" width="21.85546875" style="3" customWidth="1"/>
    <col min="14345" max="14345" width="21.140625" style="3" customWidth="1"/>
    <col min="14346" max="14590" width="9.140625" style="3"/>
    <col min="14591" max="14591" width="2.140625" style="3" customWidth="1"/>
    <col min="14592" max="14592" width="59.42578125" style="3" customWidth="1"/>
    <col min="14593" max="14593" width="10.42578125" style="3" customWidth="1"/>
    <col min="14594" max="14594" width="11.28515625" style="3" customWidth="1"/>
    <col min="14595" max="14595" width="12.28515625" style="3" customWidth="1"/>
    <col min="14596" max="14596" width="21.28515625" style="3" customWidth="1"/>
    <col min="14597" max="14597" width="12.42578125" style="3" customWidth="1"/>
    <col min="14598" max="14600" width="21.85546875" style="3" customWidth="1"/>
    <col min="14601" max="14601" width="21.140625" style="3" customWidth="1"/>
    <col min="14602" max="14846" width="9.140625" style="3"/>
    <col min="14847" max="14847" width="2.140625" style="3" customWidth="1"/>
    <col min="14848" max="14848" width="59.42578125" style="3" customWidth="1"/>
    <col min="14849" max="14849" width="10.42578125" style="3" customWidth="1"/>
    <col min="14850" max="14850" width="11.28515625" style="3" customWidth="1"/>
    <col min="14851" max="14851" width="12.28515625" style="3" customWidth="1"/>
    <col min="14852" max="14852" width="21.28515625" style="3" customWidth="1"/>
    <col min="14853" max="14853" width="12.42578125" style="3" customWidth="1"/>
    <col min="14854" max="14856" width="21.85546875" style="3" customWidth="1"/>
    <col min="14857" max="14857" width="21.140625" style="3" customWidth="1"/>
    <col min="14858" max="15102" width="9.140625" style="3"/>
    <col min="15103" max="15103" width="2.140625" style="3" customWidth="1"/>
    <col min="15104" max="15104" width="59.42578125" style="3" customWidth="1"/>
    <col min="15105" max="15105" width="10.42578125" style="3" customWidth="1"/>
    <col min="15106" max="15106" width="11.28515625" style="3" customWidth="1"/>
    <col min="15107" max="15107" width="12.28515625" style="3" customWidth="1"/>
    <col min="15108" max="15108" width="21.28515625" style="3" customWidth="1"/>
    <col min="15109" max="15109" width="12.42578125" style="3" customWidth="1"/>
    <col min="15110" max="15112" width="21.85546875" style="3" customWidth="1"/>
    <col min="15113" max="15113" width="21.140625" style="3" customWidth="1"/>
    <col min="15114" max="15358" width="9.140625" style="3"/>
    <col min="15359" max="15359" width="2.140625" style="3" customWidth="1"/>
    <col min="15360" max="15360" width="59.42578125" style="3" customWidth="1"/>
    <col min="15361" max="15361" width="10.42578125" style="3" customWidth="1"/>
    <col min="15362" max="15362" width="11.28515625" style="3" customWidth="1"/>
    <col min="15363" max="15363" width="12.28515625" style="3" customWidth="1"/>
    <col min="15364" max="15364" width="21.28515625" style="3" customWidth="1"/>
    <col min="15365" max="15365" width="12.42578125" style="3" customWidth="1"/>
    <col min="15366" max="15368" width="21.85546875" style="3" customWidth="1"/>
    <col min="15369" max="15369" width="21.140625" style="3" customWidth="1"/>
    <col min="15370" max="15614" width="9.140625" style="3"/>
    <col min="15615" max="15615" width="2.140625" style="3" customWidth="1"/>
    <col min="15616" max="15616" width="59.42578125" style="3" customWidth="1"/>
    <col min="15617" max="15617" width="10.42578125" style="3" customWidth="1"/>
    <col min="15618" max="15618" width="11.28515625" style="3" customWidth="1"/>
    <col min="15619" max="15619" width="12.28515625" style="3" customWidth="1"/>
    <col min="15620" max="15620" width="21.28515625" style="3" customWidth="1"/>
    <col min="15621" max="15621" width="12.42578125" style="3" customWidth="1"/>
    <col min="15622" max="15624" width="21.85546875" style="3" customWidth="1"/>
    <col min="15625" max="15625" width="21.140625" style="3" customWidth="1"/>
    <col min="15626" max="15870" width="9.140625" style="3"/>
    <col min="15871" max="15871" width="2.140625" style="3" customWidth="1"/>
    <col min="15872" max="15872" width="59.42578125" style="3" customWidth="1"/>
    <col min="15873" max="15873" width="10.42578125" style="3" customWidth="1"/>
    <col min="15874" max="15874" width="11.28515625" style="3" customWidth="1"/>
    <col min="15875" max="15875" width="12.28515625" style="3" customWidth="1"/>
    <col min="15876" max="15876" width="21.28515625" style="3" customWidth="1"/>
    <col min="15877" max="15877" width="12.42578125" style="3" customWidth="1"/>
    <col min="15878" max="15880" width="21.85546875" style="3" customWidth="1"/>
    <col min="15881" max="15881" width="21.140625" style="3" customWidth="1"/>
    <col min="15882" max="16126" width="9.140625" style="3"/>
    <col min="16127" max="16127" width="2.140625" style="3" customWidth="1"/>
    <col min="16128" max="16128" width="59.42578125" style="3" customWidth="1"/>
    <col min="16129" max="16129" width="10.42578125" style="3" customWidth="1"/>
    <col min="16130" max="16130" width="11.28515625" style="3" customWidth="1"/>
    <col min="16131" max="16131" width="12.28515625" style="3" customWidth="1"/>
    <col min="16132" max="16132" width="21.28515625" style="3" customWidth="1"/>
    <col min="16133" max="16133" width="12.42578125" style="3" customWidth="1"/>
    <col min="16134" max="16136" width="21.85546875" style="3" customWidth="1"/>
    <col min="16137" max="16137" width="21.140625" style="3" customWidth="1"/>
    <col min="16138" max="16384" width="9.140625" style="3"/>
  </cols>
  <sheetData>
    <row r="1" spans="1:11" ht="8.85" customHeight="1">
      <c r="A1" s="1"/>
      <c r="B1" s="1"/>
      <c r="C1" s="1"/>
      <c r="D1" s="2"/>
      <c r="E1" s="2"/>
      <c r="F1" s="2"/>
      <c r="G1" s="1"/>
      <c r="H1" s="1"/>
      <c r="I1" s="1"/>
      <c r="J1" s="1"/>
      <c r="K1" s="1"/>
    </row>
    <row r="2" spans="1:11" ht="0.4" hidden="1" customHeight="1">
      <c r="A2" s="1"/>
      <c r="B2" s="1"/>
      <c r="C2" s="1"/>
      <c r="D2" s="2"/>
      <c r="E2" s="2"/>
      <c r="F2" s="2"/>
      <c r="G2" s="1"/>
      <c r="H2" s="1"/>
      <c r="I2" s="1"/>
      <c r="J2" s="1"/>
      <c r="K2" s="1"/>
    </row>
    <row r="3" spans="1:11" ht="0.4" hidden="1" customHeight="1">
      <c r="A3" s="1"/>
      <c r="B3" s="1"/>
      <c r="C3" s="1"/>
      <c r="D3" s="2"/>
      <c r="E3" s="2"/>
      <c r="F3" s="2"/>
      <c r="G3" s="1"/>
      <c r="H3" s="1"/>
      <c r="I3" s="1"/>
      <c r="J3" s="1"/>
      <c r="K3" s="1"/>
    </row>
    <row r="4" spans="1:11" ht="0.4" customHeight="1">
      <c r="A4" s="1"/>
      <c r="B4" s="1"/>
      <c r="C4" s="1"/>
      <c r="D4" s="2"/>
      <c r="E4" s="2"/>
      <c r="F4" s="2"/>
      <c r="G4" s="1"/>
      <c r="H4" s="1"/>
      <c r="I4" s="1"/>
      <c r="J4" s="1"/>
      <c r="K4" s="1"/>
    </row>
    <row r="5" spans="1:11" ht="9.75" customHeight="1">
      <c r="A5" s="1"/>
      <c r="B5" s="4"/>
      <c r="C5" s="4"/>
      <c r="D5" s="4"/>
      <c r="E5" s="4"/>
      <c r="F5" s="4"/>
      <c r="G5" s="1"/>
      <c r="H5" s="1"/>
      <c r="I5" s="1"/>
      <c r="J5" s="1"/>
      <c r="K5" s="90"/>
    </row>
    <row r="6" spans="1:11" ht="47.25" customHeight="1">
      <c r="A6" s="1"/>
      <c r="B6" s="4"/>
      <c r="C6" s="4"/>
      <c r="D6" s="4"/>
      <c r="E6" s="4"/>
      <c r="F6" s="4"/>
      <c r="G6" s="1"/>
      <c r="H6" s="1"/>
      <c r="I6" s="1"/>
      <c r="J6" s="1"/>
      <c r="K6" s="12" t="s">
        <v>23</v>
      </c>
    </row>
    <row r="7" spans="1:11" ht="59.25" customHeight="1">
      <c r="A7" s="1"/>
      <c r="B7" s="242" t="s">
        <v>40</v>
      </c>
      <c r="C7" s="242"/>
      <c r="D7" s="242"/>
      <c r="E7" s="242"/>
      <c r="F7" s="242"/>
      <c r="G7" s="242"/>
      <c r="H7" s="242"/>
      <c r="I7" s="242"/>
      <c r="J7" s="242"/>
      <c r="K7" s="242"/>
    </row>
    <row r="8" spans="1:11" ht="13.5" customHeight="1">
      <c r="A8" s="1"/>
      <c r="B8" s="4"/>
      <c r="C8" s="4"/>
      <c r="D8" s="4"/>
      <c r="E8" s="4"/>
      <c r="F8" s="4"/>
      <c r="G8" s="1"/>
      <c r="H8" s="1"/>
      <c r="I8" s="1"/>
      <c r="J8" s="1"/>
      <c r="K8" s="1"/>
    </row>
    <row r="9" spans="1:11" ht="107.25" customHeight="1">
      <c r="A9" s="1"/>
      <c r="B9" s="189" t="s">
        <v>0</v>
      </c>
      <c r="C9" s="244" t="s">
        <v>7</v>
      </c>
      <c r="D9" s="245"/>
      <c r="E9" s="245"/>
      <c r="F9" s="245"/>
      <c r="G9" s="246"/>
      <c r="H9" s="191" t="s">
        <v>41</v>
      </c>
      <c r="I9" s="205"/>
      <c r="J9" s="205"/>
      <c r="K9" s="192"/>
    </row>
    <row r="10" spans="1:11" ht="91.5" customHeight="1">
      <c r="A10" s="1"/>
      <c r="B10" s="243"/>
      <c r="C10" s="164" t="s">
        <v>29</v>
      </c>
      <c r="D10" s="19" t="s">
        <v>8</v>
      </c>
      <c r="E10" s="19" t="s">
        <v>39</v>
      </c>
      <c r="F10" s="19" t="s">
        <v>9</v>
      </c>
      <c r="G10" s="20" t="s">
        <v>10</v>
      </c>
      <c r="H10" s="18" t="s">
        <v>44</v>
      </c>
      <c r="I10" s="19" t="s">
        <v>45</v>
      </c>
      <c r="J10" s="19" t="s">
        <v>46</v>
      </c>
      <c r="K10" s="20" t="s">
        <v>47</v>
      </c>
    </row>
    <row r="11" spans="1:11" ht="14.25" customHeight="1">
      <c r="A11" s="1"/>
      <c r="B11" s="8">
        <v>1</v>
      </c>
      <c r="C11" s="14">
        <v>2</v>
      </c>
      <c r="D11" s="15">
        <v>3</v>
      </c>
      <c r="E11" s="15">
        <v>4</v>
      </c>
      <c r="F11" s="15">
        <v>5</v>
      </c>
      <c r="G11" s="16">
        <v>6</v>
      </c>
      <c r="H11" s="32">
        <v>7</v>
      </c>
      <c r="I11" s="33">
        <v>8</v>
      </c>
      <c r="J11" s="33">
        <v>9</v>
      </c>
      <c r="K11" s="34">
        <v>10</v>
      </c>
    </row>
    <row r="12" spans="1:11" ht="36" customHeight="1">
      <c r="A12" s="5"/>
      <c r="B12" s="89" t="s">
        <v>1</v>
      </c>
      <c r="C12" s="21"/>
      <c r="D12" s="21"/>
      <c r="E12" s="21"/>
      <c r="F12" s="21"/>
      <c r="G12" s="21"/>
      <c r="H12" s="22"/>
      <c r="I12" s="22"/>
      <c r="J12" s="22"/>
      <c r="K12" s="23"/>
    </row>
    <row r="13" spans="1:11" ht="36" customHeight="1">
      <c r="A13" s="5"/>
      <c r="B13" s="219" t="s">
        <v>124</v>
      </c>
      <c r="C13" s="58" t="s">
        <v>59</v>
      </c>
      <c r="D13" s="58" t="s">
        <v>60</v>
      </c>
      <c r="E13" s="58" t="s">
        <v>146</v>
      </c>
      <c r="F13" s="58" t="s">
        <v>64</v>
      </c>
      <c r="G13" s="58" t="s">
        <v>63</v>
      </c>
      <c r="H13" s="165">
        <v>14942.85</v>
      </c>
      <c r="I13" s="165">
        <f>15728-78</f>
        <v>15650</v>
      </c>
      <c r="J13" s="166">
        <f>I13+195</f>
        <v>15845</v>
      </c>
      <c r="K13" s="167">
        <f>J13+652</f>
        <v>16497</v>
      </c>
    </row>
    <row r="14" spans="1:11" ht="36" customHeight="1">
      <c r="A14" s="5"/>
      <c r="B14" s="219"/>
      <c r="C14" s="58"/>
      <c r="D14" s="58"/>
      <c r="E14" s="58"/>
      <c r="F14" s="58"/>
      <c r="G14" s="58"/>
      <c r="H14" s="168"/>
      <c r="I14" s="168"/>
      <c r="J14" s="169"/>
      <c r="K14" s="170"/>
    </row>
    <row r="15" spans="1:11" ht="36" hidden="1" customHeight="1">
      <c r="A15" s="5"/>
      <c r="B15" s="219"/>
      <c r="C15" s="58"/>
      <c r="D15" s="58"/>
      <c r="E15" s="58"/>
      <c r="F15" s="58"/>
      <c r="G15" s="58"/>
      <c r="H15" s="168"/>
      <c r="I15" s="168"/>
      <c r="J15" s="169"/>
      <c r="K15" s="170"/>
    </row>
    <row r="16" spans="1:11" ht="36" customHeight="1">
      <c r="A16" s="5"/>
      <c r="B16" s="247" t="s">
        <v>12</v>
      </c>
      <c r="C16" s="247"/>
      <c r="D16" s="247"/>
      <c r="E16" s="247"/>
      <c r="F16" s="247"/>
      <c r="G16" s="247"/>
      <c r="H16" s="165">
        <f>H13</f>
        <v>14942.85</v>
      </c>
      <c r="I16" s="165">
        <f>I13</f>
        <v>15650</v>
      </c>
      <c r="J16" s="166">
        <f>J13</f>
        <v>15845</v>
      </c>
      <c r="K16" s="166">
        <f>K13</f>
        <v>16497</v>
      </c>
    </row>
    <row r="17" spans="1:11" ht="36" customHeight="1">
      <c r="A17" s="5"/>
      <c r="B17" s="219" t="s">
        <v>125</v>
      </c>
      <c r="C17" s="58" t="s">
        <v>59</v>
      </c>
      <c r="D17" s="58" t="s">
        <v>60</v>
      </c>
      <c r="E17" s="58" t="s">
        <v>146</v>
      </c>
      <c r="F17" s="58" t="s">
        <v>64</v>
      </c>
      <c r="G17" s="58" t="s">
        <v>63</v>
      </c>
      <c r="H17" s="168">
        <v>14158.15</v>
      </c>
      <c r="I17" s="168">
        <f>14990.3-79</f>
        <v>14911.3</v>
      </c>
      <c r="J17" s="169">
        <f>I17+186</f>
        <v>15097.3</v>
      </c>
      <c r="K17" s="170">
        <f>J17+622</f>
        <v>15719.3</v>
      </c>
    </row>
    <row r="18" spans="1:11" ht="36" customHeight="1">
      <c r="A18" s="5"/>
      <c r="B18" s="219"/>
      <c r="C18" s="58"/>
      <c r="D18" s="58"/>
      <c r="E18" s="58"/>
      <c r="F18" s="58"/>
      <c r="G18" s="58"/>
      <c r="H18" s="168"/>
      <c r="I18" s="168"/>
      <c r="J18" s="169"/>
      <c r="K18" s="170"/>
    </row>
    <row r="19" spans="1:11" ht="36" hidden="1" customHeight="1">
      <c r="A19" s="5"/>
      <c r="B19" s="219"/>
      <c r="C19" s="58"/>
      <c r="D19" s="58"/>
      <c r="E19" s="58"/>
      <c r="F19" s="58"/>
      <c r="G19" s="58"/>
      <c r="H19" s="168"/>
      <c r="I19" s="168"/>
      <c r="J19" s="169"/>
      <c r="K19" s="170"/>
    </row>
    <row r="20" spans="1:11" ht="36" customHeight="1">
      <c r="A20" s="5"/>
      <c r="B20" s="248" t="s">
        <v>12</v>
      </c>
      <c r="C20" s="248"/>
      <c r="D20" s="248"/>
      <c r="E20" s="248"/>
      <c r="F20" s="248"/>
      <c r="G20" s="248"/>
      <c r="H20" s="171">
        <f>H17</f>
        <v>14158.15</v>
      </c>
      <c r="I20" s="171">
        <f>I17</f>
        <v>14911.3</v>
      </c>
      <c r="J20" s="172">
        <f>J17</f>
        <v>15097.3</v>
      </c>
      <c r="K20" s="172">
        <f>K17</f>
        <v>15719.3</v>
      </c>
    </row>
    <row r="21" spans="1:11" ht="36" customHeight="1">
      <c r="A21" s="1"/>
      <c r="B21" s="249" t="s">
        <v>127</v>
      </c>
      <c r="C21" s="88" t="s">
        <v>59</v>
      </c>
      <c r="D21" s="88" t="s">
        <v>60</v>
      </c>
      <c r="E21" s="88" t="s">
        <v>146</v>
      </c>
      <c r="F21" s="88" t="s">
        <v>64</v>
      </c>
      <c r="G21" s="88" t="s">
        <v>63</v>
      </c>
      <c r="H21" s="167">
        <v>35815</v>
      </c>
      <c r="I21" s="167">
        <v>37333</v>
      </c>
      <c r="J21" s="167">
        <v>37648</v>
      </c>
      <c r="K21" s="167">
        <v>38701</v>
      </c>
    </row>
    <row r="22" spans="1:11" ht="53.25" customHeight="1">
      <c r="A22" s="1"/>
      <c r="B22" s="249"/>
      <c r="C22" s="88"/>
      <c r="D22" s="88"/>
      <c r="E22" s="88"/>
      <c r="F22" s="88"/>
      <c r="G22" s="88"/>
      <c r="H22" s="167"/>
      <c r="I22" s="167"/>
      <c r="J22" s="167"/>
      <c r="K22" s="167"/>
    </row>
    <row r="23" spans="1:11" ht="53.25" customHeight="1">
      <c r="A23" s="1"/>
      <c r="B23" s="249"/>
      <c r="C23" s="88"/>
      <c r="D23" s="88"/>
      <c r="E23" s="88"/>
      <c r="F23" s="88"/>
      <c r="G23" s="88"/>
      <c r="H23" s="167"/>
      <c r="I23" s="167"/>
      <c r="J23" s="167"/>
      <c r="K23" s="167"/>
    </row>
    <row r="24" spans="1:11" ht="36" customHeight="1">
      <c r="A24" s="1"/>
      <c r="B24" s="216" t="s">
        <v>12</v>
      </c>
      <c r="C24" s="217"/>
      <c r="D24" s="217"/>
      <c r="E24" s="217"/>
      <c r="F24" s="217"/>
      <c r="G24" s="218"/>
      <c r="H24" s="171">
        <f>H21</f>
        <v>35815</v>
      </c>
      <c r="I24" s="171">
        <f t="shared" ref="I24:K24" si="0">I21</f>
        <v>37333</v>
      </c>
      <c r="J24" s="171">
        <f t="shared" si="0"/>
        <v>37648</v>
      </c>
      <c r="K24" s="171">
        <f t="shared" si="0"/>
        <v>38701</v>
      </c>
    </row>
    <row r="25" spans="1:11" ht="36" customHeight="1">
      <c r="A25" s="1"/>
      <c r="B25" s="250" t="s">
        <v>128</v>
      </c>
      <c r="C25" s="88" t="s">
        <v>59</v>
      </c>
      <c r="D25" s="88" t="s">
        <v>60</v>
      </c>
      <c r="E25" s="88" t="s">
        <v>146</v>
      </c>
      <c r="F25" s="88" t="s">
        <v>64</v>
      </c>
      <c r="G25" s="88" t="s">
        <v>63</v>
      </c>
      <c r="H25" s="167">
        <v>8026.3</v>
      </c>
      <c r="I25" s="167">
        <v>8043</v>
      </c>
      <c r="J25" s="167">
        <v>8111.1</v>
      </c>
      <c r="K25" s="167">
        <v>8336.3000000000011</v>
      </c>
    </row>
    <row r="26" spans="1:11" ht="36" customHeight="1">
      <c r="A26" s="1"/>
      <c r="B26" s="250"/>
      <c r="C26" s="88"/>
      <c r="D26" s="88"/>
      <c r="E26" s="88"/>
      <c r="F26" s="88"/>
      <c r="G26" s="88"/>
      <c r="H26" s="167"/>
      <c r="I26" s="167"/>
      <c r="J26" s="167"/>
      <c r="K26" s="167"/>
    </row>
    <row r="27" spans="1:11" ht="69" customHeight="1">
      <c r="A27" s="1"/>
      <c r="B27" s="250"/>
      <c r="C27" s="88"/>
      <c r="D27" s="88"/>
      <c r="E27" s="88"/>
      <c r="F27" s="88"/>
      <c r="G27" s="88"/>
      <c r="H27" s="167"/>
      <c r="I27" s="167"/>
      <c r="J27" s="167"/>
      <c r="K27" s="167"/>
    </row>
    <row r="28" spans="1:11" ht="36" customHeight="1">
      <c r="A28" s="1"/>
      <c r="B28" s="216" t="s">
        <v>12</v>
      </c>
      <c r="C28" s="217"/>
      <c r="D28" s="217"/>
      <c r="E28" s="217"/>
      <c r="F28" s="217"/>
      <c r="G28" s="218"/>
      <c r="H28" s="171">
        <f>H25</f>
        <v>8026.3</v>
      </c>
      <c r="I28" s="171">
        <f t="shared" ref="I28:K28" si="1">I25</f>
        <v>8043</v>
      </c>
      <c r="J28" s="171">
        <f t="shared" si="1"/>
        <v>8111.1</v>
      </c>
      <c r="K28" s="171">
        <f t="shared" si="1"/>
        <v>8336.3000000000011</v>
      </c>
    </row>
    <row r="29" spans="1:11" ht="36" customHeight="1">
      <c r="A29" s="1"/>
      <c r="B29" s="219" t="s">
        <v>129</v>
      </c>
      <c r="C29" s="88" t="s">
        <v>59</v>
      </c>
      <c r="D29" s="88" t="s">
        <v>60</v>
      </c>
      <c r="E29" s="88" t="s">
        <v>146</v>
      </c>
      <c r="F29" s="88" t="s">
        <v>64</v>
      </c>
      <c r="G29" s="88" t="s">
        <v>63</v>
      </c>
      <c r="H29" s="167">
        <v>25225.35</v>
      </c>
      <c r="I29" s="167">
        <v>29759.7</v>
      </c>
      <c r="J29" s="167">
        <v>29672.799999999999</v>
      </c>
      <c r="K29" s="167">
        <v>31544.7</v>
      </c>
    </row>
    <row r="30" spans="1:11" ht="36" customHeight="1">
      <c r="A30" s="1"/>
      <c r="B30" s="219"/>
      <c r="C30" s="88" t="s">
        <v>59</v>
      </c>
      <c r="D30" s="88" t="s">
        <v>60</v>
      </c>
      <c r="E30" s="88" t="s">
        <v>146</v>
      </c>
      <c r="F30" s="88" t="s">
        <v>147</v>
      </c>
      <c r="G30" s="88" t="s">
        <v>63</v>
      </c>
      <c r="H30" s="167">
        <v>225308.79999999999</v>
      </c>
      <c r="I30" s="167">
        <v>250905.59399999998</v>
      </c>
      <c r="J30" s="167">
        <v>253620.8</v>
      </c>
      <c r="K30" s="167">
        <v>264590.5</v>
      </c>
    </row>
    <row r="31" spans="1:11" ht="36" hidden="1" customHeight="1">
      <c r="A31" s="1"/>
      <c r="B31" s="219"/>
      <c r="C31" s="88"/>
      <c r="D31" s="88"/>
      <c r="E31" s="88"/>
      <c r="F31" s="88"/>
      <c r="G31" s="88"/>
      <c r="H31" s="167"/>
      <c r="I31" s="167"/>
      <c r="J31" s="167"/>
      <c r="K31" s="167"/>
    </row>
    <row r="32" spans="1:11" ht="36" customHeight="1">
      <c r="A32" s="1"/>
      <c r="B32" s="216" t="s">
        <v>12</v>
      </c>
      <c r="C32" s="217"/>
      <c r="D32" s="217"/>
      <c r="E32" s="217"/>
      <c r="F32" s="217"/>
      <c r="G32" s="218"/>
      <c r="H32" s="171">
        <f>H29+H30</f>
        <v>250534.15</v>
      </c>
      <c r="I32" s="171">
        <f t="shared" ref="I32:K32" si="2">I29+I30</f>
        <v>280665.29399999999</v>
      </c>
      <c r="J32" s="171">
        <f t="shared" si="2"/>
        <v>283293.59999999998</v>
      </c>
      <c r="K32" s="171">
        <f t="shared" si="2"/>
        <v>296135.2</v>
      </c>
    </row>
    <row r="33" spans="1:11" ht="36" customHeight="1">
      <c r="A33" s="1"/>
      <c r="B33" s="219" t="s">
        <v>130</v>
      </c>
      <c r="C33" s="88" t="s">
        <v>59</v>
      </c>
      <c r="D33" s="88" t="s">
        <v>60</v>
      </c>
      <c r="E33" s="88" t="s">
        <v>146</v>
      </c>
      <c r="F33" s="88" t="s">
        <v>147</v>
      </c>
      <c r="G33" s="88" t="s">
        <v>63</v>
      </c>
      <c r="H33" s="167">
        <v>523998.7</v>
      </c>
      <c r="I33" s="167">
        <v>579253.9</v>
      </c>
      <c r="J33" s="167">
        <v>587375.5</v>
      </c>
      <c r="K33" s="167">
        <v>618413.07999999996</v>
      </c>
    </row>
    <row r="34" spans="1:11" ht="36" customHeight="1">
      <c r="A34" s="1"/>
      <c r="B34" s="219"/>
      <c r="C34" s="88"/>
      <c r="D34" s="88"/>
      <c r="E34" s="88"/>
      <c r="F34" s="88"/>
      <c r="G34" s="88"/>
      <c r="H34" s="167"/>
      <c r="I34" s="167"/>
      <c r="J34" s="167"/>
      <c r="K34" s="167"/>
    </row>
    <row r="35" spans="1:11" ht="36" hidden="1" customHeight="1">
      <c r="A35" s="1"/>
      <c r="B35" s="219"/>
      <c r="C35" s="88"/>
      <c r="D35" s="88"/>
      <c r="E35" s="88"/>
      <c r="F35" s="88"/>
      <c r="G35" s="88"/>
      <c r="H35" s="167"/>
      <c r="I35" s="167"/>
      <c r="J35" s="167"/>
      <c r="K35" s="167"/>
    </row>
    <row r="36" spans="1:11" ht="36" customHeight="1">
      <c r="A36" s="1"/>
      <c r="B36" s="216" t="s">
        <v>12</v>
      </c>
      <c r="C36" s="217"/>
      <c r="D36" s="217"/>
      <c r="E36" s="217"/>
      <c r="F36" s="217"/>
      <c r="G36" s="218"/>
      <c r="H36" s="171">
        <f>H33</f>
        <v>523998.7</v>
      </c>
      <c r="I36" s="171">
        <f t="shared" ref="I36:K36" si="3">I33</f>
        <v>579253.9</v>
      </c>
      <c r="J36" s="171">
        <f t="shared" si="3"/>
        <v>587375.5</v>
      </c>
      <c r="K36" s="171">
        <f t="shared" si="3"/>
        <v>618413.07999999996</v>
      </c>
    </row>
    <row r="37" spans="1:11" ht="36" customHeight="1">
      <c r="A37" s="1"/>
      <c r="B37" s="219" t="s">
        <v>130</v>
      </c>
      <c r="C37" s="88" t="s">
        <v>59</v>
      </c>
      <c r="D37" s="88" t="s">
        <v>60</v>
      </c>
      <c r="E37" s="88" t="s">
        <v>146</v>
      </c>
      <c r="F37" s="88" t="s">
        <v>110</v>
      </c>
      <c r="G37" s="88" t="s">
        <v>63</v>
      </c>
      <c r="H37" s="167">
        <v>8911.9</v>
      </c>
      <c r="I37" s="167">
        <v>8911.9</v>
      </c>
      <c r="J37" s="167"/>
      <c r="K37" s="167"/>
    </row>
    <row r="38" spans="1:11" ht="36" customHeight="1">
      <c r="A38" s="1"/>
      <c r="B38" s="219"/>
      <c r="C38" s="88"/>
      <c r="D38" s="88"/>
      <c r="E38" s="88"/>
      <c r="F38" s="88"/>
      <c r="G38" s="88"/>
      <c r="H38" s="167"/>
      <c r="I38" s="167"/>
      <c r="J38" s="167"/>
      <c r="K38" s="167"/>
    </row>
    <row r="39" spans="1:11" ht="36" hidden="1" customHeight="1">
      <c r="A39" s="1"/>
      <c r="B39" s="219"/>
      <c r="C39" s="88"/>
      <c r="D39" s="88"/>
      <c r="E39" s="88"/>
      <c r="F39" s="88"/>
      <c r="G39" s="88"/>
      <c r="H39" s="167"/>
      <c r="I39" s="167"/>
      <c r="J39" s="167"/>
      <c r="K39" s="167"/>
    </row>
    <row r="40" spans="1:11" ht="36" customHeight="1">
      <c r="A40" s="1"/>
      <c r="B40" s="216" t="s">
        <v>12</v>
      </c>
      <c r="C40" s="217"/>
      <c r="D40" s="217"/>
      <c r="E40" s="217"/>
      <c r="F40" s="217"/>
      <c r="G40" s="218"/>
      <c r="H40" s="171">
        <f>H37</f>
        <v>8911.9</v>
      </c>
      <c r="I40" s="171">
        <f t="shared" ref="I40:K40" si="4">I37</f>
        <v>8911.9</v>
      </c>
      <c r="J40" s="171">
        <f t="shared" si="4"/>
        <v>0</v>
      </c>
      <c r="K40" s="171">
        <f t="shared" si="4"/>
        <v>0</v>
      </c>
    </row>
    <row r="41" spans="1:11" ht="36" customHeight="1">
      <c r="A41" s="1"/>
      <c r="B41" s="219" t="s">
        <v>131</v>
      </c>
      <c r="C41" s="88" t="s">
        <v>59</v>
      </c>
      <c r="D41" s="88" t="s">
        <v>60</v>
      </c>
      <c r="E41" s="88" t="s">
        <v>146</v>
      </c>
      <c r="F41" s="88" t="s">
        <v>147</v>
      </c>
      <c r="G41" s="88" t="s">
        <v>63</v>
      </c>
      <c r="H41" s="167"/>
      <c r="I41" s="167">
        <v>19660.7</v>
      </c>
      <c r="J41" s="167">
        <v>20210.3</v>
      </c>
      <c r="K41" s="167">
        <v>21806.3</v>
      </c>
    </row>
    <row r="42" spans="1:11" ht="36" customHeight="1">
      <c r="A42" s="1"/>
      <c r="B42" s="219"/>
      <c r="C42" s="88"/>
      <c r="D42" s="88"/>
      <c r="E42" s="88"/>
      <c r="F42" s="88"/>
      <c r="G42" s="88"/>
      <c r="H42" s="167"/>
      <c r="I42" s="167"/>
      <c r="J42" s="167"/>
      <c r="K42" s="167"/>
    </row>
    <row r="43" spans="1:11" ht="36" hidden="1" customHeight="1">
      <c r="A43" s="1"/>
      <c r="B43" s="219"/>
      <c r="C43" s="88"/>
      <c r="D43" s="88"/>
      <c r="E43" s="88"/>
      <c r="F43" s="88"/>
      <c r="G43" s="88"/>
      <c r="H43" s="167"/>
      <c r="I43" s="167"/>
      <c r="J43" s="167"/>
      <c r="K43" s="167"/>
    </row>
    <row r="44" spans="1:11" ht="36" customHeight="1">
      <c r="A44" s="1"/>
      <c r="B44" s="216" t="s">
        <v>12</v>
      </c>
      <c r="C44" s="217"/>
      <c r="D44" s="217"/>
      <c r="E44" s="217"/>
      <c r="F44" s="217"/>
      <c r="G44" s="218"/>
      <c r="H44" s="171">
        <f>H41</f>
        <v>0</v>
      </c>
      <c r="I44" s="171">
        <f t="shared" ref="I44:K44" si="5">I41</f>
        <v>19660.7</v>
      </c>
      <c r="J44" s="171">
        <f t="shared" si="5"/>
        <v>20210.3</v>
      </c>
      <c r="K44" s="171">
        <f t="shared" si="5"/>
        <v>21806.3</v>
      </c>
    </row>
    <row r="45" spans="1:11" ht="36" customHeight="1">
      <c r="A45" s="1"/>
      <c r="B45" s="251" t="s">
        <v>135</v>
      </c>
      <c r="C45" s="88" t="s">
        <v>59</v>
      </c>
      <c r="D45" s="88" t="s">
        <v>60</v>
      </c>
      <c r="E45" s="88" t="s">
        <v>146</v>
      </c>
      <c r="F45" s="88" t="s">
        <v>147</v>
      </c>
      <c r="G45" s="88" t="s">
        <v>63</v>
      </c>
      <c r="H45" s="167">
        <v>8181.3</v>
      </c>
      <c r="I45" s="167">
        <v>8244.2000000000007</v>
      </c>
      <c r="J45" s="167">
        <v>8326.6</v>
      </c>
      <c r="K45" s="167">
        <v>8659.7000000000007</v>
      </c>
    </row>
    <row r="46" spans="1:11" ht="36" customHeight="1">
      <c r="A46" s="1"/>
      <c r="B46" s="252"/>
      <c r="C46" s="88"/>
      <c r="D46" s="88"/>
      <c r="E46" s="88"/>
      <c r="F46" s="88"/>
      <c r="G46" s="88"/>
      <c r="H46" s="167"/>
      <c r="I46" s="167"/>
      <c r="J46" s="167"/>
      <c r="K46" s="167"/>
    </row>
    <row r="47" spans="1:11" ht="36" hidden="1" customHeight="1">
      <c r="A47" s="1"/>
      <c r="B47" s="253"/>
      <c r="C47" s="88"/>
      <c r="D47" s="88"/>
      <c r="E47" s="88"/>
      <c r="F47" s="88"/>
      <c r="G47" s="88"/>
      <c r="H47" s="167"/>
      <c r="I47" s="167"/>
      <c r="J47" s="167"/>
      <c r="K47" s="167"/>
    </row>
    <row r="48" spans="1:11" ht="36" customHeight="1">
      <c r="A48" s="1"/>
      <c r="B48" s="216" t="s">
        <v>12</v>
      </c>
      <c r="C48" s="217"/>
      <c r="D48" s="217"/>
      <c r="E48" s="217"/>
      <c r="F48" s="217"/>
      <c r="G48" s="218"/>
      <c r="H48" s="171">
        <f>H45</f>
        <v>8181.3</v>
      </c>
      <c r="I48" s="171">
        <f t="shared" ref="I48:K48" si="6">I45</f>
        <v>8244.2000000000007</v>
      </c>
      <c r="J48" s="171">
        <f t="shared" si="6"/>
        <v>8326.6</v>
      </c>
      <c r="K48" s="171">
        <f t="shared" si="6"/>
        <v>8659.7000000000007</v>
      </c>
    </row>
    <row r="49" spans="1:11" ht="36" customHeight="1">
      <c r="A49" s="1"/>
      <c r="B49" s="219" t="s">
        <v>136</v>
      </c>
      <c r="C49" s="58" t="s">
        <v>59</v>
      </c>
      <c r="D49" s="58" t="s">
        <v>60</v>
      </c>
      <c r="E49" s="58" t="s">
        <v>146</v>
      </c>
      <c r="F49" s="58" t="s">
        <v>147</v>
      </c>
      <c r="G49" s="58" t="s">
        <v>63</v>
      </c>
      <c r="H49" s="165">
        <v>8160.7</v>
      </c>
      <c r="I49" s="165">
        <v>8193.7000000000007</v>
      </c>
      <c r="J49" s="166">
        <v>8275.6</v>
      </c>
      <c r="K49" s="167">
        <v>8606.7000000000007</v>
      </c>
    </row>
    <row r="50" spans="1:11" ht="36" customHeight="1">
      <c r="A50" s="1"/>
      <c r="B50" s="219"/>
      <c r="C50" s="58"/>
      <c r="D50" s="58"/>
      <c r="E50" s="58"/>
      <c r="F50" s="58"/>
      <c r="G50" s="58"/>
      <c r="H50" s="168"/>
      <c r="I50" s="168"/>
      <c r="J50" s="169"/>
      <c r="K50" s="170"/>
    </row>
    <row r="51" spans="1:11" ht="36" hidden="1" customHeight="1">
      <c r="A51" s="1"/>
      <c r="B51" s="219"/>
      <c r="C51" s="58"/>
      <c r="D51" s="58"/>
      <c r="E51" s="58"/>
      <c r="F51" s="58"/>
      <c r="G51" s="58"/>
      <c r="H51" s="168"/>
      <c r="I51" s="168"/>
      <c r="J51" s="169"/>
      <c r="K51" s="170"/>
    </row>
    <row r="52" spans="1:11" ht="36" customHeight="1">
      <c r="A52" s="1"/>
      <c r="B52" s="216" t="s">
        <v>12</v>
      </c>
      <c r="C52" s="217"/>
      <c r="D52" s="217"/>
      <c r="E52" s="217"/>
      <c r="F52" s="217"/>
      <c r="G52" s="218"/>
      <c r="H52" s="171">
        <f t="shared" ref="H52:K52" si="7">H49</f>
        <v>8160.7</v>
      </c>
      <c r="I52" s="171">
        <f t="shared" si="7"/>
        <v>8193.7000000000007</v>
      </c>
      <c r="J52" s="171">
        <f t="shared" si="7"/>
        <v>8275.6</v>
      </c>
      <c r="K52" s="171">
        <f t="shared" si="7"/>
        <v>8606.7000000000007</v>
      </c>
    </row>
    <row r="53" spans="1:11" ht="36" customHeight="1">
      <c r="A53" s="1"/>
      <c r="B53" s="219" t="s">
        <v>100</v>
      </c>
      <c r="C53" s="58" t="s">
        <v>59</v>
      </c>
      <c r="D53" s="58" t="s">
        <v>60</v>
      </c>
      <c r="E53" s="58" t="s">
        <v>146</v>
      </c>
      <c r="F53" s="58" t="s">
        <v>147</v>
      </c>
      <c r="G53" s="58" t="s">
        <v>63</v>
      </c>
      <c r="H53" s="165">
        <v>3750.8</v>
      </c>
      <c r="I53" s="165">
        <v>7663.6</v>
      </c>
      <c r="J53" s="166">
        <v>7740</v>
      </c>
      <c r="K53" s="167">
        <v>8050</v>
      </c>
    </row>
    <row r="54" spans="1:11" ht="36" customHeight="1">
      <c r="A54" s="1"/>
      <c r="B54" s="219"/>
      <c r="C54" s="58"/>
      <c r="D54" s="58"/>
      <c r="E54" s="58"/>
      <c r="F54" s="58"/>
      <c r="G54" s="58"/>
      <c r="H54" s="168"/>
      <c r="I54" s="168"/>
      <c r="J54" s="169"/>
      <c r="K54" s="170"/>
    </row>
    <row r="55" spans="1:11" ht="36" hidden="1" customHeight="1">
      <c r="A55" s="1"/>
      <c r="B55" s="219"/>
      <c r="C55" s="58"/>
      <c r="D55" s="58"/>
      <c r="E55" s="58"/>
      <c r="F55" s="58"/>
      <c r="G55" s="58"/>
      <c r="H55" s="168"/>
      <c r="I55" s="168"/>
      <c r="J55" s="169"/>
      <c r="K55" s="170"/>
    </row>
    <row r="56" spans="1:11" ht="36" customHeight="1">
      <c r="A56" s="1"/>
      <c r="B56" s="216" t="s">
        <v>12</v>
      </c>
      <c r="C56" s="217"/>
      <c r="D56" s="217"/>
      <c r="E56" s="217"/>
      <c r="F56" s="217"/>
      <c r="G56" s="218"/>
      <c r="H56" s="171">
        <f t="shared" ref="H56:K56" si="8">H53</f>
        <v>3750.8</v>
      </c>
      <c r="I56" s="171">
        <f t="shared" si="8"/>
        <v>7663.6</v>
      </c>
      <c r="J56" s="171">
        <f t="shared" si="8"/>
        <v>7740</v>
      </c>
      <c r="K56" s="171">
        <f t="shared" si="8"/>
        <v>8050</v>
      </c>
    </row>
    <row r="57" spans="1:11" ht="36" customHeight="1">
      <c r="A57" s="1"/>
      <c r="B57" s="219" t="s">
        <v>148</v>
      </c>
      <c r="C57" s="58" t="s">
        <v>59</v>
      </c>
      <c r="D57" s="58" t="s">
        <v>60</v>
      </c>
      <c r="E57" s="58" t="s">
        <v>146</v>
      </c>
      <c r="F57" s="58" t="s">
        <v>147</v>
      </c>
      <c r="G57" s="58" t="s">
        <v>63</v>
      </c>
      <c r="H57" s="165">
        <f>232980.68+5018</f>
        <v>237998.68</v>
      </c>
      <c r="I57" s="165">
        <f>5018+253255.3</f>
        <v>258273.3</v>
      </c>
      <c r="J57" s="166">
        <v>261286.45</v>
      </c>
      <c r="K57" s="167">
        <v>266374.8</v>
      </c>
    </row>
    <row r="58" spans="1:11" ht="36" customHeight="1">
      <c r="A58" s="1"/>
      <c r="B58" s="219"/>
      <c r="C58" s="58"/>
      <c r="D58" s="58"/>
      <c r="E58" s="58"/>
      <c r="F58" s="58"/>
      <c r="G58" s="58"/>
      <c r="H58" s="168"/>
      <c r="I58" s="168"/>
      <c r="J58" s="169"/>
      <c r="K58" s="170"/>
    </row>
    <row r="59" spans="1:11" ht="36" customHeight="1">
      <c r="A59" s="1"/>
      <c r="B59" s="219"/>
      <c r="C59" s="58"/>
      <c r="D59" s="58"/>
      <c r="E59" s="58"/>
      <c r="F59" s="58"/>
      <c r="G59" s="58"/>
      <c r="H59" s="168"/>
      <c r="I59" s="168"/>
      <c r="J59" s="169"/>
      <c r="K59" s="170"/>
    </row>
    <row r="60" spans="1:11" ht="36" customHeight="1">
      <c r="A60" s="1"/>
      <c r="B60" s="216" t="s">
        <v>12</v>
      </c>
      <c r="C60" s="217"/>
      <c r="D60" s="217"/>
      <c r="E60" s="217"/>
      <c r="F60" s="217"/>
      <c r="G60" s="218"/>
      <c r="H60" s="171">
        <f>H57</f>
        <v>237998.68</v>
      </c>
      <c r="I60" s="171">
        <f t="shared" ref="I60:K60" si="9">I57</f>
        <v>258273.3</v>
      </c>
      <c r="J60" s="171">
        <f t="shared" si="9"/>
        <v>261286.45</v>
      </c>
      <c r="K60" s="171">
        <f t="shared" si="9"/>
        <v>266374.8</v>
      </c>
    </row>
    <row r="61" spans="1:11" ht="36" customHeight="1">
      <c r="A61" s="1"/>
      <c r="B61" s="219" t="s">
        <v>148</v>
      </c>
      <c r="C61" s="58" t="s">
        <v>59</v>
      </c>
      <c r="D61" s="58" t="s">
        <v>60</v>
      </c>
      <c r="E61" s="58" t="s">
        <v>146</v>
      </c>
      <c r="F61" s="58" t="s">
        <v>110</v>
      </c>
      <c r="G61" s="58" t="s">
        <v>63</v>
      </c>
      <c r="H61" s="165">
        <v>9849.81</v>
      </c>
      <c r="I61" s="165">
        <v>9849.81</v>
      </c>
      <c r="J61" s="166"/>
      <c r="K61" s="167"/>
    </row>
    <row r="62" spans="1:11" ht="36" customHeight="1">
      <c r="A62" s="1"/>
      <c r="B62" s="219"/>
      <c r="C62" s="58"/>
      <c r="D62" s="58"/>
      <c r="E62" s="58"/>
      <c r="F62" s="58"/>
      <c r="G62" s="58"/>
      <c r="H62" s="165"/>
      <c r="I62" s="165"/>
      <c r="J62" s="166"/>
      <c r="K62" s="167"/>
    </row>
    <row r="63" spans="1:11" ht="36" customHeight="1">
      <c r="A63" s="1"/>
      <c r="B63" s="219"/>
      <c r="C63" s="58"/>
      <c r="D63" s="58"/>
      <c r="E63" s="58"/>
      <c r="F63" s="58"/>
      <c r="G63" s="58"/>
      <c r="H63" s="165"/>
      <c r="I63" s="165"/>
      <c r="J63" s="166"/>
      <c r="K63" s="167"/>
    </row>
    <row r="64" spans="1:11" ht="36" customHeight="1">
      <c r="A64" s="1"/>
      <c r="B64" s="216" t="s">
        <v>12</v>
      </c>
      <c r="C64" s="217"/>
      <c r="D64" s="217"/>
      <c r="E64" s="217"/>
      <c r="F64" s="217"/>
      <c r="G64" s="218"/>
      <c r="H64" s="171">
        <f t="shared" ref="H64:K64" si="10">H61</f>
        <v>9849.81</v>
      </c>
      <c r="I64" s="171">
        <f t="shared" si="10"/>
        <v>9849.81</v>
      </c>
      <c r="J64" s="171">
        <f t="shared" si="10"/>
        <v>0</v>
      </c>
      <c r="K64" s="171">
        <f t="shared" si="10"/>
        <v>0</v>
      </c>
    </row>
    <row r="65" spans="1:11" ht="36" customHeight="1">
      <c r="A65" s="1"/>
      <c r="B65" s="219" t="s">
        <v>138</v>
      </c>
      <c r="C65" s="58" t="s">
        <v>59</v>
      </c>
      <c r="D65" s="58" t="s">
        <v>60</v>
      </c>
      <c r="E65" s="58" t="s">
        <v>146</v>
      </c>
      <c r="F65" s="58" t="s">
        <v>147</v>
      </c>
      <c r="G65" s="58" t="s">
        <v>63</v>
      </c>
      <c r="H65" s="165">
        <v>40620.6</v>
      </c>
      <c r="I65" s="165">
        <v>40887</v>
      </c>
      <c r="J65" s="166">
        <v>42170</v>
      </c>
      <c r="K65" s="167">
        <v>43857</v>
      </c>
    </row>
    <row r="66" spans="1:11" ht="36" customHeight="1">
      <c r="A66" s="1"/>
      <c r="B66" s="219"/>
      <c r="C66" s="58"/>
      <c r="D66" s="58"/>
      <c r="E66" s="58"/>
      <c r="F66" s="58"/>
      <c r="G66" s="58"/>
      <c r="H66" s="168"/>
      <c r="I66" s="168"/>
      <c r="J66" s="169"/>
      <c r="K66" s="170"/>
    </row>
    <row r="67" spans="1:11" ht="36" customHeight="1">
      <c r="A67" s="1"/>
      <c r="B67" s="219"/>
      <c r="C67" s="58"/>
      <c r="D67" s="58"/>
      <c r="E67" s="58"/>
      <c r="F67" s="58"/>
      <c r="G67" s="58"/>
      <c r="H67" s="168"/>
      <c r="I67" s="168"/>
      <c r="J67" s="169"/>
      <c r="K67" s="170"/>
    </row>
    <row r="68" spans="1:11" ht="36" customHeight="1">
      <c r="A68" s="1"/>
      <c r="B68" s="216" t="s">
        <v>12</v>
      </c>
      <c r="C68" s="217"/>
      <c r="D68" s="217"/>
      <c r="E68" s="217"/>
      <c r="F68" s="217"/>
      <c r="G68" s="218"/>
      <c r="H68" s="171">
        <f t="shared" ref="H68:K68" si="11">H65</f>
        <v>40620.6</v>
      </c>
      <c r="I68" s="171">
        <f t="shared" si="11"/>
        <v>40887</v>
      </c>
      <c r="J68" s="171">
        <f t="shared" si="11"/>
        <v>42170</v>
      </c>
      <c r="K68" s="171">
        <f t="shared" si="11"/>
        <v>43857</v>
      </c>
    </row>
    <row r="69" spans="1:11" ht="36" customHeight="1">
      <c r="A69" s="1"/>
      <c r="B69" s="219" t="s">
        <v>139</v>
      </c>
      <c r="C69" s="58" t="s">
        <v>59</v>
      </c>
      <c r="D69" s="58" t="s">
        <v>60</v>
      </c>
      <c r="E69" s="58" t="s">
        <v>146</v>
      </c>
      <c r="F69" s="58" t="s">
        <v>147</v>
      </c>
      <c r="G69" s="58" t="s">
        <v>63</v>
      </c>
      <c r="H69" s="165">
        <v>18977.7</v>
      </c>
      <c r="I69" s="165">
        <f>25026.7</f>
        <v>25026.7</v>
      </c>
      <c r="J69" s="166">
        <v>25277</v>
      </c>
      <c r="K69" s="167">
        <v>26288</v>
      </c>
    </row>
    <row r="70" spans="1:11" ht="36" customHeight="1">
      <c r="A70" s="1"/>
      <c r="B70" s="219"/>
      <c r="C70" s="58"/>
      <c r="D70" s="58"/>
      <c r="E70" s="58"/>
      <c r="F70" s="58"/>
      <c r="G70" s="58"/>
      <c r="H70" s="168"/>
      <c r="I70" s="168"/>
      <c r="J70" s="169"/>
      <c r="K70" s="170"/>
    </row>
    <row r="71" spans="1:11" ht="36" hidden="1" customHeight="1">
      <c r="A71" s="1"/>
      <c r="B71" s="219"/>
      <c r="C71" s="58"/>
      <c r="D71" s="58"/>
      <c r="E71" s="58"/>
      <c r="F71" s="58"/>
      <c r="G71" s="58"/>
      <c r="H71" s="168"/>
      <c r="I71" s="168"/>
      <c r="J71" s="169"/>
      <c r="K71" s="170"/>
    </row>
    <row r="72" spans="1:11" ht="36" customHeight="1">
      <c r="A72" s="1"/>
      <c r="B72" s="216" t="s">
        <v>12</v>
      </c>
      <c r="C72" s="217"/>
      <c r="D72" s="217"/>
      <c r="E72" s="217"/>
      <c r="F72" s="217"/>
      <c r="G72" s="218"/>
      <c r="H72" s="171">
        <f t="shared" ref="H72:K72" si="12">H69</f>
        <v>18977.7</v>
      </c>
      <c r="I72" s="171">
        <f t="shared" si="12"/>
        <v>25026.7</v>
      </c>
      <c r="J72" s="171">
        <f t="shared" si="12"/>
        <v>25277</v>
      </c>
      <c r="K72" s="171">
        <f t="shared" si="12"/>
        <v>26288</v>
      </c>
    </row>
    <row r="73" spans="1:11" ht="36" customHeight="1">
      <c r="A73" s="1"/>
      <c r="B73" s="219" t="s">
        <v>140</v>
      </c>
      <c r="C73" s="58" t="s">
        <v>59</v>
      </c>
      <c r="D73" s="58" t="s">
        <v>60</v>
      </c>
      <c r="E73" s="58" t="s">
        <v>146</v>
      </c>
      <c r="F73" s="58" t="s">
        <v>147</v>
      </c>
      <c r="G73" s="58" t="s">
        <v>63</v>
      </c>
      <c r="H73" s="165">
        <v>43529.7</v>
      </c>
      <c r="I73" s="165">
        <f>20072.7+31852.3</f>
        <v>51925</v>
      </c>
      <c r="J73" s="166">
        <f>I73*1.01</f>
        <v>52444.25</v>
      </c>
      <c r="K73" s="167">
        <f>J73*1.04</f>
        <v>54542.020000000004</v>
      </c>
    </row>
    <row r="74" spans="1:11" ht="36" customHeight="1">
      <c r="A74" s="1"/>
      <c r="B74" s="219"/>
      <c r="C74" s="58"/>
      <c r="D74" s="58"/>
      <c r="E74" s="58"/>
      <c r="F74" s="58"/>
      <c r="G74" s="58"/>
      <c r="H74" s="168"/>
      <c r="I74" s="168"/>
      <c r="J74" s="169"/>
      <c r="K74" s="170"/>
    </row>
    <row r="75" spans="1:11" ht="36" hidden="1" customHeight="1">
      <c r="A75" s="1"/>
      <c r="B75" s="219"/>
      <c r="C75" s="58"/>
      <c r="D75" s="58"/>
      <c r="E75" s="58"/>
      <c r="F75" s="58"/>
      <c r="G75" s="58"/>
      <c r="H75" s="168"/>
      <c r="I75" s="168"/>
      <c r="J75" s="169"/>
      <c r="K75" s="170"/>
    </row>
    <row r="76" spans="1:11" ht="36" customHeight="1">
      <c r="A76" s="1"/>
      <c r="B76" s="216" t="s">
        <v>12</v>
      </c>
      <c r="C76" s="217"/>
      <c r="D76" s="217"/>
      <c r="E76" s="217"/>
      <c r="F76" s="217"/>
      <c r="G76" s="218"/>
      <c r="H76" s="171">
        <f t="shared" ref="H76:K76" si="13">H73</f>
        <v>43529.7</v>
      </c>
      <c r="I76" s="171">
        <f t="shared" si="13"/>
        <v>51925</v>
      </c>
      <c r="J76" s="171">
        <f t="shared" si="13"/>
        <v>52444.25</v>
      </c>
      <c r="K76" s="171">
        <f t="shared" si="13"/>
        <v>54542.020000000004</v>
      </c>
    </row>
    <row r="77" spans="1:11" ht="36" customHeight="1">
      <c r="A77" s="1"/>
      <c r="B77" s="219" t="s">
        <v>99</v>
      </c>
      <c r="C77" s="58" t="s">
        <v>59</v>
      </c>
      <c r="D77" s="58" t="s">
        <v>60</v>
      </c>
      <c r="E77" s="58" t="s">
        <v>146</v>
      </c>
      <c r="F77" s="58" t="s">
        <v>147</v>
      </c>
      <c r="G77" s="58" t="s">
        <v>63</v>
      </c>
      <c r="H77" s="165">
        <f>3562+12034.6+39373.1</f>
        <v>54969.7</v>
      </c>
      <c r="I77" s="165">
        <f>3652+12034.6+39502.6</f>
        <v>55189.2</v>
      </c>
      <c r="J77" s="166">
        <v>55741.1</v>
      </c>
      <c r="K77" s="167">
        <v>57970.7</v>
      </c>
    </row>
    <row r="78" spans="1:11" ht="36" customHeight="1">
      <c r="A78" s="1"/>
      <c r="B78" s="219"/>
      <c r="C78" s="58"/>
      <c r="D78" s="58"/>
      <c r="E78" s="58"/>
      <c r="F78" s="58"/>
      <c r="G78" s="58"/>
      <c r="H78" s="168"/>
      <c r="I78" s="168"/>
      <c r="J78" s="169"/>
      <c r="K78" s="170"/>
    </row>
    <row r="79" spans="1:11" ht="36" hidden="1" customHeight="1">
      <c r="A79" s="1"/>
      <c r="B79" s="219"/>
      <c r="C79" s="58"/>
      <c r="D79" s="58"/>
      <c r="E79" s="58"/>
      <c r="F79" s="58"/>
      <c r="G79" s="58"/>
      <c r="H79" s="168"/>
      <c r="I79" s="168"/>
      <c r="J79" s="169"/>
      <c r="K79" s="170"/>
    </row>
    <row r="80" spans="1:11" ht="36" customHeight="1">
      <c r="A80" s="1"/>
      <c r="B80" s="216" t="s">
        <v>12</v>
      </c>
      <c r="C80" s="217"/>
      <c r="D80" s="217"/>
      <c r="E80" s="217"/>
      <c r="F80" s="217"/>
      <c r="G80" s="218"/>
      <c r="H80" s="171">
        <f t="shared" ref="H80:K80" si="14">H77</f>
        <v>54969.7</v>
      </c>
      <c r="I80" s="171">
        <f t="shared" si="14"/>
        <v>55189.2</v>
      </c>
      <c r="J80" s="171">
        <f t="shared" si="14"/>
        <v>55741.1</v>
      </c>
      <c r="K80" s="171">
        <f t="shared" si="14"/>
        <v>57970.7</v>
      </c>
    </row>
    <row r="81" spans="1:11" ht="36" customHeight="1">
      <c r="A81" s="1"/>
      <c r="B81" s="219" t="s">
        <v>141</v>
      </c>
      <c r="C81" s="58" t="s">
        <v>59</v>
      </c>
      <c r="D81" s="58" t="s">
        <v>60</v>
      </c>
      <c r="E81" s="58" t="s">
        <v>146</v>
      </c>
      <c r="F81" s="58" t="s">
        <v>147</v>
      </c>
      <c r="G81" s="58" t="s">
        <v>63</v>
      </c>
      <c r="H81" s="165">
        <v>27938.3</v>
      </c>
      <c r="I81" s="165">
        <v>11609.4</v>
      </c>
      <c r="J81" s="166">
        <v>11725.5</v>
      </c>
      <c r="K81" s="167">
        <v>12194.5</v>
      </c>
    </row>
    <row r="82" spans="1:11" ht="36" customHeight="1">
      <c r="A82" s="1"/>
      <c r="B82" s="219"/>
      <c r="C82" s="58"/>
      <c r="D82" s="58"/>
      <c r="E82" s="58"/>
      <c r="F82" s="58"/>
      <c r="G82" s="58"/>
      <c r="H82" s="168"/>
      <c r="I82" s="168"/>
      <c r="J82" s="169"/>
      <c r="K82" s="170"/>
    </row>
    <row r="83" spans="1:11" ht="36" customHeight="1">
      <c r="A83" s="1"/>
      <c r="B83" s="219"/>
      <c r="C83" s="58"/>
      <c r="D83" s="58"/>
      <c r="E83" s="58"/>
      <c r="F83" s="58"/>
      <c r="G83" s="58"/>
      <c r="H83" s="168"/>
      <c r="I83" s="168"/>
      <c r="J83" s="169"/>
      <c r="K83" s="170"/>
    </row>
    <row r="84" spans="1:11" ht="36" customHeight="1">
      <c r="A84" s="1"/>
      <c r="B84" s="216" t="s">
        <v>12</v>
      </c>
      <c r="C84" s="217"/>
      <c r="D84" s="217"/>
      <c r="E84" s="217"/>
      <c r="F84" s="217"/>
      <c r="G84" s="218"/>
      <c r="H84" s="171">
        <f t="shared" ref="H84:K84" si="15">H81</f>
        <v>27938.3</v>
      </c>
      <c r="I84" s="171">
        <f t="shared" si="15"/>
        <v>11609.4</v>
      </c>
      <c r="J84" s="171">
        <f t="shared" si="15"/>
        <v>11725.5</v>
      </c>
      <c r="K84" s="171">
        <f t="shared" si="15"/>
        <v>12194.5</v>
      </c>
    </row>
    <row r="85" spans="1:11" ht="36" customHeight="1">
      <c r="A85" s="1"/>
      <c r="B85" s="219" t="s">
        <v>142</v>
      </c>
      <c r="C85" s="58" t="s">
        <v>59</v>
      </c>
      <c r="D85" s="58" t="s">
        <v>60</v>
      </c>
      <c r="E85" s="58" t="s">
        <v>146</v>
      </c>
      <c r="F85" s="58" t="s">
        <v>147</v>
      </c>
      <c r="G85" s="58" t="s">
        <v>63</v>
      </c>
      <c r="H85" s="165">
        <v>35937.800000000003</v>
      </c>
      <c r="I85" s="165">
        <v>29351.1</v>
      </c>
      <c r="J85" s="166">
        <v>30675.9</v>
      </c>
      <c r="K85" s="167">
        <v>31903</v>
      </c>
    </row>
    <row r="86" spans="1:11" ht="36" customHeight="1">
      <c r="A86" s="1"/>
      <c r="B86" s="219"/>
      <c r="C86" s="58"/>
      <c r="D86" s="58"/>
      <c r="E86" s="58"/>
      <c r="F86" s="58"/>
      <c r="G86" s="58"/>
      <c r="H86" s="168"/>
      <c r="I86" s="168"/>
      <c r="J86" s="169"/>
      <c r="K86" s="170"/>
    </row>
    <row r="87" spans="1:11" ht="36" customHeight="1">
      <c r="A87" s="1"/>
      <c r="B87" s="219"/>
      <c r="C87" s="58"/>
      <c r="D87" s="58"/>
      <c r="E87" s="58"/>
      <c r="F87" s="58"/>
      <c r="G87" s="58"/>
      <c r="H87" s="168"/>
      <c r="I87" s="168"/>
      <c r="J87" s="169"/>
      <c r="K87" s="170"/>
    </row>
    <row r="88" spans="1:11" ht="36" customHeight="1">
      <c r="A88" s="1"/>
      <c r="B88" s="216" t="s">
        <v>12</v>
      </c>
      <c r="C88" s="217"/>
      <c r="D88" s="217"/>
      <c r="E88" s="217"/>
      <c r="F88" s="217"/>
      <c r="G88" s="218"/>
      <c r="H88" s="171">
        <f t="shared" ref="H88:K88" si="16">H85</f>
        <v>35937.800000000003</v>
      </c>
      <c r="I88" s="171">
        <f t="shared" si="16"/>
        <v>29351.1</v>
      </c>
      <c r="J88" s="171">
        <f t="shared" si="16"/>
        <v>30675.9</v>
      </c>
      <c r="K88" s="171">
        <f t="shared" si="16"/>
        <v>31903</v>
      </c>
    </row>
    <row r="89" spans="1:11" ht="36" customHeight="1">
      <c r="A89" s="1"/>
      <c r="B89" s="219" t="s">
        <v>143</v>
      </c>
      <c r="C89" s="58" t="s">
        <v>59</v>
      </c>
      <c r="D89" s="58" t="s">
        <v>60</v>
      </c>
      <c r="E89" s="58" t="s">
        <v>146</v>
      </c>
      <c r="F89" s="58" t="s">
        <v>147</v>
      </c>
      <c r="G89" s="58" t="s">
        <v>63</v>
      </c>
      <c r="H89" s="165">
        <v>669.4</v>
      </c>
      <c r="I89" s="165"/>
      <c r="J89" s="166"/>
      <c r="K89" s="167"/>
    </row>
    <row r="90" spans="1:11" ht="36" customHeight="1">
      <c r="A90" s="1"/>
      <c r="B90" s="219"/>
      <c r="C90" s="58"/>
      <c r="D90" s="58"/>
      <c r="E90" s="58"/>
      <c r="F90" s="58"/>
      <c r="G90" s="58"/>
      <c r="H90" s="168"/>
      <c r="I90" s="168"/>
      <c r="J90" s="169"/>
      <c r="K90" s="170"/>
    </row>
    <row r="91" spans="1:11" ht="36" customHeight="1">
      <c r="A91" s="1"/>
      <c r="B91" s="219"/>
      <c r="C91" s="58"/>
      <c r="D91" s="58"/>
      <c r="E91" s="58"/>
      <c r="F91" s="58"/>
      <c r="G91" s="58"/>
      <c r="H91" s="168"/>
      <c r="I91" s="168"/>
      <c r="J91" s="169"/>
      <c r="K91" s="170"/>
    </row>
    <row r="92" spans="1:11" ht="36" customHeight="1">
      <c r="A92" s="1"/>
      <c r="B92" s="216" t="s">
        <v>12</v>
      </c>
      <c r="C92" s="217"/>
      <c r="D92" s="217"/>
      <c r="E92" s="217"/>
      <c r="F92" s="217"/>
      <c r="G92" s="218"/>
      <c r="H92" s="171">
        <f t="shared" ref="H92:K92" si="17">H89</f>
        <v>669.4</v>
      </c>
      <c r="I92" s="171">
        <f t="shared" si="17"/>
        <v>0</v>
      </c>
      <c r="J92" s="171">
        <f t="shared" si="17"/>
        <v>0</v>
      </c>
      <c r="K92" s="171">
        <f t="shared" si="17"/>
        <v>0</v>
      </c>
    </row>
    <row r="93" spans="1:11" ht="36" customHeight="1">
      <c r="A93" s="1"/>
      <c r="B93" s="219" t="s">
        <v>144</v>
      </c>
      <c r="C93" s="58" t="s">
        <v>59</v>
      </c>
      <c r="D93" s="58" t="s">
        <v>60</v>
      </c>
      <c r="E93" s="58" t="s">
        <v>146</v>
      </c>
      <c r="F93" s="58" t="s">
        <v>147</v>
      </c>
      <c r="G93" s="58" t="s">
        <v>63</v>
      </c>
      <c r="H93" s="165">
        <v>2677.5</v>
      </c>
      <c r="I93" s="165">
        <v>826.1</v>
      </c>
      <c r="J93" s="166">
        <v>834.4</v>
      </c>
      <c r="K93" s="167">
        <v>867.7</v>
      </c>
    </row>
    <row r="94" spans="1:11" ht="36" customHeight="1">
      <c r="A94" s="1"/>
      <c r="B94" s="219"/>
      <c r="C94" s="58"/>
      <c r="D94" s="58"/>
      <c r="E94" s="58"/>
      <c r="F94" s="58"/>
      <c r="G94" s="58"/>
      <c r="H94" s="168"/>
      <c r="I94" s="168"/>
      <c r="J94" s="169"/>
      <c r="K94" s="170"/>
    </row>
    <row r="95" spans="1:11" ht="36" customHeight="1">
      <c r="A95" s="1"/>
      <c r="B95" s="219"/>
      <c r="C95" s="58"/>
      <c r="D95" s="58"/>
      <c r="E95" s="58"/>
      <c r="F95" s="58"/>
      <c r="G95" s="58"/>
      <c r="H95" s="168"/>
      <c r="I95" s="168"/>
      <c r="J95" s="169"/>
      <c r="K95" s="170"/>
    </row>
    <row r="96" spans="1:11" ht="36" customHeight="1">
      <c r="A96" s="1"/>
      <c r="B96" s="216" t="s">
        <v>12</v>
      </c>
      <c r="C96" s="217"/>
      <c r="D96" s="217"/>
      <c r="E96" s="217"/>
      <c r="F96" s="217"/>
      <c r="G96" s="218"/>
      <c r="H96" s="171">
        <f t="shared" ref="H96:K96" si="18">H93</f>
        <v>2677.5</v>
      </c>
      <c r="I96" s="171">
        <f t="shared" si="18"/>
        <v>826.1</v>
      </c>
      <c r="J96" s="171">
        <f t="shared" si="18"/>
        <v>834.4</v>
      </c>
      <c r="K96" s="171">
        <f t="shared" si="18"/>
        <v>867.7</v>
      </c>
    </row>
    <row r="97" spans="1:11" ht="36" customHeight="1">
      <c r="A97" s="1"/>
      <c r="B97" s="219" t="s">
        <v>145</v>
      </c>
      <c r="C97" s="58" t="s">
        <v>59</v>
      </c>
      <c r="D97" s="58" t="s">
        <v>60</v>
      </c>
      <c r="E97" s="58" t="s">
        <v>146</v>
      </c>
      <c r="F97" s="58" t="s">
        <v>147</v>
      </c>
      <c r="G97" s="58" t="s">
        <v>63</v>
      </c>
      <c r="H97" s="165">
        <v>334.7</v>
      </c>
      <c r="I97" s="165">
        <v>1362.4</v>
      </c>
      <c r="J97" s="166">
        <v>1668.7</v>
      </c>
      <c r="K97" s="167">
        <v>1735.5</v>
      </c>
    </row>
    <row r="98" spans="1:11" ht="36" customHeight="1">
      <c r="A98" s="1"/>
      <c r="B98" s="219"/>
      <c r="C98" s="58"/>
      <c r="D98" s="58"/>
      <c r="E98" s="58"/>
      <c r="F98" s="58"/>
      <c r="G98" s="58"/>
      <c r="H98" s="168"/>
      <c r="I98" s="168"/>
      <c r="J98" s="169"/>
      <c r="K98" s="170"/>
    </row>
    <row r="99" spans="1:11" ht="36" customHeight="1">
      <c r="A99" s="1"/>
      <c r="B99" s="219"/>
      <c r="C99" s="58"/>
      <c r="D99" s="58"/>
      <c r="E99" s="58"/>
      <c r="F99" s="58"/>
      <c r="G99" s="58"/>
      <c r="H99" s="168"/>
      <c r="I99" s="168"/>
      <c r="J99" s="169"/>
      <c r="K99" s="170"/>
    </row>
    <row r="100" spans="1:11" ht="36" customHeight="1">
      <c r="A100" s="1"/>
      <c r="B100" s="216" t="s">
        <v>12</v>
      </c>
      <c r="C100" s="217"/>
      <c r="D100" s="217"/>
      <c r="E100" s="217"/>
      <c r="F100" s="217"/>
      <c r="G100" s="218"/>
      <c r="H100" s="171">
        <f t="shared" ref="H100:K100" si="19">H97</f>
        <v>334.7</v>
      </c>
      <c r="I100" s="171">
        <f t="shared" si="19"/>
        <v>1362.4</v>
      </c>
      <c r="J100" s="171">
        <f t="shared" si="19"/>
        <v>1668.7</v>
      </c>
      <c r="K100" s="171">
        <f t="shared" si="19"/>
        <v>1735.5</v>
      </c>
    </row>
    <row r="101" spans="1:11" ht="36" customHeight="1">
      <c r="A101" s="5"/>
      <c r="B101" s="197" t="s">
        <v>76</v>
      </c>
      <c r="C101" s="56" t="s">
        <v>59</v>
      </c>
      <c r="D101" s="56" t="s">
        <v>60</v>
      </c>
      <c r="E101" s="56" t="s">
        <v>61</v>
      </c>
      <c r="F101" s="56" t="s">
        <v>64</v>
      </c>
      <c r="G101" s="56" t="s">
        <v>63</v>
      </c>
      <c r="H101" s="46">
        <v>8114.5</v>
      </c>
      <c r="I101" s="46">
        <v>8833.84</v>
      </c>
      <c r="J101" s="46">
        <v>8934.5</v>
      </c>
      <c r="K101" s="46">
        <v>9290.64</v>
      </c>
    </row>
    <row r="102" spans="1:11" ht="24" customHeight="1">
      <c r="A102" s="5"/>
      <c r="B102" s="198"/>
      <c r="C102" s="56"/>
      <c r="D102" s="56"/>
      <c r="E102" s="56"/>
      <c r="F102" s="56"/>
      <c r="G102" s="56"/>
      <c r="H102" s="46"/>
      <c r="I102" s="46"/>
      <c r="J102" s="46"/>
      <c r="K102" s="46"/>
    </row>
    <row r="103" spans="1:11" ht="16.5">
      <c r="A103" s="5"/>
      <c r="B103" s="216" t="s">
        <v>12</v>
      </c>
      <c r="C103" s="217"/>
      <c r="D103" s="217"/>
      <c r="E103" s="217"/>
      <c r="F103" s="217"/>
      <c r="G103" s="218"/>
      <c r="H103" s="46">
        <f>H101</f>
        <v>8114.5</v>
      </c>
      <c r="I103" s="46">
        <f t="shared" ref="I103:K103" si="20">I101</f>
        <v>8833.84</v>
      </c>
      <c r="J103" s="46">
        <f t="shared" si="20"/>
        <v>8934.5</v>
      </c>
      <c r="K103" s="46">
        <f t="shared" si="20"/>
        <v>9290.64</v>
      </c>
    </row>
    <row r="104" spans="1:11" ht="36" customHeight="1">
      <c r="A104" s="5"/>
      <c r="B104" s="197" t="s">
        <v>77</v>
      </c>
      <c r="C104" s="56" t="s">
        <v>59</v>
      </c>
      <c r="D104" s="56" t="s">
        <v>60</v>
      </c>
      <c r="E104" s="56" t="s">
        <v>61</v>
      </c>
      <c r="F104" s="56" t="s">
        <v>64</v>
      </c>
      <c r="G104" s="56" t="s">
        <v>63</v>
      </c>
      <c r="H104" s="46">
        <v>38220.700000000004</v>
      </c>
      <c r="I104" s="46">
        <v>41608.9</v>
      </c>
      <c r="J104" s="46">
        <v>42083.05</v>
      </c>
      <c r="K104" s="46">
        <v>43760.54</v>
      </c>
    </row>
    <row r="105" spans="1:11" ht="36" customHeight="1">
      <c r="A105" s="5"/>
      <c r="B105" s="198"/>
      <c r="C105" s="56"/>
      <c r="D105" s="56"/>
      <c r="E105" s="56"/>
      <c r="F105" s="56"/>
      <c r="G105" s="56"/>
      <c r="H105" s="46"/>
      <c r="I105" s="46"/>
      <c r="J105" s="46"/>
      <c r="K105" s="46"/>
    </row>
    <row r="106" spans="1:11" ht="16.5">
      <c r="A106" s="5"/>
      <c r="B106" s="216" t="s">
        <v>12</v>
      </c>
      <c r="C106" s="217"/>
      <c r="D106" s="217"/>
      <c r="E106" s="217"/>
      <c r="F106" s="217"/>
      <c r="G106" s="218"/>
      <c r="H106" s="46">
        <f>H104</f>
        <v>38220.700000000004</v>
      </c>
      <c r="I106" s="46">
        <f t="shared" ref="I106:K106" si="21">I104</f>
        <v>41608.9</v>
      </c>
      <c r="J106" s="46">
        <f t="shared" si="21"/>
        <v>42083.05</v>
      </c>
      <c r="K106" s="46">
        <f t="shared" si="21"/>
        <v>43760.54</v>
      </c>
    </row>
    <row r="107" spans="1:11" ht="51.75" customHeight="1">
      <c r="A107" s="5"/>
      <c r="B107" s="197" t="s">
        <v>78</v>
      </c>
      <c r="C107" s="56" t="s">
        <v>59</v>
      </c>
      <c r="D107" s="56" t="s">
        <v>60</v>
      </c>
      <c r="E107" s="56" t="s">
        <v>61</v>
      </c>
      <c r="F107" s="56" t="s">
        <v>64</v>
      </c>
      <c r="G107" s="56" t="s">
        <v>63</v>
      </c>
      <c r="H107" s="46">
        <v>627.09999999999991</v>
      </c>
      <c r="I107" s="46">
        <v>682.69</v>
      </c>
      <c r="J107" s="46">
        <v>690.47</v>
      </c>
      <c r="K107" s="46">
        <v>717.99</v>
      </c>
    </row>
    <row r="108" spans="1:11" ht="16.5" customHeight="1">
      <c r="A108" s="5"/>
      <c r="B108" s="198"/>
      <c r="C108" s="56"/>
      <c r="D108" s="56"/>
      <c r="E108" s="56"/>
      <c r="F108" s="56"/>
      <c r="G108" s="56"/>
      <c r="H108" s="46"/>
      <c r="I108" s="46"/>
      <c r="J108" s="46"/>
      <c r="K108" s="46"/>
    </row>
    <row r="109" spans="1:11" ht="16.5" customHeight="1">
      <c r="A109" s="5"/>
      <c r="B109" s="216" t="s">
        <v>12</v>
      </c>
      <c r="C109" s="217"/>
      <c r="D109" s="217"/>
      <c r="E109" s="217"/>
      <c r="F109" s="217"/>
      <c r="G109" s="218"/>
      <c r="H109" s="46">
        <f>H107</f>
        <v>627.09999999999991</v>
      </c>
      <c r="I109" s="46">
        <f t="shared" ref="I109:K109" si="22">I107</f>
        <v>682.69</v>
      </c>
      <c r="J109" s="46">
        <f t="shared" si="22"/>
        <v>690.47</v>
      </c>
      <c r="K109" s="46">
        <f t="shared" si="22"/>
        <v>717.99</v>
      </c>
    </row>
    <row r="110" spans="1:11" ht="16.5" customHeight="1">
      <c r="A110" s="5"/>
      <c r="B110" s="195" t="s">
        <v>79</v>
      </c>
      <c r="C110" s="56" t="s">
        <v>59</v>
      </c>
      <c r="D110" s="56" t="s">
        <v>60</v>
      </c>
      <c r="E110" s="56" t="s">
        <v>61</v>
      </c>
      <c r="F110" s="56" t="s">
        <v>64</v>
      </c>
      <c r="G110" s="56" t="s">
        <v>63</v>
      </c>
      <c r="H110" s="46">
        <v>6296.3</v>
      </c>
      <c r="I110" s="46">
        <v>6854.46</v>
      </c>
      <c r="J110" s="46">
        <v>6932.57</v>
      </c>
      <c r="K110" s="46">
        <v>7208.91</v>
      </c>
    </row>
    <row r="111" spans="1:11" ht="36" customHeight="1">
      <c r="A111" s="5"/>
      <c r="B111" s="196"/>
      <c r="C111" s="56"/>
      <c r="D111" s="56"/>
      <c r="E111" s="56"/>
      <c r="F111" s="56"/>
      <c r="G111" s="56"/>
      <c r="H111" s="46"/>
      <c r="I111" s="46"/>
      <c r="J111" s="46"/>
      <c r="K111" s="46"/>
    </row>
    <row r="112" spans="1:11" ht="12.75" customHeight="1">
      <c r="A112" s="5"/>
      <c r="B112" s="216" t="s">
        <v>12</v>
      </c>
      <c r="C112" s="217"/>
      <c r="D112" s="217"/>
      <c r="E112" s="217"/>
      <c r="F112" s="217"/>
      <c r="G112" s="218"/>
      <c r="H112" s="46">
        <f>H110</f>
        <v>6296.3</v>
      </c>
      <c r="I112" s="46">
        <f t="shared" ref="I112:K112" si="23">I110</f>
        <v>6854.46</v>
      </c>
      <c r="J112" s="46">
        <f t="shared" si="23"/>
        <v>6932.57</v>
      </c>
      <c r="K112" s="46">
        <f t="shared" si="23"/>
        <v>7208.91</v>
      </c>
    </row>
    <row r="113" spans="1:11" ht="51" customHeight="1">
      <c r="A113" s="5"/>
      <c r="B113" s="195" t="s">
        <v>80</v>
      </c>
      <c r="C113" s="56" t="s">
        <v>59</v>
      </c>
      <c r="D113" s="56" t="s">
        <v>60</v>
      </c>
      <c r="E113" s="56" t="s">
        <v>61</v>
      </c>
      <c r="F113" s="56" t="s">
        <v>64</v>
      </c>
      <c r="G113" s="56" t="s">
        <v>63</v>
      </c>
      <c r="H113" s="46">
        <v>164.70000000000002</v>
      </c>
      <c r="I113" s="46">
        <v>179.3</v>
      </c>
      <c r="J113" s="46">
        <v>181.34</v>
      </c>
      <c r="K113" s="46">
        <v>188.57</v>
      </c>
    </row>
    <row r="114" spans="1:11" ht="43.5" customHeight="1">
      <c r="A114" s="5"/>
      <c r="B114" s="196"/>
      <c r="C114" s="56"/>
      <c r="D114" s="56"/>
      <c r="E114" s="56"/>
      <c r="F114" s="56"/>
      <c r="G114" s="56"/>
      <c r="H114" s="46"/>
      <c r="I114" s="46"/>
      <c r="J114" s="46"/>
      <c r="K114" s="46"/>
    </row>
    <row r="115" spans="1:11" ht="16.5">
      <c r="A115" s="5"/>
      <c r="B115" s="216" t="s">
        <v>12</v>
      </c>
      <c r="C115" s="217"/>
      <c r="D115" s="217"/>
      <c r="E115" s="217"/>
      <c r="F115" s="217"/>
      <c r="G115" s="218"/>
      <c r="H115" s="46">
        <f>H113</f>
        <v>164.70000000000002</v>
      </c>
      <c r="I115" s="46">
        <f t="shared" ref="I115:K115" si="24">I113</f>
        <v>179.3</v>
      </c>
      <c r="J115" s="46">
        <f t="shared" si="24"/>
        <v>181.34</v>
      </c>
      <c r="K115" s="46">
        <f t="shared" si="24"/>
        <v>188.57</v>
      </c>
    </row>
    <row r="116" spans="1:11" ht="36" customHeight="1">
      <c r="A116" s="5"/>
      <c r="B116" s="195" t="s">
        <v>81</v>
      </c>
      <c r="C116" s="56" t="s">
        <v>59</v>
      </c>
      <c r="D116" s="56" t="s">
        <v>60</v>
      </c>
      <c r="E116" s="56" t="s">
        <v>61</v>
      </c>
      <c r="F116" s="56" t="s">
        <v>64</v>
      </c>
      <c r="G116" s="56" t="s">
        <v>63</v>
      </c>
      <c r="H116" s="46">
        <v>3511.2000000000003</v>
      </c>
      <c r="I116" s="46">
        <v>3822.46</v>
      </c>
      <c r="J116" s="46">
        <v>3866.02</v>
      </c>
      <c r="K116" s="46">
        <v>4020.12</v>
      </c>
    </row>
    <row r="117" spans="1:11" ht="36" customHeight="1">
      <c r="A117" s="5"/>
      <c r="B117" s="196"/>
      <c r="C117" s="56"/>
      <c r="D117" s="56"/>
      <c r="E117" s="56"/>
      <c r="F117" s="56"/>
      <c r="G117" s="56"/>
      <c r="H117" s="46"/>
      <c r="I117" s="46"/>
      <c r="J117" s="46"/>
      <c r="K117" s="46"/>
    </row>
    <row r="118" spans="1:11" ht="16.5">
      <c r="A118" s="5"/>
      <c r="B118" s="216" t="s">
        <v>12</v>
      </c>
      <c r="C118" s="217"/>
      <c r="D118" s="217"/>
      <c r="E118" s="217"/>
      <c r="F118" s="217"/>
      <c r="G118" s="218"/>
      <c r="H118" s="46">
        <f>H116</f>
        <v>3511.2000000000003</v>
      </c>
      <c r="I118" s="46">
        <f t="shared" ref="I118:K118" si="25">I116</f>
        <v>3822.46</v>
      </c>
      <c r="J118" s="46">
        <f t="shared" si="25"/>
        <v>3866.02</v>
      </c>
      <c r="K118" s="46">
        <f t="shared" si="25"/>
        <v>4020.12</v>
      </c>
    </row>
    <row r="119" spans="1:11" ht="54" customHeight="1">
      <c r="A119" s="5"/>
      <c r="B119" s="195" t="s">
        <v>82</v>
      </c>
      <c r="C119" s="56" t="s">
        <v>59</v>
      </c>
      <c r="D119" s="56" t="s">
        <v>60</v>
      </c>
      <c r="E119" s="56" t="s">
        <v>61</v>
      </c>
      <c r="F119" s="56" t="s">
        <v>64</v>
      </c>
      <c r="G119" s="56" t="s">
        <v>63</v>
      </c>
      <c r="H119" s="46">
        <v>11743.6</v>
      </c>
      <c r="I119" s="46">
        <v>12784.65</v>
      </c>
      <c r="J119" s="46">
        <v>12930.33</v>
      </c>
      <c r="K119" s="46">
        <v>13445.75</v>
      </c>
    </row>
    <row r="120" spans="1:11" ht="33.75" customHeight="1">
      <c r="A120" s="5"/>
      <c r="B120" s="196"/>
      <c r="C120" s="56"/>
      <c r="D120" s="56"/>
      <c r="E120" s="56"/>
      <c r="F120" s="56"/>
      <c r="G120" s="56"/>
      <c r="H120" s="46"/>
      <c r="I120" s="46"/>
      <c r="J120" s="46"/>
      <c r="K120" s="46"/>
    </row>
    <row r="121" spans="1:11" ht="16.5" customHeight="1">
      <c r="A121" s="5"/>
      <c r="B121" s="216" t="s">
        <v>12</v>
      </c>
      <c r="C121" s="217"/>
      <c r="D121" s="217"/>
      <c r="E121" s="217"/>
      <c r="F121" s="217"/>
      <c r="G121" s="218"/>
      <c r="H121" s="46">
        <f>H119</f>
        <v>11743.6</v>
      </c>
      <c r="I121" s="46">
        <f t="shared" ref="I121:K121" si="26">I119</f>
        <v>12784.65</v>
      </c>
      <c r="J121" s="46">
        <f t="shared" si="26"/>
        <v>12930.33</v>
      </c>
      <c r="K121" s="46">
        <f t="shared" si="26"/>
        <v>13445.75</v>
      </c>
    </row>
    <row r="122" spans="1:11" ht="45" customHeight="1">
      <c r="A122" s="5"/>
      <c r="B122" s="195" t="s">
        <v>83</v>
      </c>
      <c r="C122" s="56" t="s">
        <v>59</v>
      </c>
      <c r="D122" s="56" t="s">
        <v>60</v>
      </c>
      <c r="E122" s="56" t="s">
        <v>61</v>
      </c>
      <c r="F122" s="56" t="s">
        <v>64</v>
      </c>
      <c r="G122" s="56" t="s">
        <v>63</v>
      </c>
      <c r="H122" s="46">
        <v>8585.8000000000011</v>
      </c>
      <c r="I122" s="46">
        <v>9346.92</v>
      </c>
      <c r="J122" s="46">
        <v>9453.43</v>
      </c>
      <c r="K122" s="46">
        <v>9830.26</v>
      </c>
    </row>
    <row r="123" spans="1:11" ht="32.25" customHeight="1">
      <c r="A123" s="5"/>
      <c r="B123" s="196"/>
      <c r="C123" s="56"/>
      <c r="D123" s="56"/>
      <c r="E123" s="56"/>
      <c r="F123" s="56"/>
      <c r="G123" s="56"/>
      <c r="H123" s="46"/>
      <c r="I123" s="46"/>
      <c r="J123" s="46"/>
      <c r="K123" s="46"/>
    </row>
    <row r="124" spans="1:11" ht="12.75" customHeight="1">
      <c r="A124" s="5"/>
      <c r="B124" s="216" t="s">
        <v>12</v>
      </c>
      <c r="C124" s="217"/>
      <c r="D124" s="217"/>
      <c r="E124" s="217"/>
      <c r="F124" s="217"/>
      <c r="G124" s="218"/>
      <c r="H124" s="46">
        <f>H122</f>
        <v>8585.8000000000011</v>
      </c>
      <c r="I124" s="46">
        <f t="shared" ref="I124:J124" si="27">I122</f>
        <v>9346.92</v>
      </c>
      <c r="J124" s="46">
        <f t="shared" si="27"/>
        <v>9453.43</v>
      </c>
      <c r="K124" s="46">
        <f>K122</f>
        <v>9830.26</v>
      </c>
    </row>
    <row r="125" spans="1:11" ht="39" customHeight="1">
      <c r="A125" s="5"/>
      <c r="B125" s="195" t="s">
        <v>50</v>
      </c>
      <c r="C125" s="56" t="s">
        <v>59</v>
      </c>
      <c r="D125" s="56" t="s">
        <v>60</v>
      </c>
      <c r="E125" s="56" t="s">
        <v>61</v>
      </c>
      <c r="F125" s="56" t="s">
        <v>62</v>
      </c>
      <c r="G125" s="56" t="s">
        <v>63</v>
      </c>
      <c r="H125" s="46">
        <v>10874.6</v>
      </c>
      <c r="I125" s="46">
        <v>11306.7</v>
      </c>
      <c r="J125" s="46">
        <v>11376</v>
      </c>
      <c r="K125" s="46">
        <v>11814.6</v>
      </c>
    </row>
    <row r="126" spans="1:11" ht="33" customHeight="1">
      <c r="A126" s="5"/>
      <c r="B126" s="196"/>
      <c r="C126" s="56"/>
      <c r="D126" s="56"/>
      <c r="E126" s="56"/>
      <c r="F126" s="56"/>
      <c r="G126" s="56"/>
      <c r="H126" s="46"/>
      <c r="I126" s="46"/>
      <c r="J126" s="46"/>
      <c r="K126" s="46"/>
    </row>
    <row r="127" spans="1:11" ht="16.5">
      <c r="A127" s="5"/>
      <c r="B127" s="216" t="s">
        <v>12</v>
      </c>
      <c r="C127" s="217"/>
      <c r="D127" s="217"/>
      <c r="E127" s="217"/>
      <c r="F127" s="217"/>
      <c r="G127" s="218"/>
      <c r="H127" s="46">
        <f>H125</f>
        <v>10874.6</v>
      </c>
      <c r="I127" s="46">
        <f t="shared" ref="I127:K127" si="28">I125</f>
        <v>11306.7</v>
      </c>
      <c r="J127" s="46">
        <f t="shared" si="28"/>
        <v>11376</v>
      </c>
      <c r="K127" s="46">
        <f t="shared" si="28"/>
        <v>11814.6</v>
      </c>
    </row>
    <row r="128" spans="1:11" ht="42" customHeight="1">
      <c r="A128" s="5"/>
      <c r="B128" s="197" t="s">
        <v>92</v>
      </c>
      <c r="C128" s="56" t="s">
        <v>59</v>
      </c>
      <c r="D128" s="56" t="s">
        <v>60</v>
      </c>
      <c r="E128" s="56" t="s">
        <v>107</v>
      </c>
      <c r="F128" s="56" t="s">
        <v>108</v>
      </c>
      <c r="G128" s="56" t="s">
        <v>70</v>
      </c>
      <c r="H128" s="46">
        <v>31242.7</v>
      </c>
      <c r="I128" s="46">
        <v>32702.880000000001</v>
      </c>
      <c r="J128" s="46">
        <v>33449.379999999997</v>
      </c>
      <c r="K128" s="46">
        <v>34765.25</v>
      </c>
    </row>
    <row r="129" spans="1:11" ht="42" hidden="1" customHeight="1">
      <c r="A129" s="5"/>
      <c r="B129" s="201"/>
      <c r="C129" s="56" t="s">
        <v>59</v>
      </c>
      <c r="D129" s="56" t="s">
        <v>60</v>
      </c>
      <c r="E129" s="56" t="s">
        <v>107</v>
      </c>
      <c r="F129" s="56" t="s">
        <v>109</v>
      </c>
      <c r="G129" s="56" t="s">
        <v>70</v>
      </c>
      <c r="H129" s="46">
        <v>0</v>
      </c>
      <c r="I129" s="46">
        <v>0</v>
      </c>
      <c r="J129" s="46">
        <v>0</v>
      </c>
      <c r="K129" s="46">
        <v>0</v>
      </c>
    </row>
    <row r="130" spans="1:11" ht="33.75" hidden="1" customHeight="1">
      <c r="A130" s="5"/>
      <c r="B130" s="201"/>
      <c r="C130" s="56" t="s">
        <v>59</v>
      </c>
      <c r="D130" s="56" t="s">
        <v>60</v>
      </c>
      <c r="E130" s="56" t="s">
        <v>107</v>
      </c>
      <c r="F130" s="56" t="s">
        <v>109</v>
      </c>
      <c r="G130" s="56" t="s">
        <v>70</v>
      </c>
      <c r="H130" s="46">
        <v>0</v>
      </c>
      <c r="I130" s="46">
        <v>0</v>
      </c>
      <c r="J130" s="46">
        <v>0</v>
      </c>
      <c r="K130" s="46">
        <v>0</v>
      </c>
    </row>
    <row r="131" spans="1:11" ht="33.75" customHeight="1">
      <c r="A131" s="5"/>
      <c r="B131" s="198"/>
      <c r="C131" s="56" t="s">
        <v>59</v>
      </c>
      <c r="D131" s="56" t="s">
        <v>60</v>
      </c>
      <c r="E131" s="56" t="s">
        <v>107</v>
      </c>
      <c r="F131" s="56" t="s">
        <v>110</v>
      </c>
      <c r="G131" s="56" t="s">
        <v>70</v>
      </c>
      <c r="H131" s="46">
        <v>805.3</v>
      </c>
      <c r="I131" s="46">
        <v>805.3</v>
      </c>
      <c r="J131" s="46">
        <v>0</v>
      </c>
      <c r="K131" s="46">
        <v>0</v>
      </c>
    </row>
    <row r="132" spans="1:11" ht="24.75" customHeight="1">
      <c r="A132" s="5"/>
      <c r="B132" s="216" t="s">
        <v>12</v>
      </c>
      <c r="C132" s="217"/>
      <c r="D132" s="217"/>
      <c r="E132" s="217"/>
      <c r="F132" s="217"/>
      <c r="G132" s="218"/>
      <c r="H132" s="46">
        <f>H128+H130+H131+H129</f>
        <v>32048</v>
      </c>
      <c r="I132" s="46">
        <f t="shared" ref="I132:K132" si="29">I128+I130+I131+I129</f>
        <v>33508.18</v>
      </c>
      <c r="J132" s="46">
        <f t="shared" si="29"/>
        <v>33449.379999999997</v>
      </c>
      <c r="K132" s="46">
        <f t="shared" si="29"/>
        <v>34765.25</v>
      </c>
    </row>
    <row r="133" spans="1:11" ht="44.25" customHeight="1">
      <c r="A133" s="5"/>
      <c r="B133" s="197" t="s">
        <v>93</v>
      </c>
      <c r="C133" s="56" t="s">
        <v>59</v>
      </c>
      <c r="D133" s="56" t="s">
        <v>60</v>
      </c>
      <c r="E133" s="56" t="s">
        <v>107</v>
      </c>
      <c r="F133" s="56" t="s">
        <v>108</v>
      </c>
      <c r="G133" s="56" t="s">
        <v>70</v>
      </c>
      <c r="H133" s="46">
        <v>16887.900000000001</v>
      </c>
      <c r="I133" s="46">
        <v>17687.650000000001</v>
      </c>
      <c r="J133" s="46">
        <v>18091.400000000001</v>
      </c>
      <c r="K133" s="46">
        <v>18803.099999999999</v>
      </c>
    </row>
    <row r="134" spans="1:11" ht="44.25" hidden="1" customHeight="1">
      <c r="A134" s="5"/>
      <c r="B134" s="201"/>
      <c r="C134" s="56" t="s">
        <v>59</v>
      </c>
      <c r="D134" s="56" t="s">
        <v>60</v>
      </c>
      <c r="E134" s="56" t="s">
        <v>107</v>
      </c>
      <c r="F134" s="56" t="s">
        <v>109</v>
      </c>
      <c r="G134" s="56" t="s">
        <v>70</v>
      </c>
      <c r="H134" s="46">
        <v>0</v>
      </c>
      <c r="I134" s="46">
        <v>0</v>
      </c>
      <c r="J134" s="46">
        <v>0</v>
      </c>
      <c r="K134" s="46">
        <v>0</v>
      </c>
    </row>
    <row r="135" spans="1:11" ht="42.75" customHeight="1">
      <c r="A135" s="5"/>
      <c r="B135" s="201"/>
      <c r="C135" s="56" t="s">
        <v>59</v>
      </c>
      <c r="D135" s="56" t="s">
        <v>60</v>
      </c>
      <c r="E135" s="56" t="s">
        <v>107</v>
      </c>
      <c r="F135" s="56" t="s">
        <v>109</v>
      </c>
      <c r="G135" s="56" t="s">
        <v>70</v>
      </c>
      <c r="H135" s="46">
        <v>94.5</v>
      </c>
      <c r="I135" s="46">
        <v>39.39</v>
      </c>
      <c r="J135" s="46">
        <v>98.93</v>
      </c>
      <c r="K135" s="46">
        <v>102.63</v>
      </c>
    </row>
    <row r="136" spans="1:11" ht="42.75" customHeight="1">
      <c r="A136" s="5"/>
      <c r="B136" s="198"/>
      <c r="C136" s="56" t="s">
        <v>59</v>
      </c>
      <c r="D136" s="56" t="s">
        <v>60</v>
      </c>
      <c r="E136" s="56" t="s">
        <v>107</v>
      </c>
      <c r="F136" s="56" t="s">
        <v>110</v>
      </c>
      <c r="G136" s="56" t="s">
        <v>70</v>
      </c>
      <c r="H136" s="46">
        <v>84.2</v>
      </c>
      <c r="I136" s="46">
        <v>84.2</v>
      </c>
      <c r="J136" s="46">
        <v>0</v>
      </c>
      <c r="K136" s="46">
        <v>0</v>
      </c>
    </row>
    <row r="137" spans="1:11" ht="16.5" customHeight="1">
      <c r="A137" s="5"/>
      <c r="B137" s="216" t="s">
        <v>12</v>
      </c>
      <c r="C137" s="217"/>
      <c r="D137" s="217"/>
      <c r="E137" s="217"/>
      <c r="F137" s="217"/>
      <c r="G137" s="218"/>
      <c r="H137" s="46">
        <f>H133+H135+H136+H134</f>
        <v>17066.600000000002</v>
      </c>
      <c r="I137" s="46">
        <f t="shared" ref="I137" si="30">I133+I135+I136+I134</f>
        <v>17811.240000000002</v>
      </c>
      <c r="J137" s="46">
        <f t="shared" ref="J137" si="31">J133+J135+J136+J134</f>
        <v>18190.330000000002</v>
      </c>
      <c r="K137" s="46">
        <f t="shared" ref="K137" si="32">K133+K135+K136+K134</f>
        <v>18905.73</v>
      </c>
    </row>
    <row r="138" spans="1:11" ht="54.75" customHeight="1">
      <c r="A138" s="5"/>
      <c r="B138" s="197" t="s">
        <v>94</v>
      </c>
      <c r="C138" s="56" t="s">
        <v>59</v>
      </c>
      <c r="D138" s="56" t="s">
        <v>60</v>
      </c>
      <c r="E138" s="56" t="s">
        <v>107</v>
      </c>
      <c r="F138" s="56" t="s">
        <v>108</v>
      </c>
      <c r="G138" s="56" t="s">
        <v>70</v>
      </c>
      <c r="H138" s="46">
        <v>10779.499999999998</v>
      </c>
      <c r="I138" s="46">
        <v>11283.3</v>
      </c>
      <c r="J138" s="46">
        <v>11540.86</v>
      </c>
      <c r="K138" s="46">
        <v>11994.87</v>
      </c>
    </row>
    <row r="139" spans="1:11" ht="54.75" hidden="1" customHeight="1">
      <c r="A139" s="5"/>
      <c r="B139" s="201"/>
      <c r="C139" s="56" t="s">
        <v>59</v>
      </c>
      <c r="D139" s="56" t="s">
        <v>60</v>
      </c>
      <c r="E139" s="56" t="s">
        <v>107</v>
      </c>
      <c r="F139" s="56" t="s">
        <v>109</v>
      </c>
      <c r="G139" s="56" t="s">
        <v>70</v>
      </c>
      <c r="H139" s="46">
        <v>0</v>
      </c>
      <c r="I139" s="46">
        <v>0</v>
      </c>
      <c r="J139" s="46">
        <v>0</v>
      </c>
      <c r="K139" s="46">
        <v>0</v>
      </c>
    </row>
    <row r="140" spans="1:11" ht="54.75" customHeight="1">
      <c r="A140" s="5"/>
      <c r="B140" s="201"/>
      <c r="C140" s="56" t="s">
        <v>59</v>
      </c>
      <c r="D140" s="56" t="s">
        <v>60</v>
      </c>
      <c r="E140" s="56" t="s">
        <v>107</v>
      </c>
      <c r="F140" s="56" t="s">
        <v>109</v>
      </c>
      <c r="G140" s="56" t="s">
        <v>70</v>
      </c>
      <c r="H140" s="46">
        <v>173.2</v>
      </c>
      <c r="I140" s="46">
        <v>72.19</v>
      </c>
      <c r="J140" s="46">
        <v>181.31</v>
      </c>
      <c r="K140" s="46">
        <v>188.08</v>
      </c>
    </row>
    <row r="141" spans="1:11" ht="54.75" customHeight="1">
      <c r="A141" s="5"/>
      <c r="B141" s="198"/>
      <c r="C141" s="56" t="s">
        <v>59</v>
      </c>
      <c r="D141" s="56" t="s">
        <v>60</v>
      </c>
      <c r="E141" s="56" t="s">
        <v>107</v>
      </c>
      <c r="F141" s="56" t="s">
        <v>110</v>
      </c>
      <c r="G141" s="56" t="s">
        <v>70</v>
      </c>
      <c r="H141" s="46">
        <v>134.69999999999999</v>
      </c>
      <c r="I141" s="46">
        <v>134.69999999999999</v>
      </c>
      <c r="J141" s="46">
        <v>0</v>
      </c>
      <c r="K141" s="46">
        <v>0</v>
      </c>
    </row>
    <row r="142" spans="1:11" ht="16.5">
      <c r="A142" s="5"/>
      <c r="B142" s="216" t="s">
        <v>12</v>
      </c>
      <c r="C142" s="217"/>
      <c r="D142" s="217"/>
      <c r="E142" s="217"/>
      <c r="F142" s="217"/>
      <c r="G142" s="218"/>
      <c r="H142" s="46">
        <f>H138+H140+H141+H139</f>
        <v>11087.4</v>
      </c>
      <c r="I142" s="46">
        <f t="shared" ref="I142" si="33">I138+I140+I141+I139</f>
        <v>11490.19</v>
      </c>
      <c r="J142" s="46">
        <f t="shared" ref="J142" si="34">J138+J140+J141+J139</f>
        <v>11722.17</v>
      </c>
      <c r="K142" s="46">
        <f t="shared" ref="K142" si="35">K138+K140+K141+K139</f>
        <v>12182.95</v>
      </c>
    </row>
    <row r="143" spans="1:11" ht="40.5" customHeight="1">
      <c r="A143" s="5"/>
      <c r="B143" s="197" t="s">
        <v>95</v>
      </c>
      <c r="C143" s="56" t="s">
        <v>59</v>
      </c>
      <c r="D143" s="56" t="s">
        <v>60</v>
      </c>
      <c r="E143" s="56" t="s">
        <v>107</v>
      </c>
      <c r="F143" s="56" t="s">
        <v>108</v>
      </c>
      <c r="G143" s="56" t="s">
        <v>70</v>
      </c>
      <c r="H143" s="46">
        <v>15845.999999999998</v>
      </c>
      <c r="I143" s="46">
        <v>16586.59</v>
      </c>
      <c r="J143" s="46">
        <v>16965.21</v>
      </c>
      <c r="K143" s="46">
        <v>17632.62</v>
      </c>
    </row>
    <row r="144" spans="1:11" ht="40.5" customHeight="1">
      <c r="A144" s="5"/>
      <c r="B144" s="201"/>
      <c r="C144" s="56" t="s">
        <v>59</v>
      </c>
      <c r="D144" s="56" t="s">
        <v>60</v>
      </c>
      <c r="E144" s="56" t="s">
        <v>107</v>
      </c>
      <c r="F144" s="56" t="s">
        <v>109</v>
      </c>
      <c r="G144" s="56" t="s">
        <v>70</v>
      </c>
      <c r="H144" s="46">
        <v>835.8</v>
      </c>
      <c r="I144" s="46">
        <v>1343.64</v>
      </c>
      <c r="J144" s="46">
        <v>0</v>
      </c>
      <c r="K144" s="46">
        <v>0</v>
      </c>
    </row>
    <row r="145" spans="1:11" ht="46.5" customHeight="1">
      <c r="A145" s="5"/>
      <c r="B145" s="201"/>
      <c r="C145" s="56" t="s">
        <v>59</v>
      </c>
      <c r="D145" s="56" t="s">
        <v>60</v>
      </c>
      <c r="E145" s="56" t="s">
        <v>107</v>
      </c>
      <c r="F145" s="56" t="s">
        <v>109</v>
      </c>
      <c r="G145" s="56" t="s">
        <v>70</v>
      </c>
      <c r="H145" s="46">
        <v>236.1</v>
      </c>
      <c r="I145" s="46">
        <v>98.41</v>
      </c>
      <c r="J145" s="46">
        <v>247.16</v>
      </c>
      <c r="K145" s="46">
        <v>256.39</v>
      </c>
    </row>
    <row r="146" spans="1:11" ht="46.5" customHeight="1">
      <c r="A146" s="5"/>
      <c r="B146" s="198"/>
      <c r="C146" s="56" t="s">
        <v>59</v>
      </c>
      <c r="D146" s="56" t="s">
        <v>60</v>
      </c>
      <c r="E146" s="56" t="s">
        <v>107</v>
      </c>
      <c r="F146" s="56" t="s">
        <v>110</v>
      </c>
      <c r="G146" s="56" t="s">
        <v>70</v>
      </c>
      <c r="H146" s="46">
        <v>33.700000000000003</v>
      </c>
      <c r="I146" s="46">
        <v>33.700000000000003</v>
      </c>
      <c r="J146" s="46">
        <v>0</v>
      </c>
      <c r="K146" s="46">
        <v>0</v>
      </c>
    </row>
    <row r="147" spans="1:11" ht="16.5">
      <c r="A147" s="5"/>
      <c r="B147" s="216" t="s">
        <v>12</v>
      </c>
      <c r="C147" s="217"/>
      <c r="D147" s="217"/>
      <c r="E147" s="217"/>
      <c r="F147" s="217"/>
      <c r="G147" s="218"/>
      <c r="H147" s="46">
        <f>H143+H145+H146+H144</f>
        <v>16951.599999999999</v>
      </c>
      <c r="I147" s="46">
        <f t="shared" ref="I147" si="36">I143+I145+I146+I144</f>
        <v>18062.34</v>
      </c>
      <c r="J147" s="46">
        <f t="shared" ref="J147" si="37">J143+J145+J146+J144</f>
        <v>17212.37</v>
      </c>
      <c r="K147" s="46">
        <f t="shared" ref="K147" si="38">K143+K145+K146+K144</f>
        <v>17889.009999999998</v>
      </c>
    </row>
    <row r="148" spans="1:11" ht="16.5">
      <c r="A148" s="5"/>
      <c r="B148" s="195" t="s">
        <v>99</v>
      </c>
      <c r="C148" s="173" t="s">
        <v>59</v>
      </c>
      <c r="D148" s="173" t="s">
        <v>60</v>
      </c>
      <c r="E148" s="173" t="s">
        <v>69</v>
      </c>
      <c r="F148" s="173" t="s">
        <v>64</v>
      </c>
      <c r="G148" s="173" t="s">
        <v>63</v>
      </c>
      <c r="H148" s="46">
        <v>5481.9800000000005</v>
      </c>
      <c r="I148" s="46">
        <v>5697.03</v>
      </c>
      <c r="J148" s="46">
        <v>5750.6100000000006</v>
      </c>
      <c r="K148" s="46">
        <v>5971.03</v>
      </c>
    </row>
    <row r="149" spans="1:11" ht="16.5" customHeight="1">
      <c r="A149" s="5"/>
      <c r="B149" s="196"/>
      <c r="C149" s="173"/>
      <c r="D149" s="173"/>
      <c r="E149" s="173"/>
      <c r="F149" s="173"/>
      <c r="G149" s="173"/>
      <c r="H149" s="46"/>
      <c r="I149" s="46"/>
      <c r="J149" s="46"/>
      <c r="K149" s="46"/>
    </row>
    <row r="150" spans="1:11" ht="16.5">
      <c r="A150" s="5"/>
      <c r="B150" s="216" t="s">
        <v>12</v>
      </c>
      <c r="C150" s="217"/>
      <c r="D150" s="217"/>
      <c r="E150" s="217"/>
      <c r="F150" s="217"/>
      <c r="G150" s="218"/>
      <c r="H150" s="46">
        <f>H148</f>
        <v>5481.9800000000005</v>
      </c>
      <c r="I150" s="46">
        <f t="shared" ref="I150:K150" si="39">I148</f>
        <v>5697.03</v>
      </c>
      <c r="J150" s="46">
        <f t="shared" si="39"/>
        <v>5750.6100000000006</v>
      </c>
      <c r="K150" s="46">
        <f t="shared" si="39"/>
        <v>5971.03</v>
      </c>
    </row>
    <row r="151" spans="1:11" ht="18" customHeight="1">
      <c r="A151" s="5"/>
      <c r="B151" s="197" t="s">
        <v>100</v>
      </c>
      <c r="C151" s="173" t="s">
        <v>59</v>
      </c>
      <c r="D151" s="173" t="s">
        <v>60</v>
      </c>
      <c r="E151" s="173" t="s">
        <v>69</v>
      </c>
      <c r="F151" s="173" t="s">
        <v>64</v>
      </c>
      <c r="G151" s="173" t="s">
        <v>63</v>
      </c>
      <c r="H151" s="46">
        <v>8957.86</v>
      </c>
      <c r="I151" s="46">
        <v>9482.08</v>
      </c>
      <c r="J151" s="46">
        <v>9571.24</v>
      </c>
      <c r="K151" s="46">
        <v>9938.1</v>
      </c>
    </row>
    <row r="152" spans="1:11" ht="46.5" customHeight="1">
      <c r="A152" s="5"/>
      <c r="B152" s="198"/>
      <c r="C152" s="173"/>
      <c r="D152" s="173"/>
      <c r="E152" s="173"/>
      <c r="F152" s="173"/>
      <c r="G152" s="173"/>
      <c r="H152" s="46"/>
      <c r="I152" s="46"/>
      <c r="J152" s="46"/>
      <c r="K152" s="46"/>
    </row>
    <row r="153" spans="1:11" ht="16.5">
      <c r="A153" s="5"/>
      <c r="B153" s="216" t="s">
        <v>12</v>
      </c>
      <c r="C153" s="217"/>
      <c r="D153" s="217"/>
      <c r="E153" s="217"/>
      <c r="F153" s="217"/>
      <c r="G153" s="218"/>
      <c r="H153" s="46">
        <f>H151</f>
        <v>8957.86</v>
      </c>
      <c r="I153" s="46">
        <f t="shared" ref="I153:K153" si="40">I151</f>
        <v>9482.08</v>
      </c>
      <c r="J153" s="46">
        <f t="shared" si="40"/>
        <v>9571.24</v>
      </c>
      <c r="K153" s="46">
        <f t="shared" si="40"/>
        <v>9938.1</v>
      </c>
    </row>
    <row r="154" spans="1:11" ht="23.25" customHeight="1">
      <c r="A154" s="5"/>
      <c r="B154" s="195" t="s">
        <v>101</v>
      </c>
      <c r="C154" s="173" t="s">
        <v>59</v>
      </c>
      <c r="D154" s="173" t="s">
        <v>60</v>
      </c>
      <c r="E154" s="173" t="s">
        <v>69</v>
      </c>
      <c r="F154" s="173" t="s">
        <v>64</v>
      </c>
      <c r="G154" s="173" t="s">
        <v>63</v>
      </c>
      <c r="H154" s="46">
        <v>243</v>
      </c>
      <c r="I154" s="46">
        <v>252.53</v>
      </c>
      <c r="J154" s="46">
        <v>254.9</v>
      </c>
      <c r="K154" s="46">
        <v>264.67</v>
      </c>
    </row>
    <row r="155" spans="1:11" ht="16.5">
      <c r="A155" s="5"/>
      <c r="B155" s="196"/>
      <c r="C155" s="173"/>
      <c r="D155" s="173"/>
      <c r="E155" s="173"/>
      <c r="F155" s="173"/>
      <c r="G155" s="173"/>
      <c r="H155" s="46"/>
      <c r="I155" s="46"/>
      <c r="J155" s="46"/>
      <c r="K155" s="46"/>
    </row>
    <row r="156" spans="1:11" ht="16.5">
      <c r="A156" s="5"/>
      <c r="B156" s="216" t="s">
        <v>12</v>
      </c>
      <c r="C156" s="217"/>
      <c r="D156" s="217"/>
      <c r="E156" s="217"/>
      <c r="F156" s="217"/>
      <c r="G156" s="218"/>
      <c r="H156" s="46">
        <f>H154</f>
        <v>243</v>
      </c>
      <c r="I156" s="46">
        <f t="shared" ref="I156:K156" si="41">I154</f>
        <v>252.53</v>
      </c>
      <c r="J156" s="46">
        <f t="shared" si="41"/>
        <v>254.9</v>
      </c>
      <c r="K156" s="46">
        <f t="shared" si="41"/>
        <v>264.67</v>
      </c>
    </row>
    <row r="157" spans="1:11" ht="22.15" customHeight="1">
      <c r="A157" s="5"/>
      <c r="B157" s="197" t="s">
        <v>52</v>
      </c>
      <c r="C157" s="78" t="s">
        <v>59</v>
      </c>
      <c r="D157" s="78" t="s">
        <v>60</v>
      </c>
      <c r="E157" s="78" t="s">
        <v>65</v>
      </c>
      <c r="F157" s="78" t="s">
        <v>62</v>
      </c>
      <c r="G157" s="78" t="s">
        <v>63</v>
      </c>
      <c r="H157" s="62">
        <v>348616.29</v>
      </c>
      <c r="I157" s="62">
        <v>369156</v>
      </c>
      <c r="J157" s="62">
        <v>373126.19999999995</v>
      </c>
      <c r="K157" s="62">
        <v>387490.9</v>
      </c>
    </row>
    <row r="158" spans="1:11" ht="22.15" customHeight="1">
      <c r="A158" s="5"/>
      <c r="B158" s="201"/>
      <c r="C158" s="78" t="s">
        <v>59</v>
      </c>
      <c r="D158" s="78" t="s">
        <v>60</v>
      </c>
      <c r="E158" s="78" t="s">
        <v>65</v>
      </c>
      <c r="F158" s="78" t="s">
        <v>62</v>
      </c>
      <c r="G158" s="78">
        <v>621</v>
      </c>
      <c r="H158" s="62">
        <v>360550.7</v>
      </c>
      <c r="I158" s="62">
        <v>389180.6</v>
      </c>
      <c r="J158" s="62">
        <v>393258.1</v>
      </c>
      <c r="K158" s="62">
        <v>408229.4</v>
      </c>
    </row>
    <row r="159" spans="1:11" ht="22.15" customHeight="1">
      <c r="A159" s="5"/>
      <c r="B159" s="198"/>
      <c r="C159" s="78"/>
      <c r="D159" s="78"/>
      <c r="E159" s="78"/>
      <c r="F159" s="78"/>
      <c r="G159" s="78"/>
      <c r="H159" s="62"/>
      <c r="I159" s="62"/>
      <c r="J159" s="62"/>
      <c r="K159" s="62"/>
    </row>
    <row r="160" spans="1:11" ht="22.15" customHeight="1">
      <c r="A160" s="5"/>
      <c r="B160" s="63" t="s">
        <v>12</v>
      </c>
      <c r="C160" s="79" t="s">
        <v>59</v>
      </c>
      <c r="D160" s="79" t="s">
        <v>60</v>
      </c>
      <c r="E160" s="79" t="s">
        <v>65</v>
      </c>
      <c r="F160" s="79" t="s">
        <v>62</v>
      </c>
      <c r="G160" s="79">
        <v>600</v>
      </c>
      <c r="H160" s="25">
        <f>H157+H158</f>
        <v>709166.99</v>
      </c>
      <c r="I160" s="25">
        <f t="shared" ref="I160:K160" si="42">I157+I158</f>
        <v>758336.6</v>
      </c>
      <c r="J160" s="25">
        <f t="shared" si="42"/>
        <v>766384.29999999993</v>
      </c>
      <c r="K160" s="25">
        <f t="shared" si="42"/>
        <v>795720.3</v>
      </c>
    </row>
    <row r="161" spans="1:11" ht="24.6" customHeight="1">
      <c r="A161" s="5"/>
      <c r="B161" s="197" t="s">
        <v>51</v>
      </c>
      <c r="C161" s="80" t="s">
        <v>59</v>
      </c>
      <c r="D161" s="80" t="s">
        <v>60</v>
      </c>
      <c r="E161" s="80" t="s">
        <v>65</v>
      </c>
      <c r="F161" s="80" t="s">
        <v>62</v>
      </c>
      <c r="G161" s="80" t="s">
        <v>63</v>
      </c>
      <c r="H161" s="26">
        <v>467739.8</v>
      </c>
      <c r="I161" s="26">
        <v>498626.34</v>
      </c>
      <c r="J161" s="26">
        <v>503988.86000000004</v>
      </c>
      <c r="K161" s="26">
        <v>523391.7</v>
      </c>
    </row>
    <row r="162" spans="1:11" ht="25.15" customHeight="1">
      <c r="A162" s="5"/>
      <c r="B162" s="220"/>
      <c r="C162" s="81" t="s">
        <v>59</v>
      </c>
      <c r="D162" s="81" t="s">
        <v>60</v>
      </c>
      <c r="E162" s="81" t="s">
        <v>65</v>
      </c>
      <c r="F162" s="81" t="s">
        <v>62</v>
      </c>
      <c r="G162" s="81">
        <v>621</v>
      </c>
      <c r="H162" s="26">
        <v>376049.4</v>
      </c>
      <c r="I162" s="26">
        <v>405910.1</v>
      </c>
      <c r="J162" s="26">
        <v>410162.8</v>
      </c>
      <c r="K162" s="26">
        <v>425777.7</v>
      </c>
    </row>
    <row r="163" spans="1:11" ht="22.15" customHeight="1">
      <c r="A163" s="5"/>
      <c r="B163" s="221"/>
      <c r="C163" s="78"/>
      <c r="D163" s="78"/>
      <c r="E163" s="78"/>
      <c r="F163" s="78"/>
      <c r="G163" s="78"/>
      <c r="H163" s="25"/>
      <c r="I163" s="26"/>
      <c r="J163" s="26"/>
      <c r="K163" s="26"/>
    </row>
    <row r="164" spans="1:11" ht="24.6" customHeight="1">
      <c r="A164" s="5"/>
      <c r="B164" s="63" t="s">
        <v>12</v>
      </c>
      <c r="C164" s="79" t="s">
        <v>59</v>
      </c>
      <c r="D164" s="79" t="s">
        <v>60</v>
      </c>
      <c r="E164" s="79" t="s">
        <v>65</v>
      </c>
      <c r="F164" s="79" t="s">
        <v>62</v>
      </c>
      <c r="G164" s="79">
        <v>600</v>
      </c>
      <c r="H164" s="25">
        <f>H161+H162</f>
        <v>843789.2</v>
      </c>
      <c r="I164" s="25">
        <f t="shared" ref="I164:K164" si="43">I161+I162</f>
        <v>904536.44</v>
      </c>
      <c r="J164" s="25">
        <f t="shared" si="43"/>
        <v>914151.66</v>
      </c>
      <c r="K164" s="25">
        <f t="shared" si="43"/>
        <v>949169.4</v>
      </c>
    </row>
    <row r="165" spans="1:11" ht="29.25" customHeight="1">
      <c r="A165" s="5"/>
      <c r="B165" s="197" t="s">
        <v>49</v>
      </c>
      <c r="C165" s="80" t="s">
        <v>59</v>
      </c>
      <c r="D165" s="80" t="s">
        <v>60</v>
      </c>
      <c r="E165" s="80" t="s">
        <v>65</v>
      </c>
      <c r="F165" s="80" t="s">
        <v>62</v>
      </c>
      <c r="G165" s="80" t="s">
        <v>63</v>
      </c>
      <c r="H165" s="26">
        <v>6537.9403794037935</v>
      </c>
      <c r="I165" s="26">
        <v>6969.6647470641365</v>
      </c>
      <c r="J165" s="26">
        <v>7044.6214430894306</v>
      </c>
      <c r="K165" s="26">
        <v>7315.8183084914181</v>
      </c>
    </row>
    <row r="166" spans="1:11" ht="29.25" customHeight="1">
      <c r="A166" s="5"/>
      <c r="B166" s="220"/>
      <c r="C166" s="81" t="s">
        <v>59</v>
      </c>
      <c r="D166" s="81" t="s">
        <v>60</v>
      </c>
      <c r="E166" s="81" t="s">
        <v>65</v>
      </c>
      <c r="F166" s="81" t="s">
        <v>62</v>
      </c>
      <c r="G166" s="81">
        <v>621</v>
      </c>
      <c r="H166" s="26">
        <v>11886.285682023487</v>
      </c>
      <c r="I166" s="26">
        <v>12830.129460252936</v>
      </c>
      <c r="J166" s="26">
        <v>12964.550982384822</v>
      </c>
      <c r="K166" s="26">
        <v>13458.111562782293</v>
      </c>
    </row>
    <row r="167" spans="1:11" ht="29.25" hidden="1" customHeight="1">
      <c r="A167" s="5"/>
      <c r="B167" s="221"/>
      <c r="C167" s="78"/>
      <c r="D167" s="78"/>
      <c r="E167" s="78"/>
      <c r="F167" s="78"/>
      <c r="G167" s="78"/>
      <c r="H167" s="26"/>
      <c r="I167" s="26"/>
      <c r="J167" s="26"/>
      <c r="K167" s="26"/>
    </row>
    <row r="168" spans="1:11" ht="24.6" customHeight="1">
      <c r="A168" s="5"/>
      <c r="B168" s="63" t="s">
        <v>12</v>
      </c>
      <c r="C168" s="79" t="s">
        <v>59</v>
      </c>
      <c r="D168" s="79" t="s">
        <v>60</v>
      </c>
      <c r="E168" s="79" t="s">
        <v>65</v>
      </c>
      <c r="F168" s="79" t="s">
        <v>62</v>
      </c>
      <c r="G168" s="79">
        <v>600</v>
      </c>
      <c r="H168" s="25">
        <f>H165+H166</f>
        <v>18424.226061427282</v>
      </c>
      <c r="I168" s="25">
        <f t="shared" ref="I168:K168" si="44">I165+I166</f>
        <v>19799.794207317071</v>
      </c>
      <c r="J168" s="25">
        <f t="shared" si="44"/>
        <v>20009.172425474251</v>
      </c>
      <c r="K168" s="25">
        <f t="shared" si="44"/>
        <v>20773.929871273711</v>
      </c>
    </row>
    <row r="169" spans="1:11" ht="29.25" customHeight="1">
      <c r="A169" s="5"/>
      <c r="B169" s="238" t="s">
        <v>72</v>
      </c>
      <c r="C169" s="78" t="s">
        <v>59</v>
      </c>
      <c r="D169" s="78" t="s">
        <v>60</v>
      </c>
      <c r="E169" s="78" t="s">
        <v>65</v>
      </c>
      <c r="F169" s="78" t="s">
        <v>62</v>
      </c>
      <c r="G169" s="82" t="s">
        <v>63</v>
      </c>
      <c r="H169" s="62">
        <v>0</v>
      </c>
      <c r="I169" s="62">
        <v>2008.2</v>
      </c>
      <c r="J169" s="62">
        <v>2029.8</v>
      </c>
      <c r="K169" s="62">
        <v>2108</v>
      </c>
    </row>
    <row r="170" spans="1:11" ht="18.75" customHeight="1">
      <c r="A170" s="5"/>
      <c r="B170" s="238"/>
      <c r="C170" s="56"/>
      <c r="D170" s="56"/>
      <c r="E170" s="56"/>
      <c r="F170" s="56"/>
      <c r="G170" s="64"/>
      <c r="H170" s="62"/>
      <c r="I170" s="62"/>
      <c r="J170" s="62"/>
      <c r="K170" s="62"/>
    </row>
    <row r="171" spans="1:11" ht="24.75" customHeight="1">
      <c r="A171" s="5"/>
      <c r="B171" s="174" t="s">
        <v>12</v>
      </c>
      <c r="C171" s="78" t="s">
        <v>59</v>
      </c>
      <c r="D171" s="78" t="s">
        <v>60</v>
      </c>
      <c r="E171" s="78" t="s">
        <v>65</v>
      </c>
      <c r="F171" s="78" t="s">
        <v>62</v>
      </c>
      <c r="G171" s="78">
        <v>600</v>
      </c>
      <c r="H171" s="67">
        <f>H169</f>
        <v>0</v>
      </c>
      <c r="I171" s="67">
        <f t="shared" ref="I171:K171" si="45">I169</f>
        <v>2008.2</v>
      </c>
      <c r="J171" s="67">
        <f t="shared" si="45"/>
        <v>2029.8</v>
      </c>
      <c r="K171" s="67">
        <f t="shared" si="45"/>
        <v>2108</v>
      </c>
    </row>
    <row r="172" spans="1:11" ht="24.75" customHeight="1">
      <c r="A172" s="5"/>
      <c r="B172" s="222" t="s">
        <v>12</v>
      </c>
      <c r="C172" s="78" t="s">
        <v>59</v>
      </c>
      <c r="D172" s="78" t="s">
        <v>60</v>
      </c>
      <c r="E172" s="78" t="s">
        <v>146</v>
      </c>
      <c r="F172" s="78" t="s">
        <v>64</v>
      </c>
      <c r="G172" s="78" t="s">
        <v>63</v>
      </c>
      <c r="H172" s="67">
        <v>98167.65</v>
      </c>
      <c r="I172" s="67">
        <v>105697</v>
      </c>
      <c r="J172" s="67">
        <v>106374.20000000001</v>
      </c>
      <c r="K172" s="67">
        <v>110798.3</v>
      </c>
    </row>
    <row r="173" spans="1:11" ht="24.75" customHeight="1">
      <c r="A173" s="5"/>
      <c r="B173" s="223"/>
      <c r="C173" s="78" t="s">
        <v>59</v>
      </c>
      <c r="D173" s="78" t="s">
        <v>60</v>
      </c>
      <c r="E173" s="78" t="s">
        <v>146</v>
      </c>
      <c r="F173" s="78" t="s">
        <v>147</v>
      </c>
      <c r="G173" s="78" t="s">
        <v>63</v>
      </c>
      <c r="H173" s="67">
        <v>1233054.3799999999</v>
      </c>
      <c r="I173" s="67">
        <v>1348371.8939999996</v>
      </c>
      <c r="J173" s="67">
        <v>1367372.0999999999</v>
      </c>
      <c r="K173" s="67">
        <v>1425859.4999999998</v>
      </c>
    </row>
    <row r="174" spans="1:11" ht="24.75" customHeight="1">
      <c r="A174" s="5"/>
      <c r="B174" s="223"/>
      <c r="C174" s="88" t="s">
        <v>59</v>
      </c>
      <c r="D174" s="56" t="s">
        <v>60</v>
      </c>
      <c r="E174" s="56" t="s">
        <v>146</v>
      </c>
      <c r="F174" s="88" t="s">
        <v>110</v>
      </c>
      <c r="G174" s="56" t="s">
        <v>63</v>
      </c>
      <c r="H174" s="67">
        <v>18761.71</v>
      </c>
      <c r="I174" s="67">
        <v>18761.71</v>
      </c>
      <c r="J174" s="67">
        <f t="shared" ref="J174:K174" si="46">J37+J61</f>
        <v>0</v>
      </c>
      <c r="K174" s="67">
        <f t="shared" si="46"/>
        <v>0</v>
      </c>
    </row>
    <row r="175" spans="1:11" ht="24.75" customHeight="1">
      <c r="A175" s="5"/>
      <c r="B175" s="223"/>
      <c r="C175" s="56" t="s">
        <v>59</v>
      </c>
      <c r="D175" s="56" t="s">
        <v>60</v>
      </c>
      <c r="E175" s="56" t="s">
        <v>61</v>
      </c>
      <c r="F175" s="56" t="s">
        <v>64</v>
      </c>
      <c r="G175" s="56" t="s">
        <v>63</v>
      </c>
      <c r="H175" s="67">
        <f>H103+H106+H109+H112+H115+H118+H121+H124</f>
        <v>77263.900000000009</v>
      </c>
      <c r="I175" s="67">
        <f>I103+I106+I109+I112+I115+I118+I121+I124</f>
        <v>84113.22</v>
      </c>
      <c r="J175" s="67">
        <f>J103+J106+J109+J112+J115+J118+J121+J124</f>
        <v>85071.709999999992</v>
      </c>
      <c r="K175" s="67">
        <f>K103+K106+K109+K112+K115+K118+K121+K124</f>
        <v>88462.78</v>
      </c>
    </row>
    <row r="176" spans="1:11" ht="24.75" customHeight="1">
      <c r="A176" s="5"/>
      <c r="B176" s="223"/>
      <c r="C176" s="56" t="s">
        <v>59</v>
      </c>
      <c r="D176" s="56" t="s">
        <v>60</v>
      </c>
      <c r="E176" s="56" t="s">
        <v>61</v>
      </c>
      <c r="F176" s="56" t="s">
        <v>62</v>
      </c>
      <c r="G176" s="56" t="s">
        <v>63</v>
      </c>
      <c r="H176" s="67">
        <f>H127</f>
        <v>10874.6</v>
      </c>
      <c r="I176" s="67">
        <f>I127</f>
        <v>11306.7</v>
      </c>
      <c r="J176" s="67">
        <f>J127</f>
        <v>11376</v>
      </c>
      <c r="K176" s="67">
        <f>K127</f>
        <v>11814.6</v>
      </c>
    </row>
    <row r="177" spans="1:11" ht="24.75" customHeight="1">
      <c r="A177" s="5"/>
      <c r="B177" s="223"/>
      <c r="C177" s="56" t="s">
        <v>59</v>
      </c>
      <c r="D177" s="56" t="s">
        <v>60</v>
      </c>
      <c r="E177" s="56" t="s">
        <v>107</v>
      </c>
      <c r="F177" s="56" t="s">
        <v>108</v>
      </c>
      <c r="G177" s="56" t="s">
        <v>70</v>
      </c>
      <c r="H177" s="67">
        <f t="shared" ref="H177:K180" si="47">H128+H133+H138+H143</f>
        <v>74756.100000000006</v>
      </c>
      <c r="I177" s="67">
        <f t="shared" si="47"/>
        <v>78260.42</v>
      </c>
      <c r="J177" s="67">
        <f t="shared" si="47"/>
        <v>80046.850000000006</v>
      </c>
      <c r="K177" s="67">
        <f t="shared" si="47"/>
        <v>83195.839999999997</v>
      </c>
    </row>
    <row r="178" spans="1:11" ht="24.75" customHeight="1">
      <c r="A178" s="5"/>
      <c r="B178" s="223"/>
      <c r="C178" s="56" t="s">
        <v>59</v>
      </c>
      <c r="D178" s="56" t="s">
        <v>60</v>
      </c>
      <c r="E178" s="56" t="s">
        <v>107</v>
      </c>
      <c r="F178" s="56" t="s">
        <v>109</v>
      </c>
      <c r="G178" s="56" t="s">
        <v>70</v>
      </c>
      <c r="H178" s="67">
        <f t="shared" si="47"/>
        <v>835.8</v>
      </c>
      <c r="I178" s="67">
        <f t="shared" si="47"/>
        <v>1343.64</v>
      </c>
      <c r="J178" s="67">
        <f t="shared" si="47"/>
        <v>0</v>
      </c>
      <c r="K178" s="67">
        <f t="shared" si="47"/>
        <v>0</v>
      </c>
    </row>
    <row r="179" spans="1:11" ht="24.75" customHeight="1">
      <c r="A179" s="5"/>
      <c r="B179" s="223"/>
      <c r="C179" s="56" t="s">
        <v>59</v>
      </c>
      <c r="D179" s="56" t="s">
        <v>60</v>
      </c>
      <c r="E179" s="56" t="s">
        <v>107</v>
      </c>
      <c r="F179" s="56" t="s">
        <v>109</v>
      </c>
      <c r="G179" s="56" t="s">
        <v>70</v>
      </c>
      <c r="H179" s="67">
        <f t="shared" si="47"/>
        <v>503.79999999999995</v>
      </c>
      <c r="I179" s="67">
        <f t="shared" si="47"/>
        <v>209.99</v>
      </c>
      <c r="J179" s="67">
        <f t="shared" si="47"/>
        <v>527.4</v>
      </c>
      <c r="K179" s="67">
        <f t="shared" si="47"/>
        <v>547.1</v>
      </c>
    </row>
    <row r="180" spans="1:11" ht="29.25" customHeight="1">
      <c r="A180" s="5"/>
      <c r="B180" s="223"/>
      <c r="C180" s="56" t="s">
        <v>59</v>
      </c>
      <c r="D180" s="56" t="s">
        <v>60</v>
      </c>
      <c r="E180" s="56" t="s">
        <v>107</v>
      </c>
      <c r="F180" s="56" t="s">
        <v>110</v>
      </c>
      <c r="G180" s="56" t="s">
        <v>70</v>
      </c>
      <c r="H180" s="67">
        <f t="shared" si="47"/>
        <v>1057.9000000000001</v>
      </c>
      <c r="I180" s="67">
        <f t="shared" si="47"/>
        <v>1057.9000000000001</v>
      </c>
      <c r="J180" s="67">
        <f t="shared" si="47"/>
        <v>0</v>
      </c>
      <c r="K180" s="67">
        <f t="shared" si="47"/>
        <v>0</v>
      </c>
    </row>
    <row r="181" spans="1:11" ht="29.25" customHeight="1">
      <c r="A181" s="5"/>
      <c r="B181" s="223"/>
      <c r="C181" s="43" t="s">
        <v>59</v>
      </c>
      <c r="D181" s="43" t="s">
        <v>60</v>
      </c>
      <c r="E181" s="43" t="s">
        <v>69</v>
      </c>
      <c r="F181" s="43" t="s">
        <v>64</v>
      </c>
      <c r="G181" s="43" t="s">
        <v>63</v>
      </c>
      <c r="H181" s="62">
        <f>H150+H153+H156</f>
        <v>14682.84</v>
      </c>
      <c r="I181" s="62">
        <f>I150+I153+I156</f>
        <v>15431.640000000001</v>
      </c>
      <c r="J181" s="62">
        <f>J150+J153+J156</f>
        <v>15576.75</v>
      </c>
      <c r="K181" s="62">
        <f>K150+K153+K156</f>
        <v>16173.800000000001</v>
      </c>
    </row>
    <row r="182" spans="1:11" ht="29.25" customHeight="1">
      <c r="A182" s="5"/>
      <c r="B182" s="223"/>
      <c r="C182" s="56" t="s">
        <v>59</v>
      </c>
      <c r="D182" s="56" t="s">
        <v>60</v>
      </c>
      <c r="E182" s="56" t="s">
        <v>65</v>
      </c>
      <c r="F182" s="56" t="s">
        <v>62</v>
      </c>
      <c r="G182" s="56" t="s">
        <v>63</v>
      </c>
      <c r="H182" s="62">
        <f>H157+H161+H165+H169</f>
        <v>822894.03037940373</v>
      </c>
      <c r="I182" s="62">
        <f>I157+I161+I165+I169</f>
        <v>876760.20474706416</v>
      </c>
      <c r="J182" s="62">
        <f>J157+J161+J165+J169</f>
        <v>886189.48144308955</v>
      </c>
      <c r="K182" s="62">
        <f>K157+K161+K165+K169</f>
        <v>920306.41830849147</v>
      </c>
    </row>
    <row r="183" spans="1:11" ht="29.25" customHeight="1">
      <c r="A183" s="5"/>
      <c r="B183" s="223"/>
      <c r="C183" s="56" t="s">
        <v>59</v>
      </c>
      <c r="D183" s="56" t="s">
        <v>60</v>
      </c>
      <c r="E183" s="56" t="s">
        <v>65</v>
      </c>
      <c r="F183" s="56" t="s">
        <v>62</v>
      </c>
      <c r="G183" s="56">
        <v>621</v>
      </c>
      <c r="H183" s="62">
        <f>H158+H162+H166</f>
        <v>748486.3856820236</v>
      </c>
      <c r="I183" s="62">
        <f>I158+I162+I166</f>
        <v>807920.82946025289</v>
      </c>
      <c r="J183" s="62">
        <f>J158+J162+J166</f>
        <v>816385.45098238473</v>
      </c>
      <c r="K183" s="62">
        <f>K158+K162+K166</f>
        <v>847465.21156278241</v>
      </c>
    </row>
    <row r="184" spans="1:11" ht="29.25" customHeight="1">
      <c r="A184" s="5"/>
      <c r="B184" s="224"/>
      <c r="C184" s="56"/>
      <c r="D184" s="56"/>
      <c r="E184" s="56"/>
      <c r="F184" s="56"/>
      <c r="G184" s="56"/>
      <c r="H184" s="62"/>
      <c r="I184" s="62"/>
      <c r="J184" s="62"/>
      <c r="K184" s="62"/>
    </row>
    <row r="185" spans="1:11" ht="24.6" customHeight="1">
      <c r="A185" s="5"/>
      <c r="B185" s="233" t="s">
        <v>121</v>
      </c>
      <c r="C185" s="234"/>
      <c r="D185" s="234"/>
      <c r="E185" s="234"/>
      <c r="F185" s="234"/>
      <c r="G185" s="235"/>
      <c r="H185" s="45">
        <f>SUM(H172:H183)</f>
        <v>3101339.0960614271</v>
      </c>
      <c r="I185" s="45">
        <f t="shared" ref="I185:K185" si="48">SUM(I172:I183)</f>
        <v>3349235.1482073162</v>
      </c>
      <c r="J185" s="45">
        <f t="shared" si="48"/>
        <v>3368919.9424254741</v>
      </c>
      <c r="K185" s="45">
        <f t="shared" si="48"/>
        <v>3504623.5498712743</v>
      </c>
    </row>
    <row r="186" spans="1:11" ht="39.75" customHeight="1">
      <c r="A186" s="5"/>
      <c r="B186" s="89" t="s">
        <v>11</v>
      </c>
      <c r="C186" s="21"/>
      <c r="D186" s="21"/>
      <c r="E186" s="21"/>
      <c r="F186" s="21"/>
      <c r="G186" s="21"/>
      <c r="H186" s="27"/>
      <c r="I186" s="27"/>
      <c r="J186" s="27"/>
      <c r="K186" s="27"/>
    </row>
    <row r="187" spans="1:11" ht="56.25" customHeight="1">
      <c r="A187" s="5"/>
      <c r="B187" s="225" t="s">
        <v>90</v>
      </c>
      <c r="C187" s="43" t="s">
        <v>59</v>
      </c>
      <c r="D187" s="43" t="s">
        <v>60</v>
      </c>
      <c r="E187" s="43" t="s">
        <v>61</v>
      </c>
      <c r="F187" s="43" t="s">
        <v>64</v>
      </c>
      <c r="G187" s="43" t="s">
        <v>63</v>
      </c>
      <c r="H187" s="62">
        <v>9040.4</v>
      </c>
      <c r="I187" s="62">
        <v>9841.82</v>
      </c>
      <c r="J187" s="62">
        <v>9953.9699999999993</v>
      </c>
      <c r="K187" s="62">
        <v>10350.75</v>
      </c>
    </row>
    <row r="188" spans="1:11" ht="92.25" customHeight="1">
      <c r="A188" s="5"/>
      <c r="B188" s="226"/>
      <c r="C188" s="43" t="s">
        <v>59</v>
      </c>
      <c r="D188" s="43" t="s">
        <v>60</v>
      </c>
      <c r="E188" s="43" t="s">
        <v>66</v>
      </c>
      <c r="F188" s="43" t="s">
        <v>67</v>
      </c>
      <c r="G188" s="43" t="s">
        <v>63</v>
      </c>
      <c r="H188" s="62">
        <v>3254.01</v>
      </c>
      <c r="I188" s="62">
        <v>3412.5</v>
      </c>
      <c r="J188" s="62">
        <v>3405.6000000000004</v>
      </c>
      <c r="K188" s="62">
        <v>3527.9000000000005</v>
      </c>
    </row>
    <row r="189" spans="1:11" ht="92.25" customHeight="1">
      <c r="A189" s="5"/>
      <c r="B189" s="227"/>
      <c r="C189" s="58" t="s">
        <v>59</v>
      </c>
      <c r="D189" s="58" t="s">
        <v>60</v>
      </c>
      <c r="E189" s="58" t="s">
        <v>146</v>
      </c>
      <c r="F189" s="58" t="s">
        <v>64</v>
      </c>
      <c r="G189" s="58" t="s">
        <v>63</v>
      </c>
      <c r="H189" s="165">
        <v>1237.55</v>
      </c>
      <c r="I189" s="165">
        <v>1237.5</v>
      </c>
      <c r="J189" s="166">
        <v>1237.5</v>
      </c>
      <c r="K189" s="166">
        <v>1237.5</v>
      </c>
    </row>
    <row r="190" spans="1:11" ht="23.65" customHeight="1">
      <c r="A190" s="5"/>
      <c r="B190" s="229" t="s">
        <v>13</v>
      </c>
      <c r="C190" s="230"/>
      <c r="D190" s="230"/>
      <c r="E190" s="230"/>
      <c r="F190" s="230"/>
      <c r="G190" s="230"/>
      <c r="H190" s="62">
        <f>H187+H188+H189</f>
        <v>13531.96</v>
      </c>
      <c r="I190" s="62">
        <f t="shared" ref="I190:K190" si="49">I187+I188+I189</f>
        <v>14491.82</v>
      </c>
      <c r="J190" s="62">
        <f t="shared" si="49"/>
        <v>14597.07</v>
      </c>
      <c r="K190" s="62">
        <f t="shared" si="49"/>
        <v>15116.150000000001</v>
      </c>
    </row>
    <row r="191" spans="1:11" ht="23.65" customHeight="1">
      <c r="A191" s="5"/>
      <c r="B191" s="231" t="s">
        <v>91</v>
      </c>
      <c r="C191" s="43" t="s">
        <v>59</v>
      </c>
      <c r="D191" s="43" t="s">
        <v>60</v>
      </c>
      <c r="E191" s="43" t="s">
        <v>61</v>
      </c>
      <c r="F191" s="43" t="s">
        <v>64</v>
      </c>
      <c r="G191" s="43" t="s">
        <v>63</v>
      </c>
      <c r="H191" s="62">
        <f>3414.3-0.1</f>
        <v>3414.2000000000003</v>
      </c>
      <c r="I191" s="62">
        <v>3716.97</v>
      </c>
      <c r="J191" s="62">
        <v>3759.33</v>
      </c>
      <c r="K191" s="62">
        <v>3909.18</v>
      </c>
    </row>
    <row r="192" spans="1:11" ht="38.25" customHeight="1">
      <c r="A192" s="5"/>
      <c r="B192" s="232"/>
      <c r="C192" s="56"/>
      <c r="D192" s="56"/>
      <c r="E192" s="56"/>
      <c r="F192" s="56"/>
      <c r="G192" s="56"/>
      <c r="H192" s="62"/>
      <c r="I192" s="62"/>
      <c r="J192" s="62"/>
      <c r="K192" s="62"/>
    </row>
    <row r="193" spans="1:11" ht="25.15" customHeight="1">
      <c r="A193" s="5"/>
      <c r="B193" s="229" t="s">
        <v>13</v>
      </c>
      <c r="C193" s="230"/>
      <c r="D193" s="230"/>
      <c r="E193" s="230"/>
      <c r="F193" s="230"/>
      <c r="G193" s="230"/>
      <c r="H193" s="62">
        <f>H191+H192</f>
        <v>3414.2000000000003</v>
      </c>
      <c r="I193" s="62">
        <f t="shared" ref="I193" si="50">I191+I192</f>
        <v>3716.97</v>
      </c>
      <c r="J193" s="62">
        <f t="shared" ref="J193" si="51">J191+J192</f>
        <v>3759.33</v>
      </c>
      <c r="K193" s="62">
        <f t="shared" ref="K193" si="52">K191+K192</f>
        <v>3909.18</v>
      </c>
    </row>
    <row r="194" spans="1:11" ht="25.15" customHeight="1">
      <c r="A194" s="1"/>
      <c r="B194" s="197" t="s">
        <v>97</v>
      </c>
      <c r="C194" s="56" t="s">
        <v>59</v>
      </c>
      <c r="D194" s="56" t="s">
        <v>60</v>
      </c>
      <c r="E194" s="56" t="s">
        <v>107</v>
      </c>
      <c r="F194" s="56" t="s">
        <v>108</v>
      </c>
      <c r="G194" s="56" t="s">
        <v>70</v>
      </c>
      <c r="H194" s="62">
        <v>3358</v>
      </c>
      <c r="I194" s="62">
        <v>3514.94</v>
      </c>
      <c r="J194" s="62">
        <v>3595.17</v>
      </c>
      <c r="K194" s="62">
        <v>3736.6</v>
      </c>
    </row>
    <row r="195" spans="1:11" ht="25.15" customHeight="1">
      <c r="A195" s="1"/>
      <c r="B195" s="198"/>
      <c r="C195" s="43" t="s">
        <v>59</v>
      </c>
      <c r="D195" s="43" t="s">
        <v>60</v>
      </c>
      <c r="E195" s="43" t="s">
        <v>69</v>
      </c>
      <c r="F195" s="43" t="s">
        <v>64</v>
      </c>
      <c r="G195" s="43" t="s">
        <v>70</v>
      </c>
      <c r="H195" s="62">
        <v>6373.0909999999994</v>
      </c>
      <c r="I195" s="62">
        <v>6631.47</v>
      </c>
      <c r="J195" s="62">
        <v>6687.76</v>
      </c>
      <c r="K195" s="62">
        <v>6949.13</v>
      </c>
    </row>
    <row r="196" spans="1:11" ht="25.15" customHeight="1">
      <c r="A196" s="1"/>
      <c r="B196" s="229" t="s">
        <v>13</v>
      </c>
      <c r="C196" s="230"/>
      <c r="D196" s="230"/>
      <c r="E196" s="230"/>
      <c r="F196" s="230"/>
      <c r="G196" s="230"/>
      <c r="H196" s="62">
        <f>H194+H195</f>
        <v>9731.0910000000003</v>
      </c>
      <c r="I196" s="62">
        <f t="shared" ref="I196" si="53">I194+I195</f>
        <v>10146.41</v>
      </c>
      <c r="J196" s="62">
        <f t="shared" ref="J196" si="54">J194+J195</f>
        <v>10282.93</v>
      </c>
      <c r="K196" s="62">
        <f t="shared" ref="K196" si="55">K194+K195</f>
        <v>10685.73</v>
      </c>
    </row>
    <row r="197" spans="1:11" ht="25.15" customHeight="1">
      <c r="A197" s="1"/>
      <c r="B197" s="197" t="s">
        <v>98</v>
      </c>
      <c r="C197" s="56" t="s">
        <v>59</v>
      </c>
      <c r="D197" s="56" t="s">
        <v>60</v>
      </c>
      <c r="E197" s="56" t="s">
        <v>107</v>
      </c>
      <c r="F197" s="56" t="s">
        <v>108</v>
      </c>
      <c r="G197" s="56" t="s">
        <v>70</v>
      </c>
      <c r="H197" s="62">
        <f>2048.6-0.04</f>
        <v>2048.56</v>
      </c>
      <c r="I197" s="62">
        <v>2144.34</v>
      </c>
      <c r="J197" s="62">
        <v>2193.29</v>
      </c>
      <c r="K197" s="62">
        <v>2279.5700000000002</v>
      </c>
    </row>
    <row r="198" spans="1:11" ht="25.15" customHeight="1">
      <c r="A198" s="1"/>
      <c r="B198" s="201"/>
      <c r="C198" s="56" t="s">
        <v>59</v>
      </c>
      <c r="D198" s="56" t="s">
        <v>60</v>
      </c>
      <c r="E198" s="56" t="s">
        <v>107</v>
      </c>
      <c r="F198" s="56" t="s">
        <v>109</v>
      </c>
      <c r="G198" s="56" t="s">
        <v>70</v>
      </c>
      <c r="H198" s="62">
        <v>339.79999999999995</v>
      </c>
      <c r="I198" s="62">
        <v>546.26</v>
      </c>
      <c r="J198" s="62">
        <v>0</v>
      </c>
      <c r="K198" s="62">
        <v>0</v>
      </c>
    </row>
    <row r="199" spans="1:11" ht="36.75" customHeight="1">
      <c r="A199" s="1"/>
      <c r="B199" s="198"/>
      <c r="C199" s="43" t="s">
        <v>59</v>
      </c>
      <c r="D199" s="43" t="s">
        <v>60</v>
      </c>
      <c r="E199" s="43" t="s">
        <v>69</v>
      </c>
      <c r="F199" s="43" t="s">
        <v>64</v>
      </c>
      <c r="G199" s="43" t="s">
        <v>70</v>
      </c>
      <c r="H199" s="62">
        <v>13228.621999999999</v>
      </c>
      <c r="I199" s="62">
        <v>13764.93</v>
      </c>
      <c r="J199" s="62">
        <v>13881.77</v>
      </c>
      <c r="K199" s="62">
        <v>14424.29</v>
      </c>
    </row>
    <row r="200" spans="1:11" ht="25.15" customHeight="1">
      <c r="A200" s="1"/>
      <c r="B200" s="229" t="s">
        <v>13</v>
      </c>
      <c r="C200" s="230"/>
      <c r="D200" s="230"/>
      <c r="E200" s="230"/>
      <c r="F200" s="230"/>
      <c r="G200" s="230"/>
      <c r="H200" s="62">
        <f>H197+H199+H198</f>
        <v>15616.981999999998</v>
      </c>
      <c r="I200" s="62">
        <f t="shared" ref="I200:K200" si="56">I197+I199+I198</f>
        <v>16455.53</v>
      </c>
      <c r="J200" s="62">
        <f t="shared" si="56"/>
        <v>16075.060000000001</v>
      </c>
      <c r="K200" s="62">
        <f t="shared" si="56"/>
        <v>16703.86</v>
      </c>
    </row>
    <row r="201" spans="1:11" ht="48" customHeight="1">
      <c r="A201" s="1"/>
      <c r="B201" s="197" t="s">
        <v>102</v>
      </c>
      <c r="C201" s="43" t="s">
        <v>59</v>
      </c>
      <c r="D201" s="43" t="s">
        <v>60</v>
      </c>
      <c r="E201" s="43" t="s">
        <v>69</v>
      </c>
      <c r="F201" s="43" t="s">
        <v>64</v>
      </c>
      <c r="G201" s="43" t="s">
        <v>63</v>
      </c>
      <c r="H201" s="62">
        <v>12503.86</v>
      </c>
      <c r="I201" s="62">
        <v>12994.36</v>
      </c>
      <c r="J201" s="62">
        <v>13116.55</v>
      </c>
      <c r="K201" s="62">
        <v>13619.3</v>
      </c>
    </row>
    <row r="202" spans="1:11" ht="48.75" customHeight="1">
      <c r="A202" s="1"/>
      <c r="B202" s="198"/>
      <c r="C202" s="173"/>
      <c r="D202" s="173"/>
      <c r="E202" s="173"/>
      <c r="F202" s="173"/>
      <c r="G202" s="173"/>
      <c r="H202" s="62"/>
      <c r="I202" s="62"/>
      <c r="J202" s="62"/>
      <c r="K202" s="62"/>
    </row>
    <row r="203" spans="1:11" ht="25.15" customHeight="1">
      <c r="A203" s="1"/>
      <c r="B203" s="229" t="s">
        <v>13</v>
      </c>
      <c r="C203" s="230"/>
      <c r="D203" s="230"/>
      <c r="E203" s="230"/>
      <c r="F203" s="230"/>
      <c r="G203" s="230"/>
      <c r="H203" s="62">
        <f>H201+H202</f>
        <v>12503.86</v>
      </c>
      <c r="I203" s="62">
        <f t="shared" ref="I203" si="57">I201+I202</f>
        <v>12994.36</v>
      </c>
      <c r="J203" s="62">
        <f t="shared" ref="J203" si="58">J201+J202</f>
        <v>13116.55</v>
      </c>
      <c r="K203" s="62">
        <f t="shared" ref="K203" si="59">K201+K202</f>
        <v>13619.3</v>
      </c>
    </row>
    <row r="204" spans="1:11" ht="42.75" customHeight="1">
      <c r="A204" s="1"/>
      <c r="B204" s="207" t="s">
        <v>117</v>
      </c>
      <c r="C204" s="43" t="s">
        <v>59</v>
      </c>
      <c r="D204" s="43" t="s">
        <v>60</v>
      </c>
      <c r="E204" s="43" t="s">
        <v>69</v>
      </c>
      <c r="F204" s="43" t="s">
        <v>64</v>
      </c>
      <c r="G204" s="43" t="s">
        <v>70</v>
      </c>
      <c r="H204" s="62">
        <v>8398.2459999999992</v>
      </c>
      <c r="I204" s="62">
        <v>8738.73</v>
      </c>
      <c r="J204" s="62">
        <v>8812.9</v>
      </c>
      <c r="K204" s="62">
        <v>9157.32</v>
      </c>
    </row>
    <row r="205" spans="1:11" ht="42.75" customHeight="1">
      <c r="A205" s="1"/>
      <c r="B205" s="208"/>
      <c r="C205" s="173"/>
      <c r="D205" s="173"/>
      <c r="E205" s="173"/>
      <c r="F205" s="173"/>
      <c r="G205" s="173"/>
      <c r="H205" s="62"/>
      <c r="I205" s="62"/>
      <c r="J205" s="62"/>
      <c r="K205" s="62"/>
    </row>
    <row r="206" spans="1:11" ht="25.15" customHeight="1">
      <c r="A206" s="1"/>
      <c r="B206" s="229" t="s">
        <v>13</v>
      </c>
      <c r="C206" s="230"/>
      <c r="D206" s="230"/>
      <c r="E206" s="230"/>
      <c r="F206" s="230"/>
      <c r="G206" s="230"/>
      <c r="H206" s="62">
        <f>H204+H205</f>
        <v>8398.2459999999992</v>
      </c>
      <c r="I206" s="62">
        <f t="shared" ref="I206" si="60">I204+I205</f>
        <v>8738.73</v>
      </c>
      <c r="J206" s="62">
        <f t="shared" ref="J206" si="61">J204+J205</f>
        <v>8812.9</v>
      </c>
      <c r="K206" s="62">
        <f t="shared" ref="K206" si="62">K204+K205</f>
        <v>9157.32</v>
      </c>
    </row>
    <row r="207" spans="1:11" ht="25.15" customHeight="1">
      <c r="A207" s="1"/>
      <c r="B207" s="239" t="s">
        <v>123</v>
      </c>
      <c r="C207" s="58" t="s">
        <v>59</v>
      </c>
      <c r="D207" s="58" t="s">
        <v>60</v>
      </c>
      <c r="E207" s="58" t="s">
        <v>146</v>
      </c>
      <c r="F207" s="58" t="s">
        <v>64</v>
      </c>
      <c r="G207" s="58" t="s">
        <v>63</v>
      </c>
      <c r="H207" s="62">
        <f>H189</f>
        <v>1237.55</v>
      </c>
      <c r="I207" s="62">
        <f t="shared" ref="I207:K207" si="63">I189</f>
        <v>1237.5</v>
      </c>
      <c r="J207" s="62">
        <f t="shared" si="63"/>
        <v>1237.5</v>
      </c>
      <c r="K207" s="62">
        <f t="shared" si="63"/>
        <v>1237.5</v>
      </c>
    </row>
    <row r="208" spans="1:11" ht="25.15" customHeight="1">
      <c r="A208" s="1"/>
      <c r="B208" s="240"/>
      <c r="C208" s="43" t="s">
        <v>59</v>
      </c>
      <c r="D208" s="43" t="s">
        <v>60</v>
      </c>
      <c r="E208" s="43" t="s">
        <v>61</v>
      </c>
      <c r="F208" s="43" t="s">
        <v>64</v>
      </c>
      <c r="G208" s="43" t="s">
        <v>63</v>
      </c>
      <c r="H208" s="62">
        <f>H187+H191</f>
        <v>12454.6</v>
      </c>
      <c r="I208" s="62">
        <f>I187+I191</f>
        <v>13558.789999999999</v>
      </c>
      <c r="J208" s="62">
        <f>J187+J191</f>
        <v>13713.3</v>
      </c>
      <c r="K208" s="62">
        <f>K187+K191</f>
        <v>14259.93</v>
      </c>
    </row>
    <row r="209" spans="1:11" ht="25.15" customHeight="1">
      <c r="A209" s="1"/>
      <c r="B209" s="240"/>
      <c r="C209" s="43" t="s">
        <v>59</v>
      </c>
      <c r="D209" s="43" t="s">
        <v>60</v>
      </c>
      <c r="E209" s="43" t="s">
        <v>66</v>
      </c>
      <c r="F209" s="43" t="s">
        <v>67</v>
      </c>
      <c r="G209" s="43" t="s">
        <v>63</v>
      </c>
      <c r="H209" s="62">
        <f>H188</f>
        <v>3254.01</v>
      </c>
      <c r="I209" s="62">
        <f>I188</f>
        <v>3412.5</v>
      </c>
      <c r="J209" s="62">
        <f>J188</f>
        <v>3405.6000000000004</v>
      </c>
      <c r="K209" s="62">
        <f>K188</f>
        <v>3527.9000000000005</v>
      </c>
    </row>
    <row r="210" spans="1:11" ht="25.15" customHeight="1">
      <c r="A210" s="1"/>
      <c r="B210" s="240"/>
      <c r="C210" s="56" t="s">
        <v>59</v>
      </c>
      <c r="D210" s="56" t="s">
        <v>60</v>
      </c>
      <c r="E210" s="56" t="s">
        <v>107</v>
      </c>
      <c r="F210" s="56" t="s">
        <v>108</v>
      </c>
      <c r="G210" s="56" t="s">
        <v>70</v>
      </c>
      <c r="H210" s="62">
        <f>H194+H197</f>
        <v>5406.5599999999995</v>
      </c>
      <c r="I210" s="62">
        <f>I194+I197</f>
        <v>5659.2800000000007</v>
      </c>
      <c r="J210" s="62">
        <f>J194+J197</f>
        <v>5788.46</v>
      </c>
      <c r="K210" s="62">
        <f>K194+K197</f>
        <v>6016.17</v>
      </c>
    </row>
    <row r="211" spans="1:11" ht="25.15" customHeight="1">
      <c r="A211" s="1"/>
      <c r="B211" s="240"/>
      <c r="C211" s="56" t="s">
        <v>59</v>
      </c>
      <c r="D211" s="56" t="s">
        <v>60</v>
      </c>
      <c r="E211" s="56" t="s">
        <v>107</v>
      </c>
      <c r="F211" s="56" t="s">
        <v>109</v>
      </c>
      <c r="G211" s="56" t="s">
        <v>70</v>
      </c>
      <c r="H211" s="62">
        <f>H198</f>
        <v>339.79999999999995</v>
      </c>
      <c r="I211" s="62">
        <f t="shared" ref="I211:K211" si="64">I198</f>
        <v>546.26</v>
      </c>
      <c r="J211" s="62">
        <f t="shared" si="64"/>
        <v>0</v>
      </c>
      <c r="K211" s="62">
        <f t="shared" si="64"/>
        <v>0</v>
      </c>
    </row>
    <row r="212" spans="1:11" ht="25.15" customHeight="1">
      <c r="A212" s="1"/>
      <c r="B212" s="240"/>
      <c r="C212" s="43" t="s">
        <v>59</v>
      </c>
      <c r="D212" s="43" t="s">
        <v>60</v>
      </c>
      <c r="E212" s="43" t="s">
        <v>69</v>
      </c>
      <c r="F212" s="43" t="s">
        <v>64</v>
      </c>
      <c r="G212" s="43" t="s">
        <v>63</v>
      </c>
      <c r="H212" s="62">
        <f>H203</f>
        <v>12503.86</v>
      </c>
      <c r="I212" s="62">
        <f t="shared" ref="I212:K212" si="65">I203</f>
        <v>12994.36</v>
      </c>
      <c r="J212" s="62">
        <f t="shared" si="65"/>
        <v>13116.55</v>
      </c>
      <c r="K212" s="62">
        <f t="shared" si="65"/>
        <v>13619.3</v>
      </c>
    </row>
    <row r="213" spans="1:11" ht="25.15" customHeight="1">
      <c r="A213" s="1"/>
      <c r="B213" s="241"/>
      <c r="C213" s="43" t="s">
        <v>59</v>
      </c>
      <c r="D213" s="43" t="s">
        <v>60</v>
      </c>
      <c r="E213" s="43" t="s">
        <v>69</v>
      </c>
      <c r="F213" s="43" t="s">
        <v>64</v>
      </c>
      <c r="G213" s="43" t="s">
        <v>70</v>
      </c>
      <c r="H213" s="62">
        <f>H195+H199+H204</f>
        <v>27999.958999999999</v>
      </c>
      <c r="I213" s="62">
        <f>I195+I199+I204</f>
        <v>29135.13</v>
      </c>
      <c r="J213" s="62">
        <f>J195+J199+J204</f>
        <v>29382.43</v>
      </c>
      <c r="K213" s="62">
        <f>K195+K199+K204</f>
        <v>30530.74</v>
      </c>
    </row>
    <row r="214" spans="1:11" ht="25.15" customHeight="1">
      <c r="A214" s="1"/>
      <c r="B214" s="233" t="s">
        <v>121</v>
      </c>
      <c r="C214" s="234"/>
      <c r="D214" s="234"/>
      <c r="E214" s="234"/>
      <c r="F214" s="234"/>
      <c r="G214" s="235"/>
      <c r="H214" s="83">
        <f>SUM(H207:H213)</f>
        <v>63196.339000000007</v>
      </c>
      <c r="I214" s="83">
        <f t="shared" ref="I214:K214" si="66">SUM(I207:I213)</f>
        <v>66543.820000000007</v>
      </c>
      <c r="J214" s="83">
        <f t="shared" si="66"/>
        <v>66643.839999999997</v>
      </c>
      <c r="K214" s="83">
        <f t="shared" si="66"/>
        <v>69191.540000000008</v>
      </c>
    </row>
    <row r="215" spans="1:11" ht="65.25" customHeight="1">
      <c r="B215" s="236" t="s">
        <v>36</v>
      </c>
      <c r="C215" s="237"/>
      <c r="D215" s="237"/>
      <c r="E215" s="237"/>
      <c r="F215" s="237"/>
      <c r="G215" s="237"/>
      <c r="H215" s="83">
        <f>H185+H214</f>
        <v>3164535.4350614273</v>
      </c>
      <c r="I215" s="83">
        <f>I185+I214</f>
        <v>3415778.968207316</v>
      </c>
      <c r="J215" s="83">
        <f>J185+J214</f>
        <v>3435563.7824254739</v>
      </c>
      <c r="K215" s="83">
        <f>K185+K214</f>
        <v>3573815.0898712743</v>
      </c>
    </row>
    <row r="216" spans="1:11" ht="9" hidden="1" customHeight="1">
      <c r="H216" s="68"/>
      <c r="I216" s="68"/>
      <c r="J216" s="68"/>
      <c r="K216" s="68"/>
    </row>
    <row r="217" spans="1:11" ht="110.25" customHeight="1">
      <c r="B217" s="112"/>
      <c r="C217" s="112"/>
      <c r="D217" s="112"/>
      <c r="E217" s="112"/>
      <c r="F217" s="112"/>
      <c r="G217" s="112"/>
      <c r="H217" s="112"/>
      <c r="I217" s="112"/>
      <c r="J217" s="112"/>
      <c r="K217" s="112"/>
    </row>
    <row r="218" spans="1:11" ht="87" customHeight="1">
      <c r="B218" s="228"/>
      <c r="C218" s="228"/>
      <c r="D218" s="228"/>
      <c r="E218" s="228"/>
      <c r="F218" s="228"/>
      <c r="G218" s="228"/>
      <c r="H218" s="228"/>
      <c r="I218" s="228"/>
      <c r="J218" s="228"/>
      <c r="K218" s="228"/>
    </row>
  </sheetData>
  <mergeCells count="102">
    <mergeCell ref="B24:G24"/>
    <mergeCell ref="B25:B27"/>
    <mergeCell ref="B28:G28"/>
    <mergeCell ref="B113:B114"/>
    <mergeCell ref="B116:B117"/>
    <mergeCell ref="B119:B120"/>
    <mergeCell ref="B122:B123"/>
    <mergeCell ref="B125:B126"/>
    <mergeCell ref="B148:B149"/>
    <mergeCell ref="B142:G142"/>
    <mergeCell ref="B128:B131"/>
    <mergeCell ref="B137:G137"/>
    <mergeCell ref="B143:B146"/>
    <mergeCell ref="B147:G147"/>
    <mergeCell ref="B40:G40"/>
    <mergeCell ref="B41:B43"/>
    <mergeCell ref="B44:G44"/>
    <mergeCell ref="B45:B47"/>
    <mergeCell ref="B48:G48"/>
    <mergeCell ref="B29:B31"/>
    <mergeCell ref="B32:G32"/>
    <mergeCell ref="B33:B35"/>
    <mergeCell ref="B36:G36"/>
    <mergeCell ref="B37:B39"/>
    <mergeCell ref="B7:K7"/>
    <mergeCell ref="B9:B10"/>
    <mergeCell ref="H9:K9"/>
    <mergeCell ref="C9:G9"/>
    <mergeCell ref="B13:B15"/>
    <mergeCell ref="B16:G16"/>
    <mergeCell ref="B17:B19"/>
    <mergeCell ref="B20:G20"/>
    <mergeCell ref="B21:B23"/>
    <mergeCell ref="B218:K218"/>
    <mergeCell ref="B193:G193"/>
    <mergeCell ref="B165:B167"/>
    <mergeCell ref="B190:G190"/>
    <mergeCell ref="B191:B192"/>
    <mergeCell ref="B185:G185"/>
    <mergeCell ref="B215:G215"/>
    <mergeCell ref="B197:B199"/>
    <mergeCell ref="B200:G200"/>
    <mergeCell ref="B201:B202"/>
    <mergeCell ref="B203:G203"/>
    <mergeCell ref="B214:G214"/>
    <mergeCell ref="B194:B195"/>
    <mergeCell ref="B196:G196"/>
    <mergeCell ref="B204:B205"/>
    <mergeCell ref="B169:B170"/>
    <mergeCell ref="B207:B213"/>
    <mergeCell ref="B206:G206"/>
    <mergeCell ref="B161:B163"/>
    <mergeCell ref="B172:B184"/>
    <mergeCell ref="B187:B189"/>
    <mergeCell ref="B109:G109"/>
    <mergeCell ref="B121:G121"/>
    <mergeCell ref="B124:G124"/>
    <mergeCell ref="B127:G127"/>
    <mergeCell ref="B132:G132"/>
    <mergeCell ref="B157:B159"/>
    <mergeCell ref="B110:B111"/>
    <mergeCell ref="B118:G118"/>
    <mergeCell ref="B115:G115"/>
    <mergeCell ref="B138:B141"/>
    <mergeCell ref="B133:B136"/>
    <mergeCell ref="B150:G150"/>
    <mergeCell ref="B151:B152"/>
    <mergeCell ref="B153:G153"/>
    <mergeCell ref="B154:B155"/>
    <mergeCell ref="B156:G156"/>
    <mergeCell ref="B60:G60"/>
    <mergeCell ref="B61:B63"/>
    <mergeCell ref="B65:B67"/>
    <mergeCell ref="B68:G68"/>
    <mergeCell ref="B69:B71"/>
    <mergeCell ref="B49:B51"/>
    <mergeCell ref="B52:G52"/>
    <mergeCell ref="B53:B55"/>
    <mergeCell ref="B56:G56"/>
    <mergeCell ref="B57:B59"/>
    <mergeCell ref="B64:G64"/>
    <mergeCell ref="B72:G72"/>
    <mergeCell ref="B73:B75"/>
    <mergeCell ref="B76:G76"/>
    <mergeCell ref="B77:B79"/>
    <mergeCell ref="B84:G84"/>
    <mergeCell ref="B88:G88"/>
    <mergeCell ref="B100:G100"/>
    <mergeCell ref="B112:G112"/>
    <mergeCell ref="B92:G92"/>
    <mergeCell ref="B93:B95"/>
    <mergeCell ref="B96:G96"/>
    <mergeCell ref="B97:B99"/>
    <mergeCell ref="B80:G80"/>
    <mergeCell ref="B81:B83"/>
    <mergeCell ref="B85:B87"/>
    <mergeCell ref="B103:G103"/>
    <mergeCell ref="B89:B91"/>
    <mergeCell ref="B106:G106"/>
    <mergeCell ref="B101:B102"/>
    <mergeCell ref="B104:B105"/>
    <mergeCell ref="B107:B108"/>
  </mergeCells>
  <phoneticPr fontId="6" type="noConversion"/>
  <pageMargins left="0.9055118110236221" right="0.39370078740157483" top="0.74803149606299213" bottom="0.55118110236220474" header="0.15748031496062992" footer="0.35433070866141736"/>
  <pageSetup paperSize="9" scale="60" firstPageNumber="37" fitToWidth="0"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L35"/>
  <sheetViews>
    <sheetView showGridLines="0" view="pageBreakPreview" zoomScale="77" zoomScaleSheetLayoutView="77" workbookViewId="0">
      <pane xSplit="1" ySplit="11" topLeftCell="B12" activePane="bottomRight" state="frozen"/>
      <selection pane="topRight" activeCell="B1" sqref="B1"/>
      <selection pane="bottomLeft" activeCell="A11" sqref="A11"/>
      <selection pane="bottomRight" activeCell="J30" sqref="J30"/>
    </sheetView>
  </sheetViews>
  <sheetFormatPr defaultRowHeight="12.75"/>
  <cols>
    <col min="1" max="1" width="2.140625" style="3" customWidth="1"/>
    <col min="2" max="2" width="11.28515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255" width="9.140625" style="3"/>
    <col min="256" max="256" width="2.140625" style="3" customWidth="1"/>
    <col min="257" max="257" width="11.28515625" style="3" customWidth="1"/>
    <col min="258" max="258" width="11.140625" style="3" customWidth="1"/>
    <col min="259" max="259" width="11.5703125" style="3" customWidth="1"/>
    <col min="260" max="260" width="22.85546875" style="3" customWidth="1"/>
    <col min="261" max="261" width="12.5703125" style="3" customWidth="1"/>
    <col min="262" max="262" width="26.85546875" style="3" customWidth="1"/>
    <col min="263" max="263" width="26.140625" style="3" customWidth="1"/>
    <col min="264" max="264" width="25.85546875" style="3" customWidth="1"/>
    <col min="265" max="265" width="26.42578125" style="3" customWidth="1"/>
    <col min="266" max="511" width="9.140625" style="3"/>
    <col min="512" max="512" width="2.140625" style="3" customWidth="1"/>
    <col min="513" max="513" width="11.28515625" style="3" customWidth="1"/>
    <col min="514" max="514" width="11.140625" style="3" customWidth="1"/>
    <col min="515" max="515" width="11.5703125" style="3" customWidth="1"/>
    <col min="516" max="516" width="22.85546875" style="3" customWidth="1"/>
    <col min="517" max="517" width="12.5703125" style="3" customWidth="1"/>
    <col min="518" max="518" width="26.85546875" style="3" customWidth="1"/>
    <col min="519" max="519" width="26.140625" style="3" customWidth="1"/>
    <col min="520" max="520" width="25.85546875" style="3" customWidth="1"/>
    <col min="521" max="521" width="26.42578125" style="3" customWidth="1"/>
    <col min="522" max="767" width="9.140625" style="3"/>
    <col min="768" max="768" width="2.140625" style="3" customWidth="1"/>
    <col min="769" max="769" width="11.28515625" style="3" customWidth="1"/>
    <col min="770" max="770" width="11.140625" style="3" customWidth="1"/>
    <col min="771" max="771" width="11.5703125" style="3" customWidth="1"/>
    <col min="772" max="772" width="22.85546875" style="3" customWidth="1"/>
    <col min="773" max="773" width="12.5703125" style="3" customWidth="1"/>
    <col min="774" max="774" width="26.85546875" style="3" customWidth="1"/>
    <col min="775" max="775" width="26.140625" style="3" customWidth="1"/>
    <col min="776" max="776" width="25.85546875" style="3" customWidth="1"/>
    <col min="777" max="777" width="26.42578125" style="3" customWidth="1"/>
    <col min="778" max="1023" width="9.140625" style="3"/>
    <col min="1024" max="1024" width="2.140625" style="3" customWidth="1"/>
    <col min="1025" max="1025" width="11.28515625" style="3" customWidth="1"/>
    <col min="1026" max="1026" width="11.140625" style="3" customWidth="1"/>
    <col min="1027" max="1027" width="11.5703125" style="3" customWidth="1"/>
    <col min="1028" max="1028" width="22.85546875" style="3" customWidth="1"/>
    <col min="1029" max="1029" width="12.5703125" style="3" customWidth="1"/>
    <col min="1030" max="1030" width="26.85546875" style="3" customWidth="1"/>
    <col min="1031" max="1031" width="26.140625" style="3" customWidth="1"/>
    <col min="1032" max="1032" width="25.85546875" style="3" customWidth="1"/>
    <col min="1033" max="1033" width="26.42578125" style="3" customWidth="1"/>
    <col min="1034" max="1279" width="9.140625" style="3"/>
    <col min="1280" max="1280" width="2.140625" style="3" customWidth="1"/>
    <col min="1281" max="1281" width="11.28515625" style="3" customWidth="1"/>
    <col min="1282" max="1282" width="11.140625" style="3" customWidth="1"/>
    <col min="1283" max="1283" width="11.5703125" style="3" customWidth="1"/>
    <col min="1284" max="1284" width="22.85546875" style="3" customWidth="1"/>
    <col min="1285" max="1285" width="12.5703125" style="3" customWidth="1"/>
    <col min="1286" max="1286" width="26.85546875" style="3" customWidth="1"/>
    <col min="1287" max="1287" width="26.140625" style="3" customWidth="1"/>
    <col min="1288" max="1288" width="25.85546875" style="3" customWidth="1"/>
    <col min="1289" max="1289" width="26.42578125" style="3" customWidth="1"/>
    <col min="1290" max="1535" width="9.140625" style="3"/>
    <col min="1536" max="1536" width="2.140625" style="3" customWidth="1"/>
    <col min="1537" max="1537" width="11.28515625" style="3" customWidth="1"/>
    <col min="1538" max="1538" width="11.140625" style="3" customWidth="1"/>
    <col min="1539" max="1539" width="11.5703125" style="3" customWidth="1"/>
    <col min="1540" max="1540" width="22.85546875" style="3" customWidth="1"/>
    <col min="1541" max="1541" width="12.5703125" style="3" customWidth="1"/>
    <col min="1542" max="1542" width="26.85546875" style="3" customWidth="1"/>
    <col min="1543" max="1543" width="26.140625" style="3" customWidth="1"/>
    <col min="1544" max="1544" width="25.85546875" style="3" customWidth="1"/>
    <col min="1545" max="1545" width="26.42578125" style="3" customWidth="1"/>
    <col min="1546" max="1791" width="9.140625" style="3"/>
    <col min="1792" max="1792" width="2.140625" style="3" customWidth="1"/>
    <col min="1793" max="1793" width="11.28515625" style="3" customWidth="1"/>
    <col min="1794" max="1794" width="11.140625" style="3" customWidth="1"/>
    <col min="1795" max="1795" width="11.5703125" style="3" customWidth="1"/>
    <col min="1796" max="1796" width="22.85546875" style="3" customWidth="1"/>
    <col min="1797" max="1797" width="12.5703125" style="3" customWidth="1"/>
    <col min="1798" max="1798" width="26.85546875" style="3" customWidth="1"/>
    <col min="1799" max="1799" width="26.140625" style="3" customWidth="1"/>
    <col min="1800" max="1800" width="25.85546875" style="3" customWidth="1"/>
    <col min="1801" max="1801" width="26.42578125" style="3" customWidth="1"/>
    <col min="1802" max="2047" width="9.140625" style="3"/>
    <col min="2048" max="2048" width="2.140625" style="3" customWidth="1"/>
    <col min="2049" max="2049" width="11.28515625" style="3" customWidth="1"/>
    <col min="2050" max="2050" width="11.140625" style="3" customWidth="1"/>
    <col min="2051" max="2051" width="11.5703125" style="3" customWidth="1"/>
    <col min="2052" max="2052" width="22.85546875" style="3" customWidth="1"/>
    <col min="2053" max="2053" width="12.5703125" style="3" customWidth="1"/>
    <col min="2054" max="2054" width="26.85546875" style="3" customWidth="1"/>
    <col min="2055" max="2055" width="26.140625" style="3" customWidth="1"/>
    <col min="2056" max="2056" width="25.85546875" style="3" customWidth="1"/>
    <col min="2057" max="2057" width="26.42578125" style="3" customWidth="1"/>
    <col min="2058" max="2303" width="9.140625" style="3"/>
    <col min="2304" max="2304" width="2.140625" style="3" customWidth="1"/>
    <col min="2305" max="2305" width="11.28515625" style="3" customWidth="1"/>
    <col min="2306" max="2306" width="11.140625" style="3" customWidth="1"/>
    <col min="2307" max="2307" width="11.5703125" style="3" customWidth="1"/>
    <col min="2308" max="2308" width="22.85546875" style="3" customWidth="1"/>
    <col min="2309" max="2309" width="12.5703125" style="3" customWidth="1"/>
    <col min="2310" max="2310" width="26.85546875" style="3" customWidth="1"/>
    <col min="2311" max="2311" width="26.140625" style="3" customWidth="1"/>
    <col min="2312" max="2312" width="25.85546875" style="3" customWidth="1"/>
    <col min="2313" max="2313" width="26.42578125" style="3" customWidth="1"/>
    <col min="2314" max="2559" width="9.140625" style="3"/>
    <col min="2560" max="2560" width="2.140625" style="3" customWidth="1"/>
    <col min="2561" max="2561" width="11.28515625" style="3" customWidth="1"/>
    <col min="2562" max="2562" width="11.140625" style="3" customWidth="1"/>
    <col min="2563" max="2563" width="11.5703125" style="3" customWidth="1"/>
    <col min="2564" max="2564" width="22.85546875" style="3" customWidth="1"/>
    <col min="2565" max="2565" width="12.5703125" style="3" customWidth="1"/>
    <col min="2566" max="2566" width="26.85546875" style="3" customWidth="1"/>
    <col min="2567" max="2567" width="26.140625" style="3" customWidth="1"/>
    <col min="2568" max="2568" width="25.85546875" style="3" customWidth="1"/>
    <col min="2569" max="2569" width="26.42578125" style="3" customWidth="1"/>
    <col min="2570" max="2815" width="9.140625" style="3"/>
    <col min="2816" max="2816" width="2.140625" style="3" customWidth="1"/>
    <col min="2817" max="2817" width="11.28515625" style="3" customWidth="1"/>
    <col min="2818" max="2818" width="11.140625" style="3" customWidth="1"/>
    <col min="2819" max="2819" width="11.5703125" style="3" customWidth="1"/>
    <col min="2820" max="2820" width="22.85546875" style="3" customWidth="1"/>
    <col min="2821" max="2821" width="12.5703125" style="3" customWidth="1"/>
    <col min="2822" max="2822" width="26.85546875" style="3" customWidth="1"/>
    <col min="2823" max="2823" width="26.140625" style="3" customWidth="1"/>
    <col min="2824" max="2824" width="25.85546875" style="3" customWidth="1"/>
    <col min="2825" max="2825" width="26.42578125" style="3" customWidth="1"/>
    <col min="2826" max="3071" width="9.140625" style="3"/>
    <col min="3072" max="3072" width="2.140625" style="3" customWidth="1"/>
    <col min="3073" max="3073" width="11.28515625" style="3" customWidth="1"/>
    <col min="3074" max="3074" width="11.140625" style="3" customWidth="1"/>
    <col min="3075" max="3075" width="11.5703125" style="3" customWidth="1"/>
    <col min="3076" max="3076" width="22.85546875" style="3" customWidth="1"/>
    <col min="3077" max="3077" width="12.5703125" style="3" customWidth="1"/>
    <col min="3078" max="3078" width="26.85546875" style="3" customWidth="1"/>
    <col min="3079" max="3079" width="26.140625" style="3" customWidth="1"/>
    <col min="3080" max="3080" width="25.85546875" style="3" customWidth="1"/>
    <col min="3081" max="3081" width="26.42578125" style="3" customWidth="1"/>
    <col min="3082" max="3327" width="9.140625" style="3"/>
    <col min="3328" max="3328" width="2.140625" style="3" customWidth="1"/>
    <col min="3329" max="3329" width="11.28515625" style="3" customWidth="1"/>
    <col min="3330" max="3330" width="11.140625" style="3" customWidth="1"/>
    <col min="3331" max="3331" width="11.5703125" style="3" customWidth="1"/>
    <col min="3332" max="3332" width="22.85546875" style="3" customWidth="1"/>
    <col min="3333" max="3333" width="12.5703125" style="3" customWidth="1"/>
    <col min="3334" max="3334" width="26.85546875" style="3" customWidth="1"/>
    <col min="3335" max="3335" width="26.140625" style="3" customWidth="1"/>
    <col min="3336" max="3336" width="25.85546875" style="3" customWidth="1"/>
    <col min="3337" max="3337" width="26.42578125" style="3" customWidth="1"/>
    <col min="3338" max="3583" width="9.140625" style="3"/>
    <col min="3584" max="3584" width="2.140625" style="3" customWidth="1"/>
    <col min="3585" max="3585" width="11.28515625" style="3" customWidth="1"/>
    <col min="3586" max="3586" width="11.140625" style="3" customWidth="1"/>
    <col min="3587" max="3587" width="11.5703125" style="3" customWidth="1"/>
    <col min="3588" max="3588" width="22.85546875" style="3" customWidth="1"/>
    <col min="3589" max="3589" width="12.5703125" style="3" customWidth="1"/>
    <col min="3590" max="3590" width="26.85546875" style="3" customWidth="1"/>
    <col min="3591" max="3591" width="26.140625" style="3" customWidth="1"/>
    <col min="3592" max="3592" width="25.85546875" style="3" customWidth="1"/>
    <col min="3593" max="3593" width="26.42578125" style="3" customWidth="1"/>
    <col min="3594" max="3839" width="9.140625" style="3"/>
    <col min="3840" max="3840" width="2.140625" style="3" customWidth="1"/>
    <col min="3841" max="3841" width="11.28515625" style="3" customWidth="1"/>
    <col min="3842" max="3842" width="11.140625" style="3" customWidth="1"/>
    <col min="3843" max="3843" width="11.5703125" style="3" customWidth="1"/>
    <col min="3844" max="3844" width="22.85546875" style="3" customWidth="1"/>
    <col min="3845" max="3845" width="12.5703125" style="3" customWidth="1"/>
    <col min="3846" max="3846" width="26.85546875" style="3" customWidth="1"/>
    <col min="3847" max="3847" width="26.140625" style="3" customWidth="1"/>
    <col min="3848" max="3848" width="25.85546875" style="3" customWidth="1"/>
    <col min="3849" max="3849" width="26.42578125" style="3" customWidth="1"/>
    <col min="3850" max="4095" width="9.140625" style="3"/>
    <col min="4096" max="4096" width="2.140625" style="3" customWidth="1"/>
    <col min="4097" max="4097" width="11.28515625" style="3" customWidth="1"/>
    <col min="4098" max="4098" width="11.140625" style="3" customWidth="1"/>
    <col min="4099" max="4099" width="11.5703125" style="3" customWidth="1"/>
    <col min="4100" max="4100" width="22.85546875" style="3" customWidth="1"/>
    <col min="4101" max="4101" width="12.5703125" style="3" customWidth="1"/>
    <col min="4102" max="4102" width="26.85546875" style="3" customWidth="1"/>
    <col min="4103" max="4103" width="26.140625" style="3" customWidth="1"/>
    <col min="4104" max="4104" width="25.85546875" style="3" customWidth="1"/>
    <col min="4105" max="4105" width="26.42578125" style="3" customWidth="1"/>
    <col min="4106" max="4351" width="9.140625" style="3"/>
    <col min="4352" max="4352" width="2.140625" style="3" customWidth="1"/>
    <col min="4353" max="4353" width="11.28515625" style="3" customWidth="1"/>
    <col min="4354" max="4354" width="11.140625" style="3" customWidth="1"/>
    <col min="4355" max="4355" width="11.5703125" style="3" customWidth="1"/>
    <col min="4356" max="4356" width="22.85546875" style="3" customWidth="1"/>
    <col min="4357" max="4357" width="12.5703125" style="3" customWidth="1"/>
    <col min="4358" max="4358" width="26.85546875" style="3" customWidth="1"/>
    <col min="4359" max="4359" width="26.140625" style="3" customWidth="1"/>
    <col min="4360" max="4360" width="25.85546875" style="3" customWidth="1"/>
    <col min="4361" max="4361" width="26.42578125" style="3" customWidth="1"/>
    <col min="4362" max="4607" width="9.140625" style="3"/>
    <col min="4608" max="4608" width="2.140625" style="3" customWidth="1"/>
    <col min="4609" max="4609" width="11.28515625" style="3" customWidth="1"/>
    <col min="4610" max="4610" width="11.140625" style="3" customWidth="1"/>
    <col min="4611" max="4611" width="11.5703125" style="3" customWidth="1"/>
    <col min="4612" max="4612" width="22.85546875" style="3" customWidth="1"/>
    <col min="4613" max="4613" width="12.5703125" style="3" customWidth="1"/>
    <col min="4614" max="4614" width="26.85546875" style="3" customWidth="1"/>
    <col min="4615" max="4615" width="26.140625" style="3" customWidth="1"/>
    <col min="4616" max="4616" width="25.85546875" style="3" customWidth="1"/>
    <col min="4617" max="4617" width="26.42578125" style="3" customWidth="1"/>
    <col min="4618" max="4863" width="9.140625" style="3"/>
    <col min="4864" max="4864" width="2.140625" style="3" customWidth="1"/>
    <col min="4865" max="4865" width="11.28515625" style="3" customWidth="1"/>
    <col min="4866" max="4866" width="11.140625" style="3" customWidth="1"/>
    <col min="4867" max="4867" width="11.5703125" style="3" customWidth="1"/>
    <col min="4868" max="4868" width="22.85546875" style="3" customWidth="1"/>
    <col min="4869" max="4869" width="12.5703125" style="3" customWidth="1"/>
    <col min="4870" max="4870" width="26.85546875" style="3" customWidth="1"/>
    <col min="4871" max="4871" width="26.140625" style="3" customWidth="1"/>
    <col min="4872" max="4872" width="25.85546875" style="3" customWidth="1"/>
    <col min="4873" max="4873" width="26.42578125" style="3" customWidth="1"/>
    <col min="4874" max="5119" width="9.140625" style="3"/>
    <col min="5120" max="5120" width="2.140625" style="3" customWidth="1"/>
    <col min="5121" max="5121" width="11.28515625" style="3" customWidth="1"/>
    <col min="5122" max="5122" width="11.140625" style="3" customWidth="1"/>
    <col min="5123" max="5123" width="11.5703125" style="3" customWidth="1"/>
    <col min="5124" max="5124" width="22.85546875" style="3" customWidth="1"/>
    <col min="5125" max="5125" width="12.5703125" style="3" customWidth="1"/>
    <col min="5126" max="5126" width="26.85546875" style="3" customWidth="1"/>
    <col min="5127" max="5127" width="26.140625" style="3" customWidth="1"/>
    <col min="5128" max="5128" width="25.85546875" style="3" customWidth="1"/>
    <col min="5129" max="5129" width="26.42578125" style="3" customWidth="1"/>
    <col min="5130" max="5375" width="9.140625" style="3"/>
    <col min="5376" max="5376" width="2.140625" style="3" customWidth="1"/>
    <col min="5377" max="5377" width="11.28515625" style="3" customWidth="1"/>
    <col min="5378" max="5378" width="11.140625" style="3" customWidth="1"/>
    <col min="5379" max="5379" width="11.5703125" style="3" customWidth="1"/>
    <col min="5380" max="5380" width="22.85546875" style="3" customWidth="1"/>
    <col min="5381" max="5381" width="12.5703125" style="3" customWidth="1"/>
    <col min="5382" max="5382" width="26.85546875" style="3" customWidth="1"/>
    <col min="5383" max="5383" width="26.140625" style="3" customWidth="1"/>
    <col min="5384" max="5384" width="25.85546875" style="3" customWidth="1"/>
    <col min="5385" max="5385" width="26.42578125" style="3" customWidth="1"/>
    <col min="5386" max="5631" width="9.140625" style="3"/>
    <col min="5632" max="5632" width="2.140625" style="3" customWidth="1"/>
    <col min="5633" max="5633" width="11.28515625" style="3" customWidth="1"/>
    <col min="5634" max="5634" width="11.140625" style="3" customWidth="1"/>
    <col min="5635" max="5635" width="11.5703125" style="3" customWidth="1"/>
    <col min="5636" max="5636" width="22.85546875" style="3" customWidth="1"/>
    <col min="5637" max="5637" width="12.5703125" style="3" customWidth="1"/>
    <col min="5638" max="5638" width="26.85546875" style="3" customWidth="1"/>
    <col min="5639" max="5639" width="26.140625" style="3" customWidth="1"/>
    <col min="5640" max="5640" width="25.85546875" style="3" customWidth="1"/>
    <col min="5641" max="5641" width="26.42578125" style="3" customWidth="1"/>
    <col min="5642" max="5887" width="9.140625" style="3"/>
    <col min="5888" max="5888" width="2.140625" style="3" customWidth="1"/>
    <col min="5889" max="5889" width="11.28515625" style="3" customWidth="1"/>
    <col min="5890" max="5890" width="11.140625" style="3" customWidth="1"/>
    <col min="5891" max="5891" width="11.5703125" style="3" customWidth="1"/>
    <col min="5892" max="5892" width="22.85546875" style="3" customWidth="1"/>
    <col min="5893" max="5893" width="12.5703125" style="3" customWidth="1"/>
    <col min="5894" max="5894" width="26.85546875" style="3" customWidth="1"/>
    <col min="5895" max="5895" width="26.140625" style="3" customWidth="1"/>
    <col min="5896" max="5896" width="25.85546875" style="3" customWidth="1"/>
    <col min="5897" max="5897" width="26.42578125" style="3" customWidth="1"/>
    <col min="5898" max="6143" width="9.140625" style="3"/>
    <col min="6144" max="6144" width="2.140625" style="3" customWidth="1"/>
    <col min="6145" max="6145" width="11.28515625" style="3" customWidth="1"/>
    <col min="6146" max="6146" width="11.140625" style="3" customWidth="1"/>
    <col min="6147" max="6147" width="11.5703125" style="3" customWidth="1"/>
    <col min="6148" max="6148" width="22.85546875" style="3" customWidth="1"/>
    <col min="6149" max="6149" width="12.5703125" style="3" customWidth="1"/>
    <col min="6150" max="6150" width="26.85546875" style="3" customWidth="1"/>
    <col min="6151" max="6151" width="26.140625" style="3" customWidth="1"/>
    <col min="6152" max="6152" width="25.85546875" style="3" customWidth="1"/>
    <col min="6153" max="6153" width="26.42578125" style="3" customWidth="1"/>
    <col min="6154" max="6399" width="9.140625" style="3"/>
    <col min="6400" max="6400" width="2.140625" style="3" customWidth="1"/>
    <col min="6401" max="6401" width="11.28515625" style="3" customWidth="1"/>
    <col min="6402" max="6402" width="11.140625" style="3" customWidth="1"/>
    <col min="6403" max="6403" width="11.5703125" style="3" customWidth="1"/>
    <col min="6404" max="6404" width="22.85546875" style="3" customWidth="1"/>
    <col min="6405" max="6405" width="12.5703125" style="3" customWidth="1"/>
    <col min="6406" max="6406" width="26.85546875" style="3" customWidth="1"/>
    <col min="6407" max="6407" width="26.140625" style="3" customWidth="1"/>
    <col min="6408" max="6408" width="25.85546875" style="3" customWidth="1"/>
    <col min="6409" max="6409" width="26.42578125" style="3" customWidth="1"/>
    <col min="6410" max="6655" width="9.140625" style="3"/>
    <col min="6656" max="6656" width="2.140625" style="3" customWidth="1"/>
    <col min="6657" max="6657" width="11.28515625" style="3" customWidth="1"/>
    <col min="6658" max="6658" width="11.140625" style="3" customWidth="1"/>
    <col min="6659" max="6659" width="11.5703125" style="3" customWidth="1"/>
    <col min="6660" max="6660" width="22.85546875" style="3" customWidth="1"/>
    <col min="6661" max="6661" width="12.5703125" style="3" customWidth="1"/>
    <col min="6662" max="6662" width="26.85546875" style="3" customWidth="1"/>
    <col min="6663" max="6663" width="26.140625" style="3" customWidth="1"/>
    <col min="6664" max="6664" width="25.85546875" style="3" customWidth="1"/>
    <col min="6665" max="6665" width="26.42578125" style="3" customWidth="1"/>
    <col min="6666" max="6911" width="9.140625" style="3"/>
    <col min="6912" max="6912" width="2.140625" style="3" customWidth="1"/>
    <col min="6913" max="6913" width="11.28515625" style="3" customWidth="1"/>
    <col min="6914" max="6914" width="11.140625" style="3" customWidth="1"/>
    <col min="6915" max="6915" width="11.5703125" style="3" customWidth="1"/>
    <col min="6916" max="6916" width="22.85546875" style="3" customWidth="1"/>
    <col min="6917" max="6917" width="12.5703125" style="3" customWidth="1"/>
    <col min="6918" max="6918" width="26.85546875" style="3" customWidth="1"/>
    <col min="6919" max="6919" width="26.140625" style="3" customWidth="1"/>
    <col min="6920" max="6920" width="25.85546875" style="3" customWidth="1"/>
    <col min="6921" max="6921" width="26.42578125" style="3" customWidth="1"/>
    <col min="6922" max="7167" width="9.140625" style="3"/>
    <col min="7168" max="7168" width="2.140625" style="3" customWidth="1"/>
    <col min="7169" max="7169" width="11.28515625" style="3" customWidth="1"/>
    <col min="7170" max="7170" width="11.140625" style="3" customWidth="1"/>
    <col min="7171" max="7171" width="11.5703125" style="3" customWidth="1"/>
    <col min="7172" max="7172" width="22.85546875" style="3" customWidth="1"/>
    <col min="7173" max="7173" width="12.5703125" style="3" customWidth="1"/>
    <col min="7174" max="7174" width="26.85546875" style="3" customWidth="1"/>
    <col min="7175" max="7175" width="26.140625" style="3" customWidth="1"/>
    <col min="7176" max="7176" width="25.85546875" style="3" customWidth="1"/>
    <col min="7177" max="7177" width="26.42578125" style="3" customWidth="1"/>
    <col min="7178" max="7423" width="9.140625" style="3"/>
    <col min="7424" max="7424" width="2.140625" style="3" customWidth="1"/>
    <col min="7425" max="7425" width="11.28515625" style="3" customWidth="1"/>
    <col min="7426" max="7426" width="11.140625" style="3" customWidth="1"/>
    <col min="7427" max="7427" width="11.5703125" style="3" customWidth="1"/>
    <col min="7428" max="7428" width="22.85546875" style="3" customWidth="1"/>
    <col min="7429" max="7429" width="12.5703125" style="3" customWidth="1"/>
    <col min="7430" max="7430" width="26.85546875" style="3" customWidth="1"/>
    <col min="7431" max="7431" width="26.140625" style="3" customWidth="1"/>
    <col min="7432" max="7432" width="25.85546875" style="3" customWidth="1"/>
    <col min="7433" max="7433" width="26.42578125" style="3" customWidth="1"/>
    <col min="7434" max="7679" width="9.140625" style="3"/>
    <col min="7680" max="7680" width="2.140625" style="3" customWidth="1"/>
    <col min="7681" max="7681" width="11.28515625" style="3" customWidth="1"/>
    <col min="7682" max="7682" width="11.140625" style="3" customWidth="1"/>
    <col min="7683" max="7683" width="11.5703125" style="3" customWidth="1"/>
    <col min="7684" max="7684" width="22.85546875" style="3" customWidth="1"/>
    <col min="7685" max="7685" width="12.5703125" style="3" customWidth="1"/>
    <col min="7686" max="7686" width="26.85546875" style="3" customWidth="1"/>
    <col min="7687" max="7687" width="26.140625" style="3" customWidth="1"/>
    <col min="7688" max="7688" width="25.85546875" style="3" customWidth="1"/>
    <col min="7689" max="7689" width="26.42578125" style="3" customWidth="1"/>
    <col min="7690" max="7935" width="9.140625" style="3"/>
    <col min="7936" max="7936" width="2.140625" style="3" customWidth="1"/>
    <col min="7937" max="7937" width="11.28515625" style="3" customWidth="1"/>
    <col min="7938" max="7938" width="11.140625" style="3" customWidth="1"/>
    <col min="7939" max="7939" width="11.5703125" style="3" customWidth="1"/>
    <col min="7940" max="7940" width="22.85546875" style="3" customWidth="1"/>
    <col min="7941" max="7941" width="12.5703125" style="3" customWidth="1"/>
    <col min="7942" max="7942" width="26.85546875" style="3" customWidth="1"/>
    <col min="7943" max="7943" width="26.140625" style="3" customWidth="1"/>
    <col min="7944" max="7944" width="25.85546875" style="3" customWidth="1"/>
    <col min="7945" max="7945" width="26.42578125" style="3" customWidth="1"/>
    <col min="7946" max="8191" width="9.140625" style="3"/>
    <col min="8192" max="8192" width="2.140625" style="3" customWidth="1"/>
    <col min="8193" max="8193" width="11.28515625" style="3" customWidth="1"/>
    <col min="8194" max="8194" width="11.140625" style="3" customWidth="1"/>
    <col min="8195" max="8195" width="11.5703125" style="3" customWidth="1"/>
    <col min="8196" max="8196" width="22.85546875" style="3" customWidth="1"/>
    <col min="8197" max="8197" width="12.5703125" style="3" customWidth="1"/>
    <col min="8198" max="8198" width="26.85546875" style="3" customWidth="1"/>
    <col min="8199" max="8199" width="26.140625" style="3" customWidth="1"/>
    <col min="8200" max="8200" width="25.85546875" style="3" customWidth="1"/>
    <col min="8201" max="8201" width="26.42578125" style="3" customWidth="1"/>
    <col min="8202" max="8447" width="9.140625" style="3"/>
    <col min="8448" max="8448" width="2.140625" style="3" customWidth="1"/>
    <col min="8449" max="8449" width="11.28515625" style="3" customWidth="1"/>
    <col min="8450" max="8450" width="11.140625" style="3" customWidth="1"/>
    <col min="8451" max="8451" width="11.5703125" style="3" customWidth="1"/>
    <col min="8452" max="8452" width="22.85546875" style="3" customWidth="1"/>
    <col min="8453" max="8453" width="12.5703125" style="3" customWidth="1"/>
    <col min="8454" max="8454" width="26.85546875" style="3" customWidth="1"/>
    <col min="8455" max="8455" width="26.140625" style="3" customWidth="1"/>
    <col min="8456" max="8456" width="25.85546875" style="3" customWidth="1"/>
    <col min="8457" max="8457" width="26.42578125" style="3" customWidth="1"/>
    <col min="8458" max="8703" width="9.140625" style="3"/>
    <col min="8704" max="8704" width="2.140625" style="3" customWidth="1"/>
    <col min="8705" max="8705" width="11.28515625" style="3" customWidth="1"/>
    <col min="8706" max="8706" width="11.140625" style="3" customWidth="1"/>
    <col min="8707" max="8707" width="11.5703125" style="3" customWidth="1"/>
    <col min="8708" max="8708" width="22.85546875" style="3" customWidth="1"/>
    <col min="8709" max="8709" width="12.5703125" style="3" customWidth="1"/>
    <col min="8710" max="8710" width="26.85546875" style="3" customWidth="1"/>
    <col min="8711" max="8711" width="26.140625" style="3" customWidth="1"/>
    <col min="8712" max="8712" width="25.85546875" style="3" customWidth="1"/>
    <col min="8713" max="8713" width="26.42578125" style="3" customWidth="1"/>
    <col min="8714" max="8959" width="9.140625" style="3"/>
    <col min="8960" max="8960" width="2.140625" style="3" customWidth="1"/>
    <col min="8961" max="8961" width="11.28515625" style="3" customWidth="1"/>
    <col min="8962" max="8962" width="11.140625" style="3" customWidth="1"/>
    <col min="8963" max="8963" width="11.5703125" style="3" customWidth="1"/>
    <col min="8964" max="8964" width="22.85546875" style="3" customWidth="1"/>
    <col min="8965" max="8965" width="12.5703125" style="3" customWidth="1"/>
    <col min="8966" max="8966" width="26.85546875" style="3" customWidth="1"/>
    <col min="8967" max="8967" width="26.140625" style="3" customWidth="1"/>
    <col min="8968" max="8968" width="25.85546875" style="3" customWidth="1"/>
    <col min="8969" max="8969" width="26.42578125" style="3" customWidth="1"/>
    <col min="8970" max="9215" width="9.140625" style="3"/>
    <col min="9216" max="9216" width="2.140625" style="3" customWidth="1"/>
    <col min="9217" max="9217" width="11.28515625" style="3" customWidth="1"/>
    <col min="9218" max="9218" width="11.140625" style="3" customWidth="1"/>
    <col min="9219" max="9219" width="11.5703125" style="3" customWidth="1"/>
    <col min="9220" max="9220" width="22.85546875" style="3" customWidth="1"/>
    <col min="9221" max="9221" width="12.5703125" style="3" customWidth="1"/>
    <col min="9222" max="9222" width="26.85546875" style="3" customWidth="1"/>
    <col min="9223" max="9223" width="26.140625" style="3" customWidth="1"/>
    <col min="9224" max="9224" width="25.85546875" style="3" customWidth="1"/>
    <col min="9225" max="9225" width="26.42578125" style="3" customWidth="1"/>
    <col min="9226" max="9471" width="9.140625" style="3"/>
    <col min="9472" max="9472" width="2.140625" style="3" customWidth="1"/>
    <col min="9473" max="9473" width="11.28515625" style="3" customWidth="1"/>
    <col min="9474" max="9474" width="11.140625" style="3" customWidth="1"/>
    <col min="9475" max="9475" width="11.5703125" style="3" customWidth="1"/>
    <col min="9476" max="9476" width="22.85546875" style="3" customWidth="1"/>
    <col min="9477" max="9477" width="12.5703125" style="3" customWidth="1"/>
    <col min="9478" max="9478" width="26.85546875" style="3" customWidth="1"/>
    <col min="9479" max="9479" width="26.140625" style="3" customWidth="1"/>
    <col min="9480" max="9480" width="25.85546875" style="3" customWidth="1"/>
    <col min="9481" max="9481" width="26.42578125" style="3" customWidth="1"/>
    <col min="9482" max="9727" width="9.140625" style="3"/>
    <col min="9728" max="9728" width="2.140625" style="3" customWidth="1"/>
    <col min="9729" max="9729" width="11.28515625" style="3" customWidth="1"/>
    <col min="9730" max="9730" width="11.140625" style="3" customWidth="1"/>
    <col min="9731" max="9731" width="11.5703125" style="3" customWidth="1"/>
    <col min="9732" max="9732" width="22.85546875" style="3" customWidth="1"/>
    <col min="9733" max="9733" width="12.5703125" style="3" customWidth="1"/>
    <col min="9734" max="9734" width="26.85546875" style="3" customWidth="1"/>
    <col min="9735" max="9735" width="26.140625" style="3" customWidth="1"/>
    <col min="9736" max="9736" width="25.85546875" style="3" customWidth="1"/>
    <col min="9737" max="9737" width="26.42578125" style="3" customWidth="1"/>
    <col min="9738" max="9983" width="9.140625" style="3"/>
    <col min="9984" max="9984" width="2.140625" style="3" customWidth="1"/>
    <col min="9985" max="9985" width="11.28515625" style="3" customWidth="1"/>
    <col min="9986" max="9986" width="11.140625" style="3" customWidth="1"/>
    <col min="9987" max="9987" width="11.5703125" style="3" customWidth="1"/>
    <col min="9988" max="9988" width="22.85546875" style="3" customWidth="1"/>
    <col min="9989" max="9989" width="12.5703125" style="3" customWidth="1"/>
    <col min="9990" max="9990" width="26.85546875" style="3" customWidth="1"/>
    <col min="9991" max="9991" width="26.140625" style="3" customWidth="1"/>
    <col min="9992" max="9992" width="25.85546875" style="3" customWidth="1"/>
    <col min="9993" max="9993" width="26.42578125" style="3" customWidth="1"/>
    <col min="9994" max="10239" width="9.140625" style="3"/>
    <col min="10240" max="10240" width="2.140625" style="3" customWidth="1"/>
    <col min="10241" max="10241" width="11.28515625" style="3" customWidth="1"/>
    <col min="10242" max="10242" width="11.140625" style="3" customWidth="1"/>
    <col min="10243" max="10243" width="11.5703125" style="3" customWidth="1"/>
    <col min="10244" max="10244" width="22.85546875" style="3" customWidth="1"/>
    <col min="10245" max="10245" width="12.5703125" style="3" customWidth="1"/>
    <col min="10246" max="10246" width="26.85546875" style="3" customWidth="1"/>
    <col min="10247" max="10247" width="26.140625" style="3" customWidth="1"/>
    <col min="10248" max="10248" width="25.85546875" style="3" customWidth="1"/>
    <col min="10249" max="10249" width="26.42578125" style="3" customWidth="1"/>
    <col min="10250" max="10495" width="9.140625" style="3"/>
    <col min="10496" max="10496" width="2.140625" style="3" customWidth="1"/>
    <col min="10497" max="10497" width="11.28515625" style="3" customWidth="1"/>
    <col min="10498" max="10498" width="11.140625" style="3" customWidth="1"/>
    <col min="10499" max="10499" width="11.5703125" style="3" customWidth="1"/>
    <col min="10500" max="10500" width="22.85546875" style="3" customWidth="1"/>
    <col min="10501" max="10501" width="12.5703125" style="3" customWidth="1"/>
    <col min="10502" max="10502" width="26.85546875" style="3" customWidth="1"/>
    <col min="10503" max="10503" width="26.140625" style="3" customWidth="1"/>
    <col min="10504" max="10504" width="25.85546875" style="3" customWidth="1"/>
    <col min="10505" max="10505" width="26.42578125" style="3" customWidth="1"/>
    <col min="10506" max="10751" width="9.140625" style="3"/>
    <col min="10752" max="10752" width="2.140625" style="3" customWidth="1"/>
    <col min="10753" max="10753" width="11.28515625" style="3" customWidth="1"/>
    <col min="10754" max="10754" width="11.140625" style="3" customWidth="1"/>
    <col min="10755" max="10755" width="11.5703125" style="3" customWidth="1"/>
    <col min="10756" max="10756" width="22.85546875" style="3" customWidth="1"/>
    <col min="10757" max="10757" width="12.5703125" style="3" customWidth="1"/>
    <col min="10758" max="10758" width="26.85546875" style="3" customWidth="1"/>
    <col min="10759" max="10759" width="26.140625" style="3" customWidth="1"/>
    <col min="10760" max="10760" width="25.85546875" style="3" customWidth="1"/>
    <col min="10761" max="10761" width="26.42578125" style="3" customWidth="1"/>
    <col min="10762" max="11007" width="9.140625" style="3"/>
    <col min="11008" max="11008" width="2.140625" style="3" customWidth="1"/>
    <col min="11009" max="11009" width="11.28515625" style="3" customWidth="1"/>
    <col min="11010" max="11010" width="11.140625" style="3" customWidth="1"/>
    <col min="11011" max="11011" width="11.5703125" style="3" customWidth="1"/>
    <col min="11012" max="11012" width="22.85546875" style="3" customWidth="1"/>
    <col min="11013" max="11013" width="12.5703125" style="3" customWidth="1"/>
    <col min="11014" max="11014" width="26.85546875" style="3" customWidth="1"/>
    <col min="11015" max="11015" width="26.140625" style="3" customWidth="1"/>
    <col min="11016" max="11016" width="25.85546875" style="3" customWidth="1"/>
    <col min="11017" max="11017" width="26.42578125" style="3" customWidth="1"/>
    <col min="11018" max="11263" width="9.140625" style="3"/>
    <col min="11264" max="11264" width="2.140625" style="3" customWidth="1"/>
    <col min="11265" max="11265" width="11.28515625" style="3" customWidth="1"/>
    <col min="11266" max="11266" width="11.140625" style="3" customWidth="1"/>
    <col min="11267" max="11267" width="11.5703125" style="3" customWidth="1"/>
    <col min="11268" max="11268" width="22.85546875" style="3" customWidth="1"/>
    <col min="11269" max="11269" width="12.5703125" style="3" customWidth="1"/>
    <col min="11270" max="11270" width="26.85546875" style="3" customWidth="1"/>
    <col min="11271" max="11271" width="26.140625" style="3" customWidth="1"/>
    <col min="11272" max="11272" width="25.85546875" style="3" customWidth="1"/>
    <col min="11273" max="11273" width="26.42578125" style="3" customWidth="1"/>
    <col min="11274" max="11519" width="9.140625" style="3"/>
    <col min="11520" max="11520" width="2.140625" style="3" customWidth="1"/>
    <col min="11521" max="11521" width="11.28515625" style="3" customWidth="1"/>
    <col min="11522" max="11522" width="11.140625" style="3" customWidth="1"/>
    <col min="11523" max="11523" width="11.5703125" style="3" customWidth="1"/>
    <col min="11524" max="11524" width="22.85546875" style="3" customWidth="1"/>
    <col min="11525" max="11525" width="12.5703125" style="3" customWidth="1"/>
    <col min="11526" max="11526" width="26.85546875" style="3" customWidth="1"/>
    <col min="11527" max="11527" width="26.140625" style="3" customWidth="1"/>
    <col min="11528" max="11528" width="25.85546875" style="3" customWidth="1"/>
    <col min="11529" max="11529" width="26.42578125" style="3" customWidth="1"/>
    <col min="11530" max="11775" width="9.140625" style="3"/>
    <col min="11776" max="11776" width="2.140625" style="3" customWidth="1"/>
    <col min="11777" max="11777" width="11.28515625" style="3" customWidth="1"/>
    <col min="11778" max="11778" width="11.140625" style="3" customWidth="1"/>
    <col min="11779" max="11779" width="11.5703125" style="3" customWidth="1"/>
    <col min="11780" max="11780" width="22.85546875" style="3" customWidth="1"/>
    <col min="11781" max="11781" width="12.5703125" style="3" customWidth="1"/>
    <col min="11782" max="11782" width="26.85546875" style="3" customWidth="1"/>
    <col min="11783" max="11783" width="26.140625" style="3" customWidth="1"/>
    <col min="11784" max="11784" width="25.85546875" style="3" customWidth="1"/>
    <col min="11785" max="11785" width="26.42578125" style="3" customWidth="1"/>
    <col min="11786" max="12031" width="9.140625" style="3"/>
    <col min="12032" max="12032" width="2.140625" style="3" customWidth="1"/>
    <col min="12033" max="12033" width="11.28515625" style="3" customWidth="1"/>
    <col min="12034" max="12034" width="11.140625" style="3" customWidth="1"/>
    <col min="12035" max="12035" width="11.5703125" style="3" customWidth="1"/>
    <col min="12036" max="12036" width="22.85546875" style="3" customWidth="1"/>
    <col min="12037" max="12037" width="12.5703125" style="3" customWidth="1"/>
    <col min="12038" max="12038" width="26.85546875" style="3" customWidth="1"/>
    <col min="12039" max="12039" width="26.140625" style="3" customWidth="1"/>
    <col min="12040" max="12040" width="25.85546875" style="3" customWidth="1"/>
    <col min="12041" max="12041" width="26.42578125" style="3" customWidth="1"/>
    <col min="12042" max="12287" width="9.140625" style="3"/>
    <col min="12288" max="12288" width="2.140625" style="3" customWidth="1"/>
    <col min="12289" max="12289" width="11.28515625" style="3" customWidth="1"/>
    <col min="12290" max="12290" width="11.140625" style="3" customWidth="1"/>
    <col min="12291" max="12291" width="11.5703125" style="3" customWidth="1"/>
    <col min="12292" max="12292" width="22.85546875" style="3" customWidth="1"/>
    <col min="12293" max="12293" width="12.5703125" style="3" customWidth="1"/>
    <col min="12294" max="12294" width="26.85546875" style="3" customWidth="1"/>
    <col min="12295" max="12295" width="26.140625" style="3" customWidth="1"/>
    <col min="12296" max="12296" width="25.85546875" style="3" customWidth="1"/>
    <col min="12297" max="12297" width="26.42578125" style="3" customWidth="1"/>
    <col min="12298" max="12543" width="9.140625" style="3"/>
    <col min="12544" max="12544" width="2.140625" style="3" customWidth="1"/>
    <col min="12545" max="12545" width="11.28515625" style="3" customWidth="1"/>
    <col min="12546" max="12546" width="11.140625" style="3" customWidth="1"/>
    <col min="12547" max="12547" width="11.5703125" style="3" customWidth="1"/>
    <col min="12548" max="12548" width="22.85546875" style="3" customWidth="1"/>
    <col min="12549" max="12549" width="12.5703125" style="3" customWidth="1"/>
    <col min="12550" max="12550" width="26.85546875" style="3" customWidth="1"/>
    <col min="12551" max="12551" width="26.140625" style="3" customWidth="1"/>
    <col min="12552" max="12552" width="25.85546875" style="3" customWidth="1"/>
    <col min="12553" max="12553" width="26.42578125" style="3" customWidth="1"/>
    <col min="12554" max="12799" width="9.140625" style="3"/>
    <col min="12800" max="12800" width="2.140625" style="3" customWidth="1"/>
    <col min="12801" max="12801" width="11.28515625" style="3" customWidth="1"/>
    <col min="12802" max="12802" width="11.140625" style="3" customWidth="1"/>
    <col min="12803" max="12803" width="11.5703125" style="3" customWidth="1"/>
    <col min="12804" max="12804" width="22.85546875" style="3" customWidth="1"/>
    <col min="12805" max="12805" width="12.5703125" style="3" customWidth="1"/>
    <col min="12806" max="12806" width="26.85546875" style="3" customWidth="1"/>
    <col min="12807" max="12807" width="26.140625" style="3" customWidth="1"/>
    <col min="12808" max="12808" width="25.85546875" style="3" customWidth="1"/>
    <col min="12809" max="12809" width="26.42578125" style="3" customWidth="1"/>
    <col min="12810" max="13055" width="9.140625" style="3"/>
    <col min="13056" max="13056" width="2.140625" style="3" customWidth="1"/>
    <col min="13057" max="13057" width="11.28515625" style="3" customWidth="1"/>
    <col min="13058" max="13058" width="11.140625" style="3" customWidth="1"/>
    <col min="13059" max="13059" width="11.5703125" style="3" customWidth="1"/>
    <col min="13060" max="13060" width="22.85546875" style="3" customWidth="1"/>
    <col min="13061" max="13061" width="12.5703125" style="3" customWidth="1"/>
    <col min="13062" max="13062" width="26.85546875" style="3" customWidth="1"/>
    <col min="13063" max="13063" width="26.140625" style="3" customWidth="1"/>
    <col min="13064" max="13064" width="25.85546875" style="3" customWidth="1"/>
    <col min="13065" max="13065" width="26.42578125" style="3" customWidth="1"/>
    <col min="13066" max="13311" width="9.140625" style="3"/>
    <col min="13312" max="13312" width="2.140625" style="3" customWidth="1"/>
    <col min="13313" max="13313" width="11.28515625" style="3" customWidth="1"/>
    <col min="13314" max="13314" width="11.140625" style="3" customWidth="1"/>
    <col min="13315" max="13315" width="11.5703125" style="3" customWidth="1"/>
    <col min="13316" max="13316" width="22.85546875" style="3" customWidth="1"/>
    <col min="13317" max="13317" width="12.5703125" style="3" customWidth="1"/>
    <col min="13318" max="13318" width="26.85546875" style="3" customWidth="1"/>
    <col min="13319" max="13319" width="26.140625" style="3" customWidth="1"/>
    <col min="13320" max="13320" width="25.85546875" style="3" customWidth="1"/>
    <col min="13321" max="13321" width="26.42578125" style="3" customWidth="1"/>
    <col min="13322" max="13567" width="9.140625" style="3"/>
    <col min="13568" max="13568" width="2.140625" style="3" customWidth="1"/>
    <col min="13569" max="13569" width="11.28515625" style="3" customWidth="1"/>
    <col min="13570" max="13570" width="11.140625" style="3" customWidth="1"/>
    <col min="13571" max="13571" width="11.5703125" style="3" customWidth="1"/>
    <col min="13572" max="13572" width="22.85546875" style="3" customWidth="1"/>
    <col min="13573" max="13573" width="12.5703125" style="3" customWidth="1"/>
    <col min="13574" max="13574" width="26.85546875" style="3" customWidth="1"/>
    <col min="13575" max="13575" width="26.140625" style="3" customWidth="1"/>
    <col min="13576" max="13576" width="25.85546875" style="3" customWidth="1"/>
    <col min="13577" max="13577" width="26.42578125" style="3" customWidth="1"/>
    <col min="13578" max="13823" width="9.140625" style="3"/>
    <col min="13824" max="13824" width="2.140625" style="3" customWidth="1"/>
    <col min="13825" max="13825" width="11.28515625" style="3" customWidth="1"/>
    <col min="13826" max="13826" width="11.140625" style="3" customWidth="1"/>
    <col min="13827" max="13827" width="11.5703125" style="3" customWidth="1"/>
    <col min="13828" max="13828" width="22.85546875" style="3" customWidth="1"/>
    <col min="13829" max="13829" width="12.5703125" style="3" customWidth="1"/>
    <col min="13830" max="13830" width="26.85546875" style="3" customWidth="1"/>
    <col min="13831" max="13831" width="26.140625" style="3" customWidth="1"/>
    <col min="13832" max="13832" width="25.85546875" style="3" customWidth="1"/>
    <col min="13833" max="13833" width="26.42578125" style="3" customWidth="1"/>
    <col min="13834" max="14079" width="9.140625" style="3"/>
    <col min="14080" max="14080" width="2.140625" style="3" customWidth="1"/>
    <col min="14081" max="14081" width="11.28515625" style="3" customWidth="1"/>
    <col min="14082" max="14082" width="11.140625" style="3" customWidth="1"/>
    <col min="14083" max="14083" width="11.5703125" style="3" customWidth="1"/>
    <col min="14084" max="14084" width="22.85546875" style="3" customWidth="1"/>
    <col min="14085" max="14085" width="12.5703125" style="3" customWidth="1"/>
    <col min="14086" max="14086" width="26.85546875" style="3" customWidth="1"/>
    <col min="14087" max="14087" width="26.140625" style="3" customWidth="1"/>
    <col min="14088" max="14088" width="25.85546875" style="3" customWidth="1"/>
    <col min="14089" max="14089" width="26.42578125" style="3" customWidth="1"/>
    <col min="14090" max="14335" width="9.140625" style="3"/>
    <col min="14336" max="14336" width="2.140625" style="3" customWidth="1"/>
    <col min="14337" max="14337" width="11.28515625" style="3" customWidth="1"/>
    <col min="14338" max="14338" width="11.140625" style="3" customWidth="1"/>
    <col min="14339" max="14339" width="11.5703125" style="3" customWidth="1"/>
    <col min="14340" max="14340" width="22.85546875" style="3" customWidth="1"/>
    <col min="14341" max="14341" width="12.5703125" style="3" customWidth="1"/>
    <col min="14342" max="14342" width="26.85546875" style="3" customWidth="1"/>
    <col min="14343" max="14343" width="26.140625" style="3" customWidth="1"/>
    <col min="14344" max="14344" width="25.85546875" style="3" customWidth="1"/>
    <col min="14345" max="14345" width="26.42578125" style="3" customWidth="1"/>
    <col min="14346" max="14591" width="9.140625" style="3"/>
    <col min="14592" max="14592" width="2.140625" style="3" customWidth="1"/>
    <col min="14593" max="14593" width="11.28515625" style="3" customWidth="1"/>
    <col min="14594" max="14594" width="11.140625" style="3" customWidth="1"/>
    <col min="14595" max="14595" width="11.5703125" style="3" customWidth="1"/>
    <col min="14596" max="14596" width="22.85546875" style="3" customWidth="1"/>
    <col min="14597" max="14597" width="12.5703125" style="3" customWidth="1"/>
    <col min="14598" max="14598" width="26.85546875" style="3" customWidth="1"/>
    <col min="14599" max="14599" width="26.140625" style="3" customWidth="1"/>
    <col min="14600" max="14600" width="25.85546875" style="3" customWidth="1"/>
    <col min="14601" max="14601" width="26.42578125" style="3" customWidth="1"/>
    <col min="14602" max="14847" width="9.140625" style="3"/>
    <col min="14848" max="14848" width="2.140625" style="3" customWidth="1"/>
    <col min="14849" max="14849" width="11.28515625" style="3" customWidth="1"/>
    <col min="14850" max="14850" width="11.140625" style="3" customWidth="1"/>
    <col min="14851" max="14851" width="11.5703125" style="3" customWidth="1"/>
    <col min="14852" max="14852" width="22.85546875" style="3" customWidth="1"/>
    <col min="14853" max="14853" width="12.5703125" style="3" customWidth="1"/>
    <col min="14854" max="14854" width="26.85546875" style="3" customWidth="1"/>
    <col min="14855" max="14855" width="26.140625" style="3" customWidth="1"/>
    <col min="14856" max="14856" width="25.85546875" style="3" customWidth="1"/>
    <col min="14857" max="14857" width="26.42578125" style="3" customWidth="1"/>
    <col min="14858" max="15103" width="9.140625" style="3"/>
    <col min="15104" max="15104" width="2.140625" style="3" customWidth="1"/>
    <col min="15105" max="15105" width="11.28515625" style="3" customWidth="1"/>
    <col min="15106" max="15106" width="11.140625" style="3" customWidth="1"/>
    <col min="15107" max="15107" width="11.5703125" style="3" customWidth="1"/>
    <col min="15108" max="15108" width="22.85546875" style="3" customWidth="1"/>
    <col min="15109" max="15109" width="12.5703125" style="3" customWidth="1"/>
    <col min="15110" max="15110" width="26.85546875" style="3" customWidth="1"/>
    <col min="15111" max="15111" width="26.140625" style="3" customWidth="1"/>
    <col min="15112" max="15112" width="25.85546875" style="3" customWidth="1"/>
    <col min="15113" max="15113" width="26.42578125" style="3" customWidth="1"/>
    <col min="15114" max="15359" width="9.140625" style="3"/>
    <col min="15360" max="15360" width="2.140625" style="3" customWidth="1"/>
    <col min="15361" max="15361" width="11.28515625" style="3" customWidth="1"/>
    <col min="15362" max="15362" width="11.140625" style="3" customWidth="1"/>
    <col min="15363" max="15363" width="11.5703125" style="3" customWidth="1"/>
    <col min="15364" max="15364" width="22.85546875" style="3" customWidth="1"/>
    <col min="15365" max="15365" width="12.5703125" style="3" customWidth="1"/>
    <col min="15366" max="15366" width="26.85546875" style="3" customWidth="1"/>
    <col min="15367" max="15367" width="26.140625" style="3" customWidth="1"/>
    <col min="15368" max="15368" width="25.85546875" style="3" customWidth="1"/>
    <col min="15369" max="15369" width="26.42578125" style="3" customWidth="1"/>
    <col min="15370" max="15615" width="9.140625" style="3"/>
    <col min="15616" max="15616" width="2.140625" style="3" customWidth="1"/>
    <col min="15617" max="15617" width="11.28515625" style="3" customWidth="1"/>
    <col min="15618" max="15618" width="11.140625" style="3" customWidth="1"/>
    <col min="15619" max="15619" width="11.5703125" style="3" customWidth="1"/>
    <col min="15620" max="15620" width="22.85546875" style="3" customWidth="1"/>
    <col min="15621" max="15621" width="12.5703125" style="3" customWidth="1"/>
    <col min="15622" max="15622" width="26.85546875" style="3" customWidth="1"/>
    <col min="15623" max="15623" width="26.140625" style="3" customWidth="1"/>
    <col min="15624" max="15624" width="25.85546875" style="3" customWidth="1"/>
    <col min="15625" max="15625" width="26.42578125" style="3" customWidth="1"/>
    <col min="15626" max="15871" width="9.140625" style="3"/>
    <col min="15872" max="15872" width="2.140625" style="3" customWidth="1"/>
    <col min="15873" max="15873" width="11.28515625" style="3" customWidth="1"/>
    <col min="15874" max="15874" width="11.140625" style="3" customWidth="1"/>
    <col min="15875" max="15875" width="11.5703125" style="3" customWidth="1"/>
    <col min="15876" max="15876" width="22.85546875" style="3" customWidth="1"/>
    <col min="15877" max="15877" width="12.5703125" style="3" customWidth="1"/>
    <col min="15878" max="15878" width="26.85546875" style="3" customWidth="1"/>
    <col min="15879" max="15879" width="26.140625" style="3" customWidth="1"/>
    <col min="15880" max="15880" width="25.85546875" style="3" customWidth="1"/>
    <col min="15881" max="15881" width="26.42578125" style="3" customWidth="1"/>
    <col min="15882" max="16127" width="9.140625" style="3"/>
    <col min="16128" max="16128" width="2.140625" style="3" customWidth="1"/>
    <col min="16129" max="16129" width="11.28515625" style="3" customWidth="1"/>
    <col min="16130" max="16130" width="11.140625" style="3" customWidth="1"/>
    <col min="16131" max="16131" width="11.5703125" style="3" customWidth="1"/>
    <col min="16132" max="16132" width="22.85546875" style="3" customWidth="1"/>
    <col min="16133" max="16133" width="12.5703125" style="3" customWidth="1"/>
    <col min="16134" max="16134" width="26.85546875" style="3" customWidth="1"/>
    <col min="16135" max="16135" width="26.140625" style="3" customWidth="1"/>
    <col min="16136" max="16136" width="25.85546875" style="3" customWidth="1"/>
    <col min="16137" max="16137" width="26.42578125" style="3" customWidth="1"/>
    <col min="16138" max="16384" width="9.140625" style="3"/>
  </cols>
  <sheetData>
    <row r="1" spans="1:12" ht="8.85" customHeight="1">
      <c r="A1" s="1"/>
      <c r="B1" s="2"/>
      <c r="C1" s="2"/>
      <c r="D1" s="2"/>
      <c r="E1" s="2"/>
      <c r="F1" s="1"/>
      <c r="G1" s="1"/>
      <c r="H1" s="1"/>
      <c r="I1" s="1"/>
      <c r="J1" s="1"/>
    </row>
    <row r="2" spans="1:12" ht="0.4" hidden="1" customHeight="1">
      <c r="A2" s="1"/>
      <c r="B2" s="2"/>
      <c r="C2" s="2"/>
      <c r="D2" s="2"/>
      <c r="E2" s="2"/>
      <c r="F2" s="1"/>
      <c r="G2" s="1"/>
      <c r="H2" s="1"/>
      <c r="I2" s="1"/>
      <c r="J2" s="1"/>
    </row>
    <row r="3" spans="1:12" ht="0.4" hidden="1" customHeight="1">
      <c r="A3" s="1"/>
      <c r="B3" s="2"/>
      <c r="C3" s="2"/>
      <c r="D3" s="2"/>
      <c r="E3" s="2"/>
      <c r="F3" s="1"/>
      <c r="G3" s="1"/>
      <c r="H3" s="1"/>
      <c r="I3" s="1"/>
      <c r="J3" s="1"/>
    </row>
    <row r="4" spans="1:12" ht="0.4" customHeight="1">
      <c r="A4" s="1"/>
      <c r="B4" s="2"/>
      <c r="C4" s="2"/>
      <c r="D4" s="2"/>
      <c r="E4" s="2"/>
      <c r="F4" s="1"/>
      <c r="G4" s="1"/>
      <c r="H4" s="1"/>
      <c r="I4" s="1"/>
      <c r="J4" s="1"/>
    </row>
    <row r="5" spans="1:12" ht="28.5" customHeight="1">
      <c r="A5" s="1"/>
      <c r="B5" s="4"/>
      <c r="C5" s="4"/>
      <c r="D5" s="4"/>
      <c r="E5" s="4"/>
      <c r="F5" s="1"/>
      <c r="G5" s="1"/>
      <c r="H5" s="1"/>
      <c r="I5" s="1"/>
      <c r="J5" s="38"/>
    </row>
    <row r="6" spans="1:12" ht="69" customHeight="1">
      <c r="A6" s="1"/>
      <c r="B6" s="4"/>
      <c r="C6" s="4"/>
      <c r="D6" s="4"/>
      <c r="E6" s="4"/>
      <c r="F6" s="1"/>
      <c r="G6" s="1"/>
      <c r="H6" s="1"/>
      <c r="I6" s="1"/>
      <c r="J6" s="12" t="s">
        <v>24</v>
      </c>
    </row>
    <row r="7" spans="1:12" ht="70.5" customHeight="1">
      <c r="A7" s="1"/>
      <c r="B7" s="242" t="s">
        <v>42</v>
      </c>
      <c r="C7" s="242"/>
      <c r="D7" s="242"/>
      <c r="E7" s="242"/>
      <c r="F7" s="242"/>
      <c r="G7" s="242"/>
      <c r="H7" s="242"/>
      <c r="I7" s="242"/>
      <c r="J7" s="242"/>
      <c r="K7" s="10"/>
      <c r="L7" s="10"/>
    </row>
    <row r="8" spans="1:12" ht="12.75" customHeight="1">
      <c r="A8" s="1"/>
      <c r="B8" s="4"/>
      <c r="C8" s="4"/>
      <c r="D8" s="4"/>
      <c r="E8" s="4"/>
      <c r="F8" s="1"/>
      <c r="G8" s="1"/>
      <c r="H8" s="1"/>
      <c r="I8" s="1"/>
      <c r="J8" s="1"/>
    </row>
    <row r="9" spans="1:12" ht="95.25" customHeight="1">
      <c r="A9" s="1"/>
      <c r="B9" s="191" t="s">
        <v>7</v>
      </c>
      <c r="C9" s="205"/>
      <c r="D9" s="205"/>
      <c r="E9" s="205"/>
      <c r="F9" s="259"/>
      <c r="G9" s="191" t="s">
        <v>43</v>
      </c>
      <c r="H9" s="205"/>
      <c r="I9" s="205"/>
      <c r="J9" s="259"/>
    </row>
    <row r="10" spans="1:12" ht="73.5" customHeight="1">
      <c r="A10" s="1"/>
      <c r="B10" s="70" t="s">
        <v>29</v>
      </c>
      <c r="C10" s="70" t="s">
        <v>8</v>
      </c>
      <c r="D10" s="70" t="s">
        <v>39</v>
      </c>
      <c r="E10" s="70" t="s">
        <v>9</v>
      </c>
      <c r="F10" s="70" t="s">
        <v>10</v>
      </c>
      <c r="G10" s="70" t="s">
        <v>44</v>
      </c>
      <c r="H10" s="70" t="s">
        <v>45</v>
      </c>
      <c r="I10" s="70" t="s">
        <v>46</v>
      </c>
      <c r="J10" s="70" t="s">
        <v>155</v>
      </c>
    </row>
    <row r="11" spans="1:12" ht="14.25" customHeight="1">
      <c r="A11" s="1"/>
      <c r="B11" s="71">
        <v>1</v>
      </c>
      <c r="C11" s="71">
        <v>2</v>
      </c>
      <c r="D11" s="71">
        <v>3</v>
      </c>
      <c r="E11" s="71">
        <v>4</v>
      </c>
      <c r="F11" s="71">
        <v>5</v>
      </c>
      <c r="G11" s="71">
        <v>6</v>
      </c>
      <c r="H11" s="71">
        <v>7</v>
      </c>
      <c r="I11" s="71">
        <v>8</v>
      </c>
      <c r="J11" s="71">
        <v>9</v>
      </c>
    </row>
    <row r="12" spans="1:12" ht="25.5" customHeight="1">
      <c r="A12" s="1"/>
      <c r="B12" s="103" t="s">
        <v>59</v>
      </c>
      <c r="C12" s="103" t="s">
        <v>60</v>
      </c>
      <c r="D12" s="103" t="s">
        <v>146</v>
      </c>
      <c r="E12" s="103" t="s">
        <v>64</v>
      </c>
      <c r="F12" s="103" t="s">
        <v>63</v>
      </c>
      <c r="G12" s="101">
        <v>502.2</v>
      </c>
      <c r="H12" s="101">
        <v>492.5</v>
      </c>
      <c r="I12" s="102">
        <v>492.5</v>
      </c>
      <c r="J12" s="102">
        <v>492.5</v>
      </c>
    </row>
    <row r="13" spans="1:12" ht="22.15" customHeight="1">
      <c r="A13" s="1"/>
      <c r="B13" s="103" t="s">
        <v>59</v>
      </c>
      <c r="C13" s="103" t="s">
        <v>60</v>
      </c>
      <c r="D13" s="103" t="s">
        <v>146</v>
      </c>
      <c r="E13" s="103" t="s">
        <v>147</v>
      </c>
      <c r="F13" s="103" t="s">
        <v>63</v>
      </c>
      <c r="G13" s="101">
        <v>36906.800000000003</v>
      </c>
      <c r="H13" s="101">
        <v>37042.699999999997</v>
      </c>
      <c r="I13" s="102">
        <v>37042.699999999997</v>
      </c>
      <c r="J13" s="102">
        <v>37042.699999999997</v>
      </c>
    </row>
    <row r="14" spans="1:12" ht="22.15" customHeight="1">
      <c r="A14" s="1"/>
      <c r="B14" s="43" t="s">
        <v>59</v>
      </c>
      <c r="C14" s="43" t="s">
        <v>60</v>
      </c>
      <c r="D14" s="43" t="s">
        <v>61</v>
      </c>
      <c r="E14" s="43" t="s">
        <v>64</v>
      </c>
      <c r="F14" s="43" t="s">
        <v>63</v>
      </c>
      <c r="G14" s="69">
        <v>2390.5</v>
      </c>
      <c r="H14" s="69">
        <v>2289.2000000000003</v>
      </c>
      <c r="I14" s="69">
        <v>2289.2000000000003</v>
      </c>
      <c r="J14" s="69">
        <v>2289.2000000000003</v>
      </c>
    </row>
    <row r="15" spans="1:12" ht="22.15" customHeight="1">
      <c r="A15" s="1"/>
      <c r="B15" s="43" t="s">
        <v>59</v>
      </c>
      <c r="C15" s="43" t="s">
        <v>60</v>
      </c>
      <c r="D15" s="43" t="s">
        <v>61</v>
      </c>
      <c r="E15" s="43" t="s">
        <v>62</v>
      </c>
      <c r="F15" s="43" t="s">
        <v>63</v>
      </c>
      <c r="G15" s="69">
        <v>27.4</v>
      </c>
      <c r="H15" s="69">
        <v>26.4</v>
      </c>
      <c r="I15" s="69">
        <v>26.4</v>
      </c>
      <c r="J15" s="69">
        <v>26.4</v>
      </c>
    </row>
    <row r="16" spans="1:12" ht="22.15" customHeight="1">
      <c r="A16" s="1"/>
      <c r="B16" s="56" t="s">
        <v>59</v>
      </c>
      <c r="C16" s="56" t="s">
        <v>60</v>
      </c>
      <c r="D16" s="56" t="s">
        <v>107</v>
      </c>
      <c r="E16" s="56" t="s">
        <v>108</v>
      </c>
      <c r="F16" s="56" t="s">
        <v>70</v>
      </c>
      <c r="G16" s="50">
        <v>264.89999999999998</v>
      </c>
      <c r="H16" s="50">
        <v>202</v>
      </c>
      <c r="I16" s="50">
        <v>202</v>
      </c>
      <c r="J16" s="50">
        <v>202</v>
      </c>
    </row>
    <row r="17" spans="1:10" ht="22.15" hidden="1" customHeight="1">
      <c r="A17" s="1"/>
      <c r="B17" s="56" t="s">
        <v>59</v>
      </c>
      <c r="C17" s="56" t="s">
        <v>60</v>
      </c>
      <c r="D17" s="56" t="s">
        <v>107</v>
      </c>
      <c r="E17" s="56" t="s">
        <v>109</v>
      </c>
      <c r="F17" s="56" t="s">
        <v>70</v>
      </c>
      <c r="G17" s="50">
        <v>0</v>
      </c>
      <c r="H17" s="50">
        <v>0</v>
      </c>
      <c r="I17" s="50">
        <v>0</v>
      </c>
      <c r="J17" s="50">
        <v>0</v>
      </c>
    </row>
    <row r="18" spans="1:10" ht="22.15" hidden="1" customHeight="1">
      <c r="A18" s="1"/>
      <c r="B18" s="56" t="s">
        <v>59</v>
      </c>
      <c r="C18" s="56" t="s">
        <v>60</v>
      </c>
      <c r="D18" s="56" t="s">
        <v>107</v>
      </c>
      <c r="E18" s="56" t="s">
        <v>109</v>
      </c>
      <c r="F18" s="56" t="s">
        <v>70</v>
      </c>
      <c r="G18" s="50">
        <v>0</v>
      </c>
      <c r="H18" s="50">
        <v>0</v>
      </c>
      <c r="I18" s="50">
        <v>0</v>
      </c>
      <c r="J18" s="50">
        <v>0</v>
      </c>
    </row>
    <row r="19" spans="1:10" ht="22.15" hidden="1" customHeight="1">
      <c r="A19" s="1"/>
      <c r="B19" s="56" t="s">
        <v>59</v>
      </c>
      <c r="C19" s="56" t="s">
        <v>60</v>
      </c>
      <c r="D19" s="56" t="s">
        <v>107</v>
      </c>
      <c r="E19" s="56" t="s">
        <v>110</v>
      </c>
      <c r="F19" s="56" t="s">
        <v>70</v>
      </c>
      <c r="G19" s="50">
        <v>0</v>
      </c>
      <c r="H19" s="50">
        <v>0</v>
      </c>
      <c r="I19" s="50">
        <v>0</v>
      </c>
      <c r="J19" s="50">
        <v>0</v>
      </c>
    </row>
    <row r="20" spans="1:10" ht="22.15" customHeight="1">
      <c r="A20" s="1"/>
      <c r="B20" s="44" t="s">
        <v>59</v>
      </c>
      <c r="C20" s="44" t="s">
        <v>60</v>
      </c>
      <c r="D20" s="44" t="s">
        <v>65</v>
      </c>
      <c r="E20" s="44" t="s">
        <v>62</v>
      </c>
      <c r="F20" s="44" t="s">
        <v>63</v>
      </c>
      <c r="G20" s="50">
        <v>45112.015998799994</v>
      </c>
      <c r="H20" s="50">
        <v>45134.497802910824</v>
      </c>
      <c r="I20" s="50">
        <v>45134.497802910824</v>
      </c>
      <c r="J20" s="50">
        <v>45134.497802910824</v>
      </c>
    </row>
    <row r="21" spans="1:10" ht="22.15" customHeight="1">
      <c r="A21" s="1"/>
      <c r="B21" s="44" t="s">
        <v>59</v>
      </c>
      <c r="C21" s="44" t="s">
        <v>60</v>
      </c>
      <c r="D21" s="44" t="s">
        <v>65</v>
      </c>
      <c r="E21" s="44" t="s">
        <v>62</v>
      </c>
      <c r="F21" s="44">
        <v>621</v>
      </c>
      <c r="G21" s="50">
        <v>52007.451999999997</v>
      </c>
      <c r="H21" s="50">
        <v>52033.370179941201</v>
      </c>
      <c r="I21" s="50">
        <v>52033.370179941201</v>
      </c>
      <c r="J21" s="50">
        <v>52033.370179941201</v>
      </c>
    </row>
    <row r="22" spans="1:10" ht="24.6" customHeight="1">
      <c r="A22" s="1"/>
      <c r="B22" s="43" t="s">
        <v>59</v>
      </c>
      <c r="C22" s="43" t="s">
        <v>60</v>
      </c>
      <c r="D22" s="43" t="s">
        <v>66</v>
      </c>
      <c r="E22" s="43" t="s">
        <v>67</v>
      </c>
      <c r="F22" s="43" t="s">
        <v>63</v>
      </c>
      <c r="G22" s="50">
        <v>21.77</v>
      </c>
      <c r="H22" s="50">
        <v>13.100000000000001</v>
      </c>
      <c r="I22" s="50">
        <v>13.100000000000001</v>
      </c>
      <c r="J22" s="50">
        <v>13.100000000000001</v>
      </c>
    </row>
    <row r="23" spans="1:10" ht="25.15" customHeight="1">
      <c r="A23" s="1"/>
      <c r="B23" s="43" t="s">
        <v>59</v>
      </c>
      <c r="C23" s="43" t="s">
        <v>60</v>
      </c>
      <c r="D23" s="43" t="s">
        <v>69</v>
      </c>
      <c r="E23" s="43" t="s">
        <v>64</v>
      </c>
      <c r="F23" s="43" t="s">
        <v>63</v>
      </c>
      <c r="G23" s="50">
        <v>166.28</v>
      </c>
      <c r="H23" s="50">
        <v>153.69999999999999</v>
      </c>
      <c r="I23" s="50">
        <v>153.69999999999999</v>
      </c>
      <c r="J23" s="50">
        <v>153.69999999999999</v>
      </c>
    </row>
    <row r="24" spans="1:10" ht="24" customHeight="1">
      <c r="A24" s="1"/>
      <c r="B24" s="43" t="s">
        <v>59</v>
      </c>
      <c r="C24" s="43" t="s">
        <v>60</v>
      </c>
      <c r="D24" s="43" t="s">
        <v>69</v>
      </c>
      <c r="E24" s="43" t="s">
        <v>64</v>
      </c>
      <c r="F24" s="43" t="s">
        <v>70</v>
      </c>
      <c r="G24" s="50">
        <v>3.5</v>
      </c>
      <c r="H24" s="50">
        <v>4.1701999999999995</v>
      </c>
      <c r="I24" s="50">
        <v>4.1701999999999995</v>
      </c>
      <c r="J24" s="50">
        <v>4.1701999999999995</v>
      </c>
    </row>
    <row r="25" spans="1:10" ht="24" hidden="1" customHeight="1">
      <c r="A25" s="1"/>
      <c r="B25" s="43"/>
      <c r="C25" s="43"/>
      <c r="D25" s="43"/>
      <c r="E25" s="43"/>
      <c r="F25" s="43"/>
      <c r="G25" s="50"/>
      <c r="H25" s="50"/>
      <c r="I25" s="50"/>
      <c r="J25" s="50"/>
    </row>
    <row r="26" spans="1:10" ht="24" hidden="1" customHeight="1">
      <c r="A26" s="1"/>
      <c r="B26" s="43"/>
      <c r="C26" s="43"/>
      <c r="D26" s="43"/>
      <c r="E26" s="43"/>
      <c r="F26" s="43"/>
      <c r="G26" s="50"/>
      <c r="H26" s="50"/>
      <c r="I26" s="50"/>
      <c r="J26" s="50"/>
    </row>
    <row r="27" spans="1:10" ht="24" hidden="1" customHeight="1">
      <c r="A27" s="1"/>
      <c r="B27" s="56"/>
      <c r="C27" s="56"/>
      <c r="D27" s="56"/>
      <c r="E27" s="56"/>
      <c r="F27" s="56"/>
      <c r="G27" s="50"/>
      <c r="H27" s="50"/>
      <c r="I27" s="50"/>
      <c r="J27" s="50"/>
    </row>
    <row r="28" spans="1:10" ht="26.45" hidden="1" customHeight="1">
      <c r="A28" s="1"/>
      <c r="B28" s="56"/>
      <c r="C28" s="56"/>
      <c r="D28" s="56"/>
      <c r="E28" s="56"/>
      <c r="F28" s="56"/>
      <c r="G28" s="50"/>
      <c r="H28" s="50"/>
      <c r="I28" s="50"/>
      <c r="J28" s="50"/>
    </row>
    <row r="29" spans="1:10" ht="23.65" hidden="1" customHeight="1">
      <c r="A29" s="1"/>
      <c r="B29" s="56"/>
      <c r="C29" s="56"/>
      <c r="D29" s="56"/>
      <c r="E29" s="56"/>
      <c r="F29" s="56"/>
      <c r="G29" s="50"/>
      <c r="H29" s="50"/>
      <c r="I29" s="50"/>
      <c r="J29" s="50"/>
    </row>
    <row r="30" spans="1:10" ht="25.15" customHeight="1">
      <c r="A30" s="5"/>
      <c r="B30" s="254" t="s">
        <v>14</v>
      </c>
      <c r="C30" s="255"/>
      <c r="D30" s="255"/>
      <c r="E30" s="255"/>
      <c r="F30" s="256"/>
      <c r="G30" s="28">
        <f>G14+G15+G16+G18+G19+G20+G21+G22+G24+G23+G12+G13</f>
        <v>137402.81799880002</v>
      </c>
      <c r="H30" s="28">
        <f t="shared" ref="H30:J30" si="0">H14+H15+H16+H18+H19+H20+H21+H22+H24+H23+H12+H13</f>
        <v>137391.63818285201</v>
      </c>
      <c r="I30" s="28">
        <f t="shared" si="0"/>
        <v>137391.63818285201</v>
      </c>
      <c r="J30" s="28">
        <f t="shared" si="0"/>
        <v>137391.63818285201</v>
      </c>
    </row>
    <row r="31" spans="1:10" ht="28.5" customHeight="1">
      <c r="F31" s="9"/>
      <c r="J31" s="9"/>
    </row>
    <row r="32" spans="1:10" ht="9" customHeight="1"/>
    <row r="33" spans="2:10" ht="5.25" customHeight="1">
      <c r="B33" s="257"/>
      <c r="C33" s="257"/>
      <c r="D33" s="257"/>
      <c r="E33" s="257"/>
      <c r="F33" s="257"/>
      <c r="G33" s="257"/>
      <c r="H33" s="257"/>
      <c r="I33" s="257"/>
      <c r="J33" s="257"/>
    </row>
    <row r="34" spans="2:10" ht="31.9" customHeight="1">
      <c r="B34" s="6"/>
      <c r="C34" s="6"/>
      <c r="D34" s="6"/>
      <c r="E34" s="6"/>
      <c r="F34" s="6"/>
      <c r="G34" s="7"/>
      <c r="H34" s="7"/>
      <c r="I34" s="7"/>
      <c r="J34" s="7"/>
    </row>
    <row r="35" spans="2:10" ht="87" customHeight="1">
      <c r="B35" s="258"/>
      <c r="C35" s="258"/>
      <c r="D35" s="258"/>
      <c r="E35" s="258"/>
      <c r="F35" s="258"/>
      <c r="G35" s="258"/>
      <c r="H35" s="258"/>
      <c r="I35" s="258"/>
      <c r="J35" s="258"/>
    </row>
  </sheetData>
  <mergeCells count="6">
    <mergeCell ref="B30:F30"/>
    <mergeCell ref="B33:J33"/>
    <mergeCell ref="B35:J35"/>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37"/>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A36" sqref="A36:XFD36"/>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1" width="13.28515625" style="3" bestFit="1" customWidth="1"/>
    <col min="12" max="12" width="12.140625" style="3" bestFit="1" customWidth="1"/>
    <col min="13" max="14" width="9.140625" style="3"/>
    <col min="15" max="15" width="0" style="3" hidden="1" customWidth="1"/>
    <col min="16" max="256" width="9.140625" style="3"/>
    <col min="257" max="257" width="2.140625" style="3" customWidth="1"/>
    <col min="258" max="258" width="11.5703125" style="3" customWidth="1"/>
    <col min="259" max="259" width="10.7109375" style="3" customWidth="1"/>
    <col min="260" max="260" width="9.42578125" style="3" customWidth="1"/>
    <col min="261" max="261" width="21" style="3" customWidth="1"/>
    <col min="262" max="262" width="12.140625" style="3" customWidth="1"/>
    <col min="263" max="265" width="24.42578125" style="3" customWidth="1"/>
    <col min="266" max="266" width="24.28515625" style="3" customWidth="1"/>
    <col min="267" max="512" width="9.140625" style="3"/>
    <col min="513" max="513" width="2.140625" style="3" customWidth="1"/>
    <col min="514" max="514" width="11.5703125" style="3" customWidth="1"/>
    <col min="515" max="515" width="10.7109375" style="3" customWidth="1"/>
    <col min="516" max="516" width="9.42578125" style="3" customWidth="1"/>
    <col min="517" max="517" width="21" style="3" customWidth="1"/>
    <col min="518" max="518" width="12.140625" style="3" customWidth="1"/>
    <col min="519" max="521" width="24.42578125" style="3" customWidth="1"/>
    <col min="522" max="522" width="24.28515625" style="3" customWidth="1"/>
    <col min="523" max="768" width="9.140625" style="3"/>
    <col min="769" max="769" width="2.140625" style="3" customWidth="1"/>
    <col min="770" max="770" width="11.5703125" style="3" customWidth="1"/>
    <col min="771" max="771" width="10.7109375" style="3" customWidth="1"/>
    <col min="772" max="772" width="9.42578125" style="3" customWidth="1"/>
    <col min="773" max="773" width="21" style="3" customWidth="1"/>
    <col min="774" max="774" width="12.140625" style="3" customWidth="1"/>
    <col min="775" max="777" width="24.42578125" style="3" customWidth="1"/>
    <col min="778" max="778" width="24.28515625" style="3" customWidth="1"/>
    <col min="779" max="1024" width="9.140625" style="3"/>
    <col min="1025" max="1025" width="2.140625" style="3" customWidth="1"/>
    <col min="1026" max="1026" width="11.5703125" style="3" customWidth="1"/>
    <col min="1027" max="1027" width="10.7109375" style="3" customWidth="1"/>
    <col min="1028" max="1028" width="9.42578125" style="3" customWidth="1"/>
    <col min="1029" max="1029" width="21" style="3" customWidth="1"/>
    <col min="1030" max="1030" width="12.140625" style="3" customWidth="1"/>
    <col min="1031" max="1033" width="24.42578125" style="3" customWidth="1"/>
    <col min="1034" max="1034" width="24.28515625" style="3" customWidth="1"/>
    <col min="1035" max="1280" width="9.140625" style="3"/>
    <col min="1281" max="1281" width="2.140625" style="3" customWidth="1"/>
    <col min="1282" max="1282" width="11.5703125" style="3" customWidth="1"/>
    <col min="1283" max="1283" width="10.7109375" style="3" customWidth="1"/>
    <col min="1284" max="1284" width="9.42578125" style="3" customWidth="1"/>
    <col min="1285" max="1285" width="21" style="3" customWidth="1"/>
    <col min="1286" max="1286" width="12.140625" style="3" customWidth="1"/>
    <col min="1287" max="1289" width="24.42578125" style="3" customWidth="1"/>
    <col min="1290" max="1290" width="24.28515625" style="3" customWidth="1"/>
    <col min="1291" max="1536" width="9.140625" style="3"/>
    <col min="1537" max="1537" width="2.140625" style="3" customWidth="1"/>
    <col min="1538" max="1538" width="11.5703125" style="3" customWidth="1"/>
    <col min="1539" max="1539" width="10.7109375" style="3" customWidth="1"/>
    <col min="1540" max="1540" width="9.42578125" style="3" customWidth="1"/>
    <col min="1541" max="1541" width="21" style="3" customWidth="1"/>
    <col min="1542" max="1542" width="12.140625" style="3" customWidth="1"/>
    <col min="1543" max="1545" width="24.42578125" style="3" customWidth="1"/>
    <col min="1546" max="1546" width="24.28515625" style="3" customWidth="1"/>
    <col min="1547" max="1792" width="9.140625" style="3"/>
    <col min="1793" max="1793" width="2.140625" style="3" customWidth="1"/>
    <col min="1794" max="1794" width="11.5703125" style="3" customWidth="1"/>
    <col min="1795" max="1795" width="10.7109375" style="3" customWidth="1"/>
    <col min="1796" max="1796" width="9.42578125" style="3" customWidth="1"/>
    <col min="1797" max="1797" width="21" style="3" customWidth="1"/>
    <col min="1798" max="1798" width="12.140625" style="3" customWidth="1"/>
    <col min="1799" max="1801" width="24.42578125" style="3" customWidth="1"/>
    <col min="1802" max="1802" width="24.28515625" style="3" customWidth="1"/>
    <col min="1803" max="2048" width="9.140625" style="3"/>
    <col min="2049" max="2049" width="2.140625" style="3" customWidth="1"/>
    <col min="2050" max="2050" width="11.5703125" style="3" customWidth="1"/>
    <col min="2051" max="2051" width="10.7109375" style="3" customWidth="1"/>
    <col min="2052" max="2052" width="9.42578125" style="3" customWidth="1"/>
    <col min="2053" max="2053" width="21" style="3" customWidth="1"/>
    <col min="2054" max="2054" width="12.140625" style="3" customWidth="1"/>
    <col min="2055" max="2057" width="24.42578125" style="3" customWidth="1"/>
    <col min="2058" max="2058" width="24.28515625" style="3" customWidth="1"/>
    <col min="2059" max="2304" width="9.140625" style="3"/>
    <col min="2305" max="2305" width="2.140625" style="3" customWidth="1"/>
    <col min="2306" max="2306" width="11.5703125" style="3" customWidth="1"/>
    <col min="2307" max="2307" width="10.7109375" style="3" customWidth="1"/>
    <col min="2308" max="2308" width="9.42578125" style="3" customWidth="1"/>
    <col min="2309" max="2309" width="21" style="3" customWidth="1"/>
    <col min="2310" max="2310" width="12.140625" style="3" customWidth="1"/>
    <col min="2311" max="2313" width="24.42578125" style="3" customWidth="1"/>
    <col min="2314" max="2314" width="24.28515625" style="3" customWidth="1"/>
    <col min="2315" max="2560" width="9.140625" style="3"/>
    <col min="2561" max="2561" width="2.140625" style="3" customWidth="1"/>
    <col min="2562" max="2562" width="11.5703125" style="3" customWidth="1"/>
    <col min="2563" max="2563" width="10.7109375" style="3" customWidth="1"/>
    <col min="2564" max="2564" width="9.42578125" style="3" customWidth="1"/>
    <col min="2565" max="2565" width="21" style="3" customWidth="1"/>
    <col min="2566" max="2566" width="12.140625" style="3" customWidth="1"/>
    <col min="2567" max="2569" width="24.42578125" style="3" customWidth="1"/>
    <col min="2570" max="2570" width="24.28515625" style="3" customWidth="1"/>
    <col min="2571" max="2816" width="9.140625" style="3"/>
    <col min="2817" max="2817" width="2.140625" style="3" customWidth="1"/>
    <col min="2818" max="2818" width="11.5703125" style="3" customWidth="1"/>
    <col min="2819" max="2819" width="10.7109375" style="3" customWidth="1"/>
    <col min="2820" max="2820" width="9.42578125" style="3" customWidth="1"/>
    <col min="2821" max="2821" width="21" style="3" customWidth="1"/>
    <col min="2822" max="2822" width="12.140625" style="3" customWidth="1"/>
    <col min="2823" max="2825" width="24.42578125" style="3" customWidth="1"/>
    <col min="2826" max="2826" width="24.28515625" style="3" customWidth="1"/>
    <col min="2827" max="3072" width="9.140625" style="3"/>
    <col min="3073" max="3073" width="2.140625" style="3" customWidth="1"/>
    <col min="3074" max="3074" width="11.5703125" style="3" customWidth="1"/>
    <col min="3075" max="3075" width="10.7109375" style="3" customWidth="1"/>
    <col min="3076" max="3076" width="9.42578125" style="3" customWidth="1"/>
    <col min="3077" max="3077" width="21" style="3" customWidth="1"/>
    <col min="3078" max="3078" width="12.140625" style="3" customWidth="1"/>
    <col min="3079" max="3081" width="24.42578125" style="3" customWidth="1"/>
    <col min="3082" max="3082" width="24.28515625" style="3" customWidth="1"/>
    <col min="3083" max="3328" width="9.140625" style="3"/>
    <col min="3329" max="3329" width="2.140625" style="3" customWidth="1"/>
    <col min="3330" max="3330" width="11.5703125" style="3" customWidth="1"/>
    <col min="3331" max="3331" width="10.7109375" style="3" customWidth="1"/>
    <col min="3332" max="3332" width="9.42578125" style="3" customWidth="1"/>
    <col min="3333" max="3333" width="21" style="3" customWidth="1"/>
    <col min="3334" max="3334" width="12.140625" style="3" customWidth="1"/>
    <col min="3335" max="3337" width="24.42578125" style="3" customWidth="1"/>
    <col min="3338" max="3338" width="24.28515625" style="3" customWidth="1"/>
    <col min="3339" max="3584" width="9.140625" style="3"/>
    <col min="3585" max="3585" width="2.140625" style="3" customWidth="1"/>
    <col min="3586" max="3586" width="11.5703125" style="3" customWidth="1"/>
    <col min="3587" max="3587" width="10.7109375" style="3" customWidth="1"/>
    <col min="3588" max="3588" width="9.42578125" style="3" customWidth="1"/>
    <col min="3589" max="3589" width="21" style="3" customWidth="1"/>
    <col min="3590" max="3590" width="12.140625" style="3" customWidth="1"/>
    <col min="3591" max="3593" width="24.42578125" style="3" customWidth="1"/>
    <col min="3594" max="3594" width="24.28515625" style="3" customWidth="1"/>
    <col min="3595" max="3840" width="9.140625" style="3"/>
    <col min="3841" max="3841" width="2.140625" style="3" customWidth="1"/>
    <col min="3842" max="3842" width="11.5703125" style="3" customWidth="1"/>
    <col min="3843" max="3843" width="10.7109375" style="3" customWidth="1"/>
    <col min="3844" max="3844" width="9.42578125" style="3" customWidth="1"/>
    <col min="3845" max="3845" width="21" style="3" customWidth="1"/>
    <col min="3846" max="3846" width="12.140625" style="3" customWidth="1"/>
    <col min="3847" max="3849" width="24.42578125" style="3" customWidth="1"/>
    <col min="3850" max="3850" width="24.28515625" style="3" customWidth="1"/>
    <col min="3851" max="4096" width="9.140625" style="3"/>
    <col min="4097" max="4097" width="2.140625" style="3" customWidth="1"/>
    <col min="4098" max="4098" width="11.5703125" style="3" customWidth="1"/>
    <col min="4099" max="4099" width="10.7109375" style="3" customWidth="1"/>
    <col min="4100" max="4100" width="9.42578125" style="3" customWidth="1"/>
    <col min="4101" max="4101" width="21" style="3" customWidth="1"/>
    <col min="4102" max="4102" width="12.140625" style="3" customWidth="1"/>
    <col min="4103" max="4105" width="24.42578125" style="3" customWidth="1"/>
    <col min="4106" max="4106" width="24.28515625" style="3" customWidth="1"/>
    <col min="4107" max="4352" width="9.140625" style="3"/>
    <col min="4353" max="4353" width="2.140625" style="3" customWidth="1"/>
    <col min="4354" max="4354" width="11.5703125" style="3" customWidth="1"/>
    <col min="4355" max="4355" width="10.7109375" style="3" customWidth="1"/>
    <col min="4356" max="4356" width="9.42578125" style="3" customWidth="1"/>
    <col min="4357" max="4357" width="21" style="3" customWidth="1"/>
    <col min="4358" max="4358" width="12.140625" style="3" customWidth="1"/>
    <col min="4359" max="4361" width="24.42578125" style="3" customWidth="1"/>
    <col min="4362" max="4362" width="24.28515625" style="3" customWidth="1"/>
    <col min="4363" max="4608" width="9.140625" style="3"/>
    <col min="4609" max="4609" width="2.140625" style="3" customWidth="1"/>
    <col min="4610" max="4610" width="11.5703125" style="3" customWidth="1"/>
    <col min="4611" max="4611" width="10.7109375" style="3" customWidth="1"/>
    <col min="4612" max="4612" width="9.42578125" style="3" customWidth="1"/>
    <col min="4613" max="4613" width="21" style="3" customWidth="1"/>
    <col min="4614" max="4614" width="12.140625" style="3" customWidth="1"/>
    <col min="4615" max="4617" width="24.42578125" style="3" customWidth="1"/>
    <col min="4618" max="4618" width="24.28515625" style="3" customWidth="1"/>
    <col min="4619" max="4864" width="9.140625" style="3"/>
    <col min="4865" max="4865" width="2.140625" style="3" customWidth="1"/>
    <col min="4866" max="4866" width="11.5703125" style="3" customWidth="1"/>
    <col min="4867" max="4867" width="10.7109375" style="3" customWidth="1"/>
    <col min="4868" max="4868" width="9.42578125" style="3" customWidth="1"/>
    <col min="4869" max="4869" width="21" style="3" customWidth="1"/>
    <col min="4870" max="4870" width="12.140625" style="3" customWidth="1"/>
    <col min="4871" max="4873" width="24.42578125" style="3" customWidth="1"/>
    <col min="4874" max="4874" width="24.28515625" style="3" customWidth="1"/>
    <col min="4875" max="5120" width="9.140625" style="3"/>
    <col min="5121" max="5121" width="2.140625" style="3" customWidth="1"/>
    <col min="5122" max="5122" width="11.5703125" style="3" customWidth="1"/>
    <col min="5123" max="5123" width="10.7109375" style="3" customWidth="1"/>
    <col min="5124" max="5124" width="9.42578125" style="3" customWidth="1"/>
    <col min="5125" max="5125" width="21" style="3" customWidth="1"/>
    <col min="5126" max="5126" width="12.140625" style="3" customWidth="1"/>
    <col min="5127" max="5129" width="24.42578125" style="3" customWidth="1"/>
    <col min="5130" max="5130" width="24.28515625" style="3" customWidth="1"/>
    <col min="5131" max="5376" width="9.140625" style="3"/>
    <col min="5377" max="5377" width="2.140625" style="3" customWidth="1"/>
    <col min="5378" max="5378" width="11.5703125" style="3" customWidth="1"/>
    <col min="5379" max="5379" width="10.7109375" style="3" customWidth="1"/>
    <col min="5380" max="5380" width="9.42578125" style="3" customWidth="1"/>
    <col min="5381" max="5381" width="21" style="3" customWidth="1"/>
    <col min="5382" max="5382" width="12.140625" style="3" customWidth="1"/>
    <col min="5383" max="5385" width="24.42578125" style="3" customWidth="1"/>
    <col min="5386" max="5386" width="24.28515625" style="3" customWidth="1"/>
    <col min="5387" max="5632" width="9.140625" style="3"/>
    <col min="5633" max="5633" width="2.140625" style="3" customWidth="1"/>
    <col min="5634" max="5634" width="11.5703125" style="3" customWidth="1"/>
    <col min="5635" max="5635" width="10.7109375" style="3" customWidth="1"/>
    <col min="5636" max="5636" width="9.42578125" style="3" customWidth="1"/>
    <col min="5637" max="5637" width="21" style="3" customWidth="1"/>
    <col min="5638" max="5638" width="12.140625" style="3" customWidth="1"/>
    <col min="5639" max="5641" width="24.42578125" style="3" customWidth="1"/>
    <col min="5642" max="5642" width="24.28515625" style="3" customWidth="1"/>
    <col min="5643" max="5888" width="9.140625" style="3"/>
    <col min="5889" max="5889" width="2.140625" style="3" customWidth="1"/>
    <col min="5890" max="5890" width="11.5703125" style="3" customWidth="1"/>
    <col min="5891" max="5891" width="10.7109375" style="3" customWidth="1"/>
    <col min="5892" max="5892" width="9.42578125" style="3" customWidth="1"/>
    <col min="5893" max="5893" width="21" style="3" customWidth="1"/>
    <col min="5894" max="5894" width="12.140625" style="3" customWidth="1"/>
    <col min="5895" max="5897" width="24.42578125" style="3" customWidth="1"/>
    <col min="5898" max="5898" width="24.28515625" style="3" customWidth="1"/>
    <col min="5899" max="6144" width="9.140625" style="3"/>
    <col min="6145" max="6145" width="2.140625" style="3" customWidth="1"/>
    <col min="6146" max="6146" width="11.5703125" style="3" customWidth="1"/>
    <col min="6147" max="6147" width="10.7109375" style="3" customWidth="1"/>
    <col min="6148" max="6148" width="9.42578125" style="3" customWidth="1"/>
    <col min="6149" max="6149" width="21" style="3" customWidth="1"/>
    <col min="6150" max="6150" width="12.140625" style="3" customWidth="1"/>
    <col min="6151" max="6153" width="24.42578125" style="3" customWidth="1"/>
    <col min="6154" max="6154" width="24.28515625" style="3" customWidth="1"/>
    <col min="6155" max="6400" width="9.140625" style="3"/>
    <col min="6401" max="6401" width="2.140625" style="3" customWidth="1"/>
    <col min="6402" max="6402" width="11.5703125" style="3" customWidth="1"/>
    <col min="6403" max="6403" width="10.7109375" style="3" customWidth="1"/>
    <col min="6404" max="6404" width="9.42578125" style="3" customWidth="1"/>
    <col min="6405" max="6405" width="21" style="3" customWidth="1"/>
    <col min="6406" max="6406" width="12.140625" style="3" customWidth="1"/>
    <col min="6407" max="6409" width="24.42578125" style="3" customWidth="1"/>
    <col min="6410" max="6410" width="24.28515625" style="3" customWidth="1"/>
    <col min="6411" max="6656" width="9.140625" style="3"/>
    <col min="6657" max="6657" width="2.140625" style="3" customWidth="1"/>
    <col min="6658" max="6658" width="11.5703125" style="3" customWidth="1"/>
    <col min="6659" max="6659" width="10.7109375" style="3" customWidth="1"/>
    <col min="6660" max="6660" width="9.42578125" style="3" customWidth="1"/>
    <col min="6661" max="6661" width="21" style="3" customWidth="1"/>
    <col min="6662" max="6662" width="12.140625" style="3" customWidth="1"/>
    <col min="6663" max="6665" width="24.42578125" style="3" customWidth="1"/>
    <col min="6666" max="6666" width="24.28515625" style="3" customWidth="1"/>
    <col min="6667" max="6912" width="9.140625" style="3"/>
    <col min="6913" max="6913" width="2.140625" style="3" customWidth="1"/>
    <col min="6914" max="6914" width="11.5703125" style="3" customWidth="1"/>
    <col min="6915" max="6915" width="10.7109375" style="3" customWidth="1"/>
    <col min="6916" max="6916" width="9.42578125" style="3" customWidth="1"/>
    <col min="6917" max="6917" width="21" style="3" customWidth="1"/>
    <col min="6918" max="6918" width="12.140625" style="3" customWidth="1"/>
    <col min="6919" max="6921" width="24.42578125" style="3" customWidth="1"/>
    <col min="6922" max="6922" width="24.28515625" style="3" customWidth="1"/>
    <col min="6923" max="7168" width="9.140625" style="3"/>
    <col min="7169" max="7169" width="2.140625" style="3" customWidth="1"/>
    <col min="7170" max="7170" width="11.5703125" style="3" customWidth="1"/>
    <col min="7171" max="7171" width="10.7109375" style="3" customWidth="1"/>
    <col min="7172" max="7172" width="9.42578125" style="3" customWidth="1"/>
    <col min="7173" max="7173" width="21" style="3" customWidth="1"/>
    <col min="7174" max="7174" width="12.140625" style="3" customWidth="1"/>
    <col min="7175" max="7177" width="24.42578125" style="3" customWidth="1"/>
    <col min="7178" max="7178" width="24.28515625" style="3" customWidth="1"/>
    <col min="7179" max="7424" width="9.140625" style="3"/>
    <col min="7425" max="7425" width="2.140625" style="3" customWidth="1"/>
    <col min="7426" max="7426" width="11.5703125" style="3" customWidth="1"/>
    <col min="7427" max="7427" width="10.7109375" style="3" customWidth="1"/>
    <col min="7428" max="7428" width="9.42578125" style="3" customWidth="1"/>
    <col min="7429" max="7429" width="21" style="3" customWidth="1"/>
    <col min="7430" max="7430" width="12.140625" style="3" customWidth="1"/>
    <col min="7431" max="7433" width="24.42578125" style="3" customWidth="1"/>
    <col min="7434" max="7434" width="24.28515625" style="3" customWidth="1"/>
    <col min="7435" max="7680" width="9.140625" style="3"/>
    <col min="7681" max="7681" width="2.140625" style="3" customWidth="1"/>
    <col min="7682" max="7682" width="11.5703125" style="3" customWidth="1"/>
    <col min="7683" max="7683" width="10.7109375" style="3" customWidth="1"/>
    <col min="7684" max="7684" width="9.42578125" style="3" customWidth="1"/>
    <col min="7685" max="7685" width="21" style="3" customWidth="1"/>
    <col min="7686" max="7686" width="12.140625" style="3" customWidth="1"/>
    <col min="7687" max="7689" width="24.42578125" style="3" customWidth="1"/>
    <col min="7690" max="7690" width="24.28515625" style="3" customWidth="1"/>
    <col min="7691" max="7936" width="9.140625" style="3"/>
    <col min="7937" max="7937" width="2.140625" style="3" customWidth="1"/>
    <col min="7938" max="7938" width="11.5703125" style="3" customWidth="1"/>
    <col min="7939" max="7939" width="10.7109375" style="3" customWidth="1"/>
    <col min="7940" max="7940" width="9.42578125" style="3" customWidth="1"/>
    <col min="7941" max="7941" width="21" style="3" customWidth="1"/>
    <col min="7942" max="7942" width="12.140625" style="3" customWidth="1"/>
    <col min="7943" max="7945" width="24.42578125" style="3" customWidth="1"/>
    <col min="7946" max="7946" width="24.28515625" style="3" customWidth="1"/>
    <col min="7947" max="8192" width="9.140625" style="3"/>
    <col min="8193" max="8193" width="2.140625" style="3" customWidth="1"/>
    <col min="8194" max="8194" width="11.5703125" style="3" customWidth="1"/>
    <col min="8195" max="8195" width="10.7109375" style="3" customWidth="1"/>
    <col min="8196" max="8196" width="9.42578125" style="3" customWidth="1"/>
    <col min="8197" max="8197" width="21" style="3" customWidth="1"/>
    <col min="8198" max="8198" width="12.140625" style="3" customWidth="1"/>
    <col min="8199" max="8201" width="24.42578125" style="3" customWidth="1"/>
    <col min="8202" max="8202" width="24.28515625" style="3" customWidth="1"/>
    <col min="8203" max="8448" width="9.140625" style="3"/>
    <col min="8449" max="8449" width="2.140625" style="3" customWidth="1"/>
    <col min="8450" max="8450" width="11.5703125" style="3" customWidth="1"/>
    <col min="8451" max="8451" width="10.7109375" style="3" customWidth="1"/>
    <col min="8452" max="8452" width="9.42578125" style="3" customWidth="1"/>
    <col min="8453" max="8453" width="21" style="3" customWidth="1"/>
    <col min="8454" max="8454" width="12.140625" style="3" customWidth="1"/>
    <col min="8455" max="8457" width="24.42578125" style="3" customWidth="1"/>
    <col min="8458" max="8458" width="24.28515625" style="3" customWidth="1"/>
    <col min="8459" max="8704" width="9.140625" style="3"/>
    <col min="8705" max="8705" width="2.140625" style="3" customWidth="1"/>
    <col min="8706" max="8706" width="11.5703125" style="3" customWidth="1"/>
    <col min="8707" max="8707" width="10.7109375" style="3" customWidth="1"/>
    <col min="8708" max="8708" width="9.42578125" style="3" customWidth="1"/>
    <col min="8709" max="8709" width="21" style="3" customWidth="1"/>
    <col min="8710" max="8710" width="12.140625" style="3" customWidth="1"/>
    <col min="8711" max="8713" width="24.42578125" style="3" customWidth="1"/>
    <col min="8714" max="8714" width="24.28515625" style="3" customWidth="1"/>
    <col min="8715" max="8960" width="9.140625" style="3"/>
    <col min="8961" max="8961" width="2.140625" style="3" customWidth="1"/>
    <col min="8962" max="8962" width="11.5703125" style="3" customWidth="1"/>
    <col min="8963" max="8963" width="10.7109375" style="3" customWidth="1"/>
    <col min="8964" max="8964" width="9.42578125" style="3" customWidth="1"/>
    <col min="8965" max="8965" width="21" style="3" customWidth="1"/>
    <col min="8966" max="8966" width="12.140625" style="3" customWidth="1"/>
    <col min="8967" max="8969" width="24.42578125" style="3" customWidth="1"/>
    <col min="8970" max="8970" width="24.28515625" style="3" customWidth="1"/>
    <col min="8971" max="9216" width="9.140625" style="3"/>
    <col min="9217" max="9217" width="2.140625" style="3" customWidth="1"/>
    <col min="9218" max="9218" width="11.5703125" style="3" customWidth="1"/>
    <col min="9219" max="9219" width="10.7109375" style="3" customWidth="1"/>
    <col min="9220" max="9220" width="9.42578125" style="3" customWidth="1"/>
    <col min="9221" max="9221" width="21" style="3" customWidth="1"/>
    <col min="9222" max="9222" width="12.140625" style="3" customWidth="1"/>
    <col min="9223" max="9225" width="24.42578125" style="3" customWidth="1"/>
    <col min="9226" max="9226" width="24.28515625" style="3" customWidth="1"/>
    <col min="9227" max="9472" width="9.140625" style="3"/>
    <col min="9473" max="9473" width="2.140625" style="3" customWidth="1"/>
    <col min="9474" max="9474" width="11.5703125" style="3" customWidth="1"/>
    <col min="9475" max="9475" width="10.7109375" style="3" customWidth="1"/>
    <col min="9476" max="9476" width="9.42578125" style="3" customWidth="1"/>
    <col min="9477" max="9477" width="21" style="3" customWidth="1"/>
    <col min="9478" max="9478" width="12.140625" style="3" customWidth="1"/>
    <col min="9479" max="9481" width="24.42578125" style="3" customWidth="1"/>
    <col min="9482" max="9482" width="24.28515625" style="3" customWidth="1"/>
    <col min="9483" max="9728" width="9.140625" style="3"/>
    <col min="9729" max="9729" width="2.140625" style="3" customWidth="1"/>
    <col min="9730" max="9730" width="11.5703125" style="3" customWidth="1"/>
    <col min="9731" max="9731" width="10.7109375" style="3" customWidth="1"/>
    <col min="9732" max="9732" width="9.42578125" style="3" customWidth="1"/>
    <col min="9733" max="9733" width="21" style="3" customWidth="1"/>
    <col min="9734" max="9734" width="12.140625" style="3" customWidth="1"/>
    <col min="9735" max="9737" width="24.42578125" style="3" customWidth="1"/>
    <col min="9738" max="9738" width="24.28515625" style="3" customWidth="1"/>
    <col min="9739" max="9984" width="9.140625" style="3"/>
    <col min="9985" max="9985" width="2.140625" style="3" customWidth="1"/>
    <col min="9986" max="9986" width="11.5703125" style="3" customWidth="1"/>
    <col min="9987" max="9987" width="10.7109375" style="3" customWidth="1"/>
    <col min="9988" max="9988" width="9.42578125" style="3" customWidth="1"/>
    <col min="9989" max="9989" width="21" style="3" customWidth="1"/>
    <col min="9990" max="9990" width="12.140625" style="3" customWidth="1"/>
    <col min="9991" max="9993" width="24.42578125" style="3" customWidth="1"/>
    <col min="9994" max="9994" width="24.28515625" style="3" customWidth="1"/>
    <col min="9995" max="10240" width="9.140625" style="3"/>
    <col min="10241" max="10241" width="2.140625" style="3" customWidth="1"/>
    <col min="10242" max="10242" width="11.5703125" style="3" customWidth="1"/>
    <col min="10243" max="10243" width="10.7109375" style="3" customWidth="1"/>
    <col min="10244" max="10244" width="9.42578125" style="3" customWidth="1"/>
    <col min="10245" max="10245" width="21" style="3" customWidth="1"/>
    <col min="10246" max="10246" width="12.140625" style="3" customWidth="1"/>
    <col min="10247" max="10249" width="24.42578125" style="3" customWidth="1"/>
    <col min="10250" max="10250" width="24.28515625" style="3" customWidth="1"/>
    <col min="10251" max="10496" width="9.140625" style="3"/>
    <col min="10497" max="10497" width="2.140625" style="3" customWidth="1"/>
    <col min="10498" max="10498" width="11.5703125" style="3" customWidth="1"/>
    <col min="10499" max="10499" width="10.7109375" style="3" customWidth="1"/>
    <col min="10500" max="10500" width="9.42578125" style="3" customWidth="1"/>
    <col min="10501" max="10501" width="21" style="3" customWidth="1"/>
    <col min="10502" max="10502" width="12.140625" style="3" customWidth="1"/>
    <col min="10503" max="10505" width="24.42578125" style="3" customWidth="1"/>
    <col min="10506" max="10506" width="24.28515625" style="3" customWidth="1"/>
    <col min="10507" max="10752" width="9.140625" style="3"/>
    <col min="10753" max="10753" width="2.140625" style="3" customWidth="1"/>
    <col min="10754" max="10754" width="11.5703125" style="3" customWidth="1"/>
    <col min="10755" max="10755" width="10.7109375" style="3" customWidth="1"/>
    <col min="10756" max="10756" width="9.42578125" style="3" customWidth="1"/>
    <col min="10757" max="10757" width="21" style="3" customWidth="1"/>
    <col min="10758" max="10758" width="12.140625" style="3" customWidth="1"/>
    <col min="10759" max="10761" width="24.42578125" style="3" customWidth="1"/>
    <col min="10762" max="10762" width="24.28515625" style="3" customWidth="1"/>
    <col min="10763" max="11008" width="9.140625" style="3"/>
    <col min="11009" max="11009" width="2.140625" style="3" customWidth="1"/>
    <col min="11010" max="11010" width="11.5703125" style="3" customWidth="1"/>
    <col min="11011" max="11011" width="10.7109375" style="3" customWidth="1"/>
    <col min="11012" max="11012" width="9.42578125" style="3" customWidth="1"/>
    <col min="11013" max="11013" width="21" style="3" customWidth="1"/>
    <col min="11014" max="11014" width="12.140625" style="3" customWidth="1"/>
    <col min="11015" max="11017" width="24.42578125" style="3" customWidth="1"/>
    <col min="11018" max="11018" width="24.28515625" style="3" customWidth="1"/>
    <col min="11019" max="11264" width="9.140625" style="3"/>
    <col min="11265" max="11265" width="2.140625" style="3" customWidth="1"/>
    <col min="11266" max="11266" width="11.5703125" style="3" customWidth="1"/>
    <col min="11267" max="11267" width="10.7109375" style="3" customWidth="1"/>
    <col min="11268" max="11268" width="9.42578125" style="3" customWidth="1"/>
    <col min="11269" max="11269" width="21" style="3" customWidth="1"/>
    <col min="11270" max="11270" width="12.140625" style="3" customWidth="1"/>
    <col min="11271" max="11273" width="24.42578125" style="3" customWidth="1"/>
    <col min="11274" max="11274" width="24.28515625" style="3" customWidth="1"/>
    <col min="11275" max="11520" width="9.140625" style="3"/>
    <col min="11521" max="11521" width="2.140625" style="3" customWidth="1"/>
    <col min="11522" max="11522" width="11.5703125" style="3" customWidth="1"/>
    <col min="11523" max="11523" width="10.7109375" style="3" customWidth="1"/>
    <col min="11524" max="11524" width="9.42578125" style="3" customWidth="1"/>
    <col min="11525" max="11525" width="21" style="3" customWidth="1"/>
    <col min="11526" max="11526" width="12.140625" style="3" customWidth="1"/>
    <col min="11527" max="11529" width="24.42578125" style="3" customWidth="1"/>
    <col min="11530" max="11530" width="24.28515625" style="3" customWidth="1"/>
    <col min="11531" max="11776" width="9.140625" style="3"/>
    <col min="11777" max="11777" width="2.140625" style="3" customWidth="1"/>
    <col min="11778" max="11778" width="11.5703125" style="3" customWidth="1"/>
    <col min="11779" max="11779" width="10.7109375" style="3" customWidth="1"/>
    <col min="11780" max="11780" width="9.42578125" style="3" customWidth="1"/>
    <col min="11781" max="11781" width="21" style="3" customWidth="1"/>
    <col min="11782" max="11782" width="12.140625" style="3" customWidth="1"/>
    <col min="11783" max="11785" width="24.42578125" style="3" customWidth="1"/>
    <col min="11786" max="11786" width="24.28515625" style="3" customWidth="1"/>
    <col min="11787" max="12032" width="9.140625" style="3"/>
    <col min="12033" max="12033" width="2.140625" style="3" customWidth="1"/>
    <col min="12034" max="12034" width="11.5703125" style="3" customWidth="1"/>
    <col min="12035" max="12035" width="10.7109375" style="3" customWidth="1"/>
    <col min="12036" max="12036" width="9.42578125" style="3" customWidth="1"/>
    <col min="12037" max="12037" width="21" style="3" customWidth="1"/>
    <col min="12038" max="12038" width="12.140625" style="3" customWidth="1"/>
    <col min="12039" max="12041" width="24.42578125" style="3" customWidth="1"/>
    <col min="12042" max="12042" width="24.28515625" style="3" customWidth="1"/>
    <col min="12043" max="12288" width="9.140625" style="3"/>
    <col min="12289" max="12289" width="2.140625" style="3" customWidth="1"/>
    <col min="12290" max="12290" width="11.5703125" style="3" customWidth="1"/>
    <col min="12291" max="12291" width="10.7109375" style="3" customWidth="1"/>
    <col min="12292" max="12292" width="9.42578125" style="3" customWidth="1"/>
    <col min="12293" max="12293" width="21" style="3" customWidth="1"/>
    <col min="12294" max="12294" width="12.140625" style="3" customWidth="1"/>
    <col min="12295" max="12297" width="24.42578125" style="3" customWidth="1"/>
    <col min="12298" max="12298" width="24.28515625" style="3" customWidth="1"/>
    <col min="12299" max="12544" width="9.140625" style="3"/>
    <col min="12545" max="12545" width="2.140625" style="3" customWidth="1"/>
    <col min="12546" max="12546" width="11.5703125" style="3" customWidth="1"/>
    <col min="12547" max="12547" width="10.7109375" style="3" customWidth="1"/>
    <col min="12548" max="12548" width="9.42578125" style="3" customWidth="1"/>
    <col min="12549" max="12549" width="21" style="3" customWidth="1"/>
    <col min="12550" max="12550" width="12.140625" style="3" customWidth="1"/>
    <col min="12551" max="12553" width="24.42578125" style="3" customWidth="1"/>
    <col min="12554" max="12554" width="24.28515625" style="3" customWidth="1"/>
    <col min="12555" max="12800" width="9.140625" style="3"/>
    <col min="12801" max="12801" width="2.140625" style="3" customWidth="1"/>
    <col min="12802" max="12802" width="11.5703125" style="3" customWidth="1"/>
    <col min="12803" max="12803" width="10.7109375" style="3" customWidth="1"/>
    <col min="12804" max="12804" width="9.42578125" style="3" customWidth="1"/>
    <col min="12805" max="12805" width="21" style="3" customWidth="1"/>
    <col min="12806" max="12806" width="12.140625" style="3" customWidth="1"/>
    <col min="12807" max="12809" width="24.42578125" style="3" customWidth="1"/>
    <col min="12810" max="12810" width="24.28515625" style="3" customWidth="1"/>
    <col min="12811" max="13056" width="9.140625" style="3"/>
    <col min="13057" max="13057" width="2.140625" style="3" customWidth="1"/>
    <col min="13058" max="13058" width="11.5703125" style="3" customWidth="1"/>
    <col min="13059" max="13059" width="10.7109375" style="3" customWidth="1"/>
    <col min="13060" max="13060" width="9.42578125" style="3" customWidth="1"/>
    <col min="13061" max="13061" width="21" style="3" customWidth="1"/>
    <col min="13062" max="13062" width="12.140625" style="3" customWidth="1"/>
    <col min="13063" max="13065" width="24.42578125" style="3" customWidth="1"/>
    <col min="13066" max="13066" width="24.28515625" style="3" customWidth="1"/>
    <col min="13067" max="13312" width="9.140625" style="3"/>
    <col min="13313" max="13313" width="2.140625" style="3" customWidth="1"/>
    <col min="13314" max="13314" width="11.5703125" style="3" customWidth="1"/>
    <col min="13315" max="13315" width="10.7109375" style="3" customWidth="1"/>
    <col min="13316" max="13316" width="9.42578125" style="3" customWidth="1"/>
    <col min="13317" max="13317" width="21" style="3" customWidth="1"/>
    <col min="13318" max="13318" width="12.140625" style="3" customWidth="1"/>
    <col min="13319" max="13321" width="24.42578125" style="3" customWidth="1"/>
    <col min="13322" max="13322" width="24.28515625" style="3" customWidth="1"/>
    <col min="13323" max="13568" width="9.140625" style="3"/>
    <col min="13569" max="13569" width="2.140625" style="3" customWidth="1"/>
    <col min="13570" max="13570" width="11.5703125" style="3" customWidth="1"/>
    <col min="13571" max="13571" width="10.7109375" style="3" customWidth="1"/>
    <col min="13572" max="13572" width="9.42578125" style="3" customWidth="1"/>
    <col min="13573" max="13573" width="21" style="3" customWidth="1"/>
    <col min="13574" max="13574" width="12.140625" style="3" customWidth="1"/>
    <col min="13575" max="13577" width="24.42578125" style="3" customWidth="1"/>
    <col min="13578" max="13578" width="24.28515625" style="3" customWidth="1"/>
    <col min="13579" max="13824" width="9.140625" style="3"/>
    <col min="13825" max="13825" width="2.140625" style="3" customWidth="1"/>
    <col min="13826" max="13826" width="11.5703125" style="3" customWidth="1"/>
    <col min="13827" max="13827" width="10.7109375" style="3" customWidth="1"/>
    <col min="13828" max="13828" width="9.42578125" style="3" customWidth="1"/>
    <col min="13829" max="13829" width="21" style="3" customWidth="1"/>
    <col min="13830" max="13830" width="12.140625" style="3" customWidth="1"/>
    <col min="13831" max="13833" width="24.42578125" style="3" customWidth="1"/>
    <col min="13834" max="13834" width="24.28515625" style="3" customWidth="1"/>
    <col min="13835" max="14080" width="9.140625" style="3"/>
    <col min="14081" max="14081" width="2.140625" style="3" customWidth="1"/>
    <col min="14082" max="14082" width="11.5703125" style="3" customWidth="1"/>
    <col min="14083" max="14083" width="10.7109375" style="3" customWidth="1"/>
    <col min="14084" max="14084" width="9.42578125" style="3" customWidth="1"/>
    <col min="14085" max="14085" width="21" style="3" customWidth="1"/>
    <col min="14086" max="14086" width="12.140625" style="3" customWidth="1"/>
    <col min="14087" max="14089" width="24.42578125" style="3" customWidth="1"/>
    <col min="14090" max="14090" width="24.28515625" style="3" customWidth="1"/>
    <col min="14091" max="14336" width="9.140625" style="3"/>
    <col min="14337" max="14337" width="2.140625" style="3" customWidth="1"/>
    <col min="14338" max="14338" width="11.5703125" style="3" customWidth="1"/>
    <col min="14339" max="14339" width="10.7109375" style="3" customWidth="1"/>
    <col min="14340" max="14340" width="9.42578125" style="3" customWidth="1"/>
    <col min="14341" max="14341" width="21" style="3" customWidth="1"/>
    <col min="14342" max="14342" width="12.140625" style="3" customWidth="1"/>
    <col min="14343" max="14345" width="24.42578125" style="3" customWidth="1"/>
    <col min="14346" max="14346" width="24.28515625" style="3" customWidth="1"/>
    <col min="14347" max="14592" width="9.140625" style="3"/>
    <col min="14593" max="14593" width="2.140625" style="3" customWidth="1"/>
    <col min="14594" max="14594" width="11.5703125" style="3" customWidth="1"/>
    <col min="14595" max="14595" width="10.7109375" style="3" customWidth="1"/>
    <col min="14596" max="14596" width="9.42578125" style="3" customWidth="1"/>
    <col min="14597" max="14597" width="21" style="3" customWidth="1"/>
    <col min="14598" max="14598" width="12.140625" style="3" customWidth="1"/>
    <col min="14599" max="14601" width="24.42578125" style="3" customWidth="1"/>
    <col min="14602" max="14602" width="24.28515625" style="3" customWidth="1"/>
    <col min="14603" max="14848" width="9.140625" style="3"/>
    <col min="14849" max="14849" width="2.140625" style="3" customWidth="1"/>
    <col min="14850" max="14850" width="11.5703125" style="3" customWidth="1"/>
    <col min="14851" max="14851" width="10.7109375" style="3" customWidth="1"/>
    <col min="14852" max="14852" width="9.42578125" style="3" customWidth="1"/>
    <col min="14853" max="14853" width="21" style="3" customWidth="1"/>
    <col min="14854" max="14854" width="12.140625" style="3" customWidth="1"/>
    <col min="14855" max="14857" width="24.42578125" style="3" customWidth="1"/>
    <col min="14858" max="14858" width="24.28515625" style="3" customWidth="1"/>
    <col min="14859" max="15104" width="9.140625" style="3"/>
    <col min="15105" max="15105" width="2.140625" style="3" customWidth="1"/>
    <col min="15106" max="15106" width="11.5703125" style="3" customWidth="1"/>
    <col min="15107" max="15107" width="10.7109375" style="3" customWidth="1"/>
    <col min="15108" max="15108" width="9.42578125" style="3" customWidth="1"/>
    <col min="15109" max="15109" width="21" style="3" customWidth="1"/>
    <col min="15110" max="15110" width="12.140625" style="3" customWidth="1"/>
    <col min="15111" max="15113" width="24.42578125" style="3" customWidth="1"/>
    <col min="15114" max="15114" width="24.28515625" style="3" customWidth="1"/>
    <col min="15115" max="15360" width="9.140625" style="3"/>
    <col min="15361" max="15361" width="2.140625" style="3" customWidth="1"/>
    <col min="15362" max="15362" width="11.5703125" style="3" customWidth="1"/>
    <col min="15363" max="15363" width="10.7109375" style="3" customWidth="1"/>
    <col min="15364" max="15364" width="9.42578125" style="3" customWidth="1"/>
    <col min="15365" max="15365" width="21" style="3" customWidth="1"/>
    <col min="15366" max="15366" width="12.140625" style="3" customWidth="1"/>
    <col min="15367" max="15369" width="24.42578125" style="3" customWidth="1"/>
    <col min="15370" max="15370" width="24.28515625" style="3" customWidth="1"/>
    <col min="15371" max="15616" width="9.140625" style="3"/>
    <col min="15617" max="15617" width="2.140625" style="3" customWidth="1"/>
    <col min="15618" max="15618" width="11.5703125" style="3" customWidth="1"/>
    <col min="15619" max="15619" width="10.7109375" style="3" customWidth="1"/>
    <col min="15620" max="15620" width="9.42578125" style="3" customWidth="1"/>
    <col min="15621" max="15621" width="21" style="3" customWidth="1"/>
    <col min="15622" max="15622" width="12.140625" style="3" customWidth="1"/>
    <col min="15623" max="15625" width="24.42578125" style="3" customWidth="1"/>
    <col min="15626" max="15626" width="24.28515625" style="3" customWidth="1"/>
    <col min="15627" max="15872" width="9.140625" style="3"/>
    <col min="15873" max="15873" width="2.140625" style="3" customWidth="1"/>
    <col min="15874" max="15874" width="11.5703125" style="3" customWidth="1"/>
    <col min="15875" max="15875" width="10.7109375" style="3" customWidth="1"/>
    <col min="15876" max="15876" width="9.42578125" style="3" customWidth="1"/>
    <col min="15877" max="15877" width="21" style="3" customWidth="1"/>
    <col min="15878" max="15878" width="12.140625" style="3" customWidth="1"/>
    <col min="15879" max="15881" width="24.42578125" style="3" customWidth="1"/>
    <col min="15882" max="15882" width="24.28515625" style="3" customWidth="1"/>
    <col min="15883" max="16128" width="9.140625" style="3"/>
    <col min="16129" max="16129" width="2.140625" style="3" customWidth="1"/>
    <col min="16130" max="16130" width="11.5703125" style="3" customWidth="1"/>
    <col min="16131" max="16131" width="10.7109375" style="3" customWidth="1"/>
    <col min="16132" max="16132" width="9.42578125" style="3" customWidth="1"/>
    <col min="16133" max="16133" width="21" style="3" customWidth="1"/>
    <col min="16134" max="16134" width="12.140625" style="3" customWidth="1"/>
    <col min="16135" max="16137" width="24.42578125" style="3" customWidth="1"/>
    <col min="16138" max="16138" width="24.28515625" style="3" customWidth="1"/>
    <col min="16139"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18.75" customHeight="1">
      <c r="A5" s="1"/>
      <c r="B5" s="4"/>
      <c r="C5" s="4"/>
      <c r="D5" s="4"/>
      <c r="E5" s="4"/>
      <c r="F5" s="1"/>
      <c r="G5" s="1"/>
      <c r="H5" s="1"/>
      <c r="I5" s="1"/>
      <c r="J5" s="17"/>
    </row>
    <row r="6" spans="1:15" ht="54.75" customHeight="1">
      <c r="A6" s="1"/>
      <c r="B6" s="4"/>
      <c r="C6" s="4"/>
      <c r="D6" s="4"/>
      <c r="E6" s="4"/>
      <c r="F6" s="1"/>
      <c r="G6" s="1"/>
      <c r="H6" s="1"/>
      <c r="I6" s="1"/>
      <c r="J6" s="12" t="s">
        <v>25</v>
      </c>
    </row>
    <row r="7" spans="1:15" ht="50.25" customHeight="1">
      <c r="A7" s="1"/>
      <c r="B7" s="242" t="s">
        <v>37</v>
      </c>
      <c r="C7" s="242"/>
      <c r="D7" s="265"/>
      <c r="E7" s="265"/>
      <c r="F7" s="265"/>
      <c r="G7" s="265"/>
      <c r="H7" s="265"/>
      <c r="I7" s="265"/>
      <c r="J7" s="265"/>
      <c r="K7" s="10"/>
      <c r="L7" s="10"/>
      <c r="M7" s="10"/>
    </row>
    <row r="8" spans="1:15" ht="11.25" customHeight="1">
      <c r="A8" s="1"/>
      <c r="B8" s="4"/>
      <c r="C8" s="4"/>
      <c r="D8" s="4"/>
      <c r="E8" s="4"/>
      <c r="F8" s="1"/>
      <c r="G8" s="1"/>
      <c r="H8" s="1"/>
      <c r="I8" s="1"/>
      <c r="J8" s="1"/>
      <c r="M8" s="38"/>
      <c r="N8" s="38"/>
      <c r="O8" s="38"/>
    </row>
    <row r="9" spans="1:15" ht="63" customHeight="1">
      <c r="A9" s="1"/>
      <c r="B9" s="191" t="s">
        <v>7</v>
      </c>
      <c r="C9" s="205"/>
      <c r="D9" s="205"/>
      <c r="E9" s="205"/>
      <c r="F9" s="259"/>
      <c r="G9" s="191" t="s">
        <v>27</v>
      </c>
      <c r="H9" s="205"/>
      <c r="I9" s="205"/>
      <c r="J9" s="266"/>
      <c r="M9" s="12"/>
      <c r="N9" s="12"/>
      <c r="O9" s="12"/>
    </row>
    <row r="10" spans="1:15" ht="74.25" customHeight="1">
      <c r="A10" s="1"/>
      <c r="B10" s="18" t="s">
        <v>29</v>
      </c>
      <c r="C10" s="19" t="s">
        <v>8</v>
      </c>
      <c r="D10" s="19" t="s">
        <v>39</v>
      </c>
      <c r="E10" s="19" t="s">
        <v>9</v>
      </c>
      <c r="F10" s="20" t="s">
        <v>10</v>
      </c>
      <c r="G10" s="18" t="s">
        <v>44</v>
      </c>
      <c r="H10" s="19" t="s">
        <v>45</v>
      </c>
      <c r="I10" s="19" t="s">
        <v>46</v>
      </c>
      <c r="J10" s="20" t="s">
        <v>47</v>
      </c>
    </row>
    <row r="11" spans="1:15" ht="14.25" customHeight="1">
      <c r="A11" s="1"/>
      <c r="B11" s="71">
        <v>1</v>
      </c>
      <c r="C11" s="71">
        <v>2</v>
      </c>
      <c r="D11" s="71">
        <v>3</v>
      </c>
      <c r="E11" s="71">
        <v>4</v>
      </c>
      <c r="F11" s="71">
        <v>5</v>
      </c>
      <c r="G11" s="71">
        <v>6</v>
      </c>
      <c r="H11" s="71">
        <v>7</v>
      </c>
      <c r="I11" s="71">
        <v>8</v>
      </c>
      <c r="J11" s="71">
        <v>9</v>
      </c>
    </row>
    <row r="12" spans="1:15" ht="33.75" customHeight="1">
      <c r="A12" s="1"/>
      <c r="B12" s="104" t="s">
        <v>59</v>
      </c>
      <c r="C12" s="104" t="s">
        <v>60</v>
      </c>
      <c r="D12" s="104" t="s">
        <v>146</v>
      </c>
      <c r="E12" s="104" t="s">
        <v>64</v>
      </c>
      <c r="F12" s="104" t="s">
        <v>63</v>
      </c>
      <c r="G12" s="106">
        <v>99907.4</v>
      </c>
      <c r="H12" s="106">
        <v>107427</v>
      </c>
      <c r="I12" s="106">
        <v>108104.20000000001</v>
      </c>
      <c r="J12" s="106">
        <v>112528.3</v>
      </c>
    </row>
    <row r="13" spans="1:15" ht="22.15" customHeight="1">
      <c r="A13" s="1"/>
      <c r="B13" s="43" t="s">
        <v>59</v>
      </c>
      <c r="C13" s="43" t="s">
        <v>60</v>
      </c>
      <c r="D13" s="43" t="s">
        <v>146</v>
      </c>
      <c r="E13" s="43" t="s">
        <v>147</v>
      </c>
      <c r="F13" s="43" t="s">
        <v>63</v>
      </c>
      <c r="G13" s="105">
        <v>1269961.1800000002</v>
      </c>
      <c r="H13" s="105">
        <v>1385414.5939999998</v>
      </c>
      <c r="I13" s="105">
        <v>1404414.7999999998</v>
      </c>
      <c r="J13" s="105">
        <v>1462902.1999999997</v>
      </c>
    </row>
    <row r="14" spans="1:15" ht="22.15" customHeight="1">
      <c r="A14" s="1"/>
      <c r="B14" s="43" t="s">
        <v>59</v>
      </c>
      <c r="C14" s="43" t="s">
        <v>60</v>
      </c>
      <c r="D14" s="43" t="s">
        <v>146</v>
      </c>
      <c r="E14" s="43" t="s">
        <v>110</v>
      </c>
      <c r="F14" s="43" t="s">
        <v>63</v>
      </c>
      <c r="G14" s="105">
        <v>18761.71</v>
      </c>
      <c r="H14" s="105">
        <v>18761.71</v>
      </c>
      <c r="I14" s="105"/>
      <c r="J14" s="105"/>
    </row>
    <row r="15" spans="1:15" ht="22.15" customHeight="1">
      <c r="A15" s="1"/>
      <c r="B15" s="43" t="s">
        <v>59</v>
      </c>
      <c r="C15" s="43" t="s">
        <v>60</v>
      </c>
      <c r="D15" s="43" t="s">
        <v>61</v>
      </c>
      <c r="E15" s="43" t="s">
        <v>64</v>
      </c>
      <c r="F15" s="43" t="s">
        <v>63</v>
      </c>
      <c r="G15" s="72">
        <f>'Объемы ассигн без имущ и нал'!H101+'Объемы ассигн без имущ и нал'!H104+'Объемы ассигн без имущ и нал'!H107+'Объемы ассигн без имущ и нал'!H110+'Объемы ассигн без имущ и нал'!H113+'Объемы ассигн без имущ и нал'!H116+'Объемы ассигн без имущ и нал'!H119+'Объемы ассигн без имущ и нал'!H122+'Объемы ассигн без имущ и нал'!H187+'Объемы ассигн без имущ и нал'!H191+'Объемы ассигн на имущ и нал'!G14</f>
        <v>92109</v>
      </c>
      <c r="H15" s="72">
        <f>'Объемы ассигн без имущ и нал'!I101+'Объемы ассигн без имущ и нал'!I104+'Объемы ассигн без имущ и нал'!I107+'Объемы ассигн без имущ и нал'!I110+'Объемы ассигн без имущ и нал'!I113+'Объемы ассигн без имущ и нал'!I116+'Объемы ассигн без имущ и нал'!I119+'Объемы ассигн без имущ и нал'!I122+'Объемы ассигн без имущ и нал'!I187+'Объемы ассигн без имущ и нал'!I191+'Объемы ассигн на имущ и нал'!H14</f>
        <v>99961.21</v>
      </c>
      <c r="I15" s="72">
        <f>'Объемы ассигн без имущ и нал'!J101+'Объемы ассигн без имущ и нал'!J104+'Объемы ассигн без имущ и нал'!J107+'Объемы ассигн без имущ и нал'!J110+'Объемы ассигн без имущ и нал'!J113+'Объемы ассигн без имущ и нал'!J116+'Объемы ассигн без имущ и нал'!J119+'Объемы ассигн без имущ и нал'!J122+'Объемы ассигн без имущ и нал'!J187+'Объемы ассигн без имущ и нал'!J191+'Объемы ассигн на имущ и нал'!I14</f>
        <v>101074.20999999999</v>
      </c>
      <c r="J15" s="72">
        <f>'Объемы ассигн без имущ и нал'!K101+'Объемы ассигн без имущ и нал'!K104+'Объемы ассигн без имущ и нал'!K107+'Объемы ассигн без имущ и нал'!K110+'Объемы ассигн без имущ и нал'!K113+'Объемы ассигн без имущ и нал'!K116+'Объемы ассигн без имущ и нал'!K119+'Объемы ассигн без имущ и нал'!K122+'Объемы ассигн без имущ и нал'!K187+'Объемы ассигн без имущ и нал'!K191+'Объемы ассигн на имущ и нал'!J14</f>
        <v>105011.90999999999</v>
      </c>
      <c r="K15" s="74"/>
      <c r="L15" s="74"/>
      <c r="M15" s="74"/>
      <c r="N15" s="74"/>
      <c r="O15" s="65" t="s">
        <v>85</v>
      </c>
    </row>
    <row r="16" spans="1:15" ht="22.15" customHeight="1">
      <c r="A16" s="1"/>
      <c r="B16" s="43" t="s">
        <v>59</v>
      </c>
      <c r="C16" s="43" t="s">
        <v>60</v>
      </c>
      <c r="D16" s="43" t="s">
        <v>61</v>
      </c>
      <c r="E16" s="43" t="s">
        <v>62</v>
      </c>
      <c r="F16" s="43" t="s">
        <v>63</v>
      </c>
      <c r="G16" s="72">
        <f>'Объемы ассигн без имущ и нал'!H125+'Объемы ассигн на имущ и нал'!G15</f>
        <v>10902</v>
      </c>
      <c r="H16" s="72">
        <f>'Объемы ассигн без имущ и нал'!I125+'Объемы ассигн на имущ и нал'!H15</f>
        <v>11333.1</v>
      </c>
      <c r="I16" s="72">
        <f>'Объемы ассигн без имущ и нал'!J125+'Объемы ассигн на имущ и нал'!I15</f>
        <v>11402.4</v>
      </c>
      <c r="J16" s="72">
        <f>'Объемы ассигн без имущ и нал'!K125+'Объемы ассигн на имущ и нал'!J15</f>
        <v>11841</v>
      </c>
      <c r="K16" s="75"/>
      <c r="L16" s="75"/>
      <c r="M16" s="75"/>
      <c r="N16" s="75"/>
      <c r="O16" s="40" t="s">
        <v>73</v>
      </c>
    </row>
    <row r="17" spans="1:15" ht="22.15" customHeight="1">
      <c r="A17" s="1"/>
      <c r="B17" s="56" t="s">
        <v>59</v>
      </c>
      <c r="C17" s="56" t="s">
        <v>60</v>
      </c>
      <c r="D17" s="56" t="s">
        <v>107</v>
      </c>
      <c r="E17" s="56" t="s">
        <v>108</v>
      </c>
      <c r="F17" s="56" t="s">
        <v>70</v>
      </c>
      <c r="G17" s="72">
        <f>'Объемы ассигн без имущ и нал'!H128+'Объемы ассигн без имущ и нал'!H133+'Объемы ассигн без имущ и нал'!H138+'Объемы ассигн без имущ и нал'!H143+'Объемы ассигн без имущ и нал'!H194+'Объемы ассигн без имущ и нал'!H197+'Объемы ассигн на имущ и нал'!G16</f>
        <v>80427.56</v>
      </c>
      <c r="H17" s="72">
        <f>'Объемы ассигн без имущ и нал'!I128+'Объемы ассигн без имущ и нал'!I133+'Объемы ассигн без имущ и нал'!I138+'Объемы ассигн без имущ и нал'!I143+'Объемы ассигн без имущ и нал'!I194+'Объемы ассигн без имущ и нал'!I197+'Объемы ассигн на имущ и нал'!H16</f>
        <v>84121.7</v>
      </c>
      <c r="I17" s="72">
        <f>'Объемы ассигн без имущ и нал'!J128+'Объемы ассигн без имущ и нал'!J133+'Объемы ассигн без имущ и нал'!J138+'Объемы ассигн без имущ и нал'!J143+'Объемы ассигн без имущ и нал'!J194+'Объемы ассигн без имущ и нал'!J197+'Объемы ассигн на имущ и нал'!I16</f>
        <v>86037.31</v>
      </c>
      <c r="J17" s="72">
        <f>'Объемы ассигн без имущ и нал'!K128+'Объемы ассигн без имущ и нал'!K133+'Объемы ассигн без имущ и нал'!K138+'Объемы ассигн без имущ и нал'!K143+'Объемы ассигн без имущ и нал'!K194+'Объемы ассигн без имущ и нал'!K197+'Объемы ассигн на имущ и нал'!J16</f>
        <v>89414.010000000009</v>
      </c>
      <c r="K17" s="76"/>
      <c r="L17" s="77"/>
      <c r="M17" s="77"/>
      <c r="N17" s="77"/>
      <c r="O17" s="260" t="s">
        <v>111</v>
      </c>
    </row>
    <row r="18" spans="1:15" ht="22.15" customHeight="1">
      <c r="A18" s="1"/>
      <c r="B18" s="56" t="s">
        <v>59</v>
      </c>
      <c r="C18" s="56" t="s">
        <v>60</v>
      </c>
      <c r="D18" s="56" t="s">
        <v>107</v>
      </c>
      <c r="E18" s="56" t="s">
        <v>109</v>
      </c>
      <c r="F18" s="56" t="s">
        <v>70</v>
      </c>
      <c r="G18" s="72">
        <f>'Объемы ассигн без имущ и нал'!H129+'Объемы ассигн без имущ и нал'!H134+'Объемы ассигн без имущ и нал'!H139+'Объемы ассигн без имущ и нал'!H144+'Объемы ассигн без имущ и нал'!H198+'Объемы ассигн на имущ и нал'!G17</f>
        <v>1175.5999999999999</v>
      </c>
      <c r="H18" s="72">
        <f>'Объемы ассигн без имущ и нал'!I129+'Объемы ассигн без имущ и нал'!I134+'Объемы ассигн без имущ и нал'!I139+'Объемы ассигн без имущ и нал'!I144+'Объемы ассигн без имущ и нал'!I198+'Объемы ассигн на имущ и нал'!H17</f>
        <v>1889.9</v>
      </c>
      <c r="I18" s="72">
        <f>'Объемы ассигн без имущ и нал'!J129+'Объемы ассигн без имущ и нал'!J134+'Объемы ассигн без имущ и нал'!J139+'Объемы ассигн без имущ и нал'!J144+'Объемы ассигн без имущ и нал'!J198+'Объемы ассигн на имущ и нал'!I17</f>
        <v>0</v>
      </c>
      <c r="J18" s="72">
        <f>'Объемы ассигн без имущ и нал'!K129+'Объемы ассигн без имущ и нал'!K134+'Объемы ассигн без имущ и нал'!K139+'Объемы ассигн без имущ и нал'!K144+'Объемы ассигн без имущ и нал'!K198+'Объемы ассигн на имущ и нал'!J17</f>
        <v>0</v>
      </c>
      <c r="K18" s="76"/>
      <c r="L18" s="77"/>
      <c r="M18" s="77"/>
      <c r="N18" s="77"/>
      <c r="O18" s="260"/>
    </row>
    <row r="19" spans="1:15" ht="22.15" customHeight="1">
      <c r="A19" s="1"/>
      <c r="B19" s="56" t="s">
        <v>59</v>
      </c>
      <c r="C19" s="56" t="s">
        <v>60</v>
      </c>
      <c r="D19" s="56" t="s">
        <v>107</v>
      </c>
      <c r="E19" s="56" t="s">
        <v>109</v>
      </c>
      <c r="F19" s="56" t="s">
        <v>70</v>
      </c>
      <c r="G19" s="72">
        <f>'Объемы ассигн без имущ и нал'!H130+'Объемы ассигн без имущ и нал'!H135+'Объемы ассигн без имущ и нал'!H140+'Объемы ассигн без имущ и нал'!H145+'Объемы ассигн на имущ и нал'!G18</f>
        <v>503.79999999999995</v>
      </c>
      <c r="H19" s="72">
        <f>'Объемы ассигн без имущ и нал'!I130+'Объемы ассигн без имущ и нал'!I135+'Объемы ассигн без имущ и нал'!I140+'Объемы ассигн без имущ и нал'!I145+'Объемы ассигн на имущ и нал'!H18</f>
        <v>209.99</v>
      </c>
      <c r="I19" s="72">
        <f>'Объемы ассигн без имущ и нал'!J130+'Объемы ассигн без имущ и нал'!J135+'Объемы ассигн без имущ и нал'!J140+'Объемы ассигн без имущ и нал'!J145+'Объемы ассигн на имущ и нал'!I18</f>
        <v>527.4</v>
      </c>
      <c r="J19" s="72">
        <f>'Объемы ассигн без имущ и нал'!K130+'Объемы ассигн без имущ и нал'!K135+'Объемы ассигн без имущ и нал'!K140+'Объемы ассигн без имущ и нал'!K145+'Объемы ассигн на имущ и нал'!J18</f>
        <v>547.1</v>
      </c>
      <c r="K19" s="76"/>
      <c r="L19" s="77"/>
      <c r="M19" s="77"/>
      <c r="N19" s="77"/>
      <c r="O19" s="261"/>
    </row>
    <row r="20" spans="1:15" ht="22.15" customHeight="1">
      <c r="A20" s="1"/>
      <c r="B20" s="56" t="s">
        <v>59</v>
      </c>
      <c r="C20" s="56" t="s">
        <v>60</v>
      </c>
      <c r="D20" s="56" t="s">
        <v>107</v>
      </c>
      <c r="E20" s="56" t="s">
        <v>110</v>
      </c>
      <c r="F20" s="56" t="s">
        <v>70</v>
      </c>
      <c r="G20" s="72">
        <f>'Объемы ассигн без имущ и нал'!H131+'Объемы ассигн без имущ и нал'!H136+'Объемы ассигн без имущ и нал'!H141+'Объемы ассигн без имущ и нал'!H146+'Объемы ассигн на имущ и нал'!G19</f>
        <v>1057.9000000000001</v>
      </c>
      <c r="H20" s="72">
        <f>'Объемы ассигн без имущ и нал'!I131+'Объемы ассигн без имущ и нал'!I136+'Объемы ассигн без имущ и нал'!I141+'Объемы ассигн без имущ и нал'!I146+'Объемы ассигн на имущ и нал'!H19</f>
        <v>1057.9000000000001</v>
      </c>
      <c r="I20" s="72">
        <f>'Объемы ассигн без имущ и нал'!J131+'Объемы ассигн без имущ и нал'!J136+'Объемы ассигн без имущ и нал'!J141+'Объемы ассигн без имущ и нал'!J146+'Объемы ассигн на имущ и нал'!I19</f>
        <v>0</v>
      </c>
      <c r="J20" s="72">
        <f>'Объемы ассигн без имущ и нал'!K131+'Объемы ассигн без имущ и нал'!K136+'Объемы ассигн без имущ и нал'!K141+'Объемы ассигн без имущ и нал'!K146+'Объемы ассигн на имущ и нал'!J19</f>
        <v>0</v>
      </c>
      <c r="O20" s="261"/>
    </row>
    <row r="21" spans="1:15" ht="22.15" customHeight="1">
      <c r="A21" s="1"/>
      <c r="B21" s="43" t="s">
        <v>59</v>
      </c>
      <c r="C21" s="43" t="s">
        <v>60</v>
      </c>
      <c r="D21" s="43" t="s">
        <v>65</v>
      </c>
      <c r="E21" s="43" t="s">
        <v>62</v>
      </c>
      <c r="F21" s="43" t="s">
        <v>63</v>
      </c>
      <c r="G21" s="72">
        <f>'Объемы ассигн без имущ и нал'!H157+'Объемы ассигн без имущ и нал'!H161+'Объемы ассигн без имущ и нал'!H165+'Объемы ассигн без имущ и нал'!H169+'Объемы ассигн на имущ и нал'!G20</f>
        <v>868006.04637820367</v>
      </c>
      <c r="H21" s="72">
        <f>'Объемы ассигн без имущ и нал'!I157+'Объемы ассигн без имущ и нал'!I161+'Объемы ассигн без имущ и нал'!I165+'Объемы ассигн без имущ и нал'!I169+'Объемы ассигн на имущ и нал'!H20</f>
        <v>921894.70254997502</v>
      </c>
      <c r="I21" s="72">
        <f>'Объемы ассигн без имущ и нал'!J157+'Объемы ассигн без имущ и нал'!J161+'Объемы ассигн без имущ и нал'!J165+'Объемы ассигн без имущ и нал'!J169+'Объемы ассигн на имущ и нал'!I20</f>
        <v>931323.97924600041</v>
      </c>
      <c r="J21" s="72">
        <f>'Объемы ассигн без имущ и нал'!K157+'Объемы ассигн без имущ и нал'!K161+'Объемы ассигн без имущ и нал'!K165+'Объемы ассигн без имущ и нал'!K169+'Объемы ассигн на имущ и нал'!J20</f>
        <v>965440.91611140233</v>
      </c>
      <c r="K21" s="267"/>
      <c r="L21" s="268"/>
      <c r="M21" s="268"/>
      <c r="N21" s="268"/>
      <c r="O21" s="260" t="s">
        <v>74</v>
      </c>
    </row>
    <row r="22" spans="1:15" ht="22.15" customHeight="1">
      <c r="A22" s="1"/>
      <c r="B22" s="56" t="s">
        <v>59</v>
      </c>
      <c r="C22" s="56" t="s">
        <v>60</v>
      </c>
      <c r="D22" s="56" t="s">
        <v>65</v>
      </c>
      <c r="E22" s="56" t="s">
        <v>62</v>
      </c>
      <c r="F22" s="56">
        <v>621</v>
      </c>
      <c r="G22" s="72">
        <f>'Объемы ассигн без имущ и нал'!H158+'Объемы ассигн без имущ и нал'!H162+'Объемы ассигн без имущ и нал'!H166+'Объемы ассигн на имущ и нал'!G21</f>
        <v>800493.83768202364</v>
      </c>
      <c r="H22" s="72">
        <f>'Объемы ассигн без имущ и нал'!I158+'Объемы ассигн без имущ и нал'!I162+'Объемы ассигн без имущ и нал'!I166+'Объемы ассигн на имущ и нал'!H21</f>
        <v>859954.19964019407</v>
      </c>
      <c r="I22" s="72">
        <f>'Объемы ассигн без имущ и нал'!J158+'Объемы ассигн без имущ и нал'!J162+'Объемы ассигн без имущ и нал'!J166+'Объемы ассигн на имущ и нал'!I21</f>
        <v>868418.82116232591</v>
      </c>
      <c r="J22" s="72">
        <f>'Объемы ассигн без имущ и нал'!K158+'Объемы ассигн без имущ и нал'!K162+'Объемы ассигн без имущ и нал'!K166+'Объемы ассигн на имущ и нал'!J21</f>
        <v>899498.58174272359</v>
      </c>
      <c r="K22" s="267"/>
      <c r="L22" s="268"/>
      <c r="M22" s="268"/>
      <c r="N22" s="268"/>
      <c r="O22" s="260"/>
    </row>
    <row r="23" spans="1:15" ht="22.15" customHeight="1">
      <c r="A23" s="1"/>
      <c r="B23" s="43" t="s">
        <v>59</v>
      </c>
      <c r="C23" s="43" t="s">
        <v>60</v>
      </c>
      <c r="D23" s="43" t="s">
        <v>66</v>
      </c>
      <c r="E23" s="43" t="s">
        <v>67</v>
      </c>
      <c r="F23" s="43" t="s">
        <v>63</v>
      </c>
      <c r="G23" s="73">
        <f>'Объемы ассигн без имущ и нал'!H188+'Объемы ассигн на имущ и нал'!G22</f>
        <v>3275.78</v>
      </c>
      <c r="H23" s="73">
        <f>'Объемы ассигн без имущ и нал'!I188+'Объемы ассигн на имущ и нал'!H22</f>
        <v>3425.6</v>
      </c>
      <c r="I23" s="73">
        <f>'Объемы ассигн без имущ и нал'!J188+'Объемы ассигн на имущ и нал'!I22</f>
        <v>3418.7000000000003</v>
      </c>
      <c r="J23" s="73">
        <f>'Объемы ассигн без имущ и нал'!K188+'Объемы ассигн на имущ и нал'!J22</f>
        <v>3541.0000000000005</v>
      </c>
      <c r="K23" s="39"/>
      <c r="L23" s="39"/>
      <c r="M23" s="39"/>
      <c r="N23" s="39"/>
      <c r="O23" s="40" t="s">
        <v>68</v>
      </c>
    </row>
    <row r="24" spans="1:15" ht="22.15" customHeight="1">
      <c r="A24" s="1"/>
      <c r="B24" s="43" t="s">
        <v>59</v>
      </c>
      <c r="C24" s="43" t="s">
        <v>60</v>
      </c>
      <c r="D24" s="43" t="s">
        <v>69</v>
      </c>
      <c r="E24" s="43" t="s">
        <v>64</v>
      </c>
      <c r="F24" s="43" t="s">
        <v>63</v>
      </c>
      <c r="G24" s="73">
        <f>'Объемы ассигн без имущ и нал'!H148+'Объемы ассигн без имущ и нал'!H151+'Объемы ассигн без имущ и нал'!H154+'Объемы ассигн без имущ и нал'!H201+'Объемы ассигн на имущ и нал'!G23</f>
        <v>27352.98</v>
      </c>
      <c r="H24" s="73">
        <f>'Объемы ассигн без имущ и нал'!I148+'Объемы ассигн без имущ и нал'!I151+'Объемы ассигн без имущ и нал'!I154+'Объемы ассигн без имущ и нал'!I201+'Объемы ассигн на имущ и нал'!H23</f>
        <v>28579.7</v>
      </c>
      <c r="I24" s="73">
        <f>'Объемы ассигн без имущ и нал'!J148+'Объемы ассигн без имущ и нал'!J151+'Объемы ассигн без имущ и нал'!J154+'Объемы ассигн без имущ и нал'!J201+'Объемы ассигн на имущ и нал'!I23</f>
        <v>28847</v>
      </c>
      <c r="J24" s="73">
        <f>'Объемы ассигн без имущ и нал'!K148+'Объемы ассигн без имущ и нал'!K151+'Объемы ассигн без имущ и нал'!K154+'Объемы ассигн без имущ и нал'!K201+'Объемы ассигн на имущ и нал'!J23</f>
        <v>29946.799999999999</v>
      </c>
      <c r="K24" s="86"/>
      <c r="L24" s="86"/>
      <c r="M24" s="39"/>
      <c r="N24" s="39"/>
      <c r="O24" s="40" t="s">
        <v>71</v>
      </c>
    </row>
    <row r="25" spans="1:15" ht="22.15" customHeight="1">
      <c r="A25" s="1"/>
      <c r="B25" s="43" t="s">
        <v>59</v>
      </c>
      <c r="C25" s="43" t="s">
        <v>60</v>
      </c>
      <c r="D25" s="43" t="s">
        <v>69</v>
      </c>
      <c r="E25" s="43" t="s">
        <v>64</v>
      </c>
      <c r="F25" s="43" t="s">
        <v>70</v>
      </c>
      <c r="G25" s="73">
        <f>'Объемы ассигн без имущ и нал'!H195+'Объемы ассигн без имущ и нал'!H199+'Объемы ассигн без имущ и нал'!H204+'Объемы ассигн на имущ и нал'!G24</f>
        <v>28003.458999999999</v>
      </c>
      <c r="H25" s="73">
        <f>'Объемы ассигн без имущ и нал'!I195+'Объемы ассигн без имущ и нал'!I199+'Объемы ассигн без имущ и нал'!I204+'Объемы ассигн на имущ и нал'!H24</f>
        <v>29139.300200000001</v>
      </c>
      <c r="I25" s="73">
        <f>'Объемы ассигн без имущ и нал'!J195+'Объемы ассигн без имущ и нал'!J199+'Объемы ассигн без имущ и нал'!J204+'Объемы ассигн на имущ и нал'!I24</f>
        <v>29386.600200000001</v>
      </c>
      <c r="J25" s="73">
        <f>'Объемы ассигн без имущ и нал'!K195+'Объемы ассигн без имущ и нал'!K199+'Объемы ассигн без имущ и нал'!K204+'Объемы ассигн на имущ и нал'!J24</f>
        <v>30534.910200000002</v>
      </c>
      <c r="K25" s="39"/>
      <c r="L25" s="39"/>
      <c r="M25" s="39"/>
      <c r="N25" s="39"/>
      <c r="O25" s="40" t="s">
        <v>105</v>
      </c>
    </row>
    <row r="26" spans="1:15" ht="25.15" hidden="1" customHeight="1">
      <c r="A26" s="1"/>
      <c r="B26" s="56"/>
      <c r="C26" s="56"/>
      <c r="D26" s="56"/>
      <c r="E26" s="56"/>
      <c r="F26" s="56"/>
      <c r="G26" s="73"/>
      <c r="H26" s="73"/>
      <c r="I26" s="73"/>
      <c r="J26" s="73"/>
    </row>
    <row r="27" spans="1:15" ht="24" hidden="1" customHeight="1">
      <c r="A27" s="1"/>
      <c r="B27" s="56"/>
      <c r="C27" s="56"/>
      <c r="D27" s="56"/>
      <c r="E27" s="56"/>
      <c r="F27" s="56"/>
      <c r="G27" s="73"/>
      <c r="H27" s="73"/>
      <c r="I27" s="73"/>
      <c r="J27" s="73"/>
    </row>
    <row r="28" spans="1:15" ht="24" hidden="1" customHeight="1">
      <c r="A28" s="1"/>
      <c r="B28" s="56"/>
      <c r="C28" s="56"/>
      <c r="D28" s="56"/>
      <c r="E28" s="56"/>
      <c r="F28" s="56"/>
      <c r="G28" s="73"/>
      <c r="H28" s="73"/>
      <c r="I28" s="73"/>
      <c r="J28" s="73"/>
    </row>
    <row r="29" spans="1:15" ht="24" hidden="1" customHeight="1">
      <c r="A29" s="1"/>
      <c r="B29" s="56"/>
      <c r="C29" s="56"/>
      <c r="D29" s="56"/>
      <c r="E29" s="56"/>
      <c r="F29" s="56"/>
      <c r="G29" s="73"/>
      <c r="H29" s="73"/>
      <c r="I29" s="73"/>
      <c r="J29" s="73"/>
    </row>
    <row r="30" spans="1:15" ht="26.45" hidden="1" customHeight="1">
      <c r="A30" s="1"/>
      <c r="B30" s="56"/>
      <c r="C30" s="56"/>
      <c r="D30" s="56"/>
      <c r="E30" s="56"/>
      <c r="F30" s="56"/>
      <c r="G30" s="73"/>
      <c r="H30" s="73"/>
      <c r="I30" s="73"/>
      <c r="J30" s="73"/>
    </row>
    <row r="31" spans="1:15" ht="23.65" hidden="1" customHeight="1">
      <c r="A31" s="1"/>
      <c r="B31" s="56"/>
      <c r="C31" s="56"/>
      <c r="D31" s="56"/>
      <c r="E31" s="56"/>
      <c r="F31" s="56"/>
      <c r="G31" s="73"/>
      <c r="H31" s="73"/>
      <c r="I31" s="73"/>
      <c r="J31" s="73"/>
    </row>
    <row r="32" spans="1:15" ht="25.15" customHeight="1">
      <c r="A32" s="5"/>
      <c r="B32" s="233" t="s">
        <v>14</v>
      </c>
      <c r="C32" s="262"/>
      <c r="D32" s="263"/>
      <c r="E32" s="263"/>
      <c r="F32" s="264"/>
      <c r="G32" s="29">
        <f>SUM(G12:G25)</f>
        <v>3301938.2530602273</v>
      </c>
      <c r="H32" s="29">
        <f t="shared" ref="H32:J32" si="0">SUM(H12:H25)</f>
        <v>3553170.6063901689</v>
      </c>
      <c r="I32" s="29">
        <f t="shared" si="0"/>
        <v>3572955.4206083263</v>
      </c>
      <c r="J32" s="29">
        <f t="shared" si="0"/>
        <v>3711206.7280541253</v>
      </c>
    </row>
    <row r="33" spans="2:10" ht="2.25" customHeight="1">
      <c r="F33" s="9"/>
      <c r="J33" s="9"/>
    </row>
    <row r="34" spans="2:10" ht="5.25" customHeight="1"/>
    <row r="35" spans="2:10" ht="7.5" customHeight="1">
      <c r="B35" s="257"/>
      <c r="C35" s="257"/>
      <c r="D35" s="257"/>
      <c r="E35" s="257"/>
      <c r="F35" s="257"/>
      <c r="G35" s="257"/>
      <c r="H35" s="257"/>
      <c r="I35" s="257"/>
      <c r="J35" s="257"/>
    </row>
    <row r="36" spans="2:10" ht="31.9" hidden="1" customHeight="1">
      <c r="B36" s="6"/>
      <c r="C36" s="6"/>
      <c r="D36" s="6"/>
      <c r="E36" s="6"/>
      <c r="F36" s="6"/>
      <c r="G36" s="84">
        <f>'Объемы ассигн без имущ и нал'!H215+'Объемы ассигн на имущ и нал'!G30</f>
        <v>3301938.2530602273</v>
      </c>
      <c r="H36" s="84">
        <f>'Объемы ассигн без имущ и нал'!I215+'Объемы ассигн на имущ и нал'!H30</f>
        <v>3553170.606390168</v>
      </c>
      <c r="I36" s="84">
        <f>'Объемы ассигн без имущ и нал'!J215+'Объемы ассигн на имущ и нал'!I30</f>
        <v>3572955.4206083259</v>
      </c>
      <c r="J36" s="84">
        <f>'Объемы ассигн без имущ и нал'!K215+'Объемы ассигн на имущ и нал'!J30</f>
        <v>3711206.7280541263</v>
      </c>
    </row>
    <row r="37" spans="2:10" ht="87" hidden="1" customHeight="1">
      <c r="B37" s="42"/>
      <c r="C37" s="42"/>
      <c r="D37" s="42"/>
      <c r="E37" s="42"/>
      <c r="F37" s="42"/>
      <c r="G37" s="85">
        <f>G32-G36</f>
        <v>0</v>
      </c>
      <c r="H37" s="85">
        <f t="shared" ref="H37:J37" si="1">H32-H36</f>
        <v>0</v>
      </c>
      <c r="I37" s="85">
        <f t="shared" si="1"/>
        <v>0</v>
      </c>
      <c r="J37" s="85">
        <f t="shared" si="1"/>
        <v>0</v>
      </c>
    </row>
  </sheetData>
  <mergeCells count="11">
    <mergeCell ref="O17:O20"/>
    <mergeCell ref="B32:F32"/>
    <mergeCell ref="B35:J35"/>
    <mergeCell ref="B7:J7"/>
    <mergeCell ref="B9:F9"/>
    <mergeCell ref="G9:J9"/>
    <mergeCell ref="K21:K22"/>
    <mergeCell ref="L21:L22"/>
    <mergeCell ref="M21:M22"/>
    <mergeCell ref="O21:O22"/>
    <mergeCell ref="N21:N22"/>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V97"/>
  <sheetViews>
    <sheetView showGridLines="0" view="pageBreakPreview" zoomScaleSheetLayoutView="100" workbookViewId="0">
      <pane xSplit="1" ySplit="14" topLeftCell="B15" activePane="bottomRight" state="frozen"/>
      <selection pane="topRight" activeCell="B1" sqref="B1"/>
      <selection pane="bottomLeft" activeCell="A11" sqref="A11"/>
      <selection pane="bottomRight" activeCell="B94" sqref="B94:C94"/>
    </sheetView>
  </sheetViews>
  <sheetFormatPr defaultRowHeight="12.75"/>
  <cols>
    <col min="1" max="1" width="2.140625" style="115" customWidth="1"/>
    <col min="2" max="2" width="57.7109375" style="115" customWidth="1"/>
    <col min="3" max="14" width="15.7109375" style="115" customWidth="1"/>
    <col min="15" max="15" width="11" style="115" hidden="1" customWidth="1"/>
    <col min="16" max="16384" width="9.140625" style="115"/>
  </cols>
  <sheetData>
    <row r="1" spans="1:15" ht="8.85" customHeight="1">
      <c r="A1" s="113"/>
      <c r="B1" s="113"/>
      <c r="C1" s="114"/>
      <c r="D1" s="114"/>
      <c r="E1" s="114"/>
      <c r="F1" s="114"/>
      <c r="G1" s="114"/>
      <c r="H1" s="114"/>
      <c r="I1" s="114"/>
      <c r="J1" s="114"/>
      <c r="K1" s="114"/>
      <c r="L1" s="113"/>
      <c r="M1" s="113"/>
      <c r="N1" s="113"/>
    </row>
    <row r="2" spans="1:15" ht="0.4" hidden="1" customHeight="1">
      <c r="A2" s="113"/>
      <c r="B2" s="113"/>
      <c r="C2" s="114"/>
      <c r="D2" s="114"/>
      <c r="E2" s="114"/>
      <c r="F2" s="114"/>
      <c r="G2" s="114"/>
      <c r="H2" s="114"/>
      <c r="I2" s="114"/>
      <c r="J2" s="114"/>
      <c r="K2" s="114"/>
      <c r="L2" s="113"/>
      <c r="M2" s="113"/>
      <c r="N2" s="113"/>
    </row>
    <row r="3" spans="1:15" ht="0.4" hidden="1" customHeight="1">
      <c r="A3" s="113"/>
      <c r="B3" s="113"/>
      <c r="C3" s="114"/>
      <c r="D3" s="114"/>
      <c r="E3" s="114"/>
      <c r="F3" s="114"/>
      <c r="G3" s="114"/>
      <c r="H3" s="114"/>
      <c r="I3" s="114"/>
      <c r="J3" s="114"/>
      <c r="K3" s="114"/>
      <c r="L3" s="113"/>
      <c r="M3" s="113"/>
      <c r="N3" s="113"/>
    </row>
    <row r="4" spans="1:15" ht="0.4" customHeight="1">
      <c r="A4" s="113"/>
      <c r="B4" s="113"/>
      <c r="C4" s="114"/>
      <c r="D4" s="114"/>
      <c r="E4" s="114"/>
      <c r="F4" s="114"/>
      <c r="G4" s="114"/>
      <c r="H4" s="114"/>
      <c r="I4" s="114"/>
      <c r="J4" s="114"/>
      <c r="K4" s="114"/>
      <c r="L4" s="113"/>
      <c r="M4" s="113"/>
      <c r="N4" s="113"/>
    </row>
    <row r="5" spans="1:15" ht="7.5" customHeight="1">
      <c r="A5" s="113"/>
      <c r="B5" s="116"/>
      <c r="C5" s="116"/>
      <c r="D5" s="116"/>
      <c r="E5" s="116"/>
      <c r="F5" s="116"/>
      <c r="G5" s="116"/>
      <c r="H5" s="116"/>
      <c r="I5" s="116"/>
      <c r="J5" s="116"/>
      <c r="K5" s="116"/>
      <c r="L5" s="285"/>
      <c r="M5" s="285"/>
      <c r="N5" s="285"/>
    </row>
    <row r="6" spans="1:15" ht="39.75" customHeight="1">
      <c r="A6" s="113"/>
      <c r="B6" s="116"/>
      <c r="C6" s="116"/>
      <c r="D6" s="116"/>
      <c r="E6" s="116"/>
      <c r="F6" s="116"/>
      <c r="G6" s="116"/>
      <c r="H6" s="116"/>
      <c r="I6" s="116"/>
      <c r="J6" s="116"/>
      <c r="K6" s="116"/>
      <c r="L6" s="117"/>
      <c r="M6" s="117"/>
      <c r="N6" s="117" t="s">
        <v>26</v>
      </c>
    </row>
    <row r="7" spans="1:15" ht="21" customHeight="1">
      <c r="A7" s="113"/>
      <c r="B7" s="293" t="s">
        <v>38</v>
      </c>
      <c r="C7" s="293"/>
      <c r="D7" s="293"/>
      <c r="E7" s="293"/>
      <c r="F7" s="293"/>
      <c r="G7" s="293"/>
      <c r="H7" s="293"/>
      <c r="I7" s="293"/>
      <c r="J7" s="293"/>
      <c r="K7" s="293"/>
      <c r="L7" s="293"/>
      <c r="M7" s="293"/>
      <c r="N7" s="293"/>
      <c r="O7" s="118"/>
    </row>
    <row r="8" spans="1:15" ht="27" customHeight="1">
      <c r="A8" s="113"/>
      <c r="B8" s="293" t="s">
        <v>150</v>
      </c>
      <c r="C8" s="294"/>
      <c r="D8" s="294"/>
      <c r="E8" s="294"/>
      <c r="F8" s="294"/>
      <c r="G8" s="294"/>
      <c r="H8" s="294"/>
      <c r="I8" s="294"/>
      <c r="J8" s="294"/>
      <c r="K8" s="294"/>
      <c r="L8" s="294"/>
      <c r="M8" s="294"/>
      <c r="N8" s="294"/>
      <c r="O8" s="119"/>
    </row>
    <row r="9" spans="1:15" ht="32.25" customHeight="1">
      <c r="A9" s="113"/>
      <c r="B9" s="293" t="s">
        <v>33</v>
      </c>
      <c r="C9" s="293"/>
      <c r="D9" s="293"/>
      <c r="E9" s="293"/>
      <c r="F9" s="293"/>
      <c r="G9" s="293"/>
      <c r="H9" s="293"/>
      <c r="I9" s="293"/>
      <c r="J9" s="293"/>
      <c r="K9" s="293"/>
      <c r="L9" s="293"/>
      <c r="M9" s="293"/>
      <c r="N9" s="293"/>
      <c r="O9" s="119"/>
    </row>
    <row r="10" spans="1:15" ht="21.75" customHeight="1">
      <c r="A10" s="113"/>
      <c r="B10" s="110"/>
      <c r="C10" s="116"/>
      <c r="D10" s="116"/>
      <c r="E10" s="116"/>
      <c r="F10" s="116"/>
      <c r="G10" s="116"/>
      <c r="H10" s="116"/>
      <c r="I10" s="116"/>
      <c r="J10" s="116"/>
      <c r="K10" s="116"/>
      <c r="L10" s="113"/>
      <c r="M10" s="113"/>
      <c r="N10" s="113"/>
    </row>
    <row r="11" spans="1:15" ht="31.5" customHeight="1">
      <c r="A11" s="113"/>
      <c r="B11" s="286" t="s">
        <v>0</v>
      </c>
      <c r="C11" s="289" t="s">
        <v>28</v>
      </c>
      <c r="D11" s="290"/>
      <c r="E11" s="290"/>
      <c r="F11" s="290"/>
      <c r="G11" s="290"/>
      <c r="H11" s="290"/>
      <c r="I11" s="290"/>
      <c r="J11" s="290"/>
      <c r="K11" s="290"/>
      <c r="L11" s="291"/>
      <c r="M11" s="291"/>
      <c r="N11" s="292"/>
    </row>
    <row r="12" spans="1:15" ht="59.25" customHeight="1">
      <c r="A12" s="113"/>
      <c r="B12" s="287"/>
      <c r="C12" s="289" t="s">
        <v>56</v>
      </c>
      <c r="D12" s="291"/>
      <c r="E12" s="292"/>
      <c r="F12" s="289" t="s">
        <v>57</v>
      </c>
      <c r="G12" s="291"/>
      <c r="H12" s="292"/>
      <c r="I12" s="289" t="s">
        <v>149</v>
      </c>
      <c r="J12" s="291"/>
      <c r="K12" s="292"/>
      <c r="L12" s="289" t="s">
        <v>115</v>
      </c>
      <c r="M12" s="291" t="s">
        <v>6</v>
      </c>
      <c r="N12" s="292" t="s">
        <v>31</v>
      </c>
    </row>
    <row r="13" spans="1:15" ht="62.25" customHeight="1">
      <c r="A13" s="113"/>
      <c r="B13" s="288"/>
      <c r="C13" s="120" t="s">
        <v>15</v>
      </c>
      <c r="D13" s="121" t="s">
        <v>16</v>
      </c>
      <c r="E13" s="122" t="s">
        <v>17</v>
      </c>
      <c r="F13" s="120" t="s">
        <v>15</v>
      </c>
      <c r="G13" s="121" t="s">
        <v>16</v>
      </c>
      <c r="H13" s="122" t="s">
        <v>17</v>
      </c>
      <c r="I13" s="120" t="s">
        <v>15</v>
      </c>
      <c r="J13" s="121" t="s">
        <v>16</v>
      </c>
      <c r="K13" s="122" t="s">
        <v>17</v>
      </c>
      <c r="L13" s="120" t="s">
        <v>15</v>
      </c>
      <c r="M13" s="121" t="s">
        <v>16</v>
      </c>
      <c r="N13" s="122" t="s">
        <v>17</v>
      </c>
    </row>
    <row r="14" spans="1:15" ht="14.25" customHeight="1">
      <c r="A14" s="113"/>
      <c r="B14" s="123">
        <v>1</v>
      </c>
      <c r="C14" s="124">
        <v>2</v>
      </c>
      <c r="D14" s="125">
        <v>3</v>
      </c>
      <c r="E14" s="126">
        <v>4</v>
      </c>
      <c r="F14" s="124">
        <v>5</v>
      </c>
      <c r="G14" s="125">
        <v>6</v>
      </c>
      <c r="H14" s="126">
        <v>7</v>
      </c>
      <c r="I14" s="124">
        <v>8</v>
      </c>
      <c r="J14" s="125">
        <v>9</v>
      </c>
      <c r="K14" s="126">
        <v>10</v>
      </c>
      <c r="L14" s="124">
        <v>11</v>
      </c>
      <c r="M14" s="125">
        <v>12</v>
      </c>
      <c r="N14" s="126">
        <v>13</v>
      </c>
    </row>
    <row r="15" spans="1:15" ht="32.25" customHeight="1">
      <c r="A15" s="127"/>
      <c r="B15" s="128" t="s">
        <v>1</v>
      </c>
      <c r="C15" s="129"/>
      <c r="D15" s="130"/>
      <c r="E15" s="130"/>
      <c r="F15" s="129"/>
      <c r="G15" s="130"/>
      <c r="H15" s="130"/>
      <c r="I15" s="129"/>
      <c r="J15" s="130"/>
      <c r="K15" s="130"/>
      <c r="L15" s="130"/>
      <c r="M15" s="130"/>
      <c r="N15" s="131"/>
    </row>
    <row r="16" spans="1:15" ht="32.25" customHeight="1">
      <c r="A16" s="127"/>
      <c r="B16" s="132" t="s">
        <v>124</v>
      </c>
      <c r="C16" s="107">
        <v>1</v>
      </c>
      <c r="D16" s="107"/>
      <c r="E16" s="107"/>
      <c r="F16" s="107">
        <v>1</v>
      </c>
      <c r="G16" s="107"/>
      <c r="H16" s="107"/>
      <c r="I16" s="107">
        <v>1</v>
      </c>
      <c r="J16" s="107"/>
      <c r="K16" s="108"/>
      <c r="L16" s="109">
        <v>1</v>
      </c>
      <c r="M16" s="109"/>
      <c r="N16" s="109"/>
    </row>
    <row r="17" spans="1:15" ht="32.25" customHeight="1">
      <c r="A17" s="127"/>
      <c r="B17" s="132" t="s">
        <v>125</v>
      </c>
      <c r="C17" s="107">
        <v>1</v>
      </c>
      <c r="D17" s="107"/>
      <c r="E17" s="107"/>
      <c r="F17" s="107">
        <v>1</v>
      </c>
      <c r="G17" s="107"/>
      <c r="H17" s="107"/>
      <c r="I17" s="107">
        <v>1</v>
      </c>
      <c r="J17" s="107"/>
      <c r="K17" s="108"/>
      <c r="L17" s="109">
        <v>1</v>
      </c>
      <c r="M17" s="109"/>
      <c r="N17" s="109"/>
    </row>
    <row r="18" spans="1:15" ht="32.25" hidden="1" customHeight="1">
      <c r="A18" s="127"/>
      <c r="B18" s="132" t="s">
        <v>126</v>
      </c>
      <c r="C18" s="107"/>
      <c r="D18" s="107"/>
      <c r="E18" s="107"/>
      <c r="F18" s="107"/>
      <c r="G18" s="107"/>
      <c r="H18" s="107"/>
      <c r="I18" s="107"/>
      <c r="J18" s="107"/>
      <c r="K18" s="108"/>
      <c r="L18" s="109"/>
      <c r="M18" s="109"/>
      <c r="N18" s="109"/>
    </row>
    <row r="19" spans="1:15" ht="32.25" customHeight="1">
      <c r="A19" s="127"/>
      <c r="B19" s="132" t="s">
        <v>127</v>
      </c>
      <c r="C19" s="107">
        <v>1</v>
      </c>
      <c r="D19" s="107"/>
      <c r="E19" s="107"/>
      <c r="F19" s="107">
        <v>1</v>
      </c>
      <c r="G19" s="107"/>
      <c r="H19" s="107"/>
      <c r="I19" s="107">
        <v>1</v>
      </c>
      <c r="J19" s="107"/>
      <c r="K19" s="108"/>
      <c r="L19" s="109">
        <v>1</v>
      </c>
      <c r="M19" s="109"/>
      <c r="N19" s="109"/>
    </row>
    <row r="20" spans="1:15" ht="32.25" customHeight="1">
      <c r="A20" s="127"/>
      <c r="B20" s="132" t="s">
        <v>128</v>
      </c>
      <c r="C20" s="107">
        <v>1</v>
      </c>
      <c r="D20" s="107"/>
      <c r="E20" s="107"/>
      <c r="F20" s="107">
        <v>1</v>
      </c>
      <c r="G20" s="107"/>
      <c r="H20" s="107"/>
      <c r="I20" s="107">
        <v>1</v>
      </c>
      <c r="J20" s="107"/>
      <c r="K20" s="108"/>
      <c r="L20" s="109">
        <v>1</v>
      </c>
      <c r="M20" s="109"/>
      <c r="N20" s="109"/>
    </row>
    <row r="21" spans="1:15" ht="32.25" customHeight="1">
      <c r="A21" s="127"/>
      <c r="B21" s="133" t="s">
        <v>129</v>
      </c>
      <c r="C21" s="107">
        <v>20</v>
      </c>
      <c r="D21" s="107"/>
      <c r="E21" s="107"/>
      <c r="F21" s="107">
        <v>20</v>
      </c>
      <c r="G21" s="107"/>
      <c r="H21" s="107"/>
      <c r="I21" s="107">
        <v>20</v>
      </c>
      <c r="J21" s="107"/>
      <c r="K21" s="108"/>
      <c r="L21" s="109">
        <v>20</v>
      </c>
      <c r="M21" s="109"/>
      <c r="N21" s="109"/>
    </row>
    <row r="22" spans="1:15" ht="32.25" customHeight="1">
      <c r="A22" s="127"/>
      <c r="B22" s="133" t="s">
        <v>130</v>
      </c>
      <c r="C22" s="107">
        <v>23</v>
      </c>
      <c r="D22" s="107"/>
      <c r="E22" s="107"/>
      <c r="F22" s="107">
        <v>25</v>
      </c>
      <c r="G22" s="107"/>
      <c r="H22" s="107"/>
      <c r="I22" s="107">
        <v>25</v>
      </c>
      <c r="J22" s="107"/>
      <c r="K22" s="108"/>
      <c r="L22" s="109">
        <v>25</v>
      </c>
      <c r="M22" s="109"/>
      <c r="N22" s="109"/>
    </row>
    <row r="23" spans="1:15" ht="32.25" customHeight="1">
      <c r="A23" s="127"/>
      <c r="B23" s="133" t="s">
        <v>131</v>
      </c>
      <c r="C23" s="107"/>
      <c r="D23" s="107"/>
      <c r="E23" s="107"/>
      <c r="F23" s="107">
        <v>8</v>
      </c>
      <c r="G23" s="107"/>
      <c r="H23" s="107"/>
      <c r="I23" s="107">
        <v>8</v>
      </c>
      <c r="J23" s="107"/>
      <c r="K23" s="108"/>
      <c r="L23" s="109">
        <v>8</v>
      </c>
      <c r="M23" s="109"/>
      <c r="N23" s="109"/>
    </row>
    <row r="24" spans="1:15" ht="32.25" customHeight="1">
      <c r="A24" s="127"/>
      <c r="B24" s="301" t="s">
        <v>76</v>
      </c>
      <c r="C24" s="269">
        <v>1</v>
      </c>
      <c r="D24" s="269">
        <v>0</v>
      </c>
      <c r="E24" s="269"/>
      <c r="F24" s="276">
        <v>1</v>
      </c>
      <c r="G24" s="276">
        <v>0</v>
      </c>
      <c r="H24" s="276"/>
      <c r="I24" s="276">
        <v>1</v>
      </c>
      <c r="J24" s="269">
        <v>0</v>
      </c>
      <c r="K24" s="269"/>
      <c r="L24" s="269">
        <v>1</v>
      </c>
      <c r="M24" s="269">
        <v>0</v>
      </c>
      <c r="N24" s="269"/>
      <c r="O24" s="274" t="s">
        <v>85</v>
      </c>
    </row>
    <row r="25" spans="1:15" ht="32.25" customHeight="1">
      <c r="A25" s="127"/>
      <c r="B25" s="301"/>
      <c r="C25" s="270"/>
      <c r="D25" s="270"/>
      <c r="E25" s="270"/>
      <c r="F25" s="276"/>
      <c r="G25" s="276"/>
      <c r="H25" s="276"/>
      <c r="I25" s="276"/>
      <c r="J25" s="270"/>
      <c r="K25" s="270"/>
      <c r="L25" s="270"/>
      <c r="M25" s="270"/>
      <c r="N25" s="270"/>
      <c r="O25" s="274"/>
    </row>
    <row r="26" spans="1:15" ht="32.25" customHeight="1">
      <c r="A26" s="127"/>
      <c r="B26" s="302" t="s">
        <v>77</v>
      </c>
      <c r="C26" s="269">
        <v>2</v>
      </c>
      <c r="D26" s="269">
        <v>0</v>
      </c>
      <c r="E26" s="269"/>
      <c r="F26" s="276">
        <v>2</v>
      </c>
      <c r="G26" s="276">
        <v>0</v>
      </c>
      <c r="H26" s="276"/>
      <c r="I26" s="276">
        <v>2</v>
      </c>
      <c r="J26" s="276">
        <v>0</v>
      </c>
      <c r="K26" s="276"/>
      <c r="L26" s="276">
        <v>2</v>
      </c>
      <c r="M26" s="276">
        <v>0</v>
      </c>
      <c r="N26" s="276"/>
      <c r="O26" s="274"/>
    </row>
    <row r="27" spans="1:15" ht="32.25" customHeight="1">
      <c r="A27" s="127"/>
      <c r="B27" s="303"/>
      <c r="C27" s="270"/>
      <c r="D27" s="270"/>
      <c r="E27" s="270"/>
      <c r="F27" s="276"/>
      <c r="G27" s="276"/>
      <c r="H27" s="276"/>
      <c r="I27" s="276"/>
      <c r="J27" s="276"/>
      <c r="K27" s="276"/>
      <c r="L27" s="276"/>
      <c r="M27" s="276"/>
      <c r="N27" s="276"/>
      <c r="O27" s="274"/>
    </row>
    <row r="28" spans="1:15" ht="32.25" customHeight="1">
      <c r="A28" s="127"/>
      <c r="B28" s="302" t="s">
        <v>78</v>
      </c>
      <c r="C28" s="269">
        <v>1</v>
      </c>
      <c r="D28" s="269">
        <v>0</v>
      </c>
      <c r="E28" s="269"/>
      <c r="F28" s="276">
        <v>1</v>
      </c>
      <c r="G28" s="276">
        <v>0</v>
      </c>
      <c r="H28" s="276"/>
      <c r="I28" s="276">
        <v>1</v>
      </c>
      <c r="J28" s="269">
        <v>0</v>
      </c>
      <c r="K28" s="269"/>
      <c r="L28" s="269">
        <v>1</v>
      </c>
      <c r="M28" s="269">
        <v>0</v>
      </c>
      <c r="N28" s="269"/>
      <c r="O28" s="274"/>
    </row>
    <row r="29" spans="1:15" ht="32.25" customHeight="1">
      <c r="A29" s="127"/>
      <c r="B29" s="303"/>
      <c r="C29" s="270"/>
      <c r="D29" s="270"/>
      <c r="E29" s="270"/>
      <c r="F29" s="276"/>
      <c r="G29" s="276"/>
      <c r="H29" s="276"/>
      <c r="I29" s="276"/>
      <c r="J29" s="270"/>
      <c r="K29" s="270"/>
      <c r="L29" s="270"/>
      <c r="M29" s="270"/>
      <c r="N29" s="270"/>
      <c r="O29" s="274"/>
    </row>
    <row r="30" spans="1:15" ht="32.25" customHeight="1">
      <c r="A30" s="127"/>
      <c r="B30" s="283" t="s">
        <v>79</v>
      </c>
      <c r="C30" s="269">
        <v>1</v>
      </c>
      <c r="D30" s="269">
        <v>0</v>
      </c>
      <c r="E30" s="269"/>
      <c r="F30" s="276">
        <v>1</v>
      </c>
      <c r="G30" s="276">
        <v>0</v>
      </c>
      <c r="H30" s="276"/>
      <c r="I30" s="276">
        <v>1</v>
      </c>
      <c r="J30" s="269">
        <v>0</v>
      </c>
      <c r="K30" s="269"/>
      <c r="L30" s="269">
        <v>1</v>
      </c>
      <c r="M30" s="269">
        <v>0</v>
      </c>
      <c r="N30" s="269"/>
      <c r="O30" s="274"/>
    </row>
    <row r="31" spans="1:15" ht="32.25" customHeight="1">
      <c r="A31" s="127"/>
      <c r="B31" s="284"/>
      <c r="C31" s="270"/>
      <c r="D31" s="270"/>
      <c r="E31" s="270"/>
      <c r="F31" s="276"/>
      <c r="G31" s="276"/>
      <c r="H31" s="276"/>
      <c r="I31" s="276"/>
      <c r="J31" s="270"/>
      <c r="K31" s="270"/>
      <c r="L31" s="270"/>
      <c r="M31" s="270"/>
      <c r="N31" s="270"/>
      <c r="O31" s="274"/>
    </row>
    <row r="32" spans="1:15" ht="32.25" customHeight="1">
      <c r="A32" s="127"/>
      <c r="B32" s="302" t="s">
        <v>80</v>
      </c>
      <c r="C32" s="269">
        <v>1</v>
      </c>
      <c r="D32" s="269">
        <v>0</v>
      </c>
      <c r="E32" s="269"/>
      <c r="F32" s="276">
        <v>1</v>
      </c>
      <c r="G32" s="276">
        <v>0</v>
      </c>
      <c r="H32" s="276"/>
      <c r="I32" s="276">
        <v>1</v>
      </c>
      <c r="J32" s="269">
        <v>0</v>
      </c>
      <c r="K32" s="269"/>
      <c r="L32" s="269">
        <v>1</v>
      </c>
      <c r="M32" s="269">
        <v>0</v>
      </c>
      <c r="N32" s="269"/>
      <c r="O32" s="274"/>
    </row>
    <row r="33" spans="1:15" ht="35.25" customHeight="1">
      <c r="A33" s="127"/>
      <c r="B33" s="303"/>
      <c r="C33" s="270"/>
      <c r="D33" s="270"/>
      <c r="E33" s="270"/>
      <c r="F33" s="276"/>
      <c r="G33" s="276"/>
      <c r="H33" s="276"/>
      <c r="I33" s="276"/>
      <c r="J33" s="270"/>
      <c r="K33" s="270"/>
      <c r="L33" s="270"/>
      <c r="M33" s="270"/>
      <c r="N33" s="270"/>
      <c r="O33" s="274"/>
    </row>
    <row r="34" spans="1:15" ht="32.25" customHeight="1">
      <c r="A34" s="127"/>
      <c r="B34" s="302" t="s">
        <v>81</v>
      </c>
      <c r="C34" s="269">
        <v>1</v>
      </c>
      <c r="D34" s="269">
        <v>0</v>
      </c>
      <c r="E34" s="269"/>
      <c r="F34" s="276">
        <v>1</v>
      </c>
      <c r="G34" s="276">
        <v>0</v>
      </c>
      <c r="H34" s="276"/>
      <c r="I34" s="276">
        <v>1</v>
      </c>
      <c r="J34" s="269">
        <v>0</v>
      </c>
      <c r="K34" s="269"/>
      <c r="L34" s="269">
        <v>1</v>
      </c>
      <c r="M34" s="269">
        <v>0</v>
      </c>
      <c r="N34" s="269"/>
      <c r="O34" s="274"/>
    </row>
    <row r="35" spans="1:15" ht="32.25" customHeight="1">
      <c r="A35" s="127"/>
      <c r="B35" s="303"/>
      <c r="C35" s="270"/>
      <c r="D35" s="270"/>
      <c r="E35" s="270"/>
      <c r="F35" s="276"/>
      <c r="G35" s="276"/>
      <c r="H35" s="276"/>
      <c r="I35" s="276"/>
      <c r="J35" s="270"/>
      <c r="K35" s="270"/>
      <c r="L35" s="270"/>
      <c r="M35" s="270"/>
      <c r="N35" s="270"/>
      <c r="O35" s="274"/>
    </row>
    <row r="36" spans="1:15" ht="32.25" customHeight="1">
      <c r="A36" s="127"/>
      <c r="B36" s="302" t="s">
        <v>82</v>
      </c>
      <c r="C36" s="269">
        <v>1</v>
      </c>
      <c r="D36" s="269">
        <v>0</v>
      </c>
      <c r="E36" s="269"/>
      <c r="F36" s="276">
        <v>1</v>
      </c>
      <c r="G36" s="276">
        <v>0</v>
      </c>
      <c r="H36" s="276"/>
      <c r="I36" s="276">
        <v>1</v>
      </c>
      <c r="J36" s="269">
        <v>0</v>
      </c>
      <c r="K36" s="269"/>
      <c r="L36" s="269">
        <v>1</v>
      </c>
      <c r="M36" s="269">
        <v>0</v>
      </c>
      <c r="N36" s="269"/>
      <c r="O36" s="274"/>
    </row>
    <row r="37" spans="1:15" ht="32.25" customHeight="1">
      <c r="A37" s="127"/>
      <c r="B37" s="303"/>
      <c r="C37" s="270"/>
      <c r="D37" s="270"/>
      <c r="E37" s="270"/>
      <c r="F37" s="276"/>
      <c r="G37" s="276"/>
      <c r="H37" s="276"/>
      <c r="I37" s="276"/>
      <c r="J37" s="270"/>
      <c r="K37" s="270"/>
      <c r="L37" s="270"/>
      <c r="M37" s="270"/>
      <c r="N37" s="270"/>
      <c r="O37" s="274"/>
    </row>
    <row r="38" spans="1:15" ht="32.25" customHeight="1">
      <c r="A38" s="127"/>
      <c r="B38" s="301" t="s">
        <v>83</v>
      </c>
      <c r="C38" s="269">
        <v>1</v>
      </c>
      <c r="D38" s="269">
        <v>0</v>
      </c>
      <c r="E38" s="269"/>
      <c r="F38" s="276">
        <v>1</v>
      </c>
      <c r="G38" s="276">
        <v>0</v>
      </c>
      <c r="H38" s="276"/>
      <c r="I38" s="276">
        <v>1</v>
      </c>
      <c r="J38" s="269">
        <v>0</v>
      </c>
      <c r="K38" s="269"/>
      <c r="L38" s="269">
        <v>1</v>
      </c>
      <c r="M38" s="269">
        <v>0</v>
      </c>
      <c r="N38" s="269"/>
      <c r="O38" s="274"/>
    </row>
    <row r="39" spans="1:15" ht="32.25" customHeight="1">
      <c r="A39" s="127"/>
      <c r="B39" s="301"/>
      <c r="C39" s="270"/>
      <c r="D39" s="270"/>
      <c r="E39" s="270"/>
      <c r="F39" s="276"/>
      <c r="G39" s="276"/>
      <c r="H39" s="276"/>
      <c r="I39" s="276"/>
      <c r="J39" s="270"/>
      <c r="K39" s="270"/>
      <c r="L39" s="270"/>
      <c r="M39" s="270"/>
      <c r="N39" s="270"/>
      <c r="O39" s="274"/>
    </row>
    <row r="40" spans="1:15" ht="60" customHeight="1">
      <c r="A40" s="127"/>
      <c r="B40" s="134" t="s">
        <v>135</v>
      </c>
      <c r="C40" s="107">
        <v>18</v>
      </c>
      <c r="D40" s="107"/>
      <c r="E40" s="107"/>
      <c r="F40" s="107">
        <v>17</v>
      </c>
      <c r="G40" s="107"/>
      <c r="H40" s="107"/>
      <c r="I40" s="107">
        <v>17</v>
      </c>
      <c r="J40" s="107"/>
      <c r="K40" s="108"/>
      <c r="L40" s="109">
        <v>17</v>
      </c>
      <c r="M40" s="109"/>
      <c r="N40" s="109"/>
      <c r="O40" s="135"/>
    </row>
    <row r="41" spans="1:15" ht="32.25" customHeight="1">
      <c r="A41" s="127"/>
      <c r="B41" s="132" t="s">
        <v>136</v>
      </c>
      <c r="C41" s="107">
        <v>15</v>
      </c>
      <c r="D41" s="107"/>
      <c r="E41" s="107"/>
      <c r="F41" s="107">
        <v>15</v>
      </c>
      <c r="G41" s="107"/>
      <c r="H41" s="107"/>
      <c r="I41" s="107">
        <v>15</v>
      </c>
      <c r="J41" s="107"/>
      <c r="K41" s="108"/>
      <c r="L41" s="109">
        <v>15</v>
      </c>
      <c r="M41" s="109"/>
      <c r="N41" s="109"/>
      <c r="O41" s="135"/>
    </row>
    <row r="42" spans="1:15" ht="32.25" customHeight="1">
      <c r="A42" s="127"/>
      <c r="B42" s="132" t="s">
        <v>100</v>
      </c>
      <c r="C42" s="107">
        <v>1</v>
      </c>
      <c r="D42" s="107"/>
      <c r="E42" s="107"/>
      <c r="F42" s="107">
        <v>1</v>
      </c>
      <c r="G42" s="107"/>
      <c r="H42" s="107"/>
      <c r="I42" s="107">
        <v>1</v>
      </c>
      <c r="J42" s="107"/>
      <c r="K42" s="108"/>
      <c r="L42" s="109">
        <v>1</v>
      </c>
      <c r="M42" s="109"/>
      <c r="N42" s="109"/>
      <c r="O42" s="135"/>
    </row>
    <row r="43" spans="1:15" ht="32.25" customHeight="1">
      <c r="A43" s="127"/>
      <c r="B43" s="132" t="s">
        <v>137</v>
      </c>
      <c r="C43" s="107">
        <v>15</v>
      </c>
      <c r="D43" s="107"/>
      <c r="E43" s="107"/>
      <c r="F43" s="107">
        <v>16</v>
      </c>
      <c r="G43" s="107"/>
      <c r="H43" s="107"/>
      <c r="I43" s="107">
        <v>16</v>
      </c>
      <c r="J43" s="107"/>
      <c r="K43" s="108"/>
      <c r="L43" s="109">
        <v>16</v>
      </c>
      <c r="M43" s="109"/>
      <c r="N43" s="109"/>
      <c r="O43" s="135"/>
    </row>
    <row r="44" spans="1:15" ht="32.25" customHeight="1">
      <c r="A44" s="127"/>
      <c r="B44" s="132" t="s">
        <v>138</v>
      </c>
      <c r="C44" s="107">
        <v>15</v>
      </c>
      <c r="D44" s="107"/>
      <c r="E44" s="107"/>
      <c r="F44" s="107">
        <v>15</v>
      </c>
      <c r="G44" s="107"/>
      <c r="H44" s="107"/>
      <c r="I44" s="107">
        <v>15</v>
      </c>
      <c r="J44" s="107"/>
      <c r="K44" s="108"/>
      <c r="L44" s="109">
        <v>15</v>
      </c>
      <c r="M44" s="109"/>
      <c r="N44" s="109"/>
      <c r="O44" s="135"/>
    </row>
    <row r="45" spans="1:15" ht="32.25" customHeight="1">
      <c r="A45" s="127"/>
      <c r="B45" s="132" t="s">
        <v>139</v>
      </c>
      <c r="C45" s="107">
        <v>3</v>
      </c>
      <c r="D45" s="107"/>
      <c r="E45" s="107"/>
      <c r="F45" s="107">
        <v>3</v>
      </c>
      <c r="G45" s="107"/>
      <c r="H45" s="107"/>
      <c r="I45" s="107">
        <v>3</v>
      </c>
      <c r="J45" s="107"/>
      <c r="K45" s="108"/>
      <c r="L45" s="109">
        <v>3</v>
      </c>
      <c r="M45" s="109"/>
      <c r="N45" s="109"/>
      <c r="O45" s="135"/>
    </row>
    <row r="46" spans="1:15" ht="32.25" customHeight="1">
      <c r="A46" s="127"/>
      <c r="B46" s="132" t="s">
        <v>140</v>
      </c>
      <c r="C46" s="107">
        <v>3</v>
      </c>
      <c r="D46" s="107"/>
      <c r="E46" s="107"/>
      <c r="F46" s="107">
        <v>3</v>
      </c>
      <c r="G46" s="107"/>
      <c r="H46" s="107"/>
      <c r="I46" s="107">
        <v>3</v>
      </c>
      <c r="J46" s="107"/>
      <c r="K46" s="108"/>
      <c r="L46" s="109">
        <v>3</v>
      </c>
      <c r="M46" s="109"/>
      <c r="N46" s="109"/>
      <c r="O46" s="135"/>
    </row>
    <row r="47" spans="1:15" ht="32.25" customHeight="1">
      <c r="A47" s="127"/>
      <c r="B47" s="132" t="s">
        <v>99</v>
      </c>
      <c r="C47" s="107">
        <v>11</v>
      </c>
      <c r="D47" s="107"/>
      <c r="E47" s="107"/>
      <c r="F47" s="107">
        <v>12</v>
      </c>
      <c r="G47" s="107"/>
      <c r="H47" s="107"/>
      <c r="I47" s="107">
        <v>12</v>
      </c>
      <c r="J47" s="107"/>
      <c r="K47" s="108"/>
      <c r="L47" s="109">
        <v>12</v>
      </c>
      <c r="M47" s="109"/>
      <c r="N47" s="109"/>
      <c r="O47" s="135"/>
    </row>
    <row r="48" spans="1:15" ht="32.25" customHeight="1">
      <c r="A48" s="127"/>
      <c r="B48" s="132" t="s">
        <v>141</v>
      </c>
      <c r="C48" s="107">
        <v>2</v>
      </c>
      <c r="D48" s="107"/>
      <c r="E48" s="107"/>
      <c r="F48" s="107">
        <v>2</v>
      </c>
      <c r="G48" s="107"/>
      <c r="H48" s="107"/>
      <c r="I48" s="107">
        <v>2</v>
      </c>
      <c r="J48" s="107"/>
      <c r="K48" s="108"/>
      <c r="L48" s="109">
        <v>2</v>
      </c>
      <c r="M48" s="109"/>
      <c r="N48" s="109"/>
      <c r="O48" s="135"/>
    </row>
    <row r="49" spans="1:15" ht="32.25" customHeight="1">
      <c r="A49" s="127"/>
      <c r="B49" s="132" t="s">
        <v>142</v>
      </c>
      <c r="C49" s="107">
        <v>2</v>
      </c>
      <c r="D49" s="107"/>
      <c r="E49" s="107"/>
      <c r="F49" s="107">
        <v>2</v>
      </c>
      <c r="G49" s="107"/>
      <c r="H49" s="107"/>
      <c r="I49" s="107">
        <v>2</v>
      </c>
      <c r="J49" s="107"/>
      <c r="K49" s="108"/>
      <c r="L49" s="109">
        <v>2</v>
      </c>
      <c r="M49" s="109"/>
      <c r="N49" s="109"/>
      <c r="O49" s="135"/>
    </row>
    <row r="50" spans="1:15" ht="32.25" customHeight="1">
      <c r="A50" s="127"/>
      <c r="B50" s="132" t="s">
        <v>143</v>
      </c>
      <c r="C50" s="107">
        <v>1</v>
      </c>
      <c r="D50" s="107"/>
      <c r="E50" s="107"/>
      <c r="F50" s="107">
        <v>0</v>
      </c>
      <c r="G50" s="107"/>
      <c r="H50" s="107"/>
      <c r="I50" s="107">
        <v>0</v>
      </c>
      <c r="J50" s="107"/>
      <c r="K50" s="108"/>
      <c r="L50" s="109">
        <v>0</v>
      </c>
      <c r="M50" s="109"/>
      <c r="N50" s="109"/>
      <c r="O50" s="135"/>
    </row>
    <row r="51" spans="1:15" ht="32.25" customHeight="1">
      <c r="A51" s="127"/>
      <c r="B51" s="132" t="s">
        <v>144</v>
      </c>
      <c r="C51" s="107">
        <v>1</v>
      </c>
      <c r="D51" s="107"/>
      <c r="E51" s="107"/>
      <c r="F51" s="107">
        <v>1</v>
      </c>
      <c r="G51" s="107"/>
      <c r="H51" s="107"/>
      <c r="I51" s="107">
        <v>1</v>
      </c>
      <c r="J51" s="107"/>
      <c r="K51" s="108"/>
      <c r="L51" s="109">
        <v>1</v>
      </c>
      <c r="M51" s="109"/>
      <c r="N51" s="109"/>
      <c r="O51" s="135"/>
    </row>
    <row r="52" spans="1:15" ht="32.25" customHeight="1">
      <c r="A52" s="127"/>
      <c r="B52" s="136" t="s">
        <v>145</v>
      </c>
      <c r="C52" s="107">
        <v>1</v>
      </c>
      <c r="D52" s="107"/>
      <c r="E52" s="107"/>
      <c r="F52" s="107">
        <v>1</v>
      </c>
      <c r="G52" s="107"/>
      <c r="H52" s="107"/>
      <c r="I52" s="107">
        <v>1</v>
      </c>
      <c r="J52" s="107"/>
      <c r="K52" s="108"/>
      <c r="L52" s="109">
        <v>1</v>
      </c>
      <c r="M52" s="109"/>
      <c r="N52" s="109"/>
      <c r="O52" s="135"/>
    </row>
    <row r="53" spans="1:15" ht="32.25" customHeight="1">
      <c r="A53" s="127"/>
      <c r="B53" s="277" t="s">
        <v>50</v>
      </c>
      <c r="C53" s="269">
        <v>1</v>
      </c>
      <c r="D53" s="269">
        <v>0</v>
      </c>
      <c r="E53" s="269"/>
      <c r="F53" s="276">
        <v>1</v>
      </c>
      <c r="G53" s="276">
        <v>0</v>
      </c>
      <c r="H53" s="276"/>
      <c r="I53" s="276">
        <v>1</v>
      </c>
      <c r="J53" s="269">
        <v>0</v>
      </c>
      <c r="K53" s="269"/>
      <c r="L53" s="269">
        <v>1</v>
      </c>
      <c r="M53" s="269">
        <v>0</v>
      </c>
      <c r="N53" s="269"/>
      <c r="O53" s="274" t="s">
        <v>73</v>
      </c>
    </row>
    <row r="54" spans="1:15" ht="32.25" customHeight="1">
      <c r="A54" s="127"/>
      <c r="B54" s="278"/>
      <c r="C54" s="270"/>
      <c r="D54" s="270"/>
      <c r="E54" s="270"/>
      <c r="F54" s="276"/>
      <c r="G54" s="276"/>
      <c r="H54" s="276"/>
      <c r="I54" s="276"/>
      <c r="J54" s="270"/>
      <c r="K54" s="270"/>
      <c r="L54" s="270"/>
      <c r="M54" s="270"/>
      <c r="N54" s="270"/>
      <c r="O54" s="274"/>
    </row>
    <row r="55" spans="1:15" ht="32.25" customHeight="1">
      <c r="A55" s="127"/>
      <c r="B55" s="277" t="s">
        <v>92</v>
      </c>
      <c r="C55" s="269">
        <v>0</v>
      </c>
      <c r="D55" s="269">
        <v>1</v>
      </c>
      <c r="E55" s="269"/>
      <c r="F55" s="269">
        <v>0</v>
      </c>
      <c r="G55" s="269">
        <v>1</v>
      </c>
      <c r="H55" s="269"/>
      <c r="I55" s="269">
        <v>0</v>
      </c>
      <c r="J55" s="269">
        <v>1</v>
      </c>
      <c r="K55" s="269"/>
      <c r="L55" s="269">
        <v>0</v>
      </c>
      <c r="M55" s="269">
        <v>1</v>
      </c>
      <c r="N55" s="269"/>
      <c r="O55" s="273" t="s">
        <v>96</v>
      </c>
    </row>
    <row r="56" spans="1:15" ht="32.25" customHeight="1">
      <c r="A56" s="127"/>
      <c r="B56" s="278"/>
      <c r="C56" s="270"/>
      <c r="D56" s="270"/>
      <c r="E56" s="270"/>
      <c r="F56" s="270"/>
      <c r="G56" s="270"/>
      <c r="H56" s="270"/>
      <c r="I56" s="270"/>
      <c r="J56" s="270"/>
      <c r="K56" s="270"/>
      <c r="L56" s="270"/>
      <c r="M56" s="270"/>
      <c r="N56" s="270"/>
      <c r="O56" s="273"/>
    </row>
    <row r="57" spans="1:15" ht="32.25" customHeight="1">
      <c r="A57" s="127"/>
      <c r="B57" s="277" t="s">
        <v>112</v>
      </c>
      <c r="C57" s="269">
        <v>0</v>
      </c>
      <c r="D57" s="269">
        <v>1</v>
      </c>
      <c r="E57" s="269"/>
      <c r="F57" s="269">
        <v>0</v>
      </c>
      <c r="G57" s="269">
        <v>1</v>
      </c>
      <c r="H57" s="269"/>
      <c r="I57" s="269">
        <v>0</v>
      </c>
      <c r="J57" s="269">
        <v>1</v>
      </c>
      <c r="K57" s="269"/>
      <c r="L57" s="269">
        <v>0</v>
      </c>
      <c r="M57" s="269">
        <v>1</v>
      </c>
      <c r="N57" s="269"/>
      <c r="O57" s="273"/>
    </row>
    <row r="58" spans="1:15" ht="32.25" customHeight="1">
      <c r="A58" s="127"/>
      <c r="B58" s="278"/>
      <c r="C58" s="270"/>
      <c r="D58" s="270"/>
      <c r="E58" s="270"/>
      <c r="F58" s="270"/>
      <c r="G58" s="270"/>
      <c r="H58" s="270"/>
      <c r="I58" s="270"/>
      <c r="J58" s="270"/>
      <c r="K58" s="270"/>
      <c r="L58" s="270"/>
      <c r="M58" s="270"/>
      <c r="N58" s="270"/>
      <c r="O58" s="273"/>
    </row>
    <row r="59" spans="1:15" ht="32.25" customHeight="1">
      <c r="A59" s="127"/>
      <c r="B59" s="277" t="s">
        <v>113</v>
      </c>
      <c r="C59" s="269">
        <v>0</v>
      </c>
      <c r="D59" s="269">
        <v>1</v>
      </c>
      <c r="E59" s="269"/>
      <c r="F59" s="269">
        <v>0</v>
      </c>
      <c r="G59" s="269">
        <v>1</v>
      </c>
      <c r="H59" s="269"/>
      <c r="I59" s="269">
        <v>0</v>
      </c>
      <c r="J59" s="269">
        <v>1</v>
      </c>
      <c r="K59" s="269"/>
      <c r="L59" s="269">
        <v>0</v>
      </c>
      <c r="M59" s="269">
        <v>1</v>
      </c>
      <c r="N59" s="269"/>
      <c r="O59" s="273"/>
    </row>
    <row r="60" spans="1:15" ht="32.25" customHeight="1">
      <c r="A60" s="127"/>
      <c r="B60" s="278"/>
      <c r="C60" s="270"/>
      <c r="D60" s="270"/>
      <c r="E60" s="270"/>
      <c r="F60" s="270"/>
      <c r="G60" s="270"/>
      <c r="H60" s="270"/>
      <c r="I60" s="270"/>
      <c r="J60" s="270"/>
      <c r="K60" s="270"/>
      <c r="L60" s="270"/>
      <c r="M60" s="270"/>
      <c r="N60" s="270"/>
      <c r="O60" s="273"/>
    </row>
    <row r="61" spans="1:15" ht="32.25" customHeight="1">
      <c r="A61" s="127"/>
      <c r="B61" s="277" t="s">
        <v>114</v>
      </c>
      <c r="C61" s="269">
        <v>0</v>
      </c>
      <c r="D61" s="269">
        <v>1</v>
      </c>
      <c r="E61" s="269"/>
      <c r="F61" s="269">
        <v>0</v>
      </c>
      <c r="G61" s="269">
        <v>1</v>
      </c>
      <c r="H61" s="269"/>
      <c r="I61" s="269">
        <v>0</v>
      </c>
      <c r="J61" s="269">
        <v>1</v>
      </c>
      <c r="K61" s="269"/>
      <c r="L61" s="269">
        <v>0</v>
      </c>
      <c r="M61" s="269">
        <v>1</v>
      </c>
      <c r="N61" s="269"/>
      <c r="O61" s="273"/>
    </row>
    <row r="62" spans="1:15" ht="32.25" customHeight="1">
      <c r="A62" s="127"/>
      <c r="B62" s="278"/>
      <c r="C62" s="270"/>
      <c r="D62" s="270"/>
      <c r="E62" s="270"/>
      <c r="F62" s="270"/>
      <c r="G62" s="270"/>
      <c r="H62" s="270"/>
      <c r="I62" s="270"/>
      <c r="J62" s="270"/>
      <c r="K62" s="270"/>
      <c r="L62" s="270"/>
      <c r="M62" s="270"/>
      <c r="N62" s="270"/>
      <c r="O62" s="273"/>
    </row>
    <row r="63" spans="1:15" ht="32.25" customHeight="1">
      <c r="A63" s="127"/>
      <c r="B63" s="279" t="s">
        <v>99</v>
      </c>
      <c r="C63" s="269">
        <v>1</v>
      </c>
      <c r="D63" s="269">
        <v>0</v>
      </c>
      <c r="E63" s="269"/>
      <c r="F63" s="269">
        <v>1</v>
      </c>
      <c r="G63" s="269">
        <v>0</v>
      </c>
      <c r="H63" s="269"/>
      <c r="I63" s="269">
        <v>1</v>
      </c>
      <c r="J63" s="269">
        <v>0</v>
      </c>
      <c r="K63" s="269"/>
      <c r="L63" s="269">
        <v>1</v>
      </c>
      <c r="M63" s="269">
        <v>0</v>
      </c>
      <c r="N63" s="269"/>
      <c r="O63" s="273" t="s">
        <v>122</v>
      </c>
    </row>
    <row r="64" spans="1:15" ht="32.25" customHeight="1">
      <c r="A64" s="127"/>
      <c r="B64" s="280"/>
      <c r="C64" s="270"/>
      <c r="D64" s="270"/>
      <c r="E64" s="270"/>
      <c r="F64" s="270"/>
      <c r="G64" s="270"/>
      <c r="H64" s="270"/>
      <c r="I64" s="270"/>
      <c r="J64" s="270"/>
      <c r="K64" s="270"/>
      <c r="L64" s="270"/>
      <c r="M64" s="270"/>
      <c r="N64" s="270"/>
      <c r="O64" s="273"/>
    </row>
    <row r="65" spans="1:17" ht="32.25" customHeight="1">
      <c r="A65" s="127"/>
      <c r="B65" s="277" t="s">
        <v>100</v>
      </c>
      <c r="C65" s="269">
        <v>1</v>
      </c>
      <c r="D65" s="269">
        <v>0</v>
      </c>
      <c r="E65" s="269"/>
      <c r="F65" s="269">
        <v>1</v>
      </c>
      <c r="G65" s="269">
        <v>0</v>
      </c>
      <c r="H65" s="269"/>
      <c r="I65" s="269">
        <v>1</v>
      </c>
      <c r="J65" s="269">
        <v>0</v>
      </c>
      <c r="K65" s="269"/>
      <c r="L65" s="269">
        <v>1</v>
      </c>
      <c r="M65" s="269">
        <v>0</v>
      </c>
      <c r="N65" s="269"/>
      <c r="O65" s="273"/>
    </row>
    <row r="66" spans="1:17" ht="32.25" customHeight="1">
      <c r="A66" s="127"/>
      <c r="B66" s="278"/>
      <c r="C66" s="270"/>
      <c r="D66" s="270"/>
      <c r="E66" s="270"/>
      <c r="F66" s="270"/>
      <c r="G66" s="270"/>
      <c r="H66" s="270"/>
      <c r="I66" s="270"/>
      <c r="J66" s="270"/>
      <c r="K66" s="270"/>
      <c r="L66" s="270"/>
      <c r="M66" s="270"/>
      <c r="N66" s="270"/>
      <c r="O66" s="273"/>
    </row>
    <row r="67" spans="1:17" ht="32.25" customHeight="1">
      <c r="A67" s="127"/>
      <c r="B67" s="279" t="s">
        <v>101</v>
      </c>
      <c r="C67" s="269">
        <v>1</v>
      </c>
      <c r="D67" s="269">
        <v>0</v>
      </c>
      <c r="E67" s="269"/>
      <c r="F67" s="269">
        <v>1</v>
      </c>
      <c r="G67" s="269">
        <v>0</v>
      </c>
      <c r="H67" s="269"/>
      <c r="I67" s="269">
        <v>1</v>
      </c>
      <c r="J67" s="269">
        <v>0</v>
      </c>
      <c r="K67" s="269"/>
      <c r="L67" s="269">
        <v>1</v>
      </c>
      <c r="M67" s="269">
        <v>0</v>
      </c>
      <c r="N67" s="269"/>
      <c r="O67" s="273"/>
    </row>
    <row r="68" spans="1:17" ht="32.25" customHeight="1">
      <c r="A68" s="127"/>
      <c r="B68" s="280"/>
      <c r="C68" s="270"/>
      <c r="D68" s="270"/>
      <c r="E68" s="270"/>
      <c r="F68" s="270"/>
      <c r="G68" s="270"/>
      <c r="H68" s="270"/>
      <c r="I68" s="270"/>
      <c r="J68" s="270"/>
      <c r="K68" s="270"/>
      <c r="L68" s="270"/>
      <c r="M68" s="270"/>
      <c r="N68" s="270"/>
      <c r="O68" s="273"/>
    </row>
    <row r="69" spans="1:17" ht="74.25" customHeight="1">
      <c r="A69" s="127"/>
      <c r="B69" s="137" t="s">
        <v>52</v>
      </c>
      <c r="C69" s="138">
        <v>20</v>
      </c>
      <c r="D69" s="139">
        <v>14</v>
      </c>
      <c r="E69" s="140"/>
      <c r="F69" s="138">
        <v>20</v>
      </c>
      <c r="G69" s="139">
        <v>14</v>
      </c>
      <c r="H69" s="140"/>
      <c r="I69" s="138">
        <v>20</v>
      </c>
      <c r="J69" s="139">
        <v>14</v>
      </c>
      <c r="K69" s="140"/>
      <c r="L69" s="138">
        <v>20</v>
      </c>
      <c r="M69" s="139">
        <v>14</v>
      </c>
      <c r="N69" s="140"/>
      <c r="O69" s="274" t="s">
        <v>74</v>
      </c>
    </row>
    <row r="70" spans="1:17" ht="75.75" customHeight="1">
      <c r="A70" s="127"/>
      <c r="B70" s="137" t="s">
        <v>51</v>
      </c>
      <c r="C70" s="141">
        <v>14</v>
      </c>
      <c r="D70" s="142">
        <v>14</v>
      </c>
      <c r="E70" s="143"/>
      <c r="F70" s="141">
        <v>14</v>
      </c>
      <c r="G70" s="142">
        <v>14</v>
      </c>
      <c r="H70" s="143"/>
      <c r="I70" s="141">
        <v>14</v>
      </c>
      <c r="J70" s="142">
        <v>14</v>
      </c>
      <c r="K70" s="143"/>
      <c r="L70" s="141">
        <v>14</v>
      </c>
      <c r="M70" s="142">
        <v>14</v>
      </c>
      <c r="N70" s="143"/>
      <c r="O70" s="274"/>
    </row>
    <row r="71" spans="1:17" ht="108" customHeight="1">
      <c r="A71" s="127"/>
      <c r="B71" s="137" t="s">
        <v>49</v>
      </c>
      <c r="C71" s="141">
        <v>7</v>
      </c>
      <c r="D71" s="142">
        <v>7</v>
      </c>
      <c r="E71" s="143"/>
      <c r="F71" s="141">
        <v>7</v>
      </c>
      <c r="G71" s="142">
        <v>7</v>
      </c>
      <c r="H71" s="143"/>
      <c r="I71" s="141">
        <v>7</v>
      </c>
      <c r="J71" s="142">
        <v>7</v>
      </c>
      <c r="K71" s="143"/>
      <c r="L71" s="141">
        <v>7</v>
      </c>
      <c r="M71" s="142">
        <v>7</v>
      </c>
      <c r="N71" s="143"/>
      <c r="O71" s="274"/>
    </row>
    <row r="72" spans="1:17" ht="61.5" customHeight="1">
      <c r="A72" s="127"/>
      <c r="B72" s="137" t="s">
        <v>48</v>
      </c>
      <c r="C72" s="141">
        <v>0</v>
      </c>
      <c r="D72" s="142">
        <v>0</v>
      </c>
      <c r="E72" s="143"/>
      <c r="F72" s="141">
        <v>1</v>
      </c>
      <c r="G72" s="142">
        <v>0</v>
      </c>
      <c r="H72" s="143"/>
      <c r="I72" s="141">
        <v>1</v>
      </c>
      <c r="J72" s="142">
        <v>0</v>
      </c>
      <c r="K72" s="143"/>
      <c r="L72" s="141">
        <v>1</v>
      </c>
      <c r="M72" s="142">
        <v>0</v>
      </c>
      <c r="N72" s="143"/>
      <c r="O72" s="274"/>
    </row>
    <row r="73" spans="1:17" ht="16.5">
      <c r="A73" s="127"/>
      <c r="B73" s="137"/>
      <c r="C73" s="144"/>
      <c r="D73" s="145"/>
      <c r="E73" s="146"/>
      <c r="F73" s="144"/>
      <c r="G73" s="145"/>
      <c r="H73" s="146"/>
      <c r="I73" s="144"/>
      <c r="J73" s="145"/>
      <c r="K73" s="146"/>
      <c r="L73" s="144"/>
      <c r="M73" s="145"/>
      <c r="N73" s="146"/>
    </row>
    <row r="74" spans="1:17" ht="27" customHeight="1">
      <c r="A74" s="127"/>
      <c r="B74" s="147"/>
      <c r="C74" s="148"/>
      <c r="D74" s="149"/>
      <c r="E74" s="150"/>
      <c r="F74" s="148"/>
      <c r="G74" s="149"/>
      <c r="H74" s="150"/>
      <c r="I74" s="148"/>
      <c r="J74" s="149"/>
      <c r="K74" s="150"/>
      <c r="L74" s="148"/>
      <c r="M74" s="149"/>
      <c r="N74" s="150"/>
    </row>
    <row r="75" spans="1:17" ht="40.5" customHeight="1">
      <c r="A75" s="127"/>
      <c r="B75" s="128" t="s">
        <v>11</v>
      </c>
      <c r="C75" s="129"/>
      <c r="D75" s="130"/>
      <c r="E75" s="130"/>
      <c r="F75" s="129"/>
      <c r="G75" s="130"/>
      <c r="H75" s="130"/>
      <c r="I75" s="129"/>
      <c r="J75" s="130"/>
      <c r="K75" s="130"/>
      <c r="L75" s="130"/>
      <c r="M75" s="130"/>
      <c r="N75" s="131"/>
    </row>
    <row r="76" spans="1:17" ht="72" customHeight="1">
      <c r="A76" s="127"/>
      <c r="B76" s="281" t="s">
        <v>90</v>
      </c>
      <c r="C76" s="269">
        <v>4</v>
      </c>
      <c r="D76" s="269">
        <v>0</v>
      </c>
      <c r="E76" s="269"/>
      <c r="F76" s="269">
        <v>4</v>
      </c>
      <c r="G76" s="269">
        <v>0</v>
      </c>
      <c r="H76" s="269"/>
      <c r="I76" s="269">
        <v>4</v>
      </c>
      <c r="J76" s="269">
        <v>0</v>
      </c>
      <c r="K76" s="269"/>
      <c r="L76" s="269">
        <v>4</v>
      </c>
      <c r="M76" s="269">
        <v>0</v>
      </c>
      <c r="N76" s="269"/>
      <c r="O76" s="274" t="s">
        <v>85</v>
      </c>
      <c r="P76" s="275"/>
    </row>
    <row r="77" spans="1:17" ht="72" customHeight="1">
      <c r="A77" s="113"/>
      <c r="B77" s="282"/>
      <c r="C77" s="270"/>
      <c r="D77" s="270"/>
      <c r="E77" s="270"/>
      <c r="F77" s="270"/>
      <c r="G77" s="270"/>
      <c r="H77" s="270"/>
      <c r="I77" s="270"/>
      <c r="J77" s="270"/>
      <c r="K77" s="270"/>
      <c r="L77" s="270"/>
      <c r="M77" s="270"/>
      <c r="N77" s="270"/>
      <c r="O77" s="274"/>
      <c r="P77" s="275"/>
      <c r="Q77" s="115" t="s">
        <v>116</v>
      </c>
    </row>
    <row r="78" spans="1:17" ht="40.5" customHeight="1">
      <c r="A78" s="113"/>
      <c r="B78" s="279" t="s">
        <v>91</v>
      </c>
      <c r="C78" s="269">
        <v>2</v>
      </c>
      <c r="D78" s="269">
        <v>0</v>
      </c>
      <c r="E78" s="269"/>
      <c r="F78" s="276">
        <v>2</v>
      </c>
      <c r="G78" s="276">
        <v>0</v>
      </c>
      <c r="H78" s="276"/>
      <c r="I78" s="276">
        <v>2</v>
      </c>
      <c r="J78" s="276">
        <v>0</v>
      </c>
      <c r="K78" s="276"/>
      <c r="L78" s="276">
        <v>2</v>
      </c>
      <c r="M78" s="276">
        <v>0</v>
      </c>
      <c r="N78" s="276"/>
      <c r="O78" s="274"/>
      <c r="P78" s="275"/>
    </row>
    <row r="79" spans="1:17" ht="25.5" customHeight="1">
      <c r="A79" s="113"/>
      <c r="B79" s="280"/>
      <c r="C79" s="270"/>
      <c r="D79" s="270"/>
      <c r="E79" s="270"/>
      <c r="F79" s="276"/>
      <c r="G79" s="276"/>
      <c r="H79" s="276"/>
      <c r="I79" s="276"/>
      <c r="J79" s="276"/>
      <c r="K79" s="276"/>
      <c r="L79" s="276"/>
      <c r="M79" s="276"/>
      <c r="N79" s="276"/>
      <c r="O79" s="274"/>
      <c r="P79" s="275"/>
    </row>
    <row r="80" spans="1:17" ht="25.5" customHeight="1">
      <c r="A80" s="113"/>
      <c r="B80" s="277" t="s">
        <v>97</v>
      </c>
      <c r="C80" s="269">
        <v>0</v>
      </c>
      <c r="D80" s="269">
        <v>2</v>
      </c>
      <c r="E80" s="269"/>
      <c r="F80" s="269">
        <v>0</v>
      </c>
      <c r="G80" s="269">
        <v>2</v>
      </c>
      <c r="H80" s="269"/>
      <c r="I80" s="269">
        <v>0</v>
      </c>
      <c r="J80" s="269">
        <v>2</v>
      </c>
      <c r="K80" s="269"/>
      <c r="L80" s="269">
        <v>0</v>
      </c>
      <c r="M80" s="269">
        <v>2</v>
      </c>
      <c r="N80" s="269"/>
      <c r="O80" s="274" t="s">
        <v>120</v>
      </c>
    </row>
    <row r="81" spans="1:22" ht="25.5" customHeight="1">
      <c r="A81" s="113"/>
      <c r="B81" s="278"/>
      <c r="C81" s="270"/>
      <c r="D81" s="270"/>
      <c r="E81" s="270"/>
      <c r="F81" s="270"/>
      <c r="G81" s="270"/>
      <c r="H81" s="270"/>
      <c r="I81" s="270"/>
      <c r="J81" s="270"/>
      <c r="K81" s="270"/>
      <c r="L81" s="270"/>
      <c r="M81" s="270"/>
      <c r="N81" s="270"/>
      <c r="O81" s="274"/>
    </row>
    <row r="82" spans="1:22" ht="25.5" customHeight="1">
      <c r="A82" s="113"/>
      <c r="B82" s="277" t="s">
        <v>98</v>
      </c>
      <c r="C82" s="269">
        <v>0</v>
      </c>
      <c r="D82" s="269">
        <v>2</v>
      </c>
      <c r="E82" s="269"/>
      <c r="F82" s="269">
        <v>0</v>
      </c>
      <c r="G82" s="269">
        <v>2</v>
      </c>
      <c r="H82" s="269"/>
      <c r="I82" s="269">
        <v>0</v>
      </c>
      <c r="J82" s="269">
        <v>2</v>
      </c>
      <c r="K82" s="269"/>
      <c r="L82" s="269">
        <v>0</v>
      </c>
      <c r="M82" s="269">
        <v>2</v>
      </c>
      <c r="N82" s="269"/>
      <c r="O82" s="274"/>
    </row>
    <row r="83" spans="1:22" ht="25.5" customHeight="1">
      <c r="A83" s="113"/>
      <c r="B83" s="278"/>
      <c r="C83" s="270"/>
      <c r="D83" s="270"/>
      <c r="E83" s="270"/>
      <c r="F83" s="270"/>
      <c r="G83" s="270"/>
      <c r="H83" s="270"/>
      <c r="I83" s="270"/>
      <c r="J83" s="270"/>
      <c r="K83" s="270"/>
      <c r="L83" s="270"/>
      <c r="M83" s="270"/>
      <c r="N83" s="270"/>
      <c r="O83" s="274"/>
    </row>
    <row r="84" spans="1:22" ht="35.25" customHeight="1">
      <c r="A84" s="113"/>
      <c r="B84" s="277" t="s">
        <v>102</v>
      </c>
      <c r="C84" s="269">
        <v>1</v>
      </c>
      <c r="D84" s="269">
        <v>0</v>
      </c>
      <c r="E84" s="269"/>
      <c r="F84" s="269">
        <v>1</v>
      </c>
      <c r="G84" s="269">
        <v>0</v>
      </c>
      <c r="H84" s="269"/>
      <c r="I84" s="269">
        <v>1</v>
      </c>
      <c r="J84" s="269">
        <v>0</v>
      </c>
      <c r="K84" s="269"/>
      <c r="L84" s="269">
        <v>1</v>
      </c>
      <c r="M84" s="269">
        <v>0</v>
      </c>
      <c r="N84" s="269"/>
      <c r="O84" s="273" t="s">
        <v>122</v>
      </c>
    </row>
    <row r="85" spans="1:22" ht="54.75" customHeight="1">
      <c r="A85" s="113"/>
      <c r="B85" s="278"/>
      <c r="C85" s="270"/>
      <c r="D85" s="270"/>
      <c r="E85" s="270"/>
      <c r="F85" s="270"/>
      <c r="G85" s="270"/>
      <c r="H85" s="270"/>
      <c r="I85" s="270"/>
      <c r="J85" s="270"/>
      <c r="K85" s="270"/>
      <c r="L85" s="270"/>
      <c r="M85" s="270"/>
      <c r="N85" s="270"/>
      <c r="O85" s="273"/>
    </row>
    <row r="86" spans="1:22" ht="25.5" customHeight="1">
      <c r="A86" s="113"/>
      <c r="B86" s="271" t="s">
        <v>117</v>
      </c>
      <c r="C86" s="269">
        <v>0</v>
      </c>
      <c r="D86" s="269">
        <v>1</v>
      </c>
      <c r="E86" s="269"/>
      <c r="F86" s="269">
        <v>0</v>
      </c>
      <c r="G86" s="269">
        <v>1</v>
      </c>
      <c r="H86" s="269"/>
      <c r="I86" s="269">
        <v>0</v>
      </c>
      <c r="J86" s="269">
        <v>1</v>
      </c>
      <c r="K86" s="269"/>
      <c r="L86" s="269">
        <v>0</v>
      </c>
      <c r="M86" s="269">
        <v>1</v>
      </c>
      <c r="N86" s="269"/>
    </row>
    <row r="87" spans="1:22" ht="49.5" customHeight="1">
      <c r="A87" s="113"/>
      <c r="B87" s="272"/>
      <c r="C87" s="270"/>
      <c r="D87" s="270"/>
      <c r="E87" s="270"/>
      <c r="F87" s="270"/>
      <c r="G87" s="270"/>
      <c r="H87" s="270"/>
      <c r="I87" s="270"/>
      <c r="J87" s="270"/>
      <c r="K87" s="270"/>
      <c r="L87" s="270"/>
      <c r="M87" s="270"/>
      <c r="N87" s="270"/>
      <c r="O87" s="115" t="s">
        <v>118</v>
      </c>
    </row>
    <row r="88" spans="1:22" ht="58.5" customHeight="1">
      <c r="B88" s="151" t="s">
        <v>30</v>
      </c>
      <c r="C88" s="152">
        <v>71</v>
      </c>
      <c r="D88" s="153">
        <v>17</v>
      </c>
      <c r="E88" s="154"/>
      <c r="F88" s="152">
        <v>71</v>
      </c>
      <c r="G88" s="153">
        <v>17</v>
      </c>
      <c r="H88" s="154"/>
      <c r="I88" s="152">
        <v>71</v>
      </c>
      <c r="J88" s="153">
        <v>17</v>
      </c>
      <c r="K88" s="154"/>
      <c r="L88" s="152">
        <v>71</v>
      </c>
      <c r="M88" s="153">
        <v>17</v>
      </c>
      <c r="N88" s="154"/>
    </row>
    <row r="89" spans="1:22" ht="20.25" customHeight="1">
      <c r="N89" s="155"/>
    </row>
    <row r="90" spans="1:22" s="156" customFormat="1" ht="15.75" customHeight="1">
      <c r="B90" s="295"/>
      <c r="C90" s="295"/>
      <c r="D90" s="295"/>
      <c r="E90" s="295"/>
      <c r="F90" s="295"/>
      <c r="G90" s="295"/>
      <c r="H90" s="295"/>
      <c r="I90" s="295"/>
      <c r="J90" s="295"/>
      <c r="K90" s="295"/>
      <c r="L90" s="295"/>
      <c r="M90" s="295"/>
      <c r="N90" s="295"/>
    </row>
    <row r="91" spans="1:22" ht="34.5" customHeight="1">
      <c r="B91" s="297" t="s">
        <v>18</v>
      </c>
      <c r="C91" s="298"/>
      <c r="D91" s="296" t="s">
        <v>151</v>
      </c>
      <c r="E91" s="296"/>
      <c r="F91" s="296"/>
      <c r="G91" s="157"/>
      <c r="H91" s="161" t="s">
        <v>152</v>
      </c>
      <c r="I91" s="157"/>
      <c r="J91" s="157"/>
      <c r="K91" s="157"/>
      <c r="L91" s="157"/>
      <c r="M91" s="157"/>
      <c r="N91" s="157"/>
      <c r="O91" s="158"/>
      <c r="P91" s="158"/>
      <c r="Q91" s="158"/>
      <c r="R91" s="158"/>
      <c r="S91" s="159"/>
      <c r="T91" s="159"/>
      <c r="U91" s="159"/>
      <c r="V91" s="159"/>
    </row>
    <row r="92" spans="1:22" ht="19.5" customHeight="1">
      <c r="B92" s="160"/>
      <c r="C92" s="157"/>
      <c r="D92" s="298" t="s">
        <v>19</v>
      </c>
      <c r="E92" s="298"/>
      <c r="F92" s="157"/>
      <c r="G92" s="157"/>
      <c r="H92" s="157"/>
      <c r="I92" s="157"/>
      <c r="J92" s="157"/>
      <c r="K92" s="157"/>
      <c r="L92" s="157"/>
      <c r="M92" s="157"/>
      <c r="N92" s="157"/>
      <c r="O92" s="158"/>
      <c r="P92" s="158"/>
      <c r="Q92" s="158"/>
      <c r="R92" s="158"/>
      <c r="S92" s="159"/>
      <c r="T92" s="159"/>
      <c r="U92" s="159"/>
      <c r="V92" s="159"/>
    </row>
    <row r="93" spans="1:22" ht="34.5" customHeight="1">
      <c r="B93" s="299" t="s">
        <v>20</v>
      </c>
      <c r="C93" s="296"/>
      <c r="D93" s="296" t="s">
        <v>153</v>
      </c>
      <c r="E93" s="296"/>
      <c r="F93" s="296"/>
      <c r="G93" s="161"/>
      <c r="H93" s="161" t="s">
        <v>154</v>
      </c>
      <c r="I93" s="161"/>
      <c r="J93" s="161"/>
      <c r="K93" s="161"/>
      <c r="L93" s="157"/>
      <c r="M93" s="157"/>
      <c r="N93" s="157"/>
      <c r="O93" s="158"/>
      <c r="P93" s="158"/>
      <c r="Q93" s="158"/>
      <c r="R93" s="158"/>
      <c r="S93" s="159"/>
      <c r="T93" s="159"/>
      <c r="U93" s="159"/>
      <c r="V93" s="159"/>
    </row>
    <row r="94" spans="1:22" ht="44.25" customHeight="1">
      <c r="B94" s="300" t="s">
        <v>21</v>
      </c>
      <c r="C94" s="300"/>
      <c r="D94" s="298" t="s">
        <v>19</v>
      </c>
      <c r="E94" s="298"/>
      <c r="F94" s="157"/>
      <c r="G94" s="157"/>
      <c r="H94" s="157"/>
      <c r="I94" s="157"/>
      <c r="J94" s="157"/>
      <c r="K94" s="157"/>
      <c r="L94" s="162"/>
      <c r="M94" s="162"/>
      <c r="N94" s="162"/>
      <c r="O94" s="162"/>
      <c r="P94" s="162"/>
      <c r="Q94" s="162"/>
      <c r="R94" s="162"/>
      <c r="S94" s="162"/>
      <c r="T94" s="162"/>
      <c r="U94" s="162"/>
      <c r="V94" s="162"/>
    </row>
    <row r="95" spans="1:22" ht="31.9" customHeight="1"/>
    <row r="96" spans="1:22" ht="87" customHeight="1">
      <c r="B96" s="158"/>
      <c r="C96" s="158"/>
      <c r="D96" s="158"/>
      <c r="E96" s="158"/>
      <c r="F96" s="158"/>
      <c r="G96" s="158"/>
      <c r="H96" s="158"/>
      <c r="I96" s="158"/>
      <c r="J96" s="158"/>
      <c r="K96" s="158"/>
      <c r="L96" s="163"/>
      <c r="M96" s="163"/>
      <c r="N96" s="163"/>
    </row>
    <row r="97" spans="2:14">
      <c r="B97" s="162"/>
      <c r="C97" s="162"/>
      <c r="D97" s="162"/>
      <c r="E97" s="162"/>
      <c r="F97" s="162"/>
      <c r="G97" s="162"/>
      <c r="H97" s="162"/>
      <c r="I97" s="162"/>
      <c r="J97" s="162"/>
      <c r="K97" s="162"/>
      <c r="L97" s="162"/>
      <c r="M97" s="162"/>
      <c r="N97" s="162"/>
    </row>
  </sheetData>
  <mergeCells count="312">
    <mergeCell ref="O63:O68"/>
    <mergeCell ref="B84:B85"/>
    <mergeCell ref="O84:O85"/>
    <mergeCell ref="C84:C85"/>
    <mergeCell ref="D84:D85"/>
    <mergeCell ref="E84:E85"/>
    <mergeCell ref="F84:F85"/>
    <mergeCell ref="G84:G85"/>
    <mergeCell ref="H84:H85"/>
    <mergeCell ref="I84:I85"/>
    <mergeCell ref="J84:J85"/>
    <mergeCell ref="K84:K85"/>
    <mergeCell ref="L84:L85"/>
    <mergeCell ref="M84:M85"/>
    <mergeCell ref="N84:N85"/>
    <mergeCell ref="N65:N66"/>
    <mergeCell ref="C67:C68"/>
    <mergeCell ref="D67:D68"/>
    <mergeCell ref="E67:E68"/>
    <mergeCell ref="F67:F68"/>
    <mergeCell ref="G67:G68"/>
    <mergeCell ref="H67:H68"/>
    <mergeCell ref="I67:I68"/>
    <mergeCell ref="J67:J68"/>
    <mergeCell ref="K67:K68"/>
    <mergeCell ref="L67:L68"/>
    <mergeCell ref="M67:M68"/>
    <mergeCell ref="N67:N68"/>
    <mergeCell ref="C65:C66"/>
    <mergeCell ref="D65:D66"/>
    <mergeCell ref="E65:E66"/>
    <mergeCell ref="F65:F66"/>
    <mergeCell ref="G65:G66"/>
    <mergeCell ref="H65:H66"/>
    <mergeCell ref="I65:I66"/>
    <mergeCell ref="J65:J66"/>
    <mergeCell ref="K65:K66"/>
    <mergeCell ref="E63:E64"/>
    <mergeCell ref="F63:F64"/>
    <mergeCell ref="G63:G64"/>
    <mergeCell ref="H63:H64"/>
    <mergeCell ref="I63:I64"/>
    <mergeCell ref="J63:J64"/>
    <mergeCell ref="K63:K64"/>
    <mergeCell ref="L63:L64"/>
    <mergeCell ref="M63:M64"/>
    <mergeCell ref="B90:N90"/>
    <mergeCell ref="D93:F93"/>
    <mergeCell ref="B91:C91"/>
    <mergeCell ref="B93:C93"/>
    <mergeCell ref="D94:E94"/>
    <mergeCell ref="D92:E92"/>
    <mergeCell ref="B94:C94"/>
    <mergeCell ref="D91:F91"/>
    <mergeCell ref="B24:B25"/>
    <mergeCell ref="B26:B27"/>
    <mergeCell ref="B28:B29"/>
    <mergeCell ref="B32:B33"/>
    <mergeCell ref="B34:B35"/>
    <mergeCell ref="B36:B37"/>
    <mergeCell ref="B38:B39"/>
    <mergeCell ref="B53:B54"/>
    <mergeCell ref="C53:C54"/>
    <mergeCell ref="D53:D54"/>
    <mergeCell ref="E53:E54"/>
    <mergeCell ref="C38:C39"/>
    <mergeCell ref="D38:D39"/>
    <mergeCell ref="E38:E39"/>
    <mergeCell ref="C24:C25"/>
    <mergeCell ref="D24:D25"/>
    <mergeCell ref="L5:N5"/>
    <mergeCell ref="B11:B13"/>
    <mergeCell ref="C11:N11"/>
    <mergeCell ref="C12:E12"/>
    <mergeCell ref="L12:N12"/>
    <mergeCell ref="B7:N7"/>
    <mergeCell ref="B8:N8"/>
    <mergeCell ref="B9:N9"/>
    <mergeCell ref="F12:H12"/>
    <mergeCell ref="I12:K12"/>
    <mergeCell ref="E24:E25"/>
    <mergeCell ref="F24:F25"/>
    <mergeCell ref="G24:G25"/>
    <mergeCell ref="H24:H25"/>
    <mergeCell ref="I24:I25"/>
    <mergeCell ref="J24:J25"/>
    <mergeCell ref="K24:K25"/>
    <mergeCell ref="C26:C27"/>
    <mergeCell ref="D26:D27"/>
    <mergeCell ref="E26:E27"/>
    <mergeCell ref="F26:F27"/>
    <mergeCell ref="G26:G27"/>
    <mergeCell ref="M26:M27"/>
    <mergeCell ref="N26:N27"/>
    <mergeCell ref="C28:C29"/>
    <mergeCell ref="D28:D29"/>
    <mergeCell ref="E28:E29"/>
    <mergeCell ref="F28:F29"/>
    <mergeCell ref="G28:G29"/>
    <mergeCell ref="H28:H29"/>
    <mergeCell ref="I28:I29"/>
    <mergeCell ref="J28:J29"/>
    <mergeCell ref="K28:K29"/>
    <mergeCell ref="L28:L29"/>
    <mergeCell ref="M28:M29"/>
    <mergeCell ref="N28:N29"/>
    <mergeCell ref="H26:H27"/>
    <mergeCell ref="I26:I27"/>
    <mergeCell ref="J26:J27"/>
    <mergeCell ref="K26:K27"/>
    <mergeCell ref="L26:L27"/>
    <mergeCell ref="M30:M31"/>
    <mergeCell ref="N30:N31"/>
    <mergeCell ref="B30:B31"/>
    <mergeCell ref="C32:C33"/>
    <mergeCell ref="D32:D33"/>
    <mergeCell ref="E32:E33"/>
    <mergeCell ref="F32:F33"/>
    <mergeCell ref="G32:G33"/>
    <mergeCell ref="H32:H33"/>
    <mergeCell ref="I32:I33"/>
    <mergeCell ref="J32:J33"/>
    <mergeCell ref="K32:K33"/>
    <mergeCell ref="L32:L33"/>
    <mergeCell ref="M32:M33"/>
    <mergeCell ref="N32:N33"/>
    <mergeCell ref="H30:H31"/>
    <mergeCell ref="I30:I31"/>
    <mergeCell ref="J30:J31"/>
    <mergeCell ref="K30:K31"/>
    <mergeCell ref="C30:C31"/>
    <mergeCell ref="D30:D31"/>
    <mergeCell ref="E30:E31"/>
    <mergeCell ref="F30:F31"/>
    <mergeCell ref="G30:G31"/>
    <mergeCell ref="M34:M35"/>
    <mergeCell ref="N34:N35"/>
    <mergeCell ref="C36:C37"/>
    <mergeCell ref="D36:D37"/>
    <mergeCell ref="E36:E37"/>
    <mergeCell ref="F36:F37"/>
    <mergeCell ref="G36:G37"/>
    <mergeCell ref="H36:H37"/>
    <mergeCell ref="I36:I37"/>
    <mergeCell ref="J36:J37"/>
    <mergeCell ref="K36:K37"/>
    <mergeCell ref="L36:L37"/>
    <mergeCell ref="M36:M37"/>
    <mergeCell ref="N36:N37"/>
    <mergeCell ref="H34:H35"/>
    <mergeCell ref="I34:I35"/>
    <mergeCell ref="J34:J35"/>
    <mergeCell ref="K34:K35"/>
    <mergeCell ref="L34:L35"/>
    <mergeCell ref="C34:C35"/>
    <mergeCell ref="D34:D35"/>
    <mergeCell ref="E34:E35"/>
    <mergeCell ref="F34:F35"/>
    <mergeCell ref="G34:G35"/>
    <mergeCell ref="L76:L77"/>
    <mergeCell ref="M76:M77"/>
    <mergeCell ref="N76:N77"/>
    <mergeCell ref="F57:F58"/>
    <mergeCell ref="G57:G58"/>
    <mergeCell ref="H57:H58"/>
    <mergeCell ref="N61:N62"/>
    <mergeCell ref="F38:F39"/>
    <mergeCell ref="G38:G39"/>
    <mergeCell ref="H38:H39"/>
    <mergeCell ref="I38:I39"/>
    <mergeCell ref="J38:J39"/>
    <mergeCell ref="K53:K54"/>
    <mergeCell ref="L53:L54"/>
    <mergeCell ref="M53:M54"/>
    <mergeCell ref="N53:N54"/>
    <mergeCell ref="F53:F54"/>
    <mergeCell ref="G53:G54"/>
    <mergeCell ref="H53:H54"/>
    <mergeCell ref="I53:I54"/>
    <mergeCell ref="J53:J54"/>
    <mergeCell ref="N63:N64"/>
    <mergeCell ref="L65:L66"/>
    <mergeCell ref="M65:M66"/>
    <mergeCell ref="H55:H56"/>
    <mergeCell ref="I55:I56"/>
    <mergeCell ref="J55:J56"/>
    <mergeCell ref="K55:K56"/>
    <mergeCell ref="L55:L56"/>
    <mergeCell ref="M55:M56"/>
    <mergeCell ref="I57:I58"/>
    <mergeCell ref="J57:J58"/>
    <mergeCell ref="K57:K58"/>
    <mergeCell ref="L57:L58"/>
    <mergeCell ref="M57:M58"/>
    <mergeCell ref="C82:C83"/>
    <mergeCell ref="D82:D83"/>
    <mergeCell ref="E82:E83"/>
    <mergeCell ref="C80:C81"/>
    <mergeCell ref="D80:D81"/>
    <mergeCell ref="E80:E81"/>
    <mergeCell ref="B61:B62"/>
    <mergeCell ref="F55:F56"/>
    <mergeCell ref="G55:G56"/>
    <mergeCell ref="B78:B79"/>
    <mergeCell ref="C76:C77"/>
    <mergeCell ref="D76:D77"/>
    <mergeCell ref="E76:E77"/>
    <mergeCell ref="F76:F77"/>
    <mergeCell ref="C78:C79"/>
    <mergeCell ref="D78:D79"/>
    <mergeCell ref="E78:E79"/>
    <mergeCell ref="F78:F79"/>
    <mergeCell ref="B76:B77"/>
    <mergeCell ref="B63:B64"/>
    <mergeCell ref="B65:B66"/>
    <mergeCell ref="B67:B68"/>
    <mergeCell ref="C63:C64"/>
    <mergeCell ref="D63:D64"/>
    <mergeCell ref="C55:C56"/>
    <mergeCell ref="D55:D56"/>
    <mergeCell ref="E55:E56"/>
    <mergeCell ref="C57:C58"/>
    <mergeCell ref="D57:D58"/>
    <mergeCell ref="E57:E58"/>
    <mergeCell ref="C61:C62"/>
    <mergeCell ref="D61:D62"/>
    <mergeCell ref="E61:E62"/>
    <mergeCell ref="F82:F83"/>
    <mergeCell ref="G82:G83"/>
    <mergeCell ref="H82:H83"/>
    <mergeCell ref="I82:I83"/>
    <mergeCell ref="J82:J83"/>
    <mergeCell ref="L78:L79"/>
    <mergeCell ref="M78:M79"/>
    <mergeCell ref="B55:B56"/>
    <mergeCell ref="B57:B58"/>
    <mergeCell ref="B59:B60"/>
    <mergeCell ref="C59:C60"/>
    <mergeCell ref="D59:D60"/>
    <mergeCell ref="E59:E60"/>
    <mergeCell ref="F59:F60"/>
    <mergeCell ref="G59:G60"/>
    <mergeCell ref="H59:H60"/>
    <mergeCell ref="I59:I60"/>
    <mergeCell ref="J59:J60"/>
    <mergeCell ref="K59:K60"/>
    <mergeCell ref="K61:K62"/>
    <mergeCell ref="L61:L62"/>
    <mergeCell ref="M61:M62"/>
    <mergeCell ref="B80:B81"/>
    <mergeCell ref="B82:B83"/>
    <mergeCell ref="M80:M81"/>
    <mergeCell ref="N80:N81"/>
    <mergeCell ref="F61:F62"/>
    <mergeCell ref="G61:G62"/>
    <mergeCell ref="H61:H62"/>
    <mergeCell ref="I61:I62"/>
    <mergeCell ref="J61:J62"/>
    <mergeCell ref="N78:N79"/>
    <mergeCell ref="G78:G79"/>
    <mergeCell ref="H78:H79"/>
    <mergeCell ref="I78:I79"/>
    <mergeCell ref="J78:J79"/>
    <mergeCell ref="K78:K79"/>
    <mergeCell ref="G76:G77"/>
    <mergeCell ref="F80:F81"/>
    <mergeCell ref="G80:G81"/>
    <mergeCell ref="H80:H81"/>
    <mergeCell ref="I80:I81"/>
    <mergeCell ref="J80:J81"/>
    <mergeCell ref="K80:K81"/>
    <mergeCell ref="H76:H77"/>
    <mergeCell ref="I76:I77"/>
    <mergeCell ref="J76:J77"/>
    <mergeCell ref="K76:K77"/>
    <mergeCell ref="O55:O62"/>
    <mergeCell ref="O53:O54"/>
    <mergeCell ref="O24:O39"/>
    <mergeCell ref="O69:O72"/>
    <mergeCell ref="K82:K83"/>
    <mergeCell ref="L82:L83"/>
    <mergeCell ref="M82:M83"/>
    <mergeCell ref="N82:N83"/>
    <mergeCell ref="O76:P79"/>
    <mergeCell ref="O80:O83"/>
    <mergeCell ref="N57:N58"/>
    <mergeCell ref="L59:L60"/>
    <mergeCell ref="M59:M60"/>
    <mergeCell ref="N59:N60"/>
    <mergeCell ref="N55:N56"/>
    <mergeCell ref="K38:K39"/>
    <mergeCell ref="L38:L39"/>
    <mergeCell ref="M38:M39"/>
    <mergeCell ref="N38:N39"/>
    <mergeCell ref="L30:L31"/>
    <mergeCell ref="L24:L25"/>
    <mergeCell ref="M24:M25"/>
    <mergeCell ref="N24:N25"/>
    <mergeCell ref="L80:L81"/>
    <mergeCell ref="K86:K87"/>
    <mergeCell ref="L86:L87"/>
    <mergeCell ref="M86:M87"/>
    <mergeCell ref="N86:N87"/>
    <mergeCell ref="B86:B87"/>
    <mergeCell ref="C86:C87"/>
    <mergeCell ref="D86:D87"/>
    <mergeCell ref="E86:E87"/>
    <mergeCell ref="F86:F87"/>
    <mergeCell ref="G86:G87"/>
    <mergeCell ref="H86:H87"/>
    <mergeCell ref="I86:I87"/>
    <mergeCell ref="J86:J87"/>
  </mergeCells>
  <phoneticPr fontId="6" type="noConversion"/>
  <pageMargins left="0.78740157480314965" right="0.19685039370078741" top="0.74803149606299213" bottom="0.74803149606299213" header="0.35433070866141736" footer="0.35433070866141736"/>
  <pageSetup paperSize="9" scale="50" firstPageNumber="37"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2017-10-15T07:43:44Z</cp:lastPrinted>
  <dcterms:created xsi:type="dcterms:W3CDTF">2010-02-09T08:04:06Z</dcterms:created>
  <dcterms:modified xsi:type="dcterms:W3CDTF">2017-10-15T07:43:47Z</dcterms:modified>
</cp:coreProperties>
</file>