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Лист1!$14:$16</definedName>
    <definedName name="_xlnm.Print_Area" localSheetId="0">Лист1!$A$1:$M$48</definedName>
  </definedNames>
  <calcPr calcId="125725"/>
</workbook>
</file>

<file path=xl/calcChain.xml><?xml version="1.0" encoding="utf-8"?>
<calcChain xmlns="http://schemas.openxmlformats.org/spreadsheetml/2006/main">
  <c r="F28" i="9"/>
  <c r="E28"/>
  <c r="D28"/>
  <c r="C28"/>
  <c r="F46" l="1"/>
  <c r="D46"/>
  <c r="H33"/>
  <c r="G33"/>
  <c r="H32"/>
  <c r="G32"/>
  <c r="H31"/>
  <c r="G31"/>
  <c r="H30"/>
  <c r="G30"/>
  <c r="H29"/>
  <c r="H28" s="1"/>
  <c r="G29"/>
  <c r="G28" l="1"/>
  <c r="G26"/>
  <c r="H26"/>
  <c r="H47" l="1"/>
  <c r="H46" s="1"/>
  <c r="G47"/>
  <c r="H25"/>
  <c r="G25"/>
  <c r="G19"/>
  <c r="H21"/>
  <c r="G21"/>
  <c r="G20" s="1"/>
  <c r="H19"/>
  <c r="E46"/>
  <c r="E45" s="1"/>
  <c r="F44"/>
  <c r="F43" s="1"/>
  <c r="F27"/>
  <c r="E27"/>
  <c r="F24"/>
  <c r="E24"/>
  <c r="F20"/>
  <c r="F42" s="1"/>
  <c r="E20"/>
  <c r="E42" s="1"/>
  <c r="F18"/>
  <c r="F38" s="1"/>
  <c r="E18"/>
  <c r="E38" s="1"/>
  <c r="F22" l="1"/>
  <c r="E41"/>
  <c r="E40" s="1"/>
  <c r="E39" s="1"/>
  <c r="E17"/>
  <c r="E23"/>
  <c r="F17"/>
  <c r="E37"/>
  <c r="E36" s="1"/>
  <c r="E35" s="1"/>
  <c r="F37"/>
  <c r="F36" s="1"/>
  <c r="F35" s="1"/>
  <c r="F41"/>
  <c r="F40" s="1"/>
  <c r="F39" s="1"/>
  <c r="F23"/>
  <c r="E44"/>
  <c r="E43" s="1"/>
  <c r="E22"/>
  <c r="F34" l="1"/>
  <c r="F48" s="1"/>
  <c r="E34"/>
  <c r="E48" s="1"/>
  <c r="C46" l="1"/>
  <c r="C45" s="1"/>
  <c r="D44"/>
  <c r="D43" s="1"/>
  <c r="D27"/>
  <c r="D22" s="1"/>
  <c r="C27"/>
  <c r="D24"/>
  <c r="C24"/>
  <c r="D23"/>
  <c r="C22"/>
  <c r="D20"/>
  <c r="C20"/>
  <c r="D18"/>
  <c r="D38" s="1"/>
  <c r="C18"/>
  <c r="C17" s="1"/>
  <c r="D37" l="1"/>
  <c r="D36" s="1"/>
  <c r="D35" s="1"/>
  <c r="H38"/>
  <c r="D17"/>
  <c r="D42"/>
  <c r="C23"/>
  <c r="C44"/>
  <c r="C43" s="1"/>
  <c r="C42"/>
  <c r="C38"/>
  <c r="D41" l="1"/>
  <c r="D40" s="1"/>
  <c r="D39" s="1"/>
  <c r="D34" s="1"/>
  <c r="D48" s="1"/>
  <c r="H42"/>
  <c r="C37"/>
  <c r="C36" s="1"/>
  <c r="C35" s="1"/>
  <c r="G38"/>
  <c r="C41"/>
  <c r="C40" s="1"/>
  <c r="C39" s="1"/>
  <c r="G42"/>
  <c r="G27"/>
  <c r="C34" l="1"/>
  <c r="C48" s="1"/>
  <c r="H44"/>
  <c r="H43" s="1"/>
  <c r="G46" l="1"/>
  <c r="G45" s="1"/>
  <c r="G44" l="1"/>
  <c r="G43" s="1"/>
  <c r="I37"/>
  <c r="I36" s="1"/>
  <c r="I35" s="1"/>
  <c r="L28"/>
  <c r="L27" s="1"/>
  <c r="K28"/>
  <c r="K27" s="1"/>
  <c r="L21"/>
  <c r="L20" s="1"/>
  <c r="K21"/>
  <c r="K20" s="1"/>
  <c r="L19"/>
  <c r="L18" s="1"/>
  <c r="K19"/>
  <c r="K18" s="1"/>
  <c r="I24"/>
  <c r="J24"/>
  <c r="K24"/>
  <c r="L24"/>
  <c r="I27"/>
  <c r="J27"/>
  <c r="I20"/>
  <c r="J20"/>
  <c r="I18"/>
  <c r="J18"/>
  <c r="H20"/>
  <c r="H41" s="1"/>
  <c r="H40" s="1"/>
  <c r="H39" s="1"/>
  <c r="H27"/>
  <c r="H24"/>
  <c r="G24"/>
  <c r="G18"/>
  <c r="H18"/>
  <c r="L38" l="1"/>
  <c r="L37" s="1"/>
  <c r="L36" s="1"/>
  <c r="L35" s="1"/>
  <c r="J17"/>
  <c r="G22"/>
  <c r="K17"/>
  <c r="J22"/>
  <c r="L17"/>
  <c r="H17"/>
  <c r="G17"/>
  <c r="H23"/>
  <c r="J23"/>
  <c r="L23"/>
  <c r="L22"/>
  <c r="I23"/>
  <c r="I41"/>
  <c r="I40" s="1"/>
  <c r="I39" s="1"/>
  <c r="I34" s="1"/>
  <c r="I17"/>
  <c r="J41"/>
  <c r="J40" s="1"/>
  <c r="J39" s="1"/>
  <c r="L42"/>
  <c r="L41" s="1"/>
  <c r="L40" s="1"/>
  <c r="L39" s="1"/>
  <c r="K22"/>
  <c r="K23"/>
  <c r="G23"/>
  <c r="J37"/>
  <c r="J36" s="1"/>
  <c r="J35" s="1"/>
  <c r="G41"/>
  <c r="G40" s="1"/>
  <c r="G39" s="1"/>
  <c r="I22"/>
  <c r="H22"/>
  <c r="L34" l="1"/>
  <c r="L48" s="1"/>
  <c r="H37"/>
  <c r="H36" s="1"/>
  <c r="H35" s="1"/>
  <c r="H34" s="1"/>
  <c r="H48" s="1"/>
  <c r="I48"/>
  <c r="J34"/>
  <c r="J48" s="1"/>
  <c r="K42"/>
  <c r="K41" s="1"/>
  <c r="K40" s="1"/>
  <c r="K39" s="1"/>
  <c r="G37"/>
  <c r="G36" s="1"/>
  <c r="G35" s="1"/>
  <c r="G34" s="1"/>
  <c r="G48" s="1"/>
  <c r="K38"/>
  <c r="K37" s="1"/>
  <c r="K36" s="1"/>
  <c r="K35" s="1"/>
  <c r="K34" l="1"/>
  <c r="K48" s="1"/>
</calcChain>
</file>

<file path=xl/sharedStrings.xml><?xml version="1.0" encoding="utf-8"?>
<sst xmlns="http://schemas.openxmlformats.org/spreadsheetml/2006/main" count="82" uniqueCount="73">
  <si>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</si>
  <si>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</si>
  <si>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</si>
  <si>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</si>
  <si>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</si>
  <si>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</si>
  <si>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</si>
  <si>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</si>
  <si>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</si>
  <si>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</si>
  <si>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</si>
  <si>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</si>
  <si>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</si>
  <si>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</si>
  <si>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</si>
  <si>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</si>
  <si>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</si>
  <si>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</si>
  <si>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</si>
  <si>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</si>
  <si>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</si>
  <si>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</si>
  <si>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</si>
  <si>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</si>
  <si>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</si>
  <si>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</si>
  <si>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</si>
  <si>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</si>
  <si>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</si>
  <si>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</si>
  <si>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</si>
  <si>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</si>
  <si>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</si>
  <si>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</si>
  <si>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</si>
  <si>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</si>
  <si>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2016 год</t>
  </si>
  <si>
    <t>Код бюджетной классификации 
Российской Федерации</t>
  </si>
  <si>
    <t>Сумма, тыс. рублей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</si>
  <si>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</si>
  <si>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</si>
  <si>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</si>
  <si>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</si>
  <si>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</si>
  <si>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</si>
  <si>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2017 год</t>
  </si>
  <si>
    <t>Предлагаемые изменения</t>
  </si>
  <si>
    <t>2019 год</t>
  </si>
  <si>
    <t>2020 год</t>
  </si>
  <si>
    <t xml:space="preserve">Исполнение государственных и муниципальных гарантий </t>
  </si>
  <si>
    <t>000 01 06 04 00 00 0000 000</t>
  </si>
  <si>
    <t>Исполнение государственных и муниципальных гарантий в валюте Российской Федерации</t>
  </si>
  <si>
    <t>000 01 06 04 01 00 0000 000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</si>
  <si>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</si>
  <si>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</si>
  <si>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</si>
  <si>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000 01 06 04 01 02 0000 810</t>
  </si>
  <si>
    <t>Иные источники внутреннего финансирования дефицитов бюджетов</t>
  </si>
  <si>
    <t>000 01 06 00 00 00 0000 000</t>
  </si>
  <si>
    <t xml:space="preserve">                      к областному закону</t>
  </si>
  <si>
    <t>Направления профицита областного бюджета на плановый период 2019 года и источники финансирования дефицита областного бюджета на плановый период 2020 года</t>
  </si>
  <si>
    <t xml:space="preserve">                      от 15 декабря 2017 г.</t>
  </si>
  <si>
    <t xml:space="preserve">                      № 581-40-ОЗ</t>
  </si>
  <si>
    <t>Утверждено</t>
  </si>
  <si>
    <t>"</t>
  </si>
  <si>
    <t xml:space="preserve">                      "Приложение № 9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</si>
  <si>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</si>
  <si>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</si>
  <si>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</si>
  <si>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</si>
  <si>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</si>
  <si>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</si>
  <si>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        Приложение № 4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</si>
</sst>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11" fillId="0" borderId="0" xfId="0" applyFont="1" applyFill="1" applyAlignment="1">
      <alignment vertical="center"/>
    </xf>
    <xf numFmtId="164" fontId="11" fillId="0" borderId="17" xfId="0" applyNumberFormat="1" applyFont="1" applyFill="1" applyBorder="1" applyAlignment="1">
      <alignment vertical="center"/>
    </xf>
    <xf numFmtId="164" fontId="11" fillId="0" borderId="18" xfId="0" applyNumberFormat="1" applyFont="1" applyFill="1" applyBorder="1" applyAlignment="1">
      <alignment vertical="center"/>
    </xf>
    <xf numFmtId="164" fontId="11" fillId="0" borderId="19" xfId="0" applyNumberFormat="1" applyFont="1" applyFill="1" applyBorder="1" applyAlignment="1">
      <alignment vertical="center"/>
    </xf>
    <xf numFmtId="164" fontId="11" fillId="0" borderId="2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164" fontId="11" fillId="0" borderId="4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horizontal="left" vertical="center" wrapText="1" indent="1"/>
    </xf>
    <xf numFmtId="0" fontId="2" fillId="0" borderId="23" xfId="0" applyFont="1" applyFill="1" applyBorder="1" applyAlignment="1">
      <alignment horizontal="center" vertical="center" wrapText="1"/>
    </xf>
    <xf numFmtId="164" fontId="11" fillId="0" borderId="24" xfId="0" applyNumberFormat="1" applyFont="1" applyFill="1" applyBorder="1" applyAlignment="1">
      <alignment vertical="center"/>
    </xf>
    <xf numFmtId="164" fontId="11" fillId="0" borderId="25" xfId="0" applyNumberFormat="1" applyFont="1" applyFill="1" applyBorder="1" applyAlignment="1">
      <alignment vertical="center"/>
    </xf>
    <xf numFmtId="164" fontId="11" fillId="0" borderId="21" xfId="0" applyNumberFormat="1" applyFont="1" applyFill="1" applyBorder="1" applyAlignment="1">
      <alignment vertical="center"/>
    </xf>
    <xf numFmtId="164" fontId="11" fillId="0" borderId="22" xfId="0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 indent="2"/>
    </xf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3"/>
  <sheetViews>
    <sheetView tabSelected="1" view="pageBreakPreview" zoomScale="115" zoomScaleNormal="100" zoomScaleSheetLayoutView="115" workbookViewId="0">
      <selection activeCell="B27" sqref="B27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6" width="16.85546875" style="2" hidden="1" customWidth="1"/>
    <col min="7" max="7" width="17.140625" style="2" customWidth="1"/>
    <col min="8" max="8" width="15.85546875" style="2" customWidth="1"/>
    <col min="9" max="12" width="14.7109375" style="2" hidden="1" customWidth="1"/>
    <col min="13" max="13" width="1.140625" style="2" customWidth="1"/>
    <col min="14" max="14" width="14.7109375" style="2" bestFit="1" customWidth="1"/>
    <col min="15" max="16384" width="9.140625" style="2"/>
  </cols>
  <sheetData>
    <row r="1" spans="1:12">
      <c r="G1" s="25" t="s">
        <v>72</v>
      </c>
    </row>
    <row r="2" spans="1:12">
      <c r="G2" s="32" t="s">
        <v>59</v>
      </c>
    </row>
    <row r="4" spans="1:12">
      <c r="H4" s="25"/>
    </row>
    <row r="5" spans="1:12">
      <c r="H5" s="32"/>
    </row>
    <row r="6" spans="1:12">
      <c r="H6" s="32"/>
    </row>
    <row r="7" spans="1:12">
      <c r="G7" s="32" t="s">
        <v>65</v>
      </c>
      <c r="H7" s="31"/>
      <c r="K7" s="32"/>
    </row>
    <row r="8" spans="1:12">
      <c r="G8" s="25" t="s">
        <v>59</v>
      </c>
      <c r="H8" s="31"/>
      <c r="K8" s="25"/>
    </row>
    <row r="9" spans="1:12">
      <c r="G9" s="25" t="s">
        <v>61</v>
      </c>
      <c r="H9" s="30"/>
      <c r="I9" s="30"/>
      <c r="J9" s="30"/>
      <c r="K9" s="30"/>
      <c r="L9" s="30"/>
    </row>
    <row r="10" spans="1:12">
      <c r="G10" s="25" t="s">
        <v>62</v>
      </c>
      <c r="H10" s="30"/>
      <c r="I10" s="30"/>
      <c r="J10" s="30"/>
      <c r="K10" s="30"/>
      <c r="L10" s="30"/>
    </row>
    <row r="12" spans="1:12" ht="35.25" customHeight="1">
      <c r="A12" s="54" t="s">
        <v>60</v>
      </c>
      <c r="B12" s="54"/>
      <c r="C12" s="54"/>
      <c r="D12" s="54"/>
      <c r="E12" s="54"/>
      <c r="F12" s="54"/>
      <c r="G12" s="54"/>
      <c r="H12" s="54"/>
      <c r="I12" s="55"/>
      <c r="J12" s="55"/>
      <c r="K12" s="55"/>
      <c r="L12" s="55"/>
    </row>
    <row r="13" spans="1:12" ht="15.75" customHeight="1">
      <c r="A13" s="3"/>
      <c r="B13" s="3"/>
      <c r="C13" s="3"/>
      <c r="D13" s="3"/>
      <c r="E13" s="3"/>
      <c r="F13" s="3"/>
      <c r="G13" s="12"/>
      <c r="H13" s="12"/>
      <c r="I13" s="12"/>
      <c r="J13" s="12"/>
      <c r="K13" s="12"/>
      <c r="L13" s="12"/>
    </row>
    <row r="14" spans="1:12" ht="22.5" customHeight="1">
      <c r="A14" s="56" t="s">
        <v>0</v>
      </c>
      <c r="B14" s="56" t="s">
        <v>37</v>
      </c>
      <c r="C14" s="52" t="s">
        <v>63</v>
      </c>
      <c r="D14" s="53"/>
      <c r="E14" s="52" t="s">
        <v>46</v>
      </c>
      <c r="F14" s="53"/>
      <c r="G14" s="52" t="s">
        <v>38</v>
      </c>
      <c r="H14" s="53"/>
      <c r="I14" s="52" t="s">
        <v>46</v>
      </c>
      <c r="J14" s="53"/>
      <c r="K14" s="52" t="s">
        <v>38</v>
      </c>
      <c r="L14" s="53"/>
    </row>
    <row r="15" spans="1:12" ht="21" customHeight="1">
      <c r="A15" s="57"/>
      <c r="B15" s="57"/>
      <c r="C15" s="4" t="s">
        <v>47</v>
      </c>
      <c r="D15" s="5" t="s">
        <v>48</v>
      </c>
      <c r="E15" s="4" t="s">
        <v>47</v>
      </c>
      <c r="F15" s="5" t="s">
        <v>48</v>
      </c>
      <c r="G15" s="4" t="s">
        <v>47</v>
      </c>
      <c r="H15" s="5" t="s">
        <v>48</v>
      </c>
      <c r="I15" s="4" t="s">
        <v>36</v>
      </c>
      <c r="J15" s="5" t="s">
        <v>45</v>
      </c>
      <c r="K15" s="4" t="s">
        <v>47</v>
      </c>
      <c r="L15" s="5" t="s">
        <v>45</v>
      </c>
    </row>
    <row r="16" spans="1:12">
      <c r="A16" s="13">
        <v>1</v>
      </c>
      <c r="B16" s="13">
        <v>2</v>
      </c>
      <c r="C16" s="6">
        <v>3</v>
      </c>
      <c r="D16" s="7">
        <v>4</v>
      </c>
      <c r="E16" s="6">
        <v>5</v>
      </c>
      <c r="F16" s="7">
        <v>6</v>
      </c>
      <c r="G16" s="6">
        <v>3</v>
      </c>
      <c r="H16" s="7">
        <v>4</v>
      </c>
      <c r="I16" s="6">
        <v>5</v>
      </c>
      <c r="J16" s="7">
        <v>6</v>
      </c>
      <c r="K16" s="6">
        <v>3</v>
      </c>
      <c r="L16" s="7">
        <v>4</v>
      </c>
    </row>
    <row r="17" spans="1:12" ht="30" customHeight="1">
      <c r="A17" s="14" t="s">
        <v>1</v>
      </c>
      <c r="B17" s="15" t="s">
        <v>2</v>
      </c>
      <c r="C17" s="8">
        <f t="shared" ref="C17:F17" si="0">C18-C20</f>
        <v>-1172160</v>
      </c>
      <c r="D17" s="9">
        <f t="shared" si="0"/>
        <v>1454420</v>
      </c>
      <c r="E17" s="8">
        <f t="shared" si="0"/>
        <v>18680.400000000001</v>
      </c>
      <c r="F17" s="9">
        <f t="shared" si="0"/>
        <v>37360.699999999997</v>
      </c>
      <c r="G17" s="8">
        <f t="shared" ref="G17:L17" si="1">G18-G20</f>
        <v>-1153479.5999999996</v>
      </c>
      <c r="H17" s="9">
        <f t="shared" si="1"/>
        <v>1491780.6999999993</v>
      </c>
      <c r="I17" s="8">
        <f t="shared" si="1"/>
        <v>0</v>
      </c>
      <c r="J17" s="9">
        <f t="shared" si="1"/>
        <v>0</v>
      </c>
      <c r="K17" s="8">
        <f t="shared" si="1"/>
        <v>-1153479.5999999996</v>
      </c>
      <c r="L17" s="9">
        <f t="shared" si="1"/>
        <v>1491780.6999999993</v>
      </c>
    </row>
    <row r="18" spans="1:12" ht="29.45" customHeight="1">
      <c r="A18" s="16" t="s">
        <v>3</v>
      </c>
      <c r="B18" s="17" t="s">
        <v>4</v>
      </c>
      <c r="C18" s="26">
        <f t="shared" ref="C18:D18" si="2">C19</f>
        <v>4827840</v>
      </c>
      <c r="D18" s="27">
        <f t="shared" si="2"/>
        <v>16954420</v>
      </c>
      <c r="E18" s="26">
        <f t="shared" ref="E18:L18" si="3">E19</f>
        <v>18680.400000000001</v>
      </c>
      <c r="F18" s="27">
        <f t="shared" si="3"/>
        <v>37360.699999999997</v>
      </c>
      <c r="G18" s="26">
        <f t="shared" si="3"/>
        <v>4846520.4000000004</v>
      </c>
      <c r="H18" s="27">
        <f t="shared" si="3"/>
        <v>16991780.699999999</v>
      </c>
      <c r="I18" s="26">
        <f t="shared" si="3"/>
        <v>0</v>
      </c>
      <c r="J18" s="27">
        <f t="shared" si="3"/>
        <v>0</v>
      </c>
      <c r="K18" s="26">
        <f t="shared" si="3"/>
        <v>4846520.4000000004</v>
      </c>
      <c r="L18" s="27">
        <f t="shared" si="3"/>
        <v>16991780.699999999</v>
      </c>
    </row>
    <row r="19" spans="1:12" ht="42" customHeight="1">
      <c r="A19" s="18" t="s">
        <v>39</v>
      </c>
      <c r="B19" s="17" t="s">
        <v>5</v>
      </c>
      <c r="C19" s="26">
        <v>4827840</v>
      </c>
      <c r="D19" s="27">
        <v>16954420</v>
      </c>
      <c r="E19" s="26">
        <v>18680.400000000001</v>
      </c>
      <c r="F19" s="27">
        <v>37360.699999999997</v>
      </c>
      <c r="G19" s="26">
        <f>C19+E19</f>
        <v>4846520.4000000004</v>
      </c>
      <c r="H19" s="27">
        <f>D19+F19</f>
        <v>16991780.699999999</v>
      </c>
      <c r="I19" s="26"/>
      <c r="J19" s="27"/>
      <c r="K19" s="26">
        <f>G19+I19</f>
        <v>4846520.4000000004</v>
      </c>
      <c r="L19" s="27">
        <f>H19+J19</f>
        <v>16991780.699999999</v>
      </c>
    </row>
    <row r="20" spans="1:12" ht="44.25" customHeight="1">
      <c r="A20" s="16" t="s">
        <v>6</v>
      </c>
      <c r="B20" s="17" t="s">
        <v>7</v>
      </c>
      <c r="C20" s="26">
        <f t="shared" ref="C20:D20" si="4">C21</f>
        <v>6000000</v>
      </c>
      <c r="D20" s="27">
        <f t="shared" si="4"/>
        <v>15500000</v>
      </c>
      <c r="E20" s="26">
        <f t="shared" ref="E20:L20" si="5">E21</f>
        <v>0</v>
      </c>
      <c r="F20" s="27">
        <f t="shared" si="5"/>
        <v>0</v>
      </c>
      <c r="G20" s="26">
        <f t="shared" si="5"/>
        <v>6000000</v>
      </c>
      <c r="H20" s="27">
        <f t="shared" si="5"/>
        <v>15500000</v>
      </c>
      <c r="I20" s="26">
        <f t="shared" si="5"/>
        <v>0</v>
      </c>
      <c r="J20" s="27">
        <f t="shared" si="5"/>
        <v>0</v>
      </c>
      <c r="K20" s="26">
        <f t="shared" si="5"/>
        <v>6000000</v>
      </c>
      <c r="L20" s="27">
        <f t="shared" si="5"/>
        <v>15500000</v>
      </c>
    </row>
    <row r="21" spans="1:12" ht="40.9" customHeight="1">
      <c r="A21" s="19" t="s">
        <v>40</v>
      </c>
      <c r="B21" s="20" t="s">
        <v>8</v>
      </c>
      <c r="C21" s="26">
        <v>6000000</v>
      </c>
      <c r="D21" s="27">
        <v>15500000</v>
      </c>
      <c r="E21" s="26">
        <v>0</v>
      </c>
      <c r="F21" s="27">
        <v>0</v>
      </c>
      <c r="G21" s="26">
        <f>C21+E21</f>
        <v>6000000</v>
      </c>
      <c r="H21" s="27">
        <f>D21+F21</f>
        <v>15500000</v>
      </c>
      <c r="I21" s="26"/>
      <c r="J21" s="27">
        <v>0</v>
      </c>
      <c r="K21" s="26">
        <f>G21+I21</f>
        <v>6000000</v>
      </c>
      <c r="L21" s="27">
        <f>H21+J21</f>
        <v>15500000</v>
      </c>
    </row>
    <row r="22" spans="1:12" ht="32.25" customHeight="1">
      <c r="A22" s="14" t="s">
        <v>30</v>
      </c>
      <c r="B22" s="21" t="s">
        <v>9</v>
      </c>
      <c r="C22" s="8">
        <f t="shared" ref="C22:F22" si="6">C24-C27</f>
        <v>-558793.80000000075</v>
      </c>
      <c r="D22" s="9">
        <f t="shared" si="6"/>
        <v>-1117587.6000000015</v>
      </c>
      <c r="E22" s="8">
        <f t="shared" si="6"/>
        <v>-18680.400000000373</v>
      </c>
      <c r="F22" s="9">
        <f t="shared" si="6"/>
        <v>-37360.699999999255</v>
      </c>
      <c r="G22" s="8">
        <f t="shared" ref="G22:L22" si="7">G24-G27</f>
        <v>-577474.19999999925</v>
      </c>
      <c r="H22" s="9">
        <f t="shared" si="7"/>
        <v>-1154948.299999997</v>
      </c>
      <c r="I22" s="8">
        <f t="shared" si="7"/>
        <v>0</v>
      </c>
      <c r="J22" s="9">
        <f t="shared" si="7"/>
        <v>0</v>
      </c>
      <c r="K22" s="8">
        <f t="shared" si="7"/>
        <v>-22121445.499999996</v>
      </c>
      <c r="L22" s="9">
        <f t="shared" si="7"/>
        <v>-23676340.999999996</v>
      </c>
    </row>
    <row r="23" spans="1:12" ht="42.75" customHeight="1">
      <c r="A23" s="16" t="s">
        <v>29</v>
      </c>
      <c r="B23" s="17" t="s">
        <v>31</v>
      </c>
      <c r="C23" s="26">
        <f t="shared" ref="C23:F23" si="8">C24-C27</f>
        <v>-558793.80000000075</v>
      </c>
      <c r="D23" s="27">
        <f t="shared" si="8"/>
        <v>-1117587.6000000015</v>
      </c>
      <c r="E23" s="26">
        <f t="shared" si="8"/>
        <v>-18680.400000000373</v>
      </c>
      <c r="F23" s="27">
        <f t="shared" si="8"/>
        <v>-37360.699999999255</v>
      </c>
      <c r="G23" s="26">
        <f t="shared" ref="G23:L23" si="9">G24-G27</f>
        <v>-577474.19999999925</v>
      </c>
      <c r="H23" s="27">
        <f t="shared" si="9"/>
        <v>-1154948.299999997</v>
      </c>
      <c r="I23" s="26">
        <f t="shared" si="9"/>
        <v>0</v>
      </c>
      <c r="J23" s="27">
        <f t="shared" si="9"/>
        <v>0</v>
      </c>
      <c r="K23" s="26">
        <f t="shared" si="9"/>
        <v>-22121445.499999996</v>
      </c>
      <c r="L23" s="27">
        <f t="shared" si="9"/>
        <v>-23676340.999999996</v>
      </c>
    </row>
    <row r="24" spans="1:12" ht="42.75" customHeight="1">
      <c r="A24" s="16" t="s">
        <v>10</v>
      </c>
      <c r="B24" s="17" t="s">
        <v>34</v>
      </c>
      <c r="C24" s="26">
        <f t="shared" ref="C24:D24" si="10">C25</f>
        <v>32315956.899999999</v>
      </c>
      <c r="D24" s="27">
        <f t="shared" si="10"/>
        <v>33782089</v>
      </c>
      <c r="E24" s="26">
        <f t="shared" ref="E24:L24" si="11">E25</f>
        <v>-10771985.6</v>
      </c>
      <c r="F24" s="27">
        <f t="shared" si="11"/>
        <v>-11260696.300000001</v>
      </c>
      <c r="G24" s="26">
        <f t="shared" si="11"/>
        <v>21543971.299999997</v>
      </c>
      <c r="H24" s="27">
        <f t="shared" si="11"/>
        <v>22521392.699999999</v>
      </c>
      <c r="I24" s="26">
        <f t="shared" si="11"/>
        <v>0</v>
      </c>
      <c r="J24" s="27">
        <f t="shared" si="11"/>
        <v>0</v>
      </c>
      <c r="K24" s="26">
        <f t="shared" si="11"/>
        <v>0</v>
      </c>
      <c r="L24" s="27">
        <f t="shared" si="11"/>
        <v>0</v>
      </c>
    </row>
    <row r="25" spans="1:12" ht="57" customHeight="1">
      <c r="A25" s="18" t="s">
        <v>27</v>
      </c>
      <c r="B25" s="17" t="s">
        <v>35</v>
      </c>
      <c r="C25" s="26">
        <v>32315956.899999999</v>
      </c>
      <c r="D25" s="27">
        <v>33782089</v>
      </c>
      <c r="E25" s="26">
        <v>-10771985.6</v>
      </c>
      <c r="F25" s="27">
        <v>-11260696.300000001</v>
      </c>
      <c r="G25" s="26">
        <f>C25+E25</f>
        <v>21543971.299999997</v>
      </c>
      <c r="H25" s="27">
        <f>D25+F25</f>
        <v>22521392.699999999</v>
      </c>
      <c r="I25" s="26"/>
      <c r="J25" s="27"/>
      <c r="K25" s="26"/>
      <c r="L25" s="27"/>
    </row>
    <row r="26" spans="1:12" ht="57" customHeight="1">
      <c r="A26" s="51" t="s">
        <v>66</v>
      </c>
      <c r="B26" s="17"/>
      <c r="C26" s="26">
        <v>32315956.899999999</v>
      </c>
      <c r="D26" s="27">
        <v>33782089</v>
      </c>
      <c r="E26" s="26">
        <v>-10771985.6</v>
      </c>
      <c r="F26" s="27">
        <v>-11260696.300000001</v>
      </c>
      <c r="G26" s="26">
        <f>C26+E26</f>
        <v>21543971.299999997</v>
      </c>
      <c r="H26" s="27">
        <f>D26+F26</f>
        <v>22521392.699999999</v>
      </c>
      <c r="I26" s="26"/>
      <c r="J26" s="27"/>
      <c r="K26" s="26"/>
      <c r="L26" s="27"/>
    </row>
    <row r="27" spans="1:12" ht="51">
      <c r="A27" s="16" t="s">
        <v>11</v>
      </c>
      <c r="B27" s="17" t="s">
        <v>32</v>
      </c>
      <c r="C27" s="26">
        <f t="shared" ref="C27:D27" si="12">C28</f>
        <v>32874750.699999999</v>
      </c>
      <c r="D27" s="27">
        <f t="shared" si="12"/>
        <v>34899676.600000001</v>
      </c>
      <c r="E27" s="26">
        <f t="shared" ref="E27:L27" si="13">E28</f>
        <v>-10753305.199999999</v>
      </c>
      <c r="F27" s="27">
        <f t="shared" si="13"/>
        <v>-11223335.600000001</v>
      </c>
      <c r="G27" s="26">
        <f t="shared" si="13"/>
        <v>22121445.499999996</v>
      </c>
      <c r="H27" s="27">
        <f t="shared" si="13"/>
        <v>23676340.999999996</v>
      </c>
      <c r="I27" s="26">
        <f t="shared" si="13"/>
        <v>0</v>
      </c>
      <c r="J27" s="27">
        <f t="shared" si="13"/>
        <v>0</v>
      </c>
      <c r="K27" s="26">
        <f t="shared" si="13"/>
        <v>22121445.499999996</v>
      </c>
      <c r="L27" s="27">
        <f t="shared" si="13"/>
        <v>23676340.999999996</v>
      </c>
    </row>
    <row r="28" spans="1:12" ht="54" customHeight="1">
      <c r="A28" s="44" t="s">
        <v>41</v>
      </c>
      <c r="B28" s="45" t="s">
        <v>33</v>
      </c>
      <c r="C28" s="46">
        <f>C29+C30+C31+C32+C33</f>
        <v>32874750.699999999</v>
      </c>
      <c r="D28" s="47">
        <f t="shared" ref="D28:H28" si="14">D29+D30+D31+D32+D33</f>
        <v>34899676.600000001</v>
      </c>
      <c r="E28" s="46">
        <f t="shared" si="14"/>
        <v>-10753305.199999999</v>
      </c>
      <c r="F28" s="47">
        <f t="shared" si="14"/>
        <v>-11223335.600000001</v>
      </c>
      <c r="G28" s="46">
        <f t="shared" si="14"/>
        <v>22121445.499999996</v>
      </c>
      <c r="H28" s="47">
        <f t="shared" si="14"/>
        <v>23676340.999999996</v>
      </c>
      <c r="I28" s="26"/>
      <c r="J28" s="27"/>
      <c r="K28" s="26">
        <f>G28+I28</f>
        <v>22121445.499999996</v>
      </c>
      <c r="L28" s="27">
        <f>H28+J28</f>
        <v>23676340.999999996</v>
      </c>
    </row>
    <row r="29" spans="1:12" ht="43.5" customHeight="1">
      <c r="A29" s="51" t="s">
        <v>67</v>
      </c>
      <c r="B29" s="17"/>
      <c r="C29" s="26">
        <v>32315956.899999999</v>
      </c>
      <c r="D29" s="27">
        <v>33782089</v>
      </c>
      <c r="E29" s="26">
        <v>-10771985.6</v>
      </c>
      <c r="F29" s="27">
        <v>-11260696.300000001</v>
      </c>
      <c r="G29" s="26">
        <f t="shared" ref="G29:H33" si="15">C29+E29</f>
        <v>21543971.299999997</v>
      </c>
      <c r="H29" s="27">
        <f t="shared" si="15"/>
        <v>22521392.699999999</v>
      </c>
      <c r="I29" s="48"/>
      <c r="J29" s="49"/>
      <c r="K29" s="48"/>
      <c r="L29" s="49"/>
    </row>
    <row r="30" spans="1:12" ht="121.5" customHeight="1">
      <c r="A30" s="51" t="s">
        <v>68</v>
      </c>
      <c r="B30" s="17"/>
      <c r="C30" s="26">
        <v>15000</v>
      </c>
      <c r="D30" s="27">
        <v>30000</v>
      </c>
      <c r="E30" s="26">
        <v>0</v>
      </c>
      <c r="F30" s="27">
        <v>0</v>
      </c>
      <c r="G30" s="26">
        <f t="shared" si="15"/>
        <v>15000</v>
      </c>
      <c r="H30" s="27">
        <f t="shared" si="15"/>
        <v>30000</v>
      </c>
      <c r="I30" s="48"/>
      <c r="J30" s="49"/>
      <c r="K30" s="48"/>
      <c r="L30" s="49"/>
    </row>
    <row r="31" spans="1:12" ht="124.5" customHeight="1">
      <c r="A31" s="50" t="s">
        <v>69</v>
      </c>
      <c r="B31" s="45"/>
      <c r="C31" s="46">
        <v>253824.2</v>
      </c>
      <c r="D31" s="47">
        <v>507648.4</v>
      </c>
      <c r="E31" s="46">
        <v>0</v>
      </c>
      <c r="F31" s="47">
        <v>0</v>
      </c>
      <c r="G31" s="46">
        <f t="shared" si="15"/>
        <v>253824.2</v>
      </c>
      <c r="H31" s="47">
        <f t="shared" si="15"/>
        <v>507648.4</v>
      </c>
      <c r="I31" s="48"/>
      <c r="J31" s="49"/>
      <c r="K31" s="48"/>
      <c r="L31" s="49"/>
    </row>
    <row r="32" spans="1:12" ht="119.25" customHeight="1">
      <c r="A32" s="50" t="s">
        <v>70</v>
      </c>
      <c r="B32" s="45"/>
      <c r="C32" s="46">
        <v>289969.59999999998</v>
      </c>
      <c r="D32" s="47">
        <v>579939.19999999995</v>
      </c>
      <c r="E32" s="46">
        <v>0</v>
      </c>
      <c r="F32" s="47">
        <v>0</v>
      </c>
      <c r="G32" s="46">
        <f t="shared" si="15"/>
        <v>289969.59999999998</v>
      </c>
      <c r="H32" s="47">
        <f t="shared" si="15"/>
        <v>579939.19999999995</v>
      </c>
      <c r="I32" s="48"/>
      <c r="J32" s="49"/>
      <c r="K32" s="48"/>
      <c r="L32" s="49"/>
    </row>
    <row r="33" spans="1:14" ht="120.75" customHeight="1">
      <c r="A33" s="50" t="s">
        <v>71</v>
      </c>
      <c r="B33" s="45"/>
      <c r="C33" s="46">
        <v>0</v>
      </c>
      <c r="D33" s="47">
        <v>0</v>
      </c>
      <c r="E33" s="46">
        <v>18680.400000000001</v>
      </c>
      <c r="F33" s="47">
        <v>37360.699999999997</v>
      </c>
      <c r="G33" s="46">
        <f t="shared" si="15"/>
        <v>18680.400000000001</v>
      </c>
      <c r="H33" s="47">
        <f t="shared" si="15"/>
        <v>37360.699999999997</v>
      </c>
      <c r="I33" s="48"/>
      <c r="J33" s="49"/>
      <c r="K33" s="48"/>
      <c r="L33" s="49"/>
    </row>
    <row r="34" spans="1:14" ht="33" customHeight="1">
      <c r="A34" s="14" t="s">
        <v>42</v>
      </c>
      <c r="B34" s="15" t="s">
        <v>12</v>
      </c>
      <c r="C34" s="8">
        <f t="shared" ref="C34:F34" si="16">C39-C35</f>
        <v>0</v>
      </c>
      <c r="D34" s="9">
        <f t="shared" si="16"/>
        <v>0</v>
      </c>
      <c r="E34" s="8">
        <f t="shared" si="16"/>
        <v>0</v>
      </c>
      <c r="F34" s="9">
        <f t="shared" si="16"/>
        <v>0</v>
      </c>
      <c r="G34" s="8">
        <f t="shared" ref="G34:L34" si="17">G39-G35</f>
        <v>0</v>
      </c>
      <c r="H34" s="9">
        <f t="shared" si="17"/>
        <v>0</v>
      </c>
      <c r="I34" s="8">
        <f t="shared" si="17"/>
        <v>0</v>
      </c>
      <c r="J34" s="9">
        <f t="shared" si="17"/>
        <v>0</v>
      </c>
      <c r="K34" s="8">
        <f t="shared" si="17"/>
        <v>0</v>
      </c>
      <c r="L34" s="9">
        <f t="shared" si="17"/>
        <v>0</v>
      </c>
    </row>
    <row r="35" spans="1:14" ht="14.25" customHeight="1">
      <c r="A35" s="16" t="s">
        <v>13</v>
      </c>
      <c r="B35" s="22" t="s">
        <v>14</v>
      </c>
      <c r="C35" s="26">
        <f t="shared" ref="C35:D37" si="18">C36</f>
        <v>106476174.40000001</v>
      </c>
      <c r="D35" s="27">
        <f t="shared" si="18"/>
        <v>122749155.2</v>
      </c>
      <c r="E35" s="26">
        <f t="shared" ref="E35:L37" si="19">E36</f>
        <v>-10636852.199999999</v>
      </c>
      <c r="F35" s="27">
        <f t="shared" si="19"/>
        <v>-11097553.200000001</v>
      </c>
      <c r="G35" s="26">
        <f t="shared" si="19"/>
        <v>95839322.200000003</v>
      </c>
      <c r="H35" s="27">
        <f t="shared" si="19"/>
        <v>111651602</v>
      </c>
      <c r="I35" s="26">
        <f t="shared" si="19"/>
        <v>0</v>
      </c>
      <c r="J35" s="27">
        <f t="shared" si="19"/>
        <v>0</v>
      </c>
      <c r="K35" s="26">
        <f t="shared" si="19"/>
        <v>95839322.200000003</v>
      </c>
      <c r="L35" s="27">
        <f t="shared" si="19"/>
        <v>111651602</v>
      </c>
    </row>
    <row r="36" spans="1:14" ht="15" customHeight="1">
      <c r="A36" s="16" t="s">
        <v>15</v>
      </c>
      <c r="B36" s="17" t="s">
        <v>16</v>
      </c>
      <c r="C36" s="26">
        <f t="shared" si="18"/>
        <v>106476174.40000001</v>
      </c>
      <c r="D36" s="27">
        <f t="shared" si="18"/>
        <v>122749155.2</v>
      </c>
      <c r="E36" s="26">
        <f t="shared" si="19"/>
        <v>-10636852.199999999</v>
      </c>
      <c r="F36" s="27">
        <f t="shared" si="19"/>
        <v>-11097553.200000001</v>
      </c>
      <c r="G36" s="26">
        <f t="shared" si="19"/>
        <v>95839322.200000003</v>
      </c>
      <c r="H36" s="27">
        <f t="shared" si="19"/>
        <v>111651602</v>
      </c>
      <c r="I36" s="26">
        <f t="shared" si="19"/>
        <v>0</v>
      </c>
      <c r="J36" s="27">
        <f t="shared" si="19"/>
        <v>0</v>
      </c>
      <c r="K36" s="26">
        <f t="shared" si="19"/>
        <v>95839322.200000003</v>
      </c>
      <c r="L36" s="27">
        <f t="shared" si="19"/>
        <v>111651602</v>
      </c>
    </row>
    <row r="37" spans="1:14" ht="27.75" customHeight="1">
      <c r="A37" s="16" t="s">
        <v>17</v>
      </c>
      <c r="B37" s="17" t="s">
        <v>18</v>
      </c>
      <c r="C37" s="26">
        <f t="shared" si="18"/>
        <v>106476174.40000001</v>
      </c>
      <c r="D37" s="27">
        <f t="shared" si="18"/>
        <v>122749155.2</v>
      </c>
      <c r="E37" s="26">
        <f t="shared" si="19"/>
        <v>-10636852.199999999</v>
      </c>
      <c r="F37" s="27">
        <f t="shared" si="19"/>
        <v>-11097553.200000001</v>
      </c>
      <c r="G37" s="26">
        <f t="shared" si="19"/>
        <v>95839322.200000003</v>
      </c>
      <c r="H37" s="27">
        <f t="shared" si="19"/>
        <v>111651602</v>
      </c>
      <c r="I37" s="26">
        <f t="shared" si="19"/>
        <v>0</v>
      </c>
      <c r="J37" s="27">
        <f t="shared" si="19"/>
        <v>0</v>
      </c>
      <c r="K37" s="26">
        <f t="shared" si="19"/>
        <v>95839322.200000003</v>
      </c>
      <c r="L37" s="27">
        <f t="shared" si="19"/>
        <v>111651602</v>
      </c>
    </row>
    <row r="38" spans="1:14" ht="32.450000000000003" customHeight="1">
      <c r="A38" s="18" t="s">
        <v>43</v>
      </c>
      <c r="B38" s="17" t="s">
        <v>19</v>
      </c>
      <c r="C38" s="26">
        <f>69332377.5+C18+C24</f>
        <v>106476174.40000001</v>
      </c>
      <c r="D38" s="27">
        <f>72012646.2+D18+D24</f>
        <v>122749155.2</v>
      </c>
      <c r="E38" s="26">
        <f>116453+E18+E24</f>
        <v>-10636852.199999999</v>
      </c>
      <c r="F38" s="27">
        <f>125782.4+F18+F24</f>
        <v>-11097553.200000001</v>
      </c>
      <c r="G38" s="26">
        <f>C38+E38</f>
        <v>95839322.200000003</v>
      </c>
      <c r="H38" s="27">
        <f>D38+F38</f>
        <v>111651602</v>
      </c>
      <c r="I38" s="26"/>
      <c r="J38" s="27"/>
      <c r="K38" s="26">
        <f>G38+I38</f>
        <v>95839322.200000003</v>
      </c>
      <c r="L38" s="27">
        <f>H38+J38</f>
        <v>111651602</v>
      </c>
      <c r="N38" s="23"/>
    </row>
    <row r="39" spans="1:14" ht="15" customHeight="1">
      <c r="A39" s="16" t="s">
        <v>20</v>
      </c>
      <c r="B39" s="17" t="s">
        <v>21</v>
      </c>
      <c r="C39" s="26">
        <f t="shared" ref="C39:D41" si="20">C40</f>
        <v>106476174.40000001</v>
      </c>
      <c r="D39" s="27">
        <f t="shared" si="20"/>
        <v>122749155.19999999</v>
      </c>
      <c r="E39" s="26">
        <f t="shared" ref="E39:L41" si="21">E40</f>
        <v>-10636852.199999999</v>
      </c>
      <c r="F39" s="27">
        <f t="shared" si="21"/>
        <v>-11097553.200000001</v>
      </c>
      <c r="G39" s="26">
        <f t="shared" si="21"/>
        <v>95839322.200000003</v>
      </c>
      <c r="H39" s="27">
        <f t="shared" si="21"/>
        <v>111651601.99999999</v>
      </c>
      <c r="I39" s="26">
        <f t="shared" si="21"/>
        <v>0</v>
      </c>
      <c r="J39" s="27">
        <f t="shared" si="21"/>
        <v>0</v>
      </c>
      <c r="K39" s="26">
        <f t="shared" si="21"/>
        <v>95839322.200000003</v>
      </c>
      <c r="L39" s="27">
        <f t="shared" si="21"/>
        <v>111651601.99999999</v>
      </c>
    </row>
    <row r="40" spans="1:14" ht="14.25" customHeight="1">
      <c r="A40" s="16" t="s">
        <v>22</v>
      </c>
      <c r="B40" s="17" t="s">
        <v>23</v>
      </c>
      <c r="C40" s="26">
        <f t="shared" si="20"/>
        <v>106476174.40000001</v>
      </c>
      <c r="D40" s="27">
        <f t="shared" si="20"/>
        <v>122749155.19999999</v>
      </c>
      <c r="E40" s="26">
        <f t="shared" si="21"/>
        <v>-10636852.199999999</v>
      </c>
      <c r="F40" s="27">
        <f t="shared" si="21"/>
        <v>-11097553.200000001</v>
      </c>
      <c r="G40" s="26">
        <f t="shared" si="21"/>
        <v>95839322.200000003</v>
      </c>
      <c r="H40" s="27">
        <f t="shared" si="21"/>
        <v>111651601.99999999</v>
      </c>
      <c r="I40" s="26">
        <f t="shared" si="21"/>
        <v>0</v>
      </c>
      <c r="J40" s="27">
        <f t="shared" si="21"/>
        <v>0</v>
      </c>
      <c r="K40" s="26">
        <f t="shared" si="21"/>
        <v>95839322.200000003</v>
      </c>
      <c r="L40" s="27">
        <f t="shared" si="21"/>
        <v>111651601.99999999</v>
      </c>
    </row>
    <row r="41" spans="1:14" ht="29.25" customHeight="1">
      <c r="A41" s="16" t="s">
        <v>24</v>
      </c>
      <c r="B41" s="17" t="s">
        <v>25</v>
      </c>
      <c r="C41" s="26">
        <f t="shared" si="20"/>
        <v>106476174.40000001</v>
      </c>
      <c r="D41" s="27">
        <f t="shared" si="20"/>
        <v>122749155.19999999</v>
      </c>
      <c r="E41" s="26">
        <f t="shared" si="21"/>
        <v>-10636852.199999999</v>
      </c>
      <c r="F41" s="27">
        <f t="shared" si="21"/>
        <v>-11097553.200000001</v>
      </c>
      <c r="G41" s="26">
        <f t="shared" si="21"/>
        <v>95839322.200000003</v>
      </c>
      <c r="H41" s="27">
        <f t="shared" si="21"/>
        <v>111651601.99999999</v>
      </c>
      <c r="I41" s="26">
        <f t="shared" si="21"/>
        <v>0</v>
      </c>
      <c r="J41" s="27">
        <f t="shared" si="21"/>
        <v>0</v>
      </c>
      <c r="K41" s="26">
        <f t="shared" si="21"/>
        <v>95839322.200000003</v>
      </c>
      <c r="L41" s="27">
        <f t="shared" si="21"/>
        <v>111651601.99999999</v>
      </c>
    </row>
    <row r="42" spans="1:14" ht="33" customHeight="1">
      <c r="A42" s="19" t="s">
        <v>44</v>
      </c>
      <c r="B42" s="20" t="s">
        <v>26</v>
      </c>
      <c r="C42" s="28">
        <f>67161423.7+C20+C27+C45</f>
        <v>106476174.40000001</v>
      </c>
      <c r="D42" s="29">
        <f>72349478.6+D20+D27</f>
        <v>122749155.19999999</v>
      </c>
      <c r="E42" s="28">
        <f>116453+E20+E27+E45</f>
        <v>-10636852.199999999</v>
      </c>
      <c r="F42" s="29">
        <f>125782.4+F20+F27</f>
        <v>-11097553.200000001</v>
      </c>
      <c r="G42" s="26">
        <f>C42+E42</f>
        <v>95839322.200000003</v>
      </c>
      <c r="H42" s="27">
        <f>D42+F42</f>
        <v>111651601.99999999</v>
      </c>
      <c r="I42" s="28"/>
      <c r="J42" s="29"/>
      <c r="K42" s="26">
        <f>G42+I42</f>
        <v>95839322.200000003</v>
      </c>
      <c r="L42" s="27">
        <f>H42+J42</f>
        <v>111651601.99999999</v>
      </c>
      <c r="N42" s="23"/>
    </row>
    <row r="43" spans="1:14" ht="33" customHeight="1">
      <c r="A43" s="41" t="s">
        <v>57</v>
      </c>
      <c r="B43" s="42" t="s">
        <v>58</v>
      </c>
      <c r="C43" s="10">
        <f t="shared" ref="C43:H43" si="22">C44</f>
        <v>-440000</v>
      </c>
      <c r="D43" s="43">
        <f t="shared" si="22"/>
        <v>0</v>
      </c>
      <c r="E43" s="10">
        <f t="shared" si="22"/>
        <v>0</v>
      </c>
      <c r="F43" s="43">
        <f t="shared" si="22"/>
        <v>0</v>
      </c>
      <c r="G43" s="10">
        <f t="shared" si="22"/>
        <v>-440000</v>
      </c>
      <c r="H43" s="43">
        <f t="shared" si="22"/>
        <v>0</v>
      </c>
      <c r="I43" s="33"/>
      <c r="J43" s="34"/>
      <c r="K43" s="35"/>
      <c r="L43" s="36"/>
      <c r="N43" s="23"/>
    </row>
    <row r="44" spans="1:14" ht="33.75" customHeight="1">
      <c r="A44" s="14" t="s">
        <v>49</v>
      </c>
      <c r="B44" s="21" t="s">
        <v>50</v>
      </c>
      <c r="C44" s="39">
        <f t="shared" ref="C44:H44" si="23">-C45</f>
        <v>-440000</v>
      </c>
      <c r="D44" s="40">
        <f t="shared" si="23"/>
        <v>0</v>
      </c>
      <c r="E44" s="39">
        <f t="shared" si="23"/>
        <v>0</v>
      </c>
      <c r="F44" s="40">
        <f t="shared" si="23"/>
        <v>0</v>
      </c>
      <c r="G44" s="39">
        <f t="shared" si="23"/>
        <v>-440000</v>
      </c>
      <c r="H44" s="40">
        <f t="shared" si="23"/>
        <v>0</v>
      </c>
      <c r="I44" s="33"/>
      <c r="J44" s="34"/>
      <c r="K44" s="35"/>
      <c r="L44" s="36"/>
      <c r="N44" s="23"/>
    </row>
    <row r="45" spans="1:14" ht="29.25" customHeight="1">
      <c r="A45" s="16" t="s">
        <v>51</v>
      </c>
      <c r="B45" s="17" t="s">
        <v>52</v>
      </c>
      <c r="C45" s="26">
        <f>C46</f>
        <v>440000</v>
      </c>
      <c r="D45" s="27"/>
      <c r="E45" s="26">
        <f>E46</f>
        <v>0</v>
      </c>
      <c r="F45" s="27">
        <v>0</v>
      </c>
      <c r="G45" s="26">
        <f>G46</f>
        <v>440000</v>
      </c>
      <c r="H45" s="27"/>
      <c r="I45" s="33"/>
      <c r="J45" s="34"/>
      <c r="K45" s="35"/>
      <c r="L45" s="36"/>
      <c r="N45" s="23"/>
    </row>
    <row r="46" spans="1:14" ht="102">
      <c r="A46" s="37" t="s">
        <v>53</v>
      </c>
      <c r="B46" s="17" t="s">
        <v>54</v>
      </c>
      <c r="C46" s="26">
        <f>C47</f>
        <v>440000</v>
      </c>
      <c r="D46" s="27">
        <f>D47</f>
        <v>0</v>
      </c>
      <c r="E46" s="26">
        <f>E47</f>
        <v>0</v>
      </c>
      <c r="F46" s="27">
        <f>F47</f>
        <v>0</v>
      </c>
      <c r="G46" s="26">
        <f>G47</f>
        <v>440000</v>
      </c>
      <c r="H46" s="27">
        <f>H47</f>
        <v>0</v>
      </c>
      <c r="I46" s="33"/>
      <c r="J46" s="34"/>
      <c r="K46" s="35"/>
      <c r="L46" s="36"/>
      <c r="N46" s="23"/>
    </row>
    <row r="47" spans="1:14" ht="114.75">
      <c r="A47" s="38" t="s">
        <v>55</v>
      </c>
      <c r="B47" s="20" t="s">
        <v>56</v>
      </c>
      <c r="C47" s="28">
        <v>440000</v>
      </c>
      <c r="D47" s="29">
        <v>0</v>
      </c>
      <c r="E47" s="28"/>
      <c r="F47" s="29"/>
      <c r="G47" s="26">
        <f>C47+E47</f>
        <v>440000</v>
      </c>
      <c r="H47" s="27">
        <f>D47+F47</f>
        <v>0</v>
      </c>
      <c r="I47" s="33"/>
      <c r="J47" s="34"/>
      <c r="K47" s="35"/>
      <c r="L47" s="36"/>
      <c r="N47" s="23"/>
    </row>
    <row r="48" spans="1:14" ht="39.6" customHeight="1">
      <c r="A48" s="1" t="s">
        <v>28</v>
      </c>
      <c r="B48" s="24"/>
      <c r="C48" s="10">
        <f t="shared" ref="C48:H48" si="24">C17+C22+C34+C43</f>
        <v>-2170953.8000000007</v>
      </c>
      <c r="D48" s="11">
        <f t="shared" si="24"/>
        <v>336832.39999999851</v>
      </c>
      <c r="E48" s="10">
        <f t="shared" si="24"/>
        <v>-3.7107383832335472E-10</v>
      </c>
      <c r="F48" s="11">
        <f t="shared" si="24"/>
        <v>7.4214767664670944E-10</v>
      </c>
      <c r="G48" s="10">
        <f t="shared" si="24"/>
        <v>-2170953.7999999989</v>
      </c>
      <c r="H48" s="11">
        <f t="shared" si="24"/>
        <v>336832.40000000224</v>
      </c>
      <c r="I48" s="10" t="e">
        <f>I17+I22+I34+#REF!</f>
        <v>#REF!</v>
      </c>
      <c r="J48" s="11" t="e">
        <f>J17+J22+J34+#REF!</f>
        <v>#REF!</v>
      </c>
      <c r="K48" s="10" t="e">
        <f>K17+K22+K34+#REF!</f>
        <v>#REF!</v>
      </c>
      <c r="L48" s="11" t="e">
        <f>L17+L22+L34+#REF!</f>
        <v>#REF!</v>
      </c>
      <c r="M48" s="2" t="s">
        <v>64</v>
      </c>
    </row>
    <row r="49" ht="39.6" customHeight="1"/>
    <row r="50" ht="39.6" customHeight="1"/>
    <row r="51" ht="39.6" customHeight="1"/>
    <row r="52" ht="39.6" customHeight="1"/>
    <row r="53" ht="39.6" customHeight="1"/>
    <row r="54" ht="39.6" customHeight="1"/>
    <row r="55" ht="39.6" customHeight="1"/>
    <row r="56" ht="39.6" customHeight="1"/>
    <row r="57" ht="39.6" customHeight="1"/>
    <row r="58" ht="39.6" customHeight="1"/>
    <row r="59" ht="39.6" customHeight="1"/>
    <row r="60" ht="39.6" customHeight="1"/>
    <row r="61" ht="39.6" customHeight="1"/>
    <row r="62" ht="39.6" customHeight="1"/>
    <row r="63" ht="39.6" customHeight="1"/>
  </sheetData>
  <mergeCells count="8">
    <mergeCell ref="I14:J14"/>
    <mergeCell ref="K14:L14"/>
    <mergeCell ref="A12:L12"/>
    <mergeCell ref="G14:H14"/>
    <mergeCell ref="B14:B15"/>
    <mergeCell ref="A14:A15"/>
    <mergeCell ref="C14:D14"/>
    <mergeCell ref="E14:F14"/>
  </mergeCells>
  <phoneticPr fontId="1" type="noConversion"/>
  <pageMargins left="1.1023622047244095" right="0.39370078740157483" top="0.78740157480314965" bottom="0.78740157480314965" header="0.31496062992125984" footer="0.51181102362204722"/>
  <pageSetup paperSize="9" scale="87" fitToWidth="0" fitToHeight="0" orientation="portrait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2018-01-30T11:46:44Z</cp:lastPrinted>
  <dcterms:created xsi:type="dcterms:W3CDTF">1996-10-08T23:32:33Z</dcterms:created>
  <dcterms:modified xsi:type="dcterms:W3CDTF">2018-01-30T11:46:44Z</dcterms:modified>
</cp:coreProperties>
</file>