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Лист1!$6:$8</definedName>
    <definedName name="_xlnm.Print_Area" localSheetId="0">Лист1!$A$1:$J$49</definedName>
  </definedNames>
  <calcPr calcId="125725"/>
</workbook>
</file>

<file path=xl/calcChain.xml><?xml version="1.0" encoding="utf-8"?>
<calcChain xmlns="http://schemas.openxmlformats.org/spreadsheetml/2006/main">
  <c r="J49" i="9"/>
  <c r="J45"/>
  <c r="J44"/>
  <c r="J43"/>
  <c r="J42"/>
  <c r="J41"/>
  <c r="J40"/>
  <c r="J39"/>
  <c r="J34"/>
  <c r="J33"/>
  <c r="J32"/>
  <c r="J31"/>
  <c r="J30"/>
  <c r="J29"/>
  <c r="J28"/>
  <c r="J27"/>
  <c r="J26"/>
  <c r="J18"/>
  <c r="J17"/>
  <c r="J16"/>
  <c r="J15"/>
  <c r="J14"/>
  <c r="J13"/>
  <c r="J12"/>
  <c r="J11"/>
  <c r="J10"/>
  <c r="J9"/>
  <c r="I49"/>
  <c r="I45"/>
  <c r="I44"/>
  <c r="I43"/>
  <c r="I42"/>
  <c r="I41"/>
  <c r="I40"/>
  <c r="I39"/>
  <c r="I38"/>
  <c r="I37"/>
  <c r="I36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3"/>
  <c r="I12"/>
  <c r="I11"/>
  <c r="I10"/>
  <c r="H14"/>
  <c r="G14"/>
  <c r="H12"/>
  <c r="G12"/>
  <c r="F12"/>
  <c r="H9"/>
  <c r="G9"/>
  <c r="F9"/>
  <c r="F26"/>
  <c r="F25"/>
  <c r="F24"/>
  <c r="F23"/>
  <c r="F22"/>
  <c r="F21"/>
  <c r="H33"/>
  <c r="H32" s="1"/>
  <c r="H31" s="1"/>
  <c r="H26" s="1"/>
  <c r="G33"/>
  <c r="G32" s="1"/>
  <c r="G31" s="1"/>
  <c r="G26" s="1"/>
  <c r="H29"/>
  <c r="H28" s="1"/>
  <c r="H27" s="1"/>
  <c r="G29"/>
  <c r="G28" s="1"/>
  <c r="G27" s="1"/>
  <c r="F33"/>
  <c r="F32" s="1"/>
  <c r="F31" s="1"/>
  <c r="F29"/>
  <c r="F28" s="1"/>
  <c r="F27" s="1"/>
  <c r="H47"/>
  <c r="H46" s="1"/>
  <c r="H35" s="1"/>
  <c r="G47"/>
  <c r="G46"/>
  <c r="H44"/>
  <c r="H43" s="1"/>
  <c r="G44"/>
  <c r="G43" s="1"/>
  <c r="H37"/>
  <c r="H36" s="1"/>
  <c r="G37"/>
  <c r="G36"/>
  <c r="F47"/>
  <c r="F46" s="1"/>
  <c r="F44"/>
  <c r="F43" s="1"/>
  <c r="F37"/>
  <c r="F36" s="1"/>
  <c r="H19"/>
  <c r="G19"/>
  <c r="H16"/>
  <c r="G16"/>
  <c r="F19"/>
  <c r="F16"/>
  <c r="F14" s="1"/>
  <c r="H10"/>
  <c r="G10"/>
  <c r="F10"/>
  <c r="D20"/>
  <c r="C20"/>
  <c r="H15" l="1"/>
  <c r="G15"/>
  <c r="H49"/>
  <c r="G35"/>
  <c r="G49" s="1"/>
  <c r="F35"/>
  <c r="F15"/>
  <c r="D19"/>
  <c r="D37"/>
  <c r="D36" s="1"/>
  <c r="D44"/>
  <c r="D16"/>
  <c r="D12"/>
  <c r="D10"/>
  <c r="E23"/>
  <c r="E24"/>
  <c r="E25"/>
  <c r="E22"/>
  <c r="D9" l="1"/>
  <c r="D34"/>
  <c r="D33" s="1"/>
  <c r="D32" s="1"/>
  <c r="D31" s="1"/>
  <c r="D30"/>
  <c r="D29" s="1"/>
  <c r="D28" s="1"/>
  <c r="D27" s="1"/>
  <c r="D15"/>
  <c r="D14"/>
  <c r="D43"/>
  <c r="F49" l="1"/>
  <c r="D26"/>
  <c r="E45"/>
  <c r="E44" s="1"/>
  <c r="E43" s="1"/>
  <c r="E38"/>
  <c r="E37" s="1"/>
  <c r="E36" s="1"/>
  <c r="E21"/>
  <c r="E20" s="1"/>
  <c r="E18"/>
  <c r="E17"/>
  <c r="E13"/>
  <c r="E12" s="1"/>
  <c r="E11"/>
  <c r="D41"/>
  <c r="D40" s="1"/>
  <c r="C44"/>
  <c r="C43" s="1"/>
  <c r="C41"/>
  <c r="C39" s="1"/>
  <c r="C37"/>
  <c r="C36" s="1"/>
  <c r="C19"/>
  <c r="C34" s="1"/>
  <c r="C33" s="1"/>
  <c r="C32" s="1"/>
  <c r="C31" s="1"/>
  <c r="C16"/>
  <c r="C12"/>
  <c r="C10"/>
  <c r="E41"/>
  <c r="E39" s="1"/>
  <c r="E19"/>
  <c r="C30" l="1"/>
  <c r="C29" s="1"/>
  <c r="C28" s="1"/>
  <c r="C27" s="1"/>
  <c r="C26" s="1"/>
  <c r="C14"/>
  <c r="E16"/>
  <c r="E14" s="1"/>
  <c r="E10"/>
  <c r="E9" s="1"/>
  <c r="C35"/>
  <c r="C9"/>
  <c r="C15"/>
  <c r="C40"/>
  <c r="D39"/>
  <c r="D35" s="1"/>
  <c r="D49" s="1"/>
  <c r="E34"/>
  <c r="E33" s="1"/>
  <c r="E32" s="1"/>
  <c r="E31" s="1"/>
  <c r="E35"/>
  <c r="E40"/>
  <c r="E30" l="1"/>
  <c r="E29" s="1"/>
  <c r="E28" s="1"/>
  <c r="E27" s="1"/>
  <c r="E26" s="1"/>
  <c r="E49" s="1"/>
  <c r="E15"/>
  <c r="C49"/>
</calcChain>
</file>

<file path=xl/sharedStrings.xml><?xml version="1.0" encoding="utf-8"?>
<sst xmlns="http://schemas.openxmlformats.org/spreadsheetml/2006/main" count="89" uniqueCount="89">
  <si>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</si>
  <si>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</si>
  <si>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</si>
  <si>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</si>
  <si>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</si>
  <si>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</si>
  <si>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</si>
  <si>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</si>
  <si>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</si>
  <si>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</si>
  <si>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</si>
  <si>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</si>
  <si>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</si>
  <si>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</si>
  <si>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</si>
  <si>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</si>
  <si>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</si>
  <si>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</si>
  <si>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</si>
  <si>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</si>
  <si>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</si>
  <si>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</si>
  <si>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</si>
  <si>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</si>
  <si>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</si>
  <si>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</si>
  <si>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</si>
  <si>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</si>
  <si>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</si>
  <si>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</si>
  <si>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</si>
  <si>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</si>
  <si>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</si>
  <si>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000 01 06 01 00 02 0000 630</t>
  </si>
  <si>
    <t>Исполнение государственных и муниципальных гарантий в валюте Российской Федерации</t>
  </si>
  <si>
    <t>000 01 06 04 00 00 0000 000</t>
  </si>
  <si>
    <t xml:space="preserve">Бюджетные кредиты, предоставленные внутри страны в валюте Российской Федерации </t>
  </si>
  <si>
    <t>000 01 06 05 00 00 0000 000</t>
  </si>
  <si>
    <t xml:space="preserve">Возврат бюджетных кредитов, предоставленных внутри страны в валюте Российской Федерации </t>
  </si>
  <si>
    <t>000 01 06 05 00 00 0000 600</t>
  </si>
  <si>
    <t>000 01 06 05 01 02 0000 640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</si>
  <si>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</si>
  <si>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</si>
  <si>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</si>
  <si>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</si>
  <si>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</si>
  <si>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</si>
  <si>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</si>
  <si>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</si>
  <si>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</si>
  <si>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000 01 06 04 01 00 0000 000</t>
  </si>
  <si>
    <t xml:space="preserve">Исполнение государственных и муниципальных гарантий </t>
  </si>
  <si>
    <t>000 01 06 04 01 00 0000 800</t>
  </si>
  <si>
    <t>000 01 06 04 01 02 0000 810</t>
  </si>
  <si>
    <t>Исполнение государственных гарантий субъектов Российской Федерации в валюте Российской Федерации в случае,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</si>
  <si>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Код бюджетной классификации 
Российской Федерации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</si>
  <si>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</si>
  <si>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</si>
  <si>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</si>
  <si>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</si>
  <si>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</si>
  <si>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</si>
  <si>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</si>
  <si>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</si>
  <si>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</si>
  <si>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</si>
  <si>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Средства от продажи акций и иных форм участия в капитале, находящихся в собственности субъектов Российской Федерации</t>
  </si>
  <si>
    <t>Предлагаемые изменения</t>
  </si>
  <si>
    <t>Утверждено
тыс. рублей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</si>
  <si>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</si>
  <si>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</si>
  <si>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</si>
  <si>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</si>
  <si>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Исполнено </t>
  </si>
  <si>
    <t>к плану на 1 квартал</t>
  </si>
  <si>
    <t>Уточненная сводная бюджетная роспись на 2018 год по состоянию на 31.03.2018</t>
  </si>
  <si>
    <t>Исполнение 1 квартала,                 в процентах</t>
  </si>
  <si>
    <t>Операции по управлению остатками средств на единых счетах бюджетов</t>
  </si>
  <si>
    <t>000 01 06 10 00 00 0000 000</t>
  </si>
  <si>
    <t>Увеличение финансовых активов в государственной (муниципальной)  собственности за счет средств учреждений (организаций), лицевые счета которым открыты в территориальных органах Федерального казначейства или в финансовых органах</t>
  </si>
  <si>
    <t>000 01 06  10 02 00 0000 500</t>
  </si>
  <si>
    <t>Увеличение финансовых активов в собственности субъектов Российской Федерации за счет средств автономных и бюджетных учреждений</t>
  </si>
  <si>
    <t>000 01 06 10 02 02 0000 550</t>
  </si>
  <si>
    <t>Приложение № 2 к пояснительной записке к отчету об исполнении областного бюджета за 1 квартал 2018 года по форме приложения № 8 к областному закону "Об областном бюджете на 2018 год и на плановый период 2019 и 2020 годов"</t>
  </si>
  <si>
    <t>Отчет об исполнении областного бюджета по источникам финансирования дефицита областного бюджета за 1 квартал 2018 года</t>
  </si>
  <si>
    <t>тыс. рублей</t>
  </si>
  <si>
    <t>к уточненной сводной бюджетной росписи</t>
  </si>
  <si>
    <t>Утверждено на год (в  ред. 19.02.2018               № 603-41-ОЗ)</t>
  </si>
  <si>
    <t>План кассовых поступлений и выплат                            на 1 квартал 2018 года</t>
  </si>
</sst>
</file>

<file path=xl/styles.xml><?xml version="1.0" encoding="utf-8"?>
<styleSheet xmlns="http://schemas.openxmlformats.org/spreadsheetml/2006/main">
  <numFmts count="7">
    <numFmt numFmtId="164" formatCode="_-* #,##0.0_р_._-;\-* #,##0.0_р_._-;_-* &quot;-&quot;?_р_._-;_-@_-"/>
    <numFmt numFmtId="165" formatCode="_-* #,##0.0\ _₽_-;\-* #,##0.0\ _₽_-;_-* &quot;-&quot;?\ _₽_-;_-@_-"/>
    <numFmt numFmtId="166" formatCode="0.000000000"/>
    <numFmt numFmtId="167" formatCode="0.000000000000"/>
    <numFmt numFmtId="168" formatCode="#,##0.0"/>
    <numFmt numFmtId="169" formatCode="#,##0.0_ ;\-#,##0.0\ "/>
    <numFmt numFmtId="171" formatCode="0.0"/>
  </numFmts>
  <fonts count="10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3" fillId="0" borderId="0"/>
    <xf numFmtId="168" fontId="8" fillId="0" borderId="14">
      <alignment horizontal="center" vertical="center" wrapText="1"/>
    </xf>
    <xf numFmtId="0" fontId="8" fillId="0" borderId="14">
      <alignment horizontal="center" vertical="center" wrapText="1"/>
    </xf>
    <xf numFmtId="0" fontId="5" fillId="0" borderId="0"/>
  </cellStyleXfs>
  <cellXfs count="95">
    <xf numFmtId="0" fontId="0" fillId="0" borderId="0" xfId="0"/>
    <xf numFmtId="0" fontId="0" fillId="0" borderId="0" xfId="0" applyFill="1"/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2"/>
    </xf>
    <xf numFmtId="0" fontId="2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 indent="1"/>
    </xf>
    <xf numFmtId="166" fontId="0" fillId="0" borderId="0" xfId="0" applyNumberFormat="1" applyFill="1"/>
    <xf numFmtId="167" fontId="0" fillId="0" borderId="0" xfId="0" applyNumberFormat="1" applyFill="1"/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49" fontId="2" fillId="0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vertical="center"/>
    </xf>
    <xf numFmtId="165" fontId="4" fillId="0" borderId="3" xfId="0" applyNumberFormat="1" applyFont="1" applyFill="1" applyBorder="1" applyAlignment="1">
      <alignment vertical="center"/>
    </xf>
    <xf numFmtId="164" fontId="2" fillId="0" borderId="4" xfId="0" applyNumberFormat="1" applyFont="1" applyFill="1" applyBorder="1" applyAlignment="1">
      <alignment vertical="center"/>
    </xf>
    <xf numFmtId="165" fontId="2" fillId="0" borderId="4" xfId="0" applyNumberFormat="1" applyFont="1" applyFill="1" applyBorder="1" applyAlignment="1">
      <alignment vertical="center"/>
    </xf>
    <xf numFmtId="164" fontId="2" fillId="0" borderId="8" xfId="0" applyNumberFormat="1" applyFont="1" applyFill="1" applyBorder="1" applyAlignment="1">
      <alignment vertical="center"/>
    </xf>
    <xf numFmtId="164" fontId="2" fillId="0" borderId="11" xfId="0" applyNumberFormat="1" applyFont="1" applyFill="1" applyBorder="1" applyAlignment="1">
      <alignment vertical="center"/>
    </xf>
    <xf numFmtId="164" fontId="4" fillId="0" borderId="2" xfId="0" applyNumberFormat="1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vertical="center"/>
    </xf>
    <xf numFmtId="164" fontId="2" fillId="0" borderId="5" xfId="0" applyNumberFormat="1" applyFont="1" applyFill="1" applyBorder="1" applyAlignment="1">
      <alignment vertical="center"/>
    </xf>
    <xf numFmtId="165" fontId="2" fillId="0" borderId="5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1" applyFont="1" applyFill="1"/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165" fontId="2" fillId="0" borderId="11" xfId="0" applyNumberFormat="1" applyFont="1" applyFill="1" applyBorder="1" applyAlignment="1">
      <alignment vertical="center"/>
    </xf>
    <xf numFmtId="0" fontId="4" fillId="0" borderId="17" xfId="0" applyFont="1" applyFill="1" applyBorder="1" applyAlignment="1">
      <alignment horizontal="left" vertical="center" wrapText="1"/>
    </xf>
    <xf numFmtId="0" fontId="2" fillId="0" borderId="7" xfId="4" applyFont="1" applyBorder="1" applyAlignment="1">
      <alignment horizontal="left" vertical="center" wrapText="1"/>
    </xf>
    <xf numFmtId="0" fontId="2" fillId="0" borderId="19" xfId="4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 indent="1"/>
    </xf>
    <xf numFmtId="0" fontId="2" fillId="0" borderId="7" xfId="4" applyFont="1" applyBorder="1" applyAlignment="1">
      <alignment horizontal="center" vertical="center" wrapText="1"/>
    </xf>
    <xf numFmtId="169" fontId="4" fillId="0" borderId="3" xfId="0" applyNumberFormat="1" applyFont="1" applyFill="1" applyBorder="1" applyAlignment="1">
      <alignment vertical="center"/>
    </xf>
    <xf numFmtId="169" fontId="2" fillId="0" borderId="4" xfId="0" applyNumberFormat="1" applyFont="1" applyFill="1" applyBorder="1" applyAlignment="1">
      <alignment vertical="center"/>
    </xf>
    <xf numFmtId="169" fontId="4" fillId="0" borderId="2" xfId="0" applyNumberFormat="1" applyFont="1" applyFill="1" applyBorder="1" applyAlignment="1">
      <alignment vertical="center"/>
    </xf>
    <xf numFmtId="169" fontId="2" fillId="0" borderId="5" xfId="0" applyNumberFormat="1" applyFont="1" applyFill="1" applyBorder="1" applyAlignment="1">
      <alignment vertical="center"/>
    </xf>
    <xf numFmtId="169" fontId="2" fillId="0" borderId="10" xfId="0" applyNumberFormat="1" applyFont="1" applyFill="1" applyBorder="1" applyAlignment="1">
      <alignment vertical="center"/>
    </xf>
    <xf numFmtId="169" fontId="2" fillId="0" borderId="11" xfId="0" applyNumberFormat="1" applyFont="1" applyFill="1" applyBorder="1" applyAlignment="1">
      <alignment vertical="center"/>
    </xf>
    <xf numFmtId="0" fontId="7" fillId="0" borderId="0" xfId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9" fillId="0" borderId="0" xfId="0" applyFont="1" applyAlignment="1">
      <alignment wrapText="1"/>
    </xf>
    <xf numFmtId="164" fontId="4" fillId="0" borderId="3" xfId="0" applyNumberFormat="1" applyFont="1" applyFill="1" applyBorder="1" applyAlignment="1">
      <alignment horizontal="right"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4" fillId="0" borderId="19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0" fontId="0" fillId="3" borderId="0" xfId="0" applyFill="1"/>
    <xf numFmtId="169" fontId="4" fillId="0" borderId="4" xfId="0" applyNumberFormat="1" applyFont="1" applyFill="1" applyBorder="1" applyAlignment="1">
      <alignment vertical="center"/>
    </xf>
    <xf numFmtId="169" fontId="4" fillId="0" borderId="11" xfId="0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vertical="center"/>
    </xf>
    <xf numFmtId="165" fontId="2" fillId="2" borderId="4" xfId="0" applyNumberFormat="1" applyFont="1" applyFill="1" applyBorder="1" applyAlignment="1">
      <alignment vertical="center"/>
    </xf>
    <xf numFmtId="169" fontId="2" fillId="2" borderId="4" xfId="0" applyNumberFormat="1" applyFont="1" applyFill="1" applyBorder="1" applyAlignment="1">
      <alignment vertical="center"/>
    </xf>
    <xf numFmtId="164" fontId="2" fillId="2" borderId="7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 wrapText="1" indent="2"/>
    </xf>
    <xf numFmtId="169" fontId="4" fillId="0" borderId="21" xfId="0" applyNumberFormat="1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7" fillId="0" borderId="0" xfId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13" xfId="0" applyBorder="1" applyAlignment="1"/>
    <xf numFmtId="164" fontId="4" fillId="0" borderId="20" xfId="0" applyNumberFormat="1" applyFont="1" applyFill="1" applyBorder="1" applyAlignment="1">
      <alignment vertical="center"/>
    </xf>
    <xf numFmtId="171" fontId="4" fillId="0" borderId="20" xfId="0" applyNumberFormat="1" applyFont="1" applyFill="1" applyBorder="1" applyAlignment="1">
      <alignment horizontal="right" vertical="center"/>
    </xf>
    <xf numFmtId="171" fontId="2" fillId="0" borderId="4" xfId="0" applyNumberFormat="1" applyFont="1" applyFill="1" applyBorder="1" applyAlignment="1">
      <alignment horizontal="right" vertical="center"/>
    </xf>
    <xf numFmtId="171" fontId="2" fillId="0" borderId="10" xfId="0" applyNumberFormat="1" applyFont="1" applyFill="1" applyBorder="1" applyAlignment="1">
      <alignment horizontal="right" vertical="center"/>
    </xf>
    <xf numFmtId="171" fontId="4" fillId="0" borderId="21" xfId="0" applyNumberFormat="1" applyFont="1" applyFill="1" applyBorder="1" applyAlignment="1">
      <alignment horizontal="right" vertical="center"/>
    </xf>
    <xf numFmtId="171" fontId="2" fillId="2" borderId="4" xfId="0" applyNumberFormat="1" applyFont="1" applyFill="1" applyBorder="1" applyAlignment="1">
      <alignment horizontal="right" vertical="center"/>
    </xf>
    <xf numFmtId="171" fontId="4" fillId="0" borderId="4" xfId="0" applyNumberFormat="1" applyFont="1" applyFill="1" applyBorder="1" applyAlignment="1">
      <alignment horizontal="right" vertical="center"/>
    </xf>
    <xf numFmtId="171" fontId="4" fillId="0" borderId="2" xfId="0" applyNumberFormat="1" applyFont="1" applyFill="1" applyBorder="1" applyAlignment="1">
      <alignment horizontal="right" vertical="center"/>
    </xf>
    <xf numFmtId="171" fontId="4" fillId="0" borderId="3" xfId="0" applyNumberFormat="1" applyFont="1" applyFill="1" applyBorder="1" applyAlignment="1">
      <alignment horizontal="right" vertical="center"/>
    </xf>
  </cellXfs>
  <cellStyles count="5">
    <cellStyle name="xl56" xfId="2"/>
    <cellStyle name="xl62" xfId="3"/>
    <cellStyle name="Обычный" xfId="0" builtinId="0"/>
    <cellStyle name="Обычный 4" xfId="4"/>
    <cellStyle name="Обычный_Приложение №1 - источники финансирования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9"/>
  <sheetViews>
    <sheetView tabSelected="1" view="pageBreakPreview" topLeftCell="B28" zoomScale="133" zoomScaleNormal="100" zoomScaleSheetLayoutView="133" workbookViewId="0">
      <selection activeCell="H44" sqref="H44"/>
    </sheetView>
  </sheetViews>
  <sheetFormatPr defaultColWidth="9.140625" defaultRowHeight="12.75"/>
  <cols>
    <col min="1" max="1" width="45.28515625" style="20" customWidth="1"/>
    <col min="2" max="2" width="25.5703125" style="20" customWidth="1"/>
    <col min="3" max="3" width="16.85546875" style="20" hidden="1" customWidth="1"/>
    <col min="4" max="4" width="15.85546875" style="20" hidden="1" customWidth="1"/>
    <col min="5" max="5" width="16" style="20" customWidth="1"/>
    <col min="6" max="6" width="16.28515625" style="20" customWidth="1"/>
    <col min="7" max="7" width="15.5703125" style="20" customWidth="1"/>
    <col min="8" max="8" width="13.85546875" style="20" customWidth="1"/>
    <col min="9" max="9" width="11.28515625" style="20" customWidth="1"/>
    <col min="10" max="10" width="10" style="20" customWidth="1"/>
    <col min="11" max="11" width="27.85546875" style="1" customWidth="1"/>
    <col min="12" max="16384" width="9.140625" style="1"/>
  </cols>
  <sheetData>
    <row r="1" spans="1:10" ht="57" customHeight="1">
      <c r="B1" s="21"/>
      <c r="C1" s="21"/>
      <c r="D1" s="21"/>
      <c r="F1" s="80" t="s">
        <v>83</v>
      </c>
      <c r="G1" s="80"/>
      <c r="H1" s="80"/>
      <c r="I1" s="80"/>
      <c r="J1" s="80"/>
    </row>
    <row r="2" spans="1:10">
      <c r="B2" s="21"/>
      <c r="C2" s="21"/>
      <c r="D2" s="21"/>
    </row>
    <row r="3" spans="1:10" ht="17.25" customHeight="1">
      <c r="A3" s="81" t="s">
        <v>84</v>
      </c>
      <c r="B3" s="81"/>
      <c r="C3" s="81"/>
      <c r="D3" s="81"/>
      <c r="E3" s="82"/>
      <c r="F3" s="82"/>
      <c r="G3" s="82"/>
      <c r="H3" s="83"/>
      <c r="I3" s="83"/>
      <c r="J3" s="83"/>
    </row>
    <row r="4" spans="1:10" ht="17.25" customHeight="1">
      <c r="A4" s="55"/>
      <c r="B4" s="55"/>
      <c r="C4" s="55"/>
      <c r="D4" s="55"/>
      <c r="E4" s="56"/>
      <c r="F4" s="56"/>
      <c r="G4" s="56"/>
      <c r="H4" s="57"/>
      <c r="I4" s="57"/>
      <c r="J4" s="57"/>
    </row>
    <row r="5" spans="1:10" ht="11.25" customHeight="1">
      <c r="A5" s="39"/>
      <c r="B5" s="39"/>
      <c r="C5" s="39"/>
      <c r="D5" s="39"/>
      <c r="E5" s="40"/>
      <c r="F5" s="40"/>
      <c r="G5" s="40"/>
      <c r="J5" s="22" t="s">
        <v>85</v>
      </c>
    </row>
    <row r="6" spans="1:10" ht="26.25" customHeight="1">
      <c r="A6" s="78" t="s">
        <v>0</v>
      </c>
      <c r="B6" s="78" t="s">
        <v>55</v>
      </c>
      <c r="C6" s="35"/>
      <c r="D6" s="35"/>
      <c r="E6" s="84" t="s">
        <v>87</v>
      </c>
      <c r="F6" s="84" t="s">
        <v>75</v>
      </c>
      <c r="G6" s="84" t="s">
        <v>88</v>
      </c>
      <c r="H6" s="84" t="s">
        <v>73</v>
      </c>
      <c r="I6" s="76" t="s">
        <v>76</v>
      </c>
      <c r="J6" s="77"/>
    </row>
    <row r="7" spans="1:10" ht="69" customHeight="1">
      <c r="A7" s="79"/>
      <c r="B7" s="79"/>
      <c r="C7" s="42" t="s">
        <v>68</v>
      </c>
      <c r="D7" s="23" t="s">
        <v>67</v>
      </c>
      <c r="E7" s="85"/>
      <c r="F7" s="85"/>
      <c r="G7" s="85"/>
      <c r="H7" s="85"/>
      <c r="I7" s="41" t="s">
        <v>86</v>
      </c>
      <c r="J7" s="41" t="s">
        <v>74</v>
      </c>
    </row>
    <row r="8" spans="1:10">
      <c r="A8" s="36">
        <v>1</v>
      </c>
      <c r="B8" s="36">
        <v>2</v>
      </c>
      <c r="C8" s="37">
        <v>3</v>
      </c>
      <c r="D8" s="37"/>
      <c r="E8" s="37">
        <v>3</v>
      </c>
      <c r="F8" s="37">
        <v>4</v>
      </c>
      <c r="G8" s="37">
        <v>5</v>
      </c>
      <c r="H8" s="37">
        <v>6</v>
      </c>
      <c r="I8" s="37">
        <v>7</v>
      </c>
      <c r="J8" s="37">
        <v>8</v>
      </c>
    </row>
    <row r="9" spans="1:10" ht="28.15" customHeight="1">
      <c r="A9" s="2" t="s">
        <v>1</v>
      </c>
      <c r="B9" s="3" t="s">
        <v>2</v>
      </c>
      <c r="C9" s="24">
        <f>C10-C12</f>
        <v>1226298</v>
      </c>
      <c r="D9" s="25">
        <f>D10-D12</f>
        <v>27456.400000000373</v>
      </c>
      <c r="E9" s="24">
        <f>E10-E12</f>
        <v>1253754.3999999985</v>
      </c>
      <c r="F9" s="24">
        <f t="shared" ref="F9:H9" si="0">F10-F12</f>
        <v>1253754.3999999985</v>
      </c>
      <c r="G9" s="24">
        <f t="shared" si="0"/>
        <v>-9875393</v>
      </c>
      <c r="H9" s="66">
        <f t="shared" si="0"/>
        <v>-9875393</v>
      </c>
      <c r="I9" s="86"/>
      <c r="J9" s="87">
        <f>H9/G9*100</f>
        <v>100</v>
      </c>
    </row>
    <row r="10" spans="1:10" ht="29.45" customHeight="1">
      <c r="A10" s="4" t="s">
        <v>3</v>
      </c>
      <c r="B10" s="5" t="s">
        <v>4</v>
      </c>
      <c r="C10" s="26">
        <f>C11</f>
        <v>13099944</v>
      </c>
      <c r="D10" s="27">
        <f>D11</f>
        <v>7527456.4000000004</v>
      </c>
      <c r="E10" s="26">
        <f>E11</f>
        <v>20627400.399999999</v>
      </c>
      <c r="F10" s="50">
        <f>F11</f>
        <v>24430186.399999999</v>
      </c>
      <c r="G10" s="50">
        <f t="shared" ref="G10:H10" si="1">G11</f>
        <v>7200000</v>
      </c>
      <c r="H10" s="50">
        <f t="shared" si="1"/>
        <v>7200000</v>
      </c>
      <c r="I10" s="62">
        <f t="shared" ref="I10:I49" si="2">H10/F10*100</f>
        <v>29.471735835793705</v>
      </c>
      <c r="J10" s="88">
        <f t="shared" ref="J10:J49" si="3">H10/G10*100</f>
        <v>100</v>
      </c>
    </row>
    <row r="11" spans="1:10" ht="39.75" customHeight="1">
      <c r="A11" s="6" t="s">
        <v>59</v>
      </c>
      <c r="B11" s="5" t="s">
        <v>5</v>
      </c>
      <c r="C11" s="26">
        <v>13099944</v>
      </c>
      <c r="D11" s="27">
        <v>7527456.4000000004</v>
      </c>
      <c r="E11" s="26">
        <f>C11+D11</f>
        <v>20627400.399999999</v>
      </c>
      <c r="F11" s="50">
        <v>24430186.399999999</v>
      </c>
      <c r="G11" s="50">
        <v>7200000</v>
      </c>
      <c r="H11" s="50">
        <v>7200000</v>
      </c>
      <c r="I11" s="62">
        <f t="shared" si="2"/>
        <v>29.471735835793705</v>
      </c>
      <c r="J11" s="88">
        <f t="shared" si="3"/>
        <v>100</v>
      </c>
    </row>
    <row r="12" spans="1:10" ht="30.75" customHeight="1">
      <c r="A12" s="4" t="s">
        <v>6</v>
      </c>
      <c r="B12" s="5" t="s">
        <v>7</v>
      </c>
      <c r="C12" s="26">
        <f t="shared" ref="C12:H12" si="4">C13</f>
        <v>11873646</v>
      </c>
      <c r="D12" s="27">
        <f t="shared" si="4"/>
        <v>7500000</v>
      </c>
      <c r="E12" s="26">
        <f t="shared" si="4"/>
        <v>19373646</v>
      </c>
      <c r="F12" s="50">
        <f t="shared" si="4"/>
        <v>23176432</v>
      </c>
      <c r="G12" s="50">
        <f t="shared" si="4"/>
        <v>17075393</v>
      </c>
      <c r="H12" s="50">
        <f t="shared" si="4"/>
        <v>17075393</v>
      </c>
      <c r="I12" s="62">
        <f t="shared" si="2"/>
        <v>73.675676221430464</v>
      </c>
      <c r="J12" s="88">
        <f t="shared" si="3"/>
        <v>100</v>
      </c>
    </row>
    <row r="13" spans="1:10" ht="40.9" customHeight="1">
      <c r="A13" s="7" t="s">
        <v>60</v>
      </c>
      <c r="B13" s="8" t="s">
        <v>8</v>
      </c>
      <c r="C13" s="26">
        <v>11873646</v>
      </c>
      <c r="D13" s="27">
        <v>7500000</v>
      </c>
      <c r="E13" s="28">
        <f>C13+D13</f>
        <v>19373646</v>
      </c>
      <c r="F13" s="53">
        <v>23176432</v>
      </c>
      <c r="G13" s="53">
        <v>17075393</v>
      </c>
      <c r="H13" s="53">
        <v>17075393</v>
      </c>
      <c r="I13" s="63">
        <f t="shared" si="2"/>
        <v>73.675676221430464</v>
      </c>
      <c r="J13" s="89">
        <f t="shared" si="3"/>
        <v>100</v>
      </c>
    </row>
    <row r="14" spans="1:10" ht="36" customHeight="1">
      <c r="A14" s="2" t="s">
        <v>44</v>
      </c>
      <c r="B14" s="9" t="s">
        <v>9</v>
      </c>
      <c r="C14" s="24">
        <f>C16-C19</f>
        <v>-558793.80000000075</v>
      </c>
      <c r="D14" s="25">
        <f>D16-D19</f>
        <v>-18680.400000000373</v>
      </c>
      <c r="E14" s="75">
        <f>E16-E19</f>
        <v>-577474.19999999925</v>
      </c>
      <c r="F14" s="75">
        <f t="shared" ref="F14:H14" si="5">F16-F19</f>
        <v>-577474.19999999925</v>
      </c>
      <c r="G14" s="75">
        <f t="shared" si="5"/>
        <v>5162023</v>
      </c>
      <c r="H14" s="75">
        <f t="shared" si="5"/>
        <v>5162023</v>
      </c>
      <c r="I14" s="60"/>
      <c r="J14" s="90">
        <f t="shared" si="3"/>
        <v>100</v>
      </c>
    </row>
    <row r="15" spans="1:10" ht="44.25" customHeight="1">
      <c r="A15" s="4" t="s">
        <v>43</v>
      </c>
      <c r="B15" s="5" t="s">
        <v>45</v>
      </c>
      <c r="C15" s="26">
        <f>C16-C19</f>
        <v>-558793.80000000075</v>
      </c>
      <c r="D15" s="27">
        <f>D16-D19</f>
        <v>-18680.400000000373</v>
      </c>
      <c r="E15" s="50">
        <f>E16-E19</f>
        <v>-577474.19999999925</v>
      </c>
      <c r="F15" s="50">
        <f>F16+F19</f>
        <v>41873658.200000003</v>
      </c>
      <c r="G15" s="50">
        <f t="shared" ref="G15:H15" si="6">G16+G19</f>
        <v>5162023</v>
      </c>
      <c r="H15" s="50">
        <f t="shared" si="6"/>
        <v>5162023</v>
      </c>
      <c r="I15" s="62">
        <f t="shared" si="2"/>
        <v>12.3276141180328</v>
      </c>
      <c r="J15" s="88">
        <f t="shared" si="3"/>
        <v>100</v>
      </c>
    </row>
    <row r="16" spans="1:10" ht="42" customHeight="1">
      <c r="A16" s="4" t="s">
        <v>10</v>
      </c>
      <c r="B16" s="5" t="s">
        <v>46</v>
      </c>
      <c r="C16" s="26">
        <f>C17</f>
        <v>30972142.399999999</v>
      </c>
      <c r="D16" s="27">
        <f>D17</f>
        <v>-10324050.4</v>
      </c>
      <c r="E16" s="50">
        <f>E17</f>
        <v>20648092</v>
      </c>
      <c r="F16" s="50">
        <f>F17</f>
        <v>20648092</v>
      </c>
      <c r="G16" s="50">
        <f t="shared" ref="G16:H16" si="7">G17</f>
        <v>5162023</v>
      </c>
      <c r="H16" s="50">
        <f t="shared" si="7"/>
        <v>5162023</v>
      </c>
      <c r="I16" s="62">
        <f t="shared" si="2"/>
        <v>25</v>
      </c>
      <c r="J16" s="88">
        <f t="shared" si="3"/>
        <v>100</v>
      </c>
    </row>
    <row r="17" spans="1:11" ht="53.25" customHeight="1">
      <c r="A17" s="6" t="s">
        <v>61</v>
      </c>
      <c r="B17" s="5" t="s">
        <v>47</v>
      </c>
      <c r="C17" s="26">
        <v>30972142.399999999</v>
      </c>
      <c r="D17" s="27">
        <v>-10324050.4</v>
      </c>
      <c r="E17" s="50">
        <f>C17+D17</f>
        <v>20648092</v>
      </c>
      <c r="F17" s="50">
        <v>20648092</v>
      </c>
      <c r="G17" s="50">
        <v>5162023</v>
      </c>
      <c r="H17" s="50">
        <v>5162023</v>
      </c>
      <c r="I17" s="62">
        <f t="shared" si="2"/>
        <v>25</v>
      </c>
      <c r="J17" s="88">
        <f t="shared" si="3"/>
        <v>100</v>
      </c>
    </row>
    <row r="18" spans="1:11" ht="53.25" customHeight="1">
      <c r="A18" s="10" t="s">
        <v>56</v>
      </c>
      <c r="B18" s="5"/>
      <c r="C18" s="26">
        <v>30972142.399999999</v>
      </c>
      <c r="D18" s="27">
        <v>-10324050.4</v>
      </c>
      <c r="E18" s="50">
        <f>C18+D18</f>
        <v>20648092</v>
      </c>
      <c r="F18" s="50">
        <v>20648092</v>
      </c>
      <c r="G18" s="50">
        <v>5162023</v>
      </c>
      <c r="H18" s="50">
        <v>5162023</v>
      </c>
      <c r="I18" s="62">
        <f t="shared" si="2"/>
        <v>25</v>
      </c>
      <c r="J18" s="88">
        <f t="shared" si="3"/>
        <v>100</v>
      </c>
    </row>
    <row r="19" spans="1:11" ht="41.25" customHeight="1">
      <c r="A19" s="4" t="s">
        <v>11</v>
      </c>
      <c r="B19" s="5" t="s">
        <v>48</v>
      </c>
      <c r="C19" s="26">
        <f>C20</f>
        <v>31530936.199999999</v>
      </c>
      <c r="D19" s="27">
        <f>D20</f>
        <v>-10305370</v>
      </c>
      <c r="E19" s="50">
        <f>E20</f>
        <v>21225566.199999999</v>
      </c>
      <c r="F19" s="50">
        <f>F20</f>
        <v>21225566.199999999</v>
      </c>
      <c r="G19" s="50">
        <f t="shared" ref="G19:H19" si="8">G20</f>
        <v>0</v>
      </c>
      <c r="H19" s="50">
        <f t="shared" si="8"/>
        <v>0</v>
      </c>
      <c r="I19" s="62">
        <f t="shared" si="2"/>
        <v>0</v>
      </c>
      <c r="J19" s="88">
        <v>0</v>
      </c>
    </row>
    <row r="20" spans="1:11" ht="57" customHeight="1">
      <c r="A20" s="68" t="s">
        <v>62</v>
      </c>
      <c r="B20" s="69" t="s">
        <v>49</v>
      </c>
      <c r="C20" s="70">
        <f>C21+C22+C23+C24+C25</f>
        <v>31530936.199999999</v>
      </c>
      <c r="D20" s="71">
        <f t="shared" ref="D20:E20" si="9">D21+D22+D23+D24+D25</f>
        <v>-10305370</v>
      </c>
      <c r="E20" s="72">
        <f t="shared" si="9"/>
        <v>21225566.199999999</v>
      </c>
      <c r="F20" s="72">
        <v>21225566.199999999</v>
      </c>
      <c r="G20" s="72">
        <v>0</v>
      </c>
      <c r="H20" s="72">
        <v>0</v>
      </c>
      <c r="I20" s="73">
        <f t="shared" si="2"/>
        <v>0</v>
      </c>
      <c r="J20" s="91">
        <v>0</v>
      </c>
      <c r="K20" s="65"/>
    </row>
    <row r="21" spans="1:11" ht="42.75" customHeight="1">
      <c r="A21" s="74" t="s">
        <v>57</v>
      </c>
      <c r="B21" s="69"/>
      <c r="C21" s="70">
        <v>30972142.399999999</v>
      </c>
      <c r="D21" s="71">
        <v>-10324050.4</v>
      </c>
      <c r="E21" s="70">
        <f>C21+D21</f>
        <v>20648092</v>
      </c>
      <c r="F21" s="70">
        <f>D21+E21</f>
        <v>10324041.6</v>
      </c>
      <c r="G21" s="72">
        <v>0</v>
      </c>
      <c r="H21" s="72">
        <v>0</v>
      </c>
      <c r="I21" s="73">
        <f t="shared" si="2"/>
        <v>0</v>
      </c>
      <c r="J21" s="91">
        <v>0</v>
      </c>
      <c r="K21" s="65"/>
    </row>
    <row r="22" spans="1:11" ht="117.75" customHeight="1">
      <c r="A22" s="74" t="s">
        <v>69</v>
      </c>
      <c r="B22" s="69"/>
      <c r="C22" s="71">
        <v>15000</v>
      </c>
      <c r="D22" s="71">
        <v>0</v>
      </c>
      <c r="E22" s="70">
        <f>C22+D22</f>
        <v>15000</v>
      </c>
      <c r="F22" s="70">
        <f>D22+E22</f>
        <v>15000</v>
      </c>
      <c r="G22" s="72">
        <v>0</v>
      </c>
      <c r="H22" s="72">
        <v>0</v>
      </c>
      <c r="I22" s="73">
        <f t="shared" si="2"/>
        <v>0</v>
      </c>
      <c r="J22" s="91">
        <v>0</v>
      </c>
      <c r="K22" s="65"/>
    </row>
    <row r="23" spans="1:11" ht="119.25" customHeight="1">
      <c r="A23" s="74" t="s">
        <v>70</v>
      </c>
      <c r="B23" s="69"/>
      <c r="C23" s="71">
        <v>253824.2</v>
      </c>
      <c r="D23" s="71">
        <v>0</v>
      </c>
      <c r="E23" s="70">
        <f t="shared" ref="E23:F25" si="10">C23+D23</f>
        <v>253824.2</v>
      </c>
      <c r="F23" s="70">
        <f t="shared" si="10"/>
        <v>253824.2</v>
      </c>
      <c r="G23" s="72">
        <v>0</v>
      </c>
      <c r="H23" s="72">
        <v>0</v>
      </c>
      <c r="I23" s="73">
        <f t="shared" si="2"/>
        <v>0</v>
      </c>
      <c r="J23" s="91">
        <v>0</v>
      </c>
      <c r="K23" s="65"/>
    </row>
    <row r="24" spans="1:11" ht="117.75" customHeight="1">
      <c r="A24" s="74" t="s">
        <v>71</v>
      </c>
      <c r="B24" s="69"/>
      <c r="C24" s="71">
        <v>289969.59999999998</v>
      </c>
      <c r="D24" s="71">
        <v>0</v>
      </c>
      <c r="E24" s="70">
        <f t="shared" si="10"/>
        <v>289969.59999999998</v>
      </c>
      <c r="F24" s="70">
        <f t="shared" si="10"/>
        <v>289969.59999999998</v>
      </c>
      <c r="G24" s="72">
        <v>0</v>
      </c>
      <c r="H24" s="72">
        <v>0</v>
      </c>
      <c r="I24" s="73">
        <f t="shared" si="2"/>
        <v>0</v>
      </c>
      <c r="J24" s="91">
        <v>0</v>
      </c>
      <c r="K24" s="65"/>
    </row>
    <row r="25" spans="1:11" ht="119.25" customHeight="1">
      <c r="A25" s="74" t="s">
        <v>72</v>
      </c>
      <c r="B25" s="69"/>
      <c r="C25" s="70">
        <v>0</v>
      </c>
      <c r="D25" s="71">
        <v>18680.400000000001</v>
      </c>
      <c r="E25" s="70">
        <f t="shared" si="10"/>
        <v>18680.400000000001</v>
      </c>
      <c r="F25" s="70">
        <f t="shared" si="10"/>
        <v>37360.800000000003</v>
      </c>
      <c r="G25" s="72">
        <v>0</v>
      </c>
      <c r="H25" s="72">
        <v>0</v>
      </c>
      <c r="I25" s="73">
        <f t="shared" si="2"/>
        <v>0</v>
      </c>
      <c r="J25" s="91">
        <v>0</v>
      </c>
      <c r="K25" s="65"/>
    </row>
    <row r="26" spans="1:11" ht="27.75" customHeight="1">
      <c r="A26" s="2" t="s">
        <v>63</v>
      </c>
      <c r="B26" s="3" t="s">
        <v>12</v>
      </c>
      <c r="C26" s="24">
        <f>C31-C27</f>
        <v>0</v>
      </c>
      <c r="D26" s="25">
        <f>D31-D27</f>
        <v>1733962.0999999996</v>
      </c>
      <c r="E26" s="66">
        <f>E31-E27</f>
        <v>1733962.099999994</v>
      </c>
      <c r="F26" s="66">
        <f t="shared" ref="F26:H26" si="11">F31-F27</f>
        <v>1733962.1159900129</v>
      </c>
      <c r="G26" s="66">
        <f t="shared" si="11"/>
        <v>7879544.2104100026</v>
      </c>
      <c r="H26" s="66">
        <f t="shared" si="11"/>
        <v>1056069.3085400015</v>
      </c>
      <c r="I26" s="59">
        <f t="shared" si="2"/>
        <v>60.9049816487504</v>
      </c>
      <c r="J26" s="92">
        <f t="shared" si="3"/>
        <v>13.402670006531384</v>
      </c>
    </row>
    <row r="27" spans="1:11" ht="15.75" customHeight="1">
      <c r="A27" s="4" t="s">
        <v>13</v>
      </c>
      <c r="B27" s="11" t="s">
        <v>14</v>
      </c>
      <c r="C27" s="26">
        <f t="shared" ref="C27:E29" si="12">C28</f>
        <v>112284240.40000001</v>
      </c>
      <c r="D27" s="27">
        <f>D28</f>
        <v>-2153213.5</v>
      </c>
      <c r="E27" s="50">
        <f t="shared" si="12"/>
        <v>110131026.90000001</v>
      </c>
      <c r="F27" s="50">
        <f>F28</f>
        <v>114644250.80070999</v>
      </c>
      <c r="G27" s="50">
        <f t="shared" ref="G27:H29" si="13">G28</f>
        <v>25802079.834520001</v>
      </c>
      <c r="H27" s="50">
        <f t="shared" si="13"/>
        <v>29022329.62906</v>
      </c>
      <c r="I27" s="62">
        <f t="shared" si="2"/>
        <v>25.315119970133086</v>
      </c>
      <c r="J27" s="88">
        <f t="shared" si="3"/>
        <v>112.48058224450457</v>
      </c>
    </row>
    <row r="28" spans="1:11" ht="16.5" customHeight="1">
      <c r="A28" s="4" t="s">
        <v>15</v>
      </c>
      <c r="B28" s="5" t="s">
        <v>16</v>
      </c>
      <c r="C28" s="26">
        <f t="shared" si="12"/>
        <v>112284240.40000001</v>
      </c>
      <c r="D28" s="27">
        <f>D29</f>
        <v>-2153213.5</v>
      </c>
      <c r="E28" s="50">
        <f t="shared" si="12"/>
        <v>110131026.90000001</v>
      </c>
      <c r="F28" s="50">
        <f>F29</f>
        <v>114644250.80070999</v>
      </c>
      <c r="G28" s="50">
        <f t="shared" si="13"/>
        <v>25802079.834520001</v>
      </c>
      <c r="H28" s="50">
        <f t="shared" si="13"/>
        <v>29022329.62906</v>
      </c>
      <c r="I28" s="62">
        <f t="shared" si="2"/>
        <v>25.315119970133086</v>
      </c>
      <c r="J28" s="88">
        <f t="shared" si="3"/>
        <v>112.48058224450457</v>
      </c>
    </row>
    <row r="29" spans="1:11" ht="27.75" customHeight="1">
      <c r="A29" s="4" t="s">
        <v>17</v>
      </c>
      <c r="B29" s="5" t="s">
        <v>18</v>
      </c>
      <c r="C29" s="26">
        <f t="shared" si="12"/>
        <v>112284240.40000001</v>
      </c>
      <c r="D29" s="27">
        <f>D30</f>
        <v>-2153213.5</v>
      </c>
      <c r="E29" s="50">
        <f t="shared" si="12"/>
        <v>110131026.90000001</v>
      </c>
      <c r="F29" s="50">
        <f>F30</f>
        <v>114644250.80070999</v>
      </c>
      <c r="G29" s="50">
        <f t="shared" si="13"/>
        <v>25802079.834520001</v>
      </c>
      <c r="H29" s="50">
        <f t="shared" si="13"/>
        <v>29022329.62906</v>
      </c>
      <c r="I29" s="62">
        <f t="shared" si="2"/>
        <v>25.315119970133086</v>
      </c>
      <c r="J29" s="88">
        <f t="shared" si="3"/>
        <v>112.48058224450457</v>
      </c>
    </row>
    <row r="30" spans="1:11" ht="27" customHeight="1">
      <c r="A30" s="6" t="s">
        <v>64</v>
      </c>
      <c r="B30" s="5" t="s">
        <v>19</v>
      </c>
      <c r="C30" s="26">
        <f>67025214.5+C10+C16+C37+C44</f>
        <v>112284240.40000001</v>
      </c>
      <c r="D30" s="27">
        <f>652156.5+D10+D16+D37+D44</f>
        <v>-2153213.5</v>
      </c>
      <c r="E30" s="50">
        <f>C30+D30</f>
        <v>110131026.90000001</v>
      </c>
      <c r="F30" s="50">
        <v>114644250.80070999</v>
      </c>
      <c r="G30" s="50">
        <v>25802079.834520001</v>
      </c>
      <c r="H30" s="50">
        <v>29022329.62906</v>
      </c>
      <c r="I30" s="62">
        <f t="shared" si="2"/>
        <v>25.315119970133086</v>
      </c>
      <c r="J30" s="88">
        <f t="shared" si="3"/>
        <v>112.48058224450457</v>
      </c>
      <c r="K30" s="19"/>
    </row>
    <row r="31" spans="1:11" ht="16.5" customHeight="1">
      <c r="A31" s="4" t="s">
        <v>20</v>
      </c>
      <c r="B31" s="5" t="s">
        <v>21</v>
      </c>
      <c r="C31" s="26">
        <f t="shared" ref="C31:E33" si="14">C32</f>
        <v>112284240.40000001</v>
      </c>
      <c r="D31" s="27">
        <f>D32</f>
        <v>-419251.40000000037</v>
      </c>
      <c r="E31" s="50">
        <f t="shared" si="14"/>
        <v>111864989</v>
      </c>
      <c r="F31" s="50">
        <f>F32</f>
        <v>116378212.91670001</v>
      </c>
      <c r="G31" s="50">
        <f t="shared" ref="G31:H33" si="15">G32</f>
        <v>33681624.044930004</v>
      </c>
      <c r="H31" s="50">
        <f t="shared" si="15"/>
        <v>30078398.937600002</v>
      </c>
      <c r="I31" s="62">
        <f t="shared" si="2"/>
        <v>25.845386506432444</v>
      </c>
      <c r="J31" s="88">
        <f t="shared" si="3"/>
        <v>89.302104012195386</v>
      </c>
    </row>
    <row r="32" spans="1:11" ht="17.25" customHeight="1">
      <c r="A32" s="4" t="s">
        <v>22</v>
      </c>
      <c r="B32" s="5" t="s">
        <v>23</v>
      </c>
      <c r="C32" s="26">
        <f t="shared" si="14"/>
        <v>112284240.40000001</v>
      </c>
      <c r="D32" s="27">
        <f>D33</f>
        <v>-419251.40000000037</v>
      </c>
      <c r="E32" s="50">
        <f t="shared" si="14"/>
        <v>111864989</v>
      </c>
      <c r="F32" s="50">
        <f>F33</f>
        <v>116378212.91670001</v>
      </c>
      <c r="G32" s="50">
        <f t="shared" si="15"/>
        <v>33681624.044930004</v>
      </c>
      <c r="H32" s="50">
        <f t="shared" si="15"/>
        <v>30078398.937600002</v>
      </c>
      <c r="I32" s="62">
        <f t="shared" si="2"/>
        <v>25.845386506432444</v>
      </c>
      <c r="J32" s="88">
        <f t="shared" si="3"/>
        <v>89.302104012195386</v>
      </c>
    </row>
    <row r="33" spans="1:11" ht="26.25" customHeight="1">
      <c r="A33" s="4" t="s">
        <v>24</v>
      </c>
      <c r="B33" s="5" t="s">
        <v>25</v>
      </c>
      <c r="C33" s="26">
        <f t="shared" si="14"/>
        <v>112284240.40000001</v>
      </c>
      <c r="D33" s="27">
        <f>D34</f>
        <v>-419251.40000000037</v>
      </c>
      <c r="E33" s="50">
        <f t="shared" si="14"/>
        <v>111864989</v>
      </c>
      <c r="F33" s="50">
        <f>F34</f>
        <v>116378212.91670001</v>
      </c>
      <c r="G33" s="50">
        <f t="shared" si="15"/>
        <v>33681624.044930004</v>
      </c>
      <c r="H33" s="50">
        <f t="shared" si="15"/>
        <v>30078398.937600002</v>
      </c>
      <c r="I33" s="62">
        <f t="shared" si="2"/>
        <v>25.845386506432444</v>
      </c>
      <c r="J33" s="88">
        <f t="shared" si="3"/>
        <v>89.302104012195386</v>
      </c>
    </row>
    <row r="34" spans="1:11" ht="29.25" customHeight="1">
      <c r="A34" s="7" t="s">
        <v>65</v>
      </c>
      <c r="B34" s="8" t="s">
        <v>26</v>
      </c>
      <c r="C34" s="26">
        <f>68879658.2+C12+C19</f>
        <v>112284240.40000001</v>
      </c>
      <c r="D34" s="27">
        <f>2386118.6+D12+D19</f>
        <v>-419251.40000000037</v>
      </c>
      <c r="E34" s="50">
        <f>C34+D34</f>
        <v>111864989</v>
      </c>
      <c r="F34" s="50">
        <v>116378212.91670001</v>
      </c>
      <c r="G34" s="50">
        <v>33681624.044930004</v>
      </c>
      <c r="H34" s="50">
        <v>30078398.937600002</v>
      </c>
      <c r="I34" s="63">
        <f t="shared" si="2"/>
        <v>25.845386506432444</v>
      </c>
      <c r="J34" s="89">
        <f t="shared" si="3"/>
        <v>89.302104012195386</v>
      </c>
      <c r="K34" s="18"/>
    </row>
    <row r="35" spans="1:11" ht="31.9" customHeight="1">
      <c r="A35" s="12" t="s">
        <v>27</v>
      </c>
      <c r="B35" s="13" t="s">
        <v>28</v>
      </c>
      <c r="C35" s="30">
        <f>C36-C39+C43</f>
        <v>1186939.5</v>
      </c>
      <c r="D35" s="31">
        <f>D36-D39+D43</f>
        <v>-8776</v>
      </c>
      <c r="E35" s="30">
        <f>E36-E39+E43</f>
        <v>1178163.5</v>
      </c>
      <c r="F35" s="51">
        <f>F36+F43+F46</f>
        <v>1178163.5</v>
      </c>
      <c r="G35" s="51">
        <f t="shared" ref="G35" si="16">G36+G43+G46</f>
        <v>21184.611219999999</v>
      </c>
      <c r="H35" s="51">
        <f>H36+H43+H46</f>
        <v>3176218.9512199997</v>
      </c>
      <c r="I35" s="64"/>
      <c r="J35" s="93"/>
    </row>
    <row r="36" spans="1:11" ht="39.75" customHeight="1">
      <c r="A36" s="2" t="s">
        <v>29</v>
      </c>
      <c r="B36" s="9" t="s">
        <v>30</v>
      </c>
      <c r="C36" s="24">
        <f t="shared" ref="C36:E37" si="17">C37</f>
        <v>1100000</v>
      </c>
      <c r="D36" s="25">
        <f>D37</f>
        <v>0</v>
      </c>
      <c r="E36" s="24">
        <f t="shared" si="17"/>
        <v>1100000</v>
      </c>
      <c r="F36" s="49">
        <f>F37</f>
        <v>1100000</v>
      </c>
      <c r="G36" s="49">
        <f t="shared" ref="G36:H37" si="18">G37</f>
        <v>0</v>
      </c>
      <c r="H36" s="49">
        <f t="shared" si="18"/>
        <v>0</v>
      </c>
      <c r="I36" s="60">
        <f t="shared" si="2"/>
        <v>0</v>
      </c>
      <c r="J36" s="90">
        <v>0</v>
      </c>
    </row>
    <row r="37" spans="1:11" ht="43.15" customHeight="1">
      <c r="A37" s="14" t="s">
        <v>31</v>
      </c>
      <c r="B37" s="15" t="s">
        <v>32</v>
      </c>
      <c r="C37" s="32">
        <f t="shared" si="17"/>
        <v>1100000</v>
      </c>
      <c r="D37" s="33">
        <f>D38</f>
        <v>0</v>
      </c>
      <c r="E37" s="32">
        <f t="shared" si="17"/>
        <v>1100000</v>
      </c>
      <c r="F37" s="52">
        <f>F38</f>
        <v>1100000</v>
      </c>
      <c r="G37" s="52">
        <f t="shared" si="18"/>
        <v>0</v>
      </c>
      <c r="H37" s="52">
        <f t="shared" si="18"/>
        <v>0</v>
      </c>
      <c r="I37" s="62">
        <f t="shared" si="2"/>
        <v>0</v>
      </c>
      <c r="J37" s="88">
        <v>0</v>
      </c>
    </row>
    <row r="38" spans="1:11" ht="41.25" customHeight="1">
      <c r="A38" s="7" t="s">
        <v>66</v>
      </c>
      <c r="B38" s="8" t="s">
        <v>33</v>
      </c>
      <c r="C38" s="26">
        <v>1100000</v>
      </c>
      <c r="D38" s="27">
        <v>0</v>
      </c>
      <c r="E38" s="26">
        <f>C38+D38</f>
        <v>1100000</v>
      </c>
      <c r="F38" s="50">
        <v>1100000</v>
      </c>
      <c r="G38" s="50">
        <v>0</v>
      </c>
      <c r="H38" s="50">
        <v>0</v>
      </c>
      <c r="I38" s="63">
        <f t="shared" si="2"/>
        <v>0</v>
      </c>
      <c r="J38" s="89">
        <v>0</v>
      </c>
    </row>
    <row r="39" spans="1:11" ht="33" hidden="1" customHeight="1">
      <c r="A39" s="2" t="s">
        <v>51</v>
      </c>
      <c r="B39" s="9" t="s">
        <v>35</v>
      </c>
      <c r="C39" s="24">
        <f>C41</f>
        <v>0</v>
      </c>
      <c r="D39" s="25">
        <f>D41</f>
        <v>0</v>
      </c>
      <c r="E39" s="24">
        <f>E41</f>
        <v>0</v>
      </c>
      <c r="F39" s="49"/>
      <c r="G39" s="49"/>
      <c r="H39" s="49"/>
      <c r="I39" s="60" t="e">
        <f t="shared" si="2"/>
        <v>#DIV/0!</v>
      </c>
      <c r="J39" s="90" t="e">
        <f t="shared" si="3"/>
        <v>#DIV/0!</v>
      </c>
    </row>
    <row r="40" spans="1:11" ht="29.25" hidden="1" customHeight="1">
      <c r="A40" s="4" t="s">
        <v>34</v>
      </c>
      <c r="B40" s="5" t="s">
        <v>50</v>
      </c>
      <c r="C40" s="26">
        <f t="shared" ref="C40:E41" si="19">C41</f>
        <v>0</v>
      </c>
      <c r="D40" s="27">
        <f t="shared" si="19"/>
        <v>0</v>
      </c>
      <c r="E40" s="26">
        <f t="shared" si="19"/>
        <v>0</v>
      </c>
      <c r="F40" s="50"/>
      <c r="G40" s="50"/>
      <c r="H40" s="50"/>
      <c r="I40" s="59" t="e">
        <f t="shared" si="2"/>
        <v>#DIV/0!</v>
      </c>
      <c r="J40" s="92" t="e">
        <f t="shared" si="3"/>
        <v>#DIV/0!</v>
      </c>
    </row>
    <row r="41" spans="1:11" ht="98.25" hidden="1" customHeight="1">
      <c r="A41" s="16" t="s">
        <v>41</v>
      </c>
      <c r="B41" s="5" t="s">
        <v>52</v>
      </c>
      <c r="C41" s="26">
        <f t="shared" si="19"/>
        <v>0</v>
      </c>
      <c r="D41" s="27">
        <f t="shared" si="19"/>
        <v>0</v>
      </c>
      <c r="E41" s="26">
        <f t="shared" si="19"/>
        <v>0</v>
      </c>
      <c r="F41" s="50"/>
      <c r="G41" s="50"/>
      <c r="H41" s="50"/>
      <c r="I41" s="59" t="e">
        <f t="shared" si="2"/>
        <v>#DIV/0!</v>
      </c>
      <c r="J41" s="92" t="e">
        <f t="shared" si="3"/>
        <v>#DIV/0!</v>
      </c>
    </row>
    <row r="42" spans="1:11" ht="105.75" hidden="1" customHeight="1">
      <c r="A42" s="17" t="s">
        <v>54</v>
      </c>
      <c r="B42" s="8" t="s">
        <v>53</v>
      </c>
      <c r="C42" s="26">
        <v>0</v>
      </c>
      <c r="D42" s="27">
        <v>0</v>
      </c>
      <c r="E42" s="26">
        <v>0</v>
      </c>
      <c r="F42" s="50"/>
      <c r="G42" s="50"/>
      <c r="H42" s="50"/>
      <c r="I42" s="59" t="e">
        <f t="shared" si="2"/>
        <v>#DIV/0!</v>
      </c>
      <c r="J42" s="92" t="e">
        <f t="shared" si="3"/>
        <v>#DIV/0!</v>
      </c>
    </row>
    <row r="43" spans="1:11" ht="28.5" customHeight="1">
      <c r="A43" s="2" t="s">
        <v>36</v>
      </c>
      <c r="B43" s="9" t="s">
        <v>37</v>
      </c>
      <c r="C43" s="24">
        <f t="shared" ref="C43:E44" si="20">C44</f>
        <v>86939.5</v>
      </c>
      <c r="D43" s="25">
        <f>D44</f>
        <v>-8776</v>
      </c>
      <c r="E43" s="24">
        <f t="shared" si="20"/>
        <v>78163.5</v>
      </c>
      <c r="F43" s="49">
        <f>F44</f>
        <v>78163.5</v>
      </c>
      <c r="G43" s="49">
        <f t="shared" ref="G43:H44" si="21">G44</f>
        <v>21184.611219999999</v>
      </c>
      <c r="H43" s="49">
        <f t="shared" si="21"/>
        <v>21184.611219999999</v>
      </c>
      <c r="I43" s="59">
        <f t="shared" si="2"/>
        <v>27.102946029796517</v>
      </c>
      <c r="J43" s="92">
        <f t="shared" si="3"/>
        <v>100</v>
      </c>
    </row>
    <row r="44" spans="1:11" ht="28.9" customHeight="1">
      <c r="A44" s="4" t="s">
        <v>38</v>
      </c>
      <c r="B44" s="5" t="s">
        <v>39</v>
      </c>
      <c r="C44" s="26">
        <f t="shared" si="20"/>
        <v>86939.5</v>
      </c>
      <c r="D44" s="27">
        <f>D45</f>
        <v>-8776</v>
      </c>
      <c r="E44" s="26">
        <f t="shared" si="20"/>
        <v>78163.5</v>
      </c>
      <c r="F44" s="50">
        <f>F45</f>
        <v>78163.5</v>
      </c>
      <c r="G44" s="50">
        <f t="shared" si="21"/>
        <v>21184.611219999999</v>
      </c>
      <c r="H44" s="50">
        <f t="shared" si="21"/>
        <v>21184.611219999999</v>
      </c>
      <c r="I44" s="62">
        <f t="shared" si="2"/>
        <v>27.102946029796517</v>
      </c>
      <c r="J44" s="88">
        <f t="shared" si="3"/>
        <v>100</v>
      </c>
    </row>
    <row r="45" spans="1:11" ht="54" customHeight="1">
      <c r="A45" s="6" t="s">
        <v>58</v>
      </c>
      <c r="B45" s="5" t="s">
        <v>40</v>
      </c>
      <c r="C45" s="26">
        <v>86939.5</v>
      </c>
      <c r="D45" s="27">
        <v>-8776</v>
      </c>
      <c r="E45" s="28">
        <f>C45+D45</f>
        <v>78163.5</v>
      </c>
      <c r="F45" s="53">
        <v>78163.5</v>
      </c>
      <c r="G45" s="53">
        <v>21184.611219999999</v>
      </c>
      <c r="H45" s="53">
        <v>21184.611219999999</v>
      </c>
      <c r="I45" s="63">
        <f t="shared" si="2"/>
        <v>27.102946029796517</v>
      </c>
      <c r="J45" s="89">
        <f t="shared" si="3"/>
        <v>100</v>
      </c>
    </row>
    <row r="46" spans="1:11" ht="27.75" customHeight="1">
      <c r="A46" s="44" t="s">
        <v>77</v>
      </c>
      <c r="B46" s="9" t="s">
        <v>78</v>
      </c>
      <c r="C46" s="29"/>
      <c r="D46" s="43"/>
      <c r="E46" s="29"/>
      <c r="F46" s="54">
        <f>F47</f>
        <v>0</v>
      </c>
      <c r="G46" s="54">
        <f t="shared" ref="G46:H47" si="22">G47</f>
        <v>0</v>
      </c>
      <c r="H46" s="67">
        <f t="shared" si="22"/>
        <v>3155034.34</v>
      </c>
      <c r="I46" s="60">
        <v>0</v>
      </c>
      <c r="J46" s="90">
        <v>0</v>
      </c>
    </row>
    <row r="47" spans="1:11" ht="54" customHeight="1">
      <c r="A47" s="45" t="s">
        <v>79</v>
      </c>
      <c r="B47" s="46" t="s">
        <v>80</v>
      </c>
      <c r="C47" s="29"/>
      <c r="D47" s="43"/>
      <c r="E47" s="61"/>
      <c r="F47" s="50">
        <f>F48</f>
        <v>0</v>
      </c>
      <c r="G47" s="50">
        <f t="shared" si="22"/>
        <v>0</v>
      </c>
      <c r="H47" s="50">
        <f t="shared" si="22"/>
        <v>3155034.34</v>
      </c>
      <c r="I47" s="62">
        <v>0</v>
      </c>
      <c r="J47" s="88">
        <v>0</v>
      </c>
    </row>
    <row r="48" spans="1:11" ht="54" customHeight="1">
      <c r="A48" s="47" t="s">
        <v>81</v>
      </c>
      <c r="B48" s="48" t="s">
        <v>82</v>
      </c>
      <c r="C48" s="29"/>
      <c r="D48" s="43"/>
      <c r="E48" s="29"/>
      <c r="F48" s="54"/>
      <c r="G48" s="54"/>
      <c r="H48" s="54">
        <v>3155034.34</v>
      </c>
      <c r="I48" s="63">
        <v>0</v>
      </c>
      <c r="J48" s="89">
        <v>0</v>
      </c>
    </row>
    <row r="49" spans="1:10" ht="25.5" customHeight="1">
      <c r="A49" s="38" t="s">
        <v>42</v>
      </c>
      <c r="B49" s="34"/>
      <c r="C49" s="30">
        <f>C9+C14+C26+C35</f>
        <v>1854443.6999999993</v>
      </c>
      <c r="D49" s="31">
        <f>D9+D14+D26+D35</f>
        <v>1733962.0999999996</v>
      </c>
      <c r="E49" s="30">
        <f>E9+E14+E26+E35</f>
        <v>3588405.7999999933</v>
      </c>
      <c r="F49" s="51">
        <f>F9+F14+F26+F35</f>
        <v>3588405.8159900121</v>
      </c>
      <c r="G49" s="51">
        <f t="shared" ref="G49:H49" si="23">G9+G14+G26+G35</f>
        <v>3187358.8216300025</v>
      </c>
      <c r="H49" s="51">
        <f t="shared" si="23"/>
        <v>-481081.74023999879</v>
      </c>
      <c r="I49" s="58">
        <f t="shared" si="2"/>
        <v>-13.406558926426001</v>
      </c>
      <c r="J49" s="94">
        <f t="shared" si="3"/>
        <v>-15.093428985004442</v>
      </c>
    </row>
  </sheetData>
  <mergeCells count="9">
    <mergeCell ref="I6:J6"/>
    <mergeCell ref="A6:A7"/>
    <mergeCell ref="B6:B7"/>
    <mergeCell ref="F1:J1"/>
    <mergeCell ref="A3:J3"/>
    <mergeCell ref="E6:E7"/>
    <mergeCell ref="F6:F7"/>
    <mergeCell ref="G6:G7"/>
    <mergeCell ref="H6:H7"/>
  </mergeCells>
  <phoneticPr fontId="1" type="noConversion"/>
  <pageMargins left="1.0629921259842521" right="0.39370078740157483" top="0.78740157480314965" bottom="0.78740157480314965" header="0.31496062992125984" footer="0.51181102362204722"/>
  <pageSetup paperSize="9" scale="86" fitToHeight="2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Pavlenko</cp:lastModifiedBy>
  <cp:lastPrinted>2018-04-23T12:20:30Z</cp:lastPrinted>
  <dcterms:created xsi:type="dcterms:W3CDTF">1996-10-08T23:32:33Z</dcterms:created>
  <dcterms:modified xsi:type="dcterms:W3CDTF">2018-04-23T12:20:31Z</dcterms:modified>
</cp:coreProperties>
</file>