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8635" windowHeight="11760" tabRatio="911"/>
  </bookViews>
  <sheets>
    <sheet name="Пед работники (порядок)" sheetId="39" r:id="rId1"/>
  </sheets>
  <definedNames>
    <definedName name="_xlnm.Print_Titles" localSheetId="0">'Пед работники (порядок)'!$A:$A</definedName>
    <definedName name="_xlnm.Print_Area" localSheetId="0">'Пед работники (порядок)'!$A$1:$R$35</definedName>
  </definedNames>
  <calcPr calcId="125725"/>
</workbook>
</file>

<file path=xl/calcChain.xml><?xml version="1.0" encoding="utf-8"?>
<calcChain xmlns="http://schemas.openxmlformats.org/spreadsheetml/2006/main">
  <c r="R35" i="3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9"/>
  <c r="U10"/>
  <c r="U11"/>
  <c r="U12"/>
  <c r="U13"/>
  <c r="U14"/>
  <c r="U15"/>
  <c r="U16"/>
  <c r="U17"/>
  <c r="U18"/>
  <c r="U19"/>
  <c r="U20"/>
  <c r="AB20" s="1"/>
  <c r="U21"/>
  <c r="AB21" s="1"/>
  <c r="U22"/>
  <c r="U23"/>
  <c r="U24"/>
  <c r="U25"/>
  <c r="AB25" s="1"/>
  <c r="U26"/>
  <c r="U27"/>
  <c r="U28"/>
  <c r="U29"/>
  <c r="U30"/>
  <c r="U31"/>
  <c r="U32"/>
  <c r="AB32" s="1"/>
  <c r="U33"/>
  <c r="U34"/>
  <c r="AB34" s="1"/>
  <c r="U9"/>
  <c r="AA35"/>
  <c r="Z35"/>
  <c r="Y35"/>
  <c r="X35"/>
  <c r="W35"/>
  <c r="S35"/>
  <c r="V34"/>
  <c r="V33"/>
  <c r="V32"/>
  <c r="AB31"/>
  <c r="V31"/>
  <c r="V30"/>
  <c r="AB30"/>
  <c r="V29"/>
  <c r="V28"/>
  <c r="AB28"/>
  <c r="V27"/>
  <c r="AB27"/>
  <c r="V26"/>
  <c r="V25"/>
  <c r="V24"/>
  <c r="V23"/>
  <c r="AB23"/>
  <c r="V22"/>
  <c r="V21"/>
  <c r="V20"/>
  <c r="V19"/>
  <c r="AB19" s="1"/>
  <c r="V18"/>
  <c r="AB18"/>
  <c r="V17"/>
  <c r="V16"/>
  <c r="AB15"/>
  <c r="V15"/>
  <c r="V14"/>
  <c r="AB14"/>
  <c r="V13"/>
  <c r="AB13"/>
  <c r="V12"/>
  <c r="V11"/>
  <c r="AB11"/>
  <c r="V10"/>
  <c r="AB10"/>
  <c r="V9"/>
  <c r="AB9"/>
  <c r="AB12" l="1"/>
  <c r="AB35" s="1"/>
  <c r="AB16"/>
  <c r="AB22"/>
  <c r="AB29"/>
  <c r="V35"/>
  <c r="AB17"/>
  <c r="AB24"/>
  <c r="AB26"/>
  <c r="AB33"/>
  <c r="U35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N35"/>
  <c r="M35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9"/>
  <c r="Q9" l="1"/>
  <c r="J35"/>
  <c r="K35"/>
  <c r="Q28" l="1"/>
  <c r="Q15"/>
  <c r="Q20"/>
  <c r="Q26"/>
  <c r="Q22"/>
  <c r="Q17"/>
  <c r="Q13"/>
  <c r="Q32"/>
  <c r="Q31"/>
  <c r="Q10"/>
  <c r="Q29"/>
  <c r="Q23"/>
  <c r="Q34"/>
  <c r="Q11"/>
  <c r="Q24"/>
  <c r="Q14"/>
  <c r="Q18"/>
  <c r="Q27"/>
  <c r="Q25"/>
  <c r="Q16"/>
  <c r="Q33"/>
  <c r="Q21"/>
  <c r="Q19"/>
  <c r="Q30"/>
  <c r="Q12"/>
  <c r="Q35" l="1"/>
</calcChain>
</file>

<file path=xl/sharedStrings.xml><?xml version="1.0" encoding="utf-8"?>
<sst xmlns="http://schemas.openxmlformats.org/spreadsheetml/2006/main" count="97" uniqueCount="94">
  <si>
    <t>Мирный</t>
  </si>
  <si>
    <t>Новая Земля</t>
  </si>
  <si>
    <t>Итого по МО</t>
  </si>
  <si>
    <t>Коряжма</t>
  </si>
  <si>
    <t>Новодвинск</t>
  </si>
  <si>
    <t>Котлас</t>
  </si>
  <si>
    <t>Северодвинск</t>
  </si>
  <si>
    <t>Архангельск</t>
  </si>
  <si>
    <t>Шенкурский</t>
  </si>
  <si>
    <t>Холмогорский</t>
  </si>
  <si>
    <t>Устьянский</t>
  </si>
  <si>
    <t>Приморский</t>
  </si>
  <si>
    <t>Плесецкий</t>
  </si>
  <si>
    <t>Пинежский</t>
  </si>
  <si>
    <t>Онежский</t>
  </si>
  <si>
    <t>Няндомский</t>
  </si>
  <si>
    <t>Мезенский</t>
  </si>
  <si>
    <t>Лешуконский</t>
  </si>
  <si>
    <t>Ленский</t>
  </si>
  <si>
    <t>Красноборский</t>
  </si>
  <si>
    <t>Котласский</t>
  </si>
  <si>
    <t>Коношский</t>
  </si>
  <si>
    <t>Каргопольский</t>
  </si>
  <si>
    <t>Виноградовский</t>
  </si>
  <si>
    <t>Вилегодский</t>
  </si>
  <si>
    <t>Верхнетоемский</t>
  </si>
  <si>
    <t>Вельский</t>
  </si>
  <si>
    <t>5</t>
  </si>
  <si>
    <t>3</t>
  </si>
  <si>
    <t>1</t>
  </si>
  <si>
    <t xml:space="preserve">Наименование муниципального образования </t>
  </si>
  <si>
    <t xml:space="preserve">Уровень среднемесячной заработной платы, учтенный соглашением, руб. </t>
  </si>
  <si>
    <t xml:space="preserve">ФОТ  педагогических работников учтенный  в субвеции на 2018 год (без НОУ), тыс. руб. </t>
  </si>
  <si>
    <t>6</t>
  </si>
  <si>
    <t>8</t>
  </si>
  <si>
    <t>9</t>
  </si>
  <si>
    <t>12</t>
  </si>
  <si>
    <t>14</t>
  </si>
  <si>
    <t>Информация о дополнительной потребности на выплату заработной платы работникам муниципальных образовательных организаций за счет средств субвенции на реализацию образовательных програм на 2018 год</t>
  </si>
  <si>
    <t xml:space="preserve">Среднесписочная численность педагогических работников дошкольных образовательных организаций за 9 мес. 2018 года (без внешних совместителей), чел. </t>
  </si>
  <si>
    <t xml:space="preserve">Уровень средней  заработной платы педагогических работников ДОУ, учтенный соглашением, руб. </t>
  </si>
  <si>
    <t>4</t>
  </si>
  <si>
    <t xml:space="preserve">Среднесписочная численность педагогических работников общеобразовательных организаций за 9 мес. 2018 года (без внешних совместителей), чел. </t>
  </si>
  <si>
    <t xml:space="preserve">Среднесписочная численность педагогических работников дополнительного образования общеобразовательных организаций детей за 9 мес. 2018 года (без внешних совместителей), чел. </t>
  </si>
  <si>
    <t>Коэффициент отчислений по ЕСН</t>
  </si>
  <si>
    <t>Количество месяцев</t>
  </si>
  <si>
    <t>УПi</t>
  </si>
  <si>
    <t>ЧПi</t>
  </si>
  <si>
    <t>ЧДi</t>
  </si>
  <si>
    <t>УДi</t>
  </si>
  <si>
    <t>ЧОi</t>
  </si>
  <si>
    <t>УОi</t>
  </si>
  <si>
    <t xml:space="preserve">Необходимый объем средств за счет всех источников , руб. </t>
  </si>
  <si>
    <t>1,302</t>
  </si>
  <si>
    <t>7</t>
  </si>
  <si>
    <t>10</t>
  </si>
  <si>
    <t>Тi</t>
  </si>
  <si>
    <t>Mi</t>
  </si>
  <si>
    <t>Вi</t>
  </si>
  <si>
    <t>Меры социальной поддержки 2017 год с учетом индексации 1,057, (тыс. руб.)</t>
  </si>
  <si>
    <t>Si=Иi-(Тi+Mi+Вi)</t>
  </si>
  <si>
    <t>11</t>
  </si>
  <si>
    <t>Дополнительная потребность на 2018 год педагогические работники дошкольных, общеобразовательных организаций (руб.)</t>
  </si>
  <si>
    <t>ЧDi</t>
  </si>
  <si>
    <t>УDi</t>
  </si>
  <si>
    <t>Ci</t>
  </si>
  <si>
    <t>Li</t>
  </si>
  <si>
    <t>Bi</t>
  </si>
  <si>
    <t>Pi=(Чdi*Уdi)*1,302*12</t>
  </si>
  <si>
    <t>Среднесписочная численность педагогических работников муниципальных учреждений дополнительного образования (за 9 мес) (чел.)</t>
  </si>
  <si>
    <t xml:space="preserve">Уровень средней  заработной платы педагогических работников ДОД, (по соглашениям), руб. </t>
  </si>
  <si>
    <t>ФОТ предусмотренный на оплату труда педагогическим работникам образовательных организаций дополнительного образования детей, (тыс. руб.)</t>
  </si>
  <si>
    <t>Предусмотрено из областного бюджета в 2018 году (субсидия) (тыс. руб.)</t>
  </si>
  <si>
    <t xml:space="preserve">ФОТ за счет внебюджетных источников, тыс. руб. </t>
  </si>
  <si>
    <t xml:space="preserve">ФОТ за счет внебюджетных источников, (9 мес. /9*12*1,3020), тыс.руб.  </t>
  </si>
  <si>
    <t>Дополнительная потребность на 2018 год педагогические работники учреждений дополнительного образования (руб.)</t>
  </si>
  <si>
    <t>7а</t>
  </si>
  <si>
    <t>7б</t>
  </si>
  <si>
    <t>Vi=Pi-(Ci+Li+Mi+Bi)</t>
  </si>
  <si>
    <t xml:space="preserve">Необходимый объем средств за счет всех источников , тыс.руб. </t>
  </si>
  <si>
    <t>Иi=(Чдi*Удi+Чоi*Уоi+Чпi*УПi)*1,302*12/1000</t>
  </si>
  <si>
    <t>11а</t>
  </si>
  <si>
    <t>11б</t>
  </si>
  <si>
    <t>11в</t>
  </si>
  <si>
    <t>Предусмотрено в субвенции</t>
  </si>
  <si>
    <t>ФОТ внешних совместителей педагогических работников и внутреннего совместительства АУП</t>
  </si>
  <si>
    <t>Дополнительный ФОТ на прочие выплаты педагогическим работникам</t>
  </si>
  <si>
    <t>17=(гр15*гр16)*гр8*гр9</t>
  </si>
  <si>
    <t>22=гр17-(гр18+гр19+гр20+гр21)</t>
  </si>
  <si>
    <t>15</t>
  </si>
  <si>
    <t>Дополнительная потребность на 2018 год педагогические работники дошкольных, общеобразовательных организаций (развернутое сальдо) (руб.)</t>
  </si>
  <si>
    <t>Si&gt;0</t>
  </si>
  <si>
    <t>к пояснительной записке</t>
  </si>
  <si>
    <t>Приложение № 11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</si>
</sst>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_(* #,##0.00_);_(* \(#,##0.00\);_(* &quot;-&quot;??_);_(@_)"/>
    <numFmt numFmtId="167" formatCode="#,##0.00_ ;\-#,##0.00\ "/>
    <numFmt numFmtId="168" formatCode="#,##0.000_ ;\-#,##0.000\ "/>
    <numFmt numFmtId="169" formatCode="#,##0_ ;\-#,##0\ "/>
  </numFmts>
  <fonts count="3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1"/>
      <charset val="204"/>
      <scheme val="major"/>
    </font>
    <font>
      <sz val="10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9">
    <xf numFmtId="0" fontId="0" fillId="0" borderId="0"/>
    <xf numFmtId="164" fontId="1" fillId="0" borderId="0" applyFont="0" applyFill="0" applyBorder="0" applyAlignment="0" applyProtection="0"/>
    <xf numFmtId="0" fontId="20" fillId="0" borderId="0"/>
    <xf numFmtId="0" fontId="1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" fillId="28" borderId="0" applyNumberFormat="0" applyBorder="0" applyAlignment="0" applyProtection="0"/>
    <xf numFmtId="0" fontId="10" fillId="29" borderId="4" applyNumberFormat="0" applyAlignment="0" applyProtection="0"/>
    <xf numFmtId="0" fontId="12" fillId="30" borderId="7" applyNumberFormat="0" applyAlignment="0" applyProtection="0"/>
    <xf numFmtId="0" fontId="14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32" borderId="4" applyNumberFormat="0" applyAlignment="0" applyProtection="0"/>
    <xf numFmtId="0" fontId="11" fillId="0" borderId="6" applyNumberFormat="0" applyFill="0" applyAlignment="0" applyProtection="0"/>
    <xf numFmtId="0" fontId="7" fillId="33" borderId="0" applyNumberFormat="0" applyBorder="0" applyAlignment="0" applyProtection="0"/>
    <xf numFmtId="0" fontId="20" fillId="0" borderId="0"/>
    <xf numFmtId="0" fontId="20" fillId="0" borderId="0"/>
    <xf numFmtId="0" fontId="1" fillId="34" borderId="8" applyNumberFormat="0" applyFont="0" applyAlignment="0" applyProtection="0"/>
    <xf numFmtId="0" fontId="9" fillId="29" borderId="5" applyNumberFormat="0" applyAlignment="0" applyProtection="0"/>
    <xf numFmtId="0" fontId="2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quotePrefix="1" applyFont="0" applyFill="0" applyBorder="0" applyAlignment="0">
      <protection locked="0"/>
    </xf>
    <xf numFmtId="166" fontId="23" fillId="0" borderId="0" applyFont="0" applyFill="0" applyBorder="0" applyAlignment="0" applyProtection="0"/>
    <xf numFmtId="0" fontId="29" fillId="0" borderId="0"/>
    <xf numFmtId="166" fontId="29" fillId="0" borderId="0" applyFont="0" applyFill="0" applyBorder="0" applyAlignment="0" applyProtection="0"/>
    <xf numFmtId="0" fontId="30" fillId="0" borderId="0"/>
  </cellStyleXfs>
  <cellXfs count="47">
    <xf numFmtId="0" fontId="0" fillId="0" borderId="0" xfId="0"/>
    <xf numFmtId="165" fontId="17" fillId="2" borderId="10" xfId="1" applyNumberFormat="1" applyFont="1" applyFill="1" applyBorder="1" applyAlignment="1">
      <alignment horizontal="right" vertical="center" indent="1"/>
    </xf>
    <xf numFmtId="165" fontId="17" fillId="2" borderId="10" xfId="1" applyNumberFormat="1" applyFont="1" applyFill="1" applyBorder="1" applyAlignment="1">
      <alignment horizontal="center" vertical="center" wrapText="1"/>
    </xf>
    <xf numFmtId="165" fontId="17" fillId="2" borderId="10" xfId="1" applyNumberFormat="1" applyFont="1" applyFill="1" applyBorder="1" applyAlignment="1">
      <alignment horizontal="center" vertical="center"/>
    </xf>
    <xf numFmtId="2" fontId="26" fillId="2" borderId="0" xfId="47" applyNumberFormat="1" applyFont="1" applyFill="1"/>
    <xf numFmtId="49" fontId="26" fillId="2" borderId="0" xfId="47" applyNumberFormat="1" applyFont="1" applyFill="1"/>
    <xf numFmtId="2" fontId="27" fillId="2" borderId="10" xfId="47" applyNumberFormat="1" applyFont="1" applyFill="1" applyBorder="1" applyAlignment="1" applyProtection="1">
      <alignment horizontal="left" vertical="center" wrapText="1"/>
    </xf>
    <xf numFmtId="2" fontId="28" fillId="2" borderId="0" xfId="47" applyNumberFormat="1" applyFont="1" applyFill="1"/>
    <xf numFmtId="167" fontId="25" fillId="0" borderId="10" xfId="54" applyNumberFormat="1" applyFont="1" applyFill="1" applyBorder="1" applyAlignment="1">
      <alignment horizontal="center" vertical="center" wrapText="1"/>
      <protection locked="0"/>
    </xf>
    <xf numFmtId="167" fontId="27" fillId="2" borderId="10" xfId="54" applyNumberFormat="1" applyFont="1" applyFill="1" applyBorder="1" applyAlignment="1">
      <alignment horizontal="center" vertical="center" wrapText="1"/>
      <protection locked="0"/>
    </xf>
    <xf numFmtId="2" fontId="25" fillId="0" borderId="10" xfId="47" applyNumberFormat="1" applyFont="1" applyFill="1" applyBorder="1" applyAlignment="1" applyProtection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68" fontId="25" fillId="0" borderId="10" xfId="54" applyNumberFormat="1" applyFont="1" applyFill="1" applyBorder="1" applyAlignment="1">
      <alignment horizontal="center" vertical="center" wrapText="1"/>
      <protection locked="0"/>
    </xf>
    <xf numFmtId="169" fontId="25" fillId="0" borderId="10" xfId="54" applyNumberFormat="1" applyFont="1" applyFill="1" applyBorder="1" applyAlignment="1">
      <alignment horizontal="center" vertical="center" wrapText="1"/>
      <protection locked="0"/>
    </xf>
    <xf numFmtId="2" fontId="25" fillId="0" borderId="11" xfId="47" applyNumberFormat="1" applyFont="1" applyFill="1" applyBorder="1" applyAlignment="1" applyProtection="1">
      <alignment horizontal="left" vertical="center" wrapText="1"/>
    </xf>
    <xf numFmtId="165" fontId="19" fillId="3" borderId="10" xfId="0" applyNumberFormat="1" applyFont="1" applyFill="1" applyBorder="1" applyAlignment="1">
      <alignment horizontal="center" vertical="center" wrapText="1"/>
    </xf>
    <xf numFmtId="2" fontId="19" fillId="3" borderId="10" xfId="0" applyNumberFormat="1" applyFont="1" applyFill="1" applyBorder="1" applyAlignment="1">
      <alignment horizontal="center" vertical="center" wrapText="1"/>
    </xf>
    <xf numFmtId="167" fontId="25" fillId="0" borderId="11" xfId="54" applyNumberFormat="1" applyFont="1" applyFill="1" applyBorder="1" applyAlignment="1">
      <alignment horizontal="center" vertical="center" wrapText="1"/>
      <protection locked="0"/>
    </xf>
    <xf numFmtId="168" fontId="25" fillId="0" borderId="11" xfId="54" applyNumberFormat="1" applyFont="1" applyFill="1" applyBorder="1" applyAlignment="1">
      <alignment horizontal="center" vertical="center" wrapText="1"/>
      <protection locked="0"/>
    </xf>
    <xf numFmtId="169" fontId="25" fillId="0" borderId="11" xfId="54" applyNumberFormat="1" applyFont="1" applyFill="1" applyBorder="1" applyAlignment="1">
      <alignment horizontal="center" vertical="center" wrapText="1"/>
      <protection locked="0"/>
    </xf>
    <xf numFmtId="165" fontId="17" fillId="2" borderId="11" xfId="1" applyNumberFormat="1" applyFont="1" applyFill="1" applyBorder="1" applyAlignment="1">
      <alignment horizontal="center" vertical="center" wrapText="1"/>
    </xf>
    <xf numFmtId="165" fontId="17" fillId="2" borderId="11" xfId="1" applyNumberFormat="1" applyFont="1" applyFill="1" applyBorder="1" applyAlignment="1">
      <alignment horizontal="right" vertical="center" indent="1"/>
    </xf>
    <xf numFmtId="165" fontId="17" fillId="2" borderId="11" xfId="1" applyNumberFormat="1" applyFont="1" applyFill="1" applyBorder="1" applyAlignment="1">
      <alignment horizontal="center" vertical="center"/>
    </xf>
    <xf numFmtId="49" fontId="25" fillId="2" borderId="12" xfId="47" applyNumberFormat="1" applyFont="1" applyFill="1" applyBorder="1" applyAlignment="1" applyProtection="1">
      <alignment horizontal="center" vertical="center" wrapText="1"/>
    </xf>
    <xf numFmtId="49" fontId="25" fillId="2" borderId="13" xfId="47" applyNumberFormat="1" applyFont="1" applyFill="1" applyBorder="1" applyAlignment="1" applyProtection="1">
      <alignment horizontal="center" vertical="center" wrapText="1"/>
    </xf>
    <xf numFmtId="49" fontId="25" fillId="2" borderId="14" xfId="47" applyNumberFormat="1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35" borderId="14" xfId="0" applyFont="1" applyFill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49" fontId="25" fillId="2" borderId="16" xfId="47" applyNumberFormat="1" applyFont="1" applyFill="1" applyBorder="1" applyAlignment="1" applyProtection="1">
      <alignment horizontal="center" vertical="center" wrapText="1"/>
    </xf>
    <xf numFmtId="49" fontId="25" fillId="2" borderId="17" xfId="47" applyNumberFormat="1" applyFont="1" applyFill="1" applyBorder="1" applyAlignment="1" applyProtection="1">
      <alignment horizontal="center" vertical="center" wrapText="1"/>
    </xf>
    <xf numFmtId="49" fontId="25" fillId="2" borderId="18" xfId="47" applyNumberFormat="1" applyFont="1" applyFill="1" applyBorder="1" applyAlignment="1" applyProtection="1">
      <alignment horizontal="center" vertical="center" wrapText="1"/>
    </xf>
    <xf numFmtId="49" fontId="26" fillId="2" borderId="18" xfId="47" applyNumberFormat="1" applyFont="1" applyFill="1" applyBorder="1"/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2" fontId="25" fillId="0" borderId="12" xfId="47" applyNumberFormat="1" applyFont="1" applyFill="1" applyBorder="1" applyAlignment="1" applyProtection="1">
      <alignment horizontal="center" vertical="center" wrapText="1"/>
    </xf>
    <xf numFmtId="2" fontId="25" fillId="0" borderId="20" xfId="47" applyNumberFormat="1" applyFont="1" applyFill="1" applyBorder="1" applyAlignment="1" applyProtection="1">
      <alignment horizontal="center" vertical="center" wrapText="1"/>
    </xf>
    <xf numFmtId="2" fontId="25" fillId="35" borderId="20" xfId="47" applyNumberFormat="1" applyFont="1" applyFill="1" applyBorder="1" applyAlignment="1" applyProtection="1">
      <alignment horizontal="center" vertical="center" wrapText="1"/>
    </xf>
    <xf numFmtId="0" fontId="24" fillId="35" borderId="20" xfId="0" applyFont="1" applyFill="1" applyBorder="1" applyAlignment="1">
      <alignment horizontal="center" vertical="center" wrapText="1"/>
    </xf>
    <xf numFmtId="2" fontId="25" fillId="0" borderId="21" xfId="47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8" fontId="27" fillId="2" borderId="10" xfId="54" applyNumberFormat="1" applyFont="1" applyFill="1" applyBorder="1" applyAlignment="1">
      <alignment horizontal="center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22" xfId="0" applyBorder="1" applyAlignment="1"/>
  </cellXfs>
  <cellStyles count="5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" xfId="3"/>
    <cellStyle name="Normal 2" xfId="40"/>
    <cellStyle name="Normal 3" xfId="41"/>
    <cellStyle name="Note" xfId="42"/>
    <cellStyle name="Output" xfId="43"/>
    <cellStyle name="Title" xfId="44"/>
    <cellStyle name="Total" xfId="45"/>
    <cellStyle name="Warning Text" xfId="46"/>
    <cellStyle name="Обычный" xfId="0" builtinId="0"/>
    <cellStyle name="Обычный 2" xfId="47"/>
    <cellStyle name="Обычный 2 2" xfId="48"/>
    <cellStyle name="Обычный 3" xfId="2"/>
    <cellStyle name="Обычный 4" xfId="49"/>
    <cellStyle name="Обычный 5" xfId="50"/>
    <cellStyle name="Обычный 6" xfId="56"/>
    <cellStyle name="Обычный 7" xfId="58"/>
    <cellStyle name="Обычный 8" xfId="51"/>
    <cellStyle name="Финансовый" xfId="1" builtinId="3"/>
    <cellStyle name="Финансовый 2" xfId="52"/>
    <cellStyle name="Финансовый 3" xfId="53"/>
    <cellStyle name="Финансовый 4" xfId="54"/>
    <cellStyle name="Финансовый 5" xfId="55"/>
    <cellStyle name="Финансовый 6" xfId="5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AB35"/>
  <sheetViews>
    <sheetView tabSelected="1" view="pageBreakPreview" zoomScaleNormal="100" zoomScaleSheetLayoutView="100" workbookViewId="0">
      <selection activeCell="C2" sqref="C2"/>
    </sheetView>
  </sheetViews>
  <sheetFormatPr defaultRowHeight="12.75"/>
  <cols>
    <col min="1" max="1" width="14" style="4" customWidth="1"/>
    <col min="2" max="2" width="25.140625" style="4" customWidth="1"/>
    <col min="3" max="3" width="14.85546875" style="4" customWidth="1"/>
    <col min="4" max="4" width="22.5703125" style="4" customWidth="1"/>
    <col min="5" max="5" width="13.42578125" style="4" customWidth="1"/>
    <col min="6" max="6" width="26.140625" style="4" customWidth="1"/>
    <col min="7" max="7" width="13.42578125" style="4" customWidth="1"/>
    <col min="8" max="8" width="8.28515625" style="4" customWidth="1"/>
    <col min="9" max="9" width="7.28515625" style="4" customWidth="1"/>
    <col min="10" max="10" width="23.42578125" style="4" customWidth="1"/>
    <col min="11" max="11" width="21.28515625" style="4" customWidth="1"/>
    <col min="12" max="13" width="23.42578125" style="4" hidden="1" customWidth="1"/>
    <col min="14" max="14" width="17.42578125" style="4" hidden="1" customWidth="1"/>
    <col min="15" max="15" width="22.5703125" style="4" customWidth="1"/>
    <col min="16" max="16" width="24.42578125" style="4" customWidth="1"/>
    <col min="17" max="18" width="21.140625" style="4" customWidth="1"/>
    <col min="19" max="19" width="23" style="4" hidden="1" customWidth="1"/>
    <col min="20" max="20" width="17.28515625" style="4" hidden="1" customWidth="1"/>
    <col min="21" max="21" width="19.85546875" style="4" hidden="1" customWidth="1"/>
    <col min="22" max="22" width="24.28515625" style="4" hidden="1" customWidth="1"/>
    <col min="23" max="23" width="12.28515625" style="4" hidden="1" customWidth="1"/>
    <col min="24" max="24" width="12.85546875" style="4" hidden="1" customWidth="1"/>
    <col min="25" max="25" width="16.5703125" style="4" hidden="1" customWidth="1"/>
    <col min="26" max="26" width="16.28515625" style="4" hidden="1" customWidth="1"/>
    <col min="27" max="27" width="15.7109375" style="4" hidden="1" customWidth="1"/>
    <col min="28" max="28" width="26.7109375" style="4" hidden="1" customWidth="1"/>
    <col min="29" max="29" width="27.28515625" style="4" customWidth="1"/>
    <col min="30" max="238" width="9.140625" style="4"/>
    <col min="239" max="239" width="16.42578125" style="4" customWidth="1"/>
    <col min="240" max="241" width="14.85546875" style="4" customWidth="1"/>
    <col min="242" max="242" width="16.7109375" style="4" customWidth="1"/>
    <col min="243" max="245" width="14.85546875" style="4" customWidth="1"/>
    <col min="246" max="246" width="15.5703125" style="4" customWidth="1"/>
    <col min="247" max="253" width="14.85546875" style="4" customWidth="1"/>
    <col min="254" max="254" width="15.5703125" style="4" customWidth="1"/>
    <col min="255" max="255" width="0" style="4" hidden="1" customWidth="1"/>
    <col min="256" max="256" width="16.42578125" style="4" customWidth="1"/>
    <col min="257" max="257" width="20.140625" style="4" customWidth="1"/>
    <col min="258" max="258" width="18.28515625" style="4" customWidth="1"/>
    <col min="259" max="259" width="14.85546875" style="4" customWidth="1"/>
    <col min="260" max="260" width="18.42578125" style="4" bestFit="1" customWidth="1"/>
    <col min="261" max="261" width="13.42578125" style="4" bestFit="1" customWidth="1"/>
    <col min="262" max="262" width="16.5703125" style="4" customWidth="1"/>
    <col min="263" max="494" width="9.140625" style="4"/>
    <col min="495" max="495" width="16.42578125" style="4" customWidth="1"/>
    <col min="496" max="497" width="14.85546875" style="4" customWidth="1"/>
    <col min="498" max="498" width="16.7109375" style="4" customWidth="1"/>
    <col min="499" max="501" width="14.85546875" style="4" customWidth="1"/>
    <col min="502" max="502" width="15.5703125" style="4" customWidth="1"/>
    <col min="503" max="509" width="14.85546875" style="4" customWidth="1"/>
    <col min="510" max="510" width="15.5703125" style="4" customWidth="1"/>
    <col min="511" max="511" width="0" style="4" hidden="1" customWidth="1"/>
    <col min="512" max="512" width="16.42578125" style="4" customWidth="1"/>
    <col min="513" max="513" width="20.140625" style="4" customWidth="1"/>
    <col min="514" max="514" width="18.28515625" style="4" customWidth="1"/>
    <col min="515" max="515" width="14.85546875" style="4" customWidth="1"/>
    <col min="516" max="516" width="18.42578125" style="4" bestFit="1" customWidth="1"/>
    <col min="517" max="517" width="13.42578125" style="4" bestFit="1" customWidth="1"/>
    <col min="518" max="518" width="16.5703125" style="4" customWidth="1"/>
    <col min="519" max="750" width="9.140625" style="4"/>
    <col min="751" max="751" width="16.42578125" style="4" customWidth="1"/>
    <col min="752" max="753" width="14.85546875" style="4" customWidth="1"/>
    <col min="754" max="754" width="16.7109375" style="4" customWidth="1"/>
    <col min="755" max="757" width="14.85546875" style="4" customWidth="1"/>
    <col min="758" max="758" width="15.5703125" style="4" customWidth="1"/>
    <col min="759" max="765" width="14.85546875" style="4" customWidth="1"/>
    <col min="766" max="766" width="15.5703125" style="4" customWidth="1"/>
    <col min="767" max="767" width="0" style="4" hidden="1" customWidth="1"/>
    <col min="768" max="768" width="16.42578125" style="4" customWidth="1"/>
    <col min="769" max="769" width="20.140625" style="4" customWidth="1"/>
    <col min="770" max="770" width="18.28515625" style="4" customWidth="1"/>
    <col min="771" max="771" width="14.85546875" style="4" customWidth="1"/>
    <col min="772" max="772" width="18.42578125" style="4" bestFit="1" customWidth="1"/>
    <col min="773" max="773" width="13.42578125" style="4" bestFit="1" customWidth="1"/>
    <col min="774" max="774" width="16.5703125" style="4" customWidth="1"/>
    <col min="775" max="1006" width="9.140625" style="4"/>
    <col min="1007" max="1007" width="16.42578125" style="4" customWidth="1"/>
    <col min="1008" max="1009" width="14.85546875" style="4" customWidth="1"/>
    <col min="1010" max="1010" width="16.7109375" style="4" customWidth="1"/>
    <col min="1011" max="1013" width="14.85546875" style="4" customWidth="1"/>
    <col min="1014" max="1014" width="15.5703125" style="4" customWidth="1"/>
    <col min="1015" max="1021" width="14.85546875" style="4" customWidth="1"/>
    <col min="1022" max="1022" width="15.5703125" style="4" customWidth="1"/>
    <col min="1023" max="1023" width="0" style="4" hidden="1" customWidth="1"/>
    <col min="1024" max="1024" width="16.42578125" style="4" customWidth="1"/>
    <col min="1025" max="1025" width="20.140625" style="4" customWidth="1"/>
    <col min="1026" max="1026" width="18.28515625" style="4" customWidth="1"/>
    <col min="1027" max="1027" width="14.85546875" style="4" customWidth="1"/>
    <col min="1028" max="1028" width="18.42578125" style="4" bestFit="1" customWidth="1"/>
    <col min="1029" max="1029" width="13.42578125" style="4" bestFit="1" customWidth="1"/>
    <col min="1030" max="1030" width="16.5703125" style="4" customWidth="1"/>
    <col min="1031" max="1262" width="9.140625" style="4"/>
    <col min="1263" max="1263" width="16.42578125" style="4" customWidth="1"/>
    <col min="1264" max="1265" width="14.85546875" style="4" customWidth="1"/>
    <col min="1266" max="1266" width="16.7109375" style="4" customWidth="1"/>
    <col min="1267" max="1269" width="14.85546875" style="4" customWidth="1"/>
    <col min="1270" max="1270" width="15.5703125" style="4" customWidth="1"/>
    <col min="1271" max="1277" width="14.85546875" style="4" customWidth="1"/>
    <col min="1278" max="1278" width="15.5703125" style="4" customWidth="1"/>
    <col min="1279" max="1279" width="0" style="4" hidden="1" customWidth="1"/>
    <col min="1280" max="1280" width="16.42578125" style="4" customWidth="1"/>
    <col min="1281" max="1281" width="20.140625" style="4" customWidth="1"/>
    <col min="1282" max="1282" width="18.28515625" style="4" customWidth="1"/>
    <col min="1283" max="1283" width="14.85546875" style="4" customWidth="1"/>
    <col min="1284" max="1284" width="18.42578125" style="4" bestFit="1" customWidth="1"/>
    <col min="1285" max="1285" width="13.42578125" style="4" bestFit="1" customWidth="1"/>
    <col min="1286" max="1286" width="16.5703125" style="4" customWidth="1"/>
    <col min="1287" max="1518" width="9.140625" style="4"/>
    <col min="1519" max="1519" width="16.42578125" style="4" customWidth="1"/>
    <col min="1520" max="1521" width="14.85546875" style="4" customWidth="1"/>
    <col min="1522" max="1522" width="16.7109375" style="4" customWidth="1"/>
    <col min="1523" max="1525" width="14.85546875" style="4" customWidth="1"/>
    <col min="1526" max="1526" width="15.5703125" style="4" customWidth="1"/>
    <col min="1527" max="1533" width="14.85546875" style="4" customWidth="1"/>
    <col min="1534" max="1534" width="15.5703125" style="4" customWidth="1"/>
    <col min="1535" max="1535" width="0" style="4" hidden="1" customWidth="1"/>
    <col min="1536" max="1536" width="16.42578125" style="4" customWidth="1"/>
    <col min="1537" max="1537" width="20.140625" style="4" customWidth="1"/>
    <col min="1538" max="1538" width="18.28515625" style="4" customWidth="1"/>
    <col min="1539" max="1539" width="14.85546875" style="4" customWidth="1"/>
    <col min="1540" max="1540" width="18.42578125" style="4" bestFit="1" customWidth="1"/>
    <col min="1541" max="1541" width="13.42578125" style="4" bestFit="1" customWidth="1"/>
    <col min="1542" max="1542" width="16.5703125" style="4" customWidth="1"/>
    <col min="1543" max="1774" width="9.140625" style="4"/>
    <col min="1775" max="1775" width="16.42578125" style="4" customWidth="1"/>
    <col min="1776" max="1777" width="14.85546875" style="4" customWidth="1"/>
    <col min="1778" max="1778" width="16.7109375" style="4" customWidth="1"/>
    <col min="1779" max="1781" width="14.85546875" style="4" customWidth="1"/>
    <col min="1782" max="1782" width="15.5703125" style="4" customWidth="1"/>
    <col min="1783" max="1789" width="14.85546875" style="4" customWidth="1"/>
    <col min="1790" max="1790" width="15.5703125" style="4" customWidth="1"/>
    <col min="1791" max="1791" width="0" style="4" hidden="1" customWidth="1"/>
    <col min="1792" max="1792" width="16.42578125" style="4" customWidth="1"/>
    <col min="1793" max="1793" width="20.140625" style="4" customWidth="1"/>
    <col min="1794" max="1794" width="18.28515625" style="4" customWidth="1"/>
    <col min="1795" max="1795" width="14.85546875" style="4" customWidth="1"/>
    <col min="1796" max="1796" width="18.42578125" style="4" bestFit="1" customWidth="1"/>
    <col min="1797" max="1797" width="13.42578125" style="4" bestFit="1" customWidth="1"/>
    <col min="1798" max="1798" width="16.5703125" style="4" customWidth="1"/>
    <col min="1799" max="2030" width="9.140625" style="4"/>
    <col min="2031" max="2031" width="16.42578125" style="4" customWidth="1"/>
    <col min="2032" max="2033" width="14.85546875" style="4" customWidth="1"/>
    <col min="2034" max="2034" width="16.7109375" style="4" customWidth="1"/>
    <col min="2035" max="2037" width="14.85546875" style="4" customWidth="1"/>
    <col min="2038" max="2038" width="15.5703125" style="4" customWidth="1"/>
    <col min="2039" max="2045" width="14.85546875" style="4" customWidth="1"/>
    <col min="2046" max="2046" width="15.5703125" style="4" customWidth="1"/>
    <col min="2047" max="2047" width="0" style="4" hidden="1" customWidth="1"/>
    <col min="2048" max="2048" width="16.42578125" style="4" customWidth="1"/>
    <col min="2049" max="2049" width="20.140625" style="4" customWidth="1"/>
    <col min="2050" max="2050" width="18.28515625" style="4" customWidth="1"/>
    <col min="2051" max="2051" width="14.85546875" style="4" customWidth="1"/>
    <col min="2052" max="2052" width="18.42578125" style="4" bestFit="1" customWidth="1"/>
    <col min="2053" max="2053" width="13.42578125" style="4" bestFit="1" customWidth="1"/>
    <col min="2054" max="2054" width="16.5703125" style="4" customWidth="1"/>
    <col min="2055" max="2286" width="9.140625" style="4"/>
    <col min="2287" max="2287" width="16.42578125" style="4" customWidth="1"/>
    <col min="2288" max="2289" width="14.85546875" style="4" customWidth="1"/>
    <col min="2290" max="2290" width="16.7109375" style="4" customWidth="1"/>
    <col min="2291" max="2293" width="14.85546875" style="4" customWidth="1"/>
    <col min="2294" max="2294" width="15.5703125" style="4" customWidth="1"/>
    <col min="2295" max="2301" width="14.85546875" style="4" customWidth="1"/>
    <col min="2302" max="2302" width="15.5703125" style="4" customWidth="1"/>
    <col min="2303" max="2303" width="0" style="4" hidden="1" customWidth="1"/>
    <col min="2304" max="2304" width="16.42578125" style="4" customWidth="1"/>
    <col min="2305" max="2305" width="20.140625" style="4" customWidth="1"/>
    <col min="2306" max="2306" width="18.28515625" style="4" customWidth="1"/>
    <col min="2307" max="2307" width="14.85546875" style="4" customWidth="1"/>
    <col min="2308" max="2308" width="18.42578125" style="4" bestFit="1" customWidth="1"/>
    <col min="2309" max="2309" width="13.42578125" style="4" bestFit="1" customWidth="1"/>
    <col min="2310" max="2310" width="16.5703125" style="4" customWidth="1"/>
    <col min="2311" max="2542" width="9.140625" style="4"/>
    <col min="2543" max="2543" width="16.42578125" style="4" customWidth="1"/>
    <col min="2544" max="2545" width="14.85546875" style="4" customWidth="1"/>
    <col min="2546" max="2546" width="16.7109375" style="4" customWidth="1"/>
    <col min="2547" max="2549" width="14.85546875" style="4" customWidth="1"/>
    <col min="2550" max="2550" width="15.5703125" style="4" customWidth="1"/>
    <col min="2551" max="2557" width="14.85546875" style="4" customWidth="1"/>
    <col min="2558" max="2558" width="15.5703125" style="4" customWidth="1"/>
    <col min="2559" max="2559" width="0" style="4" hidden="1" customWidth="1"/>
    <col min="2560" max="2560" width="16.42578125" style="4" customWidth="1"/>
    <col min="2561" max="2561" width="20.140625" style="4" customWidth="1"/>
    <col min="2562" max="2562" width="18.28515625" style="4" customWidth="1"/>
    <col min="2563" max="2563" width="14.85546875" style="4" customWidth="1"/>
    <col min="2564" max="2564" width="18.42578125" style="4" bestFit="1" customWidth="1"/>
    <col min="2565" max="2565" width="13.42578125" style="4" bestFit="1" customWidth="1"/>
    <col min="2566" max="2566" width="16.5703125" style="4" customWidth="1"/>
    <col min="2567" max="2798" width="9.140625" style="4"/>
    <col min="2799" max="2799" width="16.42578125" style="4" customWidth="1"/>
    <col min="2800" max="2801" width="14.85546875" style="4" customWidth="1"/>
    <col min="2802" max="2802" width="16.7109375" style="4" customWidth="1"/>
    <col min="2803" max="2805" width="14.85546875" style="4" customWidth="1"/>
    <col min="2806" max="2806" width="15.5703125" style="4" customWidth="1"/>
    <col min="2807" max="2813" width="14.85546875" style="4" customWidth="1"/>
    <col min="2814" max="2814" width="15.5703125" style="4" customWidth="1"/>
    <col min="2815" max="2815" width="0" style="4" hidden="1" customWidth="1"/>
    <col min="2816" max="2816" width="16.42578125" style="4" customWidth="1"/>
    <col min="2817" max="2817" width="20.140625" style="4" customWidth="1"/>
    <col min="2818" max="2818" width="18.28515625" style="4" customWidth="1"/>
    <col min="2819" max="2819" width="14.85546875" style="4" customWidth="1"/>
    <col min="2820" max="2820" width="18.42578125" style="4" bestFit="1" customWidth="1"/>
    <col min="2821" max="2821" width="13.42578125" style="4" bestFit="1" customWidth="1"/>
    <col min="2822" max="2822" width="16.5703125" style="4" customWidth="1"/>
    <col min="2823" max="3054" width="9.140625" style="4"/>
    <col min="3055" max="3055" width="16.42578125" style="4" customWidth="1"/>
    <col min="3056" max="3057" width="14.85546875" style="4" customWidth="1"/>
    <col min="3058" max="3058" width="16.7109375" style="4" customWidth="1"/>
    <col min="3059" max="3061" width="14.85546875" style="4" customWidth="1"/>
    <col min="3062" max="3062" width="15.5703125" style="4" customWidth="1"/>
    <col min="3063" max="3069" width="14.85546875" style="4" customWidth="1"/>
    <col min="3070" max="3070" width="15.5703125" style="4" customWidth="1"/>
    <col min="3071" max="3071" width="0" style="4" hidden="1" customWidth="1"/>
    <col min="3072" max="3072" width="16.42578125" style="4" customWidth="1"/>
    <col min="3073" max="3073" width="20.140625" style="4" customWidth="1"/>
    <col min="3074" max="3074" width="18.28515625" style="4" customWidth="1"/>
    <col min="3075" max="3075" width="14.85546875" style="4" customWidth="1"/>
    <col min="3076" max="3076" width="18.42578125" style="4" bestFit="1" customWidth="1"/>
    <col min="3077" max="3077" width="13.42578125" style="4" bestFit="1" customWidth="1"/>
    <col min="3078" max="3078" width="16.5703125" style="4" customWidth="1"/>
    <col min="3079" max="3310" width="9.140625" style="4"/>
    <col min="3311" max="3311" width="16.42578125" style="4" customWidth="1"/>
    <col min="3312" max="3313" width="14.85546875" style="4" customWidth="1"/>
    <col min="3314" max="3314" width="16.7109375" style="4" customWidth="1"/>
    <col min="3315" max="3317" width="14.85546875" style="4" customWidth="1"/>
    <col min="3318" max="3318" width="15.5703125" style="4" customWidth="1"/>
    <col min="3319" max="3325" width="14.85546875" style="4" customWidth="1"/>
    <col min="3326" max="3326" width="15.5703125" style="4" customWidth="1"/>
    <col min="3327" max="3327" width="0" style="4" hidden="1" customWidth="1"/>
    <col min="3328" max="3328" width="16.42578125" style="4" customWidth="1"/>
    <col min="3329" max="3329" width="20.140625" style="4" customWidth="1"/>
    <col min="3330" max="3330" width="18.28515625" style="4" customWidth="1"/>
    <col min="3331" max="3331" width="14.85546875" style="4" customWidth="1"/>
    <col min="3332" max="3332" width="18.42578125" style="4" bestFit="1" customWidth="1"/>
    <col min="3333" max="3333" width="13.42578125" style="4" bestFit="1" customWidth="1"/>
    <col min="3334" max="3334" width="16.5703125" style="4" customWidth="1"/>
    <col min="3335" max="3566" width="9.140625" style="4"/>
    <col min="3567" max="3567" width="16.42578125" style="4" customWidth="1"/>
    <col min="3568" max="3569" width="14.85546875" style="4" customWidth="1"/>
    <col min="3570" max="3570" width="16.7109375" style="4" customWidth="1"/>
    <col min="3571" max="3573" width="14.85546875" style="4" customWidth="1"/>
    <col min="3574" max="3574" width="15.5703125" style="4" customWidth="1"/>
    <col min="3575" max="3581" width="14.85546875" style="4" customWidth="1"/>
    <col min="3582" max="3582" width="15.5703125" style="4" customWidth="1"/>
    <col min="3583" max="3583" width="0" style="4" hidden="1" customWidth="1"/>
    <col min="3584" max="3584" width="16.42578125" style="4" customWidth="1"/>
    <col min="3585" max="3585" width="20.140625" style="4" customWidth="1"/>
    <col min="3586" max="3586" width="18.28515625" style="4" customWidth="1"/>
    <col min="3587" max="3587" width="14.85546875" style="4" customWidth="1"/>
    <col min="3588" max="3588" width="18.42578125" style="4" bestFit="1" customWidth="1"/>
    <col min="3589" max="3589" width="13.42578125" style="4" bestFit="1" customWidth="1"/>
    <col min="3590" max="3590" width="16.5703125" style="4" customWidth="1"/>
    <col min="3591" max="3822" width="9.140625" style="4"/>
    <col min="3823" max="3823" width="16.42578125" style="4" customWidth="1"/>
    <col min="3824" max="3825" width="14.85546875" style="4" customWidth="1"/>
    <col min="3826" max="3826" width="16.7109375" style="4" customWidth="1"/>
    <col min="3827" max="3829" width="14.85546875" style="4" customWidth="1"/>
    <col min="3830" max="3830" width="15.5703125" style="4" customWidth="1"/>
    <col min="3831" max="3837" width="14.85546875" style="4" customWidth="1"/>
    <col min="3838" max="3838" width="15.5703125" style="4" customWidth="1"/>
    <col min="3839" max="3839" width="0" style="4" hidden="1" customWidth="1"/>
    <col min="3840" max="3840" width="16.42578125" style="4" customWidth="1"/>
    <col min="3841" max="3841" width="20.140625" style="4" customWidth="1"/>
    <col min="3842" max="3842" width="18.28515625" style="4" customWidth="1"/>
    <col min="3843" max="3843" width="14.85546875" style="4" customWidth="1"/>
    <col min="3844" max="3844" width="18.42578125" style="4" bestFit="1" customWidth="1"/>
    <col min="3845" max="3845" width="13.42578125" style="4" bestFit="1" customWidth="1"/>
    <col min="3846" max="3846" width="16.5703125" style="4" customWidth="1"/>
    <col min="3847" max="4078" width="9.140625" style="4"/>
    <col min="4079" max="4079" width="16.42578125" style="4" customWidth="1"/>
    <col min="4080" max="4081" width="14.85546875" style="4" customWidth="1"/>
    <col min="4082" max="4082" width="16.7109375" style="4" customWidth="1"/>
    <col min="4083" max="4085" width="14.85546875" style="4" customWidth="1"/>
    <col min="4086" max="4086" width="15.5703125" style="4" customWidth="1"/>
    <col min="4087" max="4093" width="14.85546875" style="4" customWidth="1"/>
    <col min="4094" max="4094" width="15.5703125" style="4" customWidth="1"/>
    <col min="4095" max="4095" width="0" style="4" hidden="1" customWidth="1"/>
    <col min="4096" max="4096" width="16.42578125" style="4" customWidth="1"/>
    <col min="4097" max="4097" width="20.140625" style="4" customWidth="1"/>
    <col min="4098" max="4098" width="18.28515625" style="4" customWidth="1"/>
    <col min="4099" max="4099" width="14.85546875" style="4" customWidth="1"/>
    <col min="4100" max="4100" width="18.42578125" style="4" bestFit="1" customWidth="1"/>
    <col min="4101" max="4101" width="13.42578125" style="4" bestFit="1" customWidth="1"/>
    <col min="4102" max="4102" width="16.5703125" style="4" customWidth="1"/>
    <col min="4103" max="4334" width="9.140625" style="4"/>
    <col min="4335" max="4335" width="16.42578125" style="4" customWidth="1"/>
    <col min="4336" max="4337" width="14.85546875" style="4" customWidth="1"/>
    <col min="4338" max="4338" width="16.7109375" style="4" customWidth="1"/>
    <col min="4339" max="4341" width="14.85546875" style="4" customWidth="1"/>
    <col min="4342" max="4342" width="15.5703125" style="4" customWidth="1"/>
    <col min="4343" max="4349" width="14.85546875" style="4" customWidth="1"/>
    <col min="4350" max="4350" width="15.5703125" style="4" customWidth="1"/>
    <col min="4351" max="4351" width="0" style="4" hidden="1" customWidth="1"/>
    <col min="4352" max="4352" width="16.42578125" style="4" customWidth="1"/>
    <col min="4353" max="4353" width="20.140625" style="4" customWidth="1"/>
    <col min="4354" max="4354" width="18.28515625" style="4" customWidth="1"/>
    <col min="4355" max="4355" width="14.85546875" style="4" customWidth="1"/>
    <col min="4356" max="4356" width="18.42578125" style="4" bestFit="1" customWidth="1"/>
    <col min="4357" max="4357" width="13.42578125" style="4" bestFit="1" customWidth="1"/>
    <col min="4358" max="4358" width="16.5703125" style="4" customWidth="1"/>
    <col min="4359" max="4590" width="9.140625" style="4"/>
    <col min="4591" max="4591" width="16.42578125" style="4" customWidth="1"/>
    <col min="4592" max="4593" width="14.85546875" style="4" customWidth="1"/>
    <col min="4594" max="4594" width="16.7109375" style="4" customWidth="1"/>
    <col min="4595" max="4597" width="14.85546875" style="4" customWidth="1"/>
    <col min="4598" max="4598" width="15.5703125" style="4" customWidth="1"/>
    <col min="4599" max="4605" width="14.85546875" style="4" customWidth="1"/>
    <col min="4606" max="4606" width="15.5703125" style="4" customWidth="1"/>
    <col min="4607" max="4607" width="0" style="4" hidden="1" customWidth="1"/>
    <col min="4608" max="4608" width="16.42578125" style="4" customWidth="1"/>
    <col min="4609" max="4609" width="20.140625" style="4" customWidth="1"/>
    <col min="4610" max="4610" width="18.28515625" style="4" customWidth="1"/>
    <col min="4611" max="4611" width="14.85546875" style="4" customWidth="1"/>
    <col min="4612" max="4612" width="18.42578125" style="4" bestFit="1" customWidth="1"/>
    <col min="4613" max="4613" width="13.42578125" style="4" bestFit="1" customWidth="1"/>
    <col min="4614" max="4614" width="16.5703125" style="4" customWidth="1"/>
    <col min="4615" max="4846" width="9.140625" style="4"/>
    <col min="4847" max="4847" width="16.42578125" style="4" customWidth="1"/>
    <col min="4848" max="4849" width="14.85546875" style="4" customWidth="1"/>
    <col min="4850" max="4850" width="16.7109375" style="4" customWidth="1"/>
    <col min="4851" max="4853" width="14.85546875" style="4" customWidth="1"/>
    <col min="4854" max="4854" width="15.5703125" style="4" customWidth="1"/>
    <col min="4855" max="4861" width="14.85546875" style="4" customWidth="1"/>
    <col min="4862" max="4862" width="15.5703125" style="4" customWidth="1"/>
    <col min="4863" max="4863" width="0" style="4" hidden="1" customWidth="1"/>
    <col min="4864" max="4864" width="16.42578125" style="4" customWidth="1"/>
    <col min="4865" max="4865" width="20.140625" style="4" customWidth="1"/>
    <col min="4866" max="4866" width="18.28515625" style="4" customWidth="1"/>
    <col min="4867" max="4867" width="14.85546875" style="4" customWidth="1"/>
    <col min="4868" max="4868" width="18.42578125" style="4" bestFit="1" customWidth="1"/>
    <col min="4869" max="4869" width="13.42578125" style="4" bestFit="1" customWidth="1"/>
    <col min="4870" max="4870" width="16.5703125" style="4" customWidth="1"/>
    <col min="4871" max="5102" width="9.140625" style="4"/>
    <col min="5103" max="5103" width="16.42578125" style="4" customWidth="1"/>
    <col min="5104" max="5105" width="14.85546875" style="4" customWidth="1"/>
    <col min="5106" max="5106" width="16.7109375" style="4" customWidth="1"/>
    <col min="5107" max="5109" width="14.85546875" style="4" customWidth="1"/>
    <col min="5110" max="5110" width="15.5703125" style="4" customWidth="1"/>
    <col min="5111" max="5117" width="14.85546875" style="4" customWidth="1"/>
    <col min="5118" max="5118" width="15.5703125" style="4" customWidth="1"/>
    <col min="5119" max="5119" width="0" style="4" hidden="1" customWidth="1"/>
    <col min="5120" max="5120" width="16.42578125" style="4" customWidth="1"/>
    <col min="5121" max="5121" width="20.140625" style="4" customWidth="1"/>
    <col min="5122" max="5122" width="18.28515625" style="4" customWidth="1"/>
    <col min="5123" max="5123" width="14.85546875" style="4" customWidth="1"/>
    <col min="5124" max="5124" width="18.42578125" style="4" bestFit="1" customWidth="1"/>
    <col min="5125" max="5125" width="13.42578125" style="4" bestFit="1" customWidth="1"/>
    <col min="5126" max="5126" width="16.5703125" style="4" customWidth="1"/>
    <col min="5127" max="5358" width="9.140625" style="4"/>
    <col min="5359" max="5359" width="16.42578125" style="4" customWidth="1"/>
    <col min="5360" max="5361" width="14.85546875" style="4" customWidth="1"/>
    <col min="5362" max="5362" width="16.7109375" style="4" customWidth="1"/>
    <col min="5363" max="5365" width="14.85546875" style="4" customWidth="1"/>
    <col min="5366" max="5366" width="15.5703125" style="4" customWidth="1"/>
    <col min="5367" max="5373" width="14.85546875" style="4" customWidth="1"/>
    <col min="5374" max="5374" width="15.5703125" style="4" customWidth="1"/>
    <col min="5375" max="5375" width="0" style="4" hidden="1" customWidth="1"/>
    <col min="5376" max="5376" width="16.42578125" style="4" customWidth="1"/>
    <col min="5377" max="5377" width="20.140625" style="4" customWidth="1"/>
    <col min="5378" max="5378" width="18.28515625" style="4" customWidth="1"/>
    <col min="5379" max="5379" width="14.85546875" style="4" customWidth="1"/>
    <col min="5380" max="5380" width="18.42578125" style="4" bestFit="1" customWidth="1"/>
    <col min="5381" max="5381" width="13.42578125" style="4" bestFit="1" customWidth="1"/>
    <col min="5382" max="5382" width="16.5703125" style="4" customWidth="1"/>
    <col min="5383" max="5614" width="9.140625" style="4"/>
    <col min="5615" max="5615" width="16.42578125" style="4" customWidth="1"/>
    <col min="5616" max="5617" width="14.85546875" style="4" customWidth="1"/>
    <col min="5618" max="5618" width="16.7109375" style="4" customWidth="1"/>
    <col min="5619" max="5621" width="14.85546875" style="4" customWidth="1"/>
    <col min="5622" max="5622" width="15.5703125" style="4" customWidth="1"/>
    <col min="5623" max="5629" width="14.85546875" style="4" customWidth="1"/>
    <col min="5630" max="5630" width="15.5703125" style="4" customWidth="1"/>
    <col min="5631" max="5631" width="0" style="4" hidden="1" customWidth="1"/>
    <col min="5632" max="5632" width="16.42578125" style="4" customWidth="1"/>
    <col min="5633" max="5633" width="20.140625" style="4" customWidth="1"/>
    <col min="5634" max="5634" width="18.28515625" style="4" customWidth="1"/>
    <col min="5635" max="5635" width="14.85546875" style="4" customWidth="1"/>
    <col min="5636" max="5636" width="18.42578125" style="4" bestFit="1" customWidth="1"/>
    <col min="5637" max="5637" width="13.42578125" style="4" bestFit="1" customWidth="1"/>
    <col min="5638" max="5638" width="16.5703125" style="4" customWidth="1"/>
    <col min="5639" max="5870" width="9.140625" style="4"/>
    <col min="5871" max="5871" width="16.42578125" style="4" customWidth="1"/>
    <col min="5872" max="5873" width="14.85546875" style="4" customWidth="1"/>
    <col min="5874" max="5874" width="16.7109375" style="4" customWidth="1"/>
    <col min="5875" max="5877" width="14.85546875" style="4" customWidth="1"/>
    <col min="5878" max="5878" width="15.5703125" style="4" customWidth="1"/>
    <col min="5879" max="5885" width="14.85546875" style="4" customWidth="1"/>
    <col min="5886" max="5886" width="15.5703125" style="4" customWidth="1"/>
    <col min="5887" max="5887" width="0" style="4" hidden="1" customWidth="1"/>
    <col min="5888" max="5888" width="16.42578125" style="4" customWidth="1"/>
    <col min="5889" max="5889" width="20.140625" style="4" customWidth="1"/>
    <col min="5890" max="5890" width="18.28515625" style="4" customWidth="1"/>
    <col min="5891" max="5891" width="14.85546875" style="4" customWidth="1"/>
    <col min="5892" max="5892" width="18.42578125" style="4" bestFit="1" customWidth="1"/>
    <col min="5893" max="5893" width="13.42578125" style="4" bestFit="1" customWidth="1"/>
    <col min="5894" max="5894" width="16.5703125" style="4" customWidth="1"/>
    <col min="5895" max="6126" width="9.140625" style="4"/>
    <col min="6127" max="6127" width="16.42578125" style="4" customWidth="1"/>
    <col min="6128" max="6129" width="14.85546875" style="4" customWidth="1"/>
    <col min="6130" max="6130" width="16.7109375" style="4" customWidth="1"/>
    <col min="6131" max="6133" width="14.85546875" style="4" customWidth="1"/>
    <col min="6134" max="6134" width="15.5703125" style="4" customWidth="1"/>
    <col min="6135" max="6141" width="14.85546875" style="4" customWidth="1"/>
    <col min="6142" max="6142" width="15.5703125" style="4" customWidth="1"/>
    <col min="6143" max="6143" width="0" style="4" hidden="1" customWidth="1"/>
    <col min="6144" max="6144" width="16.42578125" style="4" customWidth="1"/>
    <col min="6145" max="6145" width="20.140625" style="4" customWidth="1"/>
    <col min="6146" max="6146" width="18.28515625" style="4" customWidth="1"/>
    <col min="6147" max="6147" width="14.85546875" style="4" customWidth="1"/>
    <col min="6148" max="6148" width="18.42578125" style="4" bestFit="1" customWidth="1"/>
    <col min="6149" max="6149" width="13.42578125" style="4" bestFit="1" customWidth="1"/>
    <col min="6150" max="6150" width="16.5703125" style="4" customWidth="1"/>
    <col min="6151" max="6382" width="9.140625" style="4"/>
    <col min="6383" max="6383" width="16.42578125" style="4" customWidth="1"/>
    <col min="6384" max="6385" width="14.85546875" style="4" customWidth="1"/>
    <col min="6386" max="6386" width="16.7109375" style="4" customWidth="1"/>
    <col min="6387" max="6389" width="14.85546875" style="4" customWidth="1"/>
    <col min="6390" max="6390" width="15.5703125" style="4" customWidth="1"/>
    <col min="6391" max="6397" width="14.85546875" style="4" customWidth="1"/>
    <col min="6398" max="6398" width="15.5703125" style="4" customWidth="1"/>
    <col min="6399" max="6399" width="0" style="4" hidden="1" customWidth="1"/>
    <col min="6400" max="6400" width="16.42578125" style="4" customWidth="1"/>
    <col min="6401" max="6401" width="20.140625" style="4" customWidth="1"/>
    <col min="6402" max="6402" width="18.28515625" style="4" customWidth="1"/>
    <col min="6403" max="6403" width="14.85546875" style="4" customWidth="1"/>
    <col min="6404" max="6404" width="18.42578125" style="4" bestFit="1" customWidth="1"/>
    <col min="6405" max="6405" width="13.42578125" style="4" bestFit="1" customWidth="1"/>
    <col min="6406" max="6406" width="16.5703125" style="4" customWidth="1"/>
    <col min="6407" max="6638" width="9.140625" style="4"/>
    <col min="6639" max="6639" width="16.42578125" style="4" customWidth="1"/>
    <col min="6640" max="6641" width="14.85546875" style="4" customWidth="1"/>
    <col min="6642" max="6642" width="16.7109375" style="4" customWidth="1"/>
    <col min="6643" max="6645" width="14.85546875" style="4" customWidth="1"/>
    <col min="6646" max="6646" width="15.5703125" style="4" customWidth="1"/>
    <col min="6647" max="6653" width="14.85546875" style="4" customWidth="1"/>
    <col min="6654" max="6654" width="15.5703125" style="4" customWidth="1"/>
    <col min="6655" max="6655" width="0" style="4" hidden="1" customWidth="1"/>
    <col min="6656" max="6656" width="16.42578125" style="4" customWidth="1"/>
    <col min="6657" max="6657" width="20.140625" style="4" customWidth="1"/>
    <col min="6658" max="6658" width="18.28515625" style="4" customWidth="1"/>
    <col min="6659" max="6659" width="14.85546875" style="4" customWidth="1"/>
    <col min="6660" max="6660" width="18.42578125" style="4" bestFit="1" customWidth="1"/>
    <col min="6661" max="6661" width="13.42578125" style="4" bestFit="1" customWidth="1"/>
    <col min="6662" max="6662" width="16.5703125" style="4" customWidth="1"/>
    <col min="6663" max="6894" width="9.140625" style="4"/>
    <col min="6895" max="6895" width="16.42578125" style="4" customWidth="1"/>
    <col min="6896" max="6897" width="14.85546875" style="4" customWidth="1"/>
    <col min="6898" max="6898" width="16.7109375" style="4" customWidth="1"/>
    <col min="6899" max="6901" width="14.85546875" style="4" customWidth="1"/>
    <col min="6902" max="6902" width="15.5703125" style="4" customWidth="1"/>
    <col min="6903" max="6909" width="14.85546875" style="4" customWidth="1"/>
    <col min="6910" max="6910" width="15.5703125" style="4" customWidth="1"/>
    <col min="6911" max="6911" width="0" style="4" hidden="1" customWidth="1"/>
    <col min="6912" max="6912" width="16.42578125" style="4" customWidth="1"/>
    <col min="6913" max="6913" width="20.140625" style="4" customWidth="1"/>
    <col min="6914" max="6914" width="18.28515625" style="4" customWidth="1"/>
    <col min="6915" max="6915" width="14.85546875" style="4" customWidth="1"/>
    <col min="6916" max="6916" width="18.42578125" style="4" bestFit="1" customWidth="1"/>
    <col min="6917" max="6917" width="13.42578125" style="4" bestFit="1" customWidth="1"/>
    <col min="6918" max="6918" width="16.5703125" style="4" customWidth="1"/>
    <col min="6919" max="7150" width="9.140625" style="4"/>
    <col min="7151" max="7151" width="16.42578125" style="4" customWidth="1"/>
    <col min="7152" max="7153" width="14.85546875" style="4" customWidth="1"/>
    <col min="7154" max="7154" width="16.7109375" style="4" customWidth="1"/>
    <col min="7155" max="7157" width="14.85546875" style="4" customWidth="1"/>
    <col min="7158" max="7158" width="15.5703125" style="4" customWidth="1"/>
    <col min="7159" max="7165" width="14.85546875" style="4" customWidth="1"/>
    <col min="7166" max="7166" width="15.5703125" style="4" customWidth="1"/>
    <col min="7167" max="7167" width="0" style="4" hidden="1" customWidth="1"/>
    <col min="7168" max="7168" width="16.42578125" style="4" customWidth="1"/>
    <col min="7169" max="7169" width="20.140625" style="4" customWidth="1"/>
    <col min="7170" max="7170" width="18.28515625" style="4" customWidth="1"/>
    <col min="7171" max="7171" width="14.85546875" style="4" customWidth="1"/>
    <col min="7172" max="7172" width="18.42578125" style="4" bestFit="1" customWidth="1"/>
    <col min="7173" max="7173" width="13.42578125" style="4" bestFit="1" customWidth="1"/>
    <col min="7174" max="7174" width="16.5703125" style="4" customWidth="1"/>
    <col min="7175" max="7406" width="9.140625" style="4"/>
    <col min="7407" max="7407" width="16.42578125" style="4" customWidth="1"/>
    <col min="7408" max="7409" width="14.85546875" style="4" customWidth="1"/>
    <col min="7410" max="7410" width="16.7109375" style="4" customWidth="1"/>
    <col min="7411" max="7413" width="14.85546875" style="4" customWidth="1"/>
    <col min="7414" max="7414" width="15.5703125" style="4" customWidth="1"/>
    <col min="7415" max="7421" width="14.85546875" style="4" customWidth="1"/>
    <col min="7422" max="7422" width="15.5703125" style="4" customWidth="1"/>
    <col min="7423" max="7423" width="0" style="4" hidden="1" customWidth="1"/>
    <col min="7424" max="7424" width="16.42578125" style="4" customWidth="1"/>
    <col min="7425" max="7425" width="20.140625" style="4" customWidth="1"/>
    <col min="7426" max="7426" width="18.28515625" style="4" customWidth="1"/>
    <col min="7427" max="7427" width="14.85546875" style="4" customWidth="1"/>
    <col min="7428" max="7428" width="18.42578125" style="4" bestFit="1" customWidth="1"/>
    <col min="7429" max="7429" width="13.42578125" style="4" bestFit="1" customWidth="1"/>
    <col min="7430" max="7430" width="16.5703125" style="4" customWidth="1"/>
    <col min="7431" max="7662" width="9.140625" style="4"/>
    <col min="7663" max="7663" width="16.42578125" style="4" customWidth="1"/>
    <col min="7664" max="7665" width="14.85546875" style="4" customWidth="1"/>
    <col min="7666" max="7666" width="16.7109375" style="4" customWidth="1"/>
    <col min="7667" max="7669" width="14.85546875" style="4" customWidth="1"/>
    <col min="7670" max="7670" width="15.5703125" style="4" customWidth="1"/>
    <col min="7671" max="7677" width="14.85546875" style="4" customWidth="1"/>
    <col min="7678" max="7678" width="15.5703125" style="4" customWidth="1"/>
    <col min="7679" max="7679" width="0" style="4" hidden="1" customWidth="1"/>
    <col min="7680" max="7680" width="16.42578125" style="4" customWidth="1"/>
    <col min="7681" max="7681" width="20.140625" style="4" customWidth="1"/>
    <col min="7682" max="7682" width="18.28515625" style="4" customWidth="1"/>
    <col min="7683" max="7683" width="14.85546875" style="4" customWidth="1"/>
    <col min="7684" max="7684" width="18.42578125" style="4" bestFit="1" customWidth="1"/>
    <col min="7685" max="7685" width="13.42578125" style="4" bestFit="1" customWidth="1"/>
    <col min="7686" max="7686" width="16.5703125" style="4" customWidth="1"/>
    <col min="7687" max="7918" width="9.140625" style="4"/>
    <col min="7919" max="7919" width="16.42578125" style="4" customWidth="1"/>
    <col min="7920" max="7921" width="14.85546875" style="4" customWidth="1"/>
    <col min="7922" max="7922" width="16.7109375" style="4" customWidth="1"/>
    <col min="7923" max="7925" width="14.85546875" style="4" customWidth="1"/>
    <col min="7926" max="7926" width="15.5703125" style="4" customWidth="1"/>
    <col min="7927" max="7933" width="14.85546875" style="4" customWidth="1"/>
    <col min="7934" max="7934" width="15.5703125" style="4" customWidth="1"/>
    <col min="7935" max="7935" width="0" style="4" hidden="1" customWidth="1"/>
    <col min="7936" max="7936" width="16.42578125" style="4" customWidth="1"/>
    <col min="7937" max="7937" width="20.140625" style="4" customWidth="1"/>
    <col min="7938" max="7938" width="18.28515625" style="4" customWidth="1"/>
    <col min="7939" max="7939" width="14.85546875" style="4" customWidth="1"/>
    <col min="7940" max="7940" width="18.42578125" style="4" bestFit="1" customWidth="1"/>
    <col min="7941" max="7941" width="13.42578125" style="4" bestFit="1" customWidth="1"/>
    <col min="7942" max="7942" width="16.5703125" style="4" customWidth="1"/>
    <col min="7943" max="8174" width="9.140625" style="4"/>
    <col min="8175" max="8175" width="16.42578125" style="4" customWidth="1"/>
    <col min="8176" max="8177" width="14.85546875" style="4" customWidth="1"/>
    <col min="8178" max="8178" width="16.7109375" style="4" customWidth="1"/>
    <col min="8179" max="8181" width="14.85546875" style="4" customWidth="1"/>
    <col min="8182" max="8182" width="15.5703125" style="4" customWidth="1"/>
    <col min="8183" max="8189" width="14.85546875" style="4" customWidth="1"/>
    <col min="8190" max="8190" width="15.5703125" style="4" customWidth="1"/>
    <col min="8191" max="8191" width="0" style="4" hidden="1" customWidth="1"/>
    <col min="8192" max="8192" width="16.42578125" style="4" customWidth="1"/>
    <col min="8193" max="8193" width="20.140625" style="4" customWidth="1"/>
    <col min="8194" max="8194" width="18.28515625" style="4" customWidth="1"/>
    <col min="8195" max="8195" width="14.85546875" style="4" customWidth="1"/>
    <col min="8196" max="8196" width="18.42578125" style="4" bestFit="1" customWidth="1"/>
    <col min="8197" max="8197" width="13.42578125" style="4" bestFit="1" customWidth="1"/>
    <col min="8198" max="8198" width="16.5703125" style="4" customWidth="1"/>
    <col min="8199" max="8430" width="9.140625" style="4"/>
    <col min="8431" max="8431" width="16.42578125" style="4" customWidth="1"/>
    <col min="8432" max="8433" width="14.85546875" style="4" customWidth="1"/>
    <col min="8434" max="8434" width="16.7109375" style="4" customWidth="1"/>
    <col min="8435" max="8437" width="14.85546875" style="4" customWidth="1"/>
    <col min="8438" max="8438" width="15.5703125" style="4" customWidth="1"/>
    <col min="8439" max="8445" width="14.85546875" style="4" customWidth="1"/>
    <col min="8446" max="8446" width="15.5703125" style="4" customWidth="1"/>
    <col min="8447" max="8447" width="0" style="4" hidden="1" customWidth="1"/>
    <col min="8448" max="8448" width="16.42578125" style="4" customWidth="1"/>
    <col min="8449" max="8449" width="20.140625" style="4" customWidth="1"/>
    <col min="8450" max="8450" width="18.28515625" style="4" customWidth="1"/>
    <col min="8451" max="8451" width="14.85546875" style="4" customWidth="1"/>
    <col min="8452" max="8452" width="18.42578125" style="4" bestFit="1" customWidth="1"/>
    <col min="8453" max="8453" width="13.42578125" style="4" bestFit="1" customWidth="1"/>
    <col min="8454" max="8454" width="16.5703125" style="4" customWidth="1"/>
    <col min="8455" max="8686" width="9.140625" style="4"/>
    <col min="8687" max="8687" width="16.42578125" style="4" customWidth="1"/>
    <col min="8688" max="8689" width="14.85546875" style="4" customWidth="1"/>
    <col min="8690" max="8690" width="16.7109375" style="4" customWidth="1"/>
    <col min="8691" max="8693" width="14.85546875" style="4" customWidth="1"/>
    <col min="8694" max="8694" width="15.5703125" style="4" customWidth="1"/>
    <col min="8695" max="8701" width="14.85546875" style="4" customWidth="1"/>
    <col min="8702" max="8702" width="15.5703125" style="4" customWidth="1"/>
    <col min="8703" max="8703" width="0" style="4" hidden="1" customWidth="1"/>
    <col min="8704" max="8704" width="16.42578125" style="4" customWidth="1"/>
    <col min="8705" max="8705" width="20.140625" style="4" customWidth="1"/>
    <col min="8706" max="8706" width="18.28515625" style="4" customWidth="1"/>
    <col min="8707" max="8707" width="14.85546875" style="4" customWidth="1"/>
    <col min="8708" max="8708" width="18.42578125" style="4" bestFit="1" customWidth="1"/>
    <col min="8709" max="8709" width="13.42578125" style="4" bestFit="1" customWidth="1"/>
    <col min="8710" max="8710" width="16.5703125" style="4" customWidth="1"/>
    <col min="8711" max="8942" width="9.140625" style="4"/>
    <col min="8943" max="8943" width="16.42578125" style="4" customWidth="1"/>
    <col min="8944" max="8945" width="14.85546875" style="4" customWidth="1"/>
    <col min="8946" max="8946" width="16.7109375" style="4" customWidth="1"/>
    <col min="8947" max="8949" width="14.85546875" style="4" customWidth="1"/>
    <col min="8950" max="8950" width="15.5703125" style="4" customWidth="1"/>
    <col min="8951" max="8957" width="14.85546875" style="4" customWidth="1"/>
    <col min="8958" max="8958" width="15.5703125" style="4" customWidth="1"/>
    <col min="8959" max="8959" width="0" style="4" hidden="1" customWidth="1"/>
    <col min="8960" max="8960" width="16.42578125" style="4" customWidth="1"/>
    <col min="8961" max="8961" width="20.140625" style="4" customWidth="1"/>
    <col min="8962" max="8962" width="18.28515625" style="4" customWidth="1"/>
    <col min="8963" max="8963" width="14.85546875" style="4" customWidth="1"/>
    <col min="8964" max="8964" width="18.42578125" style="4" bestFit="1" customWidth="1"/>
    <col min="8965" max="8965" width="13.42578125" style="4" bestFit="1" customWidth="1"/>
    <col min="8966" max="8966" width="16.5703125" style="4" customWidth="1"/>
    <col min="8967" max="9198" width="9.140625" style="4"/>
    <col min="9199" max="9199" width="16.42578125" style="4" customWidth="1"/>
    <col min="9200" max="9201" width="14.85546875" style="4" customWidth="1"/>
    <col min="9202" max="9202" width="16.7109375" style="4" customWidth="1"/>
    <col min="9203" max="9205" width="14.85546875" style="4" customWidth="1"/>
    <col min="9206" max="9206" width="15.5703125" style="4" customWidth="1"/>
    <col min="9207" max="9213" width="14.85546875" style="4" customWidth="1"/>
    <col min="9214" max="9214" width="15.5703125" style="4" customWidth="1"/>
    <col min="9215" max="9215" width="0" style="4" hidden="1" customWidth="1"/>
    <col min="9216" max="9216" width="16.42578125" style="4" customWidth="1"/>
    <col min="9217" max="9217" width="20.140625" style="4" customWidth="1"/>
    <col min="9218" max="9218" width="18.28515625" style="4" customWidth="1"/>
    <col min="9219" max="9219" width="14.85546875" style="4" customWidth="1"/>
    <col min="9220" max="9220" width="18.42578125" style="4" bestFit="1" customWidth="1"/>
    <col min="9221" max="9221" width="13.42578125" style="4" bestFit="1" customWidth="1"/>
    <col min="9222" max="9222" width="16.5703125" style="4" customWidth="1"/>
    <col min="9223" max="9454" width="9.140625" style="4"/>
    <col min="9455" max="9455" width="16.42578125" style="4" customWidth="1"/>
    <col min="9456" max="9457" width="14.85546875" style="4" customWidth="1"/>
    <col min="9458" max="9458" width="16.7109375" style="4" customWidth="1"/>
    <col min="9459" max="9461" width="14.85546875" style="4" customWidth="1"/>
    <col min="9462" max="9462" width="15.5703125" style="4" customWidth="1"/>
    <col min="9463" max="9469" width="14.85546875" style="4" customWidth="1"/>
    <col min="9470" max="9470" width="15.5703125" style="4" customWidth="1"/>
    <col min="9471" max="9471" width="0" style="4" hidden="1" customWidth="1"/>
    <col min="9472" max="9472" width="16.42578125" style="4" customWidth="1"/>
    <col min="9473" max="9473" width="20.140625" style="4" customWidth="1"/>
    <col min="9474" max="9474" width="18.28515625" style="4" customWidth="1"/>
    <col min="9475" max="9475" width="14.85546875" style="4" customWidth="1"/>
    <col min="9476" max="9476" width="18.42578125" style="4" bestFit="1" customWidth="1"/>
    <col min="9477" max="9477" width="13.42578125" style="4" bestFit="1" customWidth="1"/>
    <col min="9478" max="9478" width="16.5703125" style="4" customWidth="1"/>
    <col min="9479" max="9710" width="9.140625" style="4"/>
    <col min="9711" max="9711" width="16.42578125" style="4" customWidth="1"/>
    <col min="9712" max="9713" width="14.85546875" style="4" customWidth="1"/>
    <col min="9714" max="9714" width="16.7109375" style="4" customWidth="1"/>
    <col min="9715" max="9717" width="14.85546875" style="4" customWidth="1"/>
    <col min="9718" max="9718" width="15.5703125" style="4" customWidth="1"/>
    <col min="9719" max="9725" width="14.85546875" style="4" customWidth="1"/>
    <col min="9726" max="9726" width="15.5703125" style="4" customWidth="1"/>
    <col min="9727" max="9727" width="0" style="4" hidden="1" customWidth="1"/>
    <col min="9728" max="9728" width="16.42578125" style="4" customWidth="1"/>
    <col min="9729" max="9729" width="20.140625" style="4" customWidth="1"/>
    <col min="9730" max="9730" width="18.28515625" style="4" customWidth="1"/>
    <col min="9731" max="9731" width="14.85546875" style="4" customWidth="1"/>
    <col min="9732" max="9732" width="18.42578125" style="4" bestFit="1" customWidth="1"/>
    <col min="9733" max="9733" width="13.42578125" style="4" bestFit="1" customWidth="1"/>
    <col min="9734" max="9734" width="16.5703125" style="4" customWidth="1"/>
    <col min="9735" max="9966" width="9.140625" style="4"/>
    <col min="9967" max="9967" width="16.42578125" style="4" customWidth="1"/>
    <col min="9968" max="9969" width="14.85546875" style="4" customWidth="1"/>
    <col min="9970" max="9970" width="16.7109375" style="4" customWidth="1"/>
    <col min="9971" max="9973" width="14.85546875" style="4" customWidth="1"/>
    <col min="9974" max="9974" width="15.5703125" style="4" customWidth="1"/>
    <col min="9975" max="9981" width="14.85546875" style="4" customWidth="1"/>
    <col min="9982" max="9982" width="15.5703125" style="4" customWidth="1"/>
    <col min="9983" max="9983" width="0" style="4" hidden="1" customWidth="1"/>
    <col min="9984" max="9984" width="16.42578125" style="4" customWidth="1"/>
    <col min="9985" max="9985" width="20.140625" style="4" customWidth="1"/>
    <col min="9986" max="9986" width="18.28515625" style="4" customWidth="1"/>
    <col min="9987" max="9987" width="14.85546875" style="4" customWidth="1"/>
    <col min="9988" max="9988" width="18.42578125" style="4" bestFit="1" customWidth="1"/>
    <col min="9989" max="9989" width="13.42578125" style="4" bestFit="1" customWidth="1"/>
    <col min="9990" max="9990" width="16.5703125" style="4" customWidth="1"/>
    <col min="9991" max="10222" width="9.140625" style="4"/>
    <col min="10223" max="10223" width="16.42578125" style="4" customWidth="1"/>
    <col min="10224" max="10225" width="14.85546875" style="4" customWidth="1"/>
    <col min="10226" max="10226" width="16.7109375" style="4" customWidth="1"/>
    <col min="10227" max="10229" width="14.85546875" style="4" customWidth="1"/>
    <col min="10230" max="10230" width="15.5703125" style="4" customWidth="1"/>
    <col min="10231" max="10237" width="14.85546875" style="4" customWidth="1"/>
    <col min="10238" max="10238" width="15.5703125" style="4" customWidth="1"/>
    <col min="10239" max="10239" width="0" style="4" hidden="1" customWidth="1"/>
    <col min="10240" max="10240" width="16.42578125" style="4" customWidth="1"/>
    <col min="10241" max="10241" width="20.140625" style="4" customWidth="1"/>
    <col min="10242" max="10242" width="18.28515625" style="4" customWidth="1"/>
    <col min="10243" max="10243" width="14.85546875" style="4" customWidth="1"/>
    <col min="10244" max="10244" width="18.42578125" style="4" bestFit="1" customWidth="1"/>
    <col min="10245" max="10245" width="13.42578125" style="4" bestFit="1" customWidth="1"/>
    <col min="10246" max="10246" width="16.5703125" style="4" customWidth="1"/>
    <col min="10247" max="10478" width="9.140625" style="4"/>
    <col min="10479" max="10479" width="16.42578125" style="4" customWidth="1"/>
    <col min="10480" max="10481" width="14.85546875" style="4" customWidth="1"/>
    <col min="10482" max="10482" width="16.7109375" style="4" customWidth="1"/>
    <col min="10483" max="10485" width="14.85546875" style="4" customWidth="1"/>
    <col min="10486" max="10486" width="15.5703125" style="4" customWidth="1"/>
    <col min="10487" max="10493" width="14.85546875" style="4" customWidth="1"/>
    <col min="10494" max="10494" width="15.5703125" style="4" customWidth="1"/>
    <col min="10495" max="10495" width="0" style="4" hidden="1" customWidth="1"/>
    <col min="10496" max="10496" width="16.42578125" style="4" customWidth="1"/>
    <col min="10497" max="10497" width="20.140625" style="4" customWidth="1"/>
    <col min="10498" max="10498" width="18.28515625" style="4" customWidth="1"/>
    <col min="10499" max="10499" width="14.85546875" style="4" customWidth="1"/>
    <col min="10500" max="10500" width="18.42578125" style="4" bestFit="1" customWidth="1"/>
    <col min="10501" max="10501" width="13.42578125" style="4" bestFit="1" customWidth="1"/>
    <col min="10502" max="10502" width="16.5703125" style="4" customWidth="1"/>
    <col min="10503" max="10734" width="9.140625" style="4"/>
    <col min="10735" max="10735" width="16.42578125" style="4" customWidth="1"/>
    <col min="10736" max="10737" width="14.85546875" style="4" customWidth="1"/>
    <col min="10738" max="10738" width="16.7109375" style="4" customWidth="1"/>
    <col min="10739" max="10741" width="14.85546875" style="4" customWidth="1"/>
    <col min="10742" max="10742" width="15.5703125" style="4" customWidth="1"/>
    <col min="10743" max="10749" width="14.85546875" style="4" customWidth="1"/>
    <col min="10750" max="10750" width="15.5703125" style="4" customWidth="1"/>
    <col min="10751" max="10751" width="0" style="4" hidden="1" customWidth="1"/>
    <col min="10752" max="10752" width="16.42578125" style="4" customWidth="1"/>
    <col min="10753" max="10753" width="20.140625" style="4" customWidth="1"/>
    <col min="10754" max="10754" width="18.28515625" style="4" customWidth="1"/>
    <col min="10755" max="10755" width="14.85546875" style="4" customWidth="1"/>
    <col min="10756" max="10756" width="18.42578125" style="4" bestFit="1" customWidth="1"/>
    <col min="10757" max="10757" width="13.42578125" style="4" bestFit="1" customWidth="1"/>
    <col min="10758" max="10758" width="16.5703125" style="4" customWidth="1"/>
    <col min="10759" max="10990" width="9.140625" style="4"/>
    <col min="10991" max="10991" width="16.42578125" style="4" customWidth="1"/>
    <col min="10992" max="10993" width="14.85546875" style="4" customWidth="1"/>
    <col min="10994" max="10994" width="16.7109375" style="4" customWidth="1"/>
    <col min="10995" max="10997" width="14.85546875" style="4" customWidth="1"/>
    <col min="10998" max="10998" width="15.5703125" style="4" customWidth="1"/>
    <col min="10999" max="11005" width="14.85546875" style="4" customWidth="1"/>
    <col min="11006" max="11006" width="15.5703125" style="4" customWidth="1"/>
    <col min="11007" max="11007" width="0" style="4" hidden="1" customWidth="1"/>
    <col min="11008" max="11008" width="16.42578125" style="4" customWidth="1"/>
    <col min="11009" max="11009" width="20.140625" style="4" customWidth="1"/>
    <col min="11010" max="11010" width="18.28515625" style="4" customWidth="1"/>
    <col min="11011" max="11011" width="14.85546875" style="4" customWidth="1"/>
    <col min="11012" max="11012" width="18.42578125" style="4" bestFit="1" customWidth="1"/>
    <col min="11013" max="11013" width="13.42578125" style="4" bestFit="1" customWidth="1"/>
    <col min="11014" max="11014" width="16.5703125" style="4" customWidth="1"/>
    <col min="11015" max="11246" width="9.140625" style="4"/>
    <col min="11247" max="11247" width="16.42578125" style="4" customWidth="1"/>
    <col min="11248" max="11249" width="14.85546875" style="4" customWidth="1"/>
    <col min="11250" max="11250" width="16.7109375" style="4" customWidth="1"/>
    <col min="11251" max="11253" width="14.85546875" style="4" customWidth="1"/>
    <col min="11254" max="11254" width="15.5703125" style="4" customWidth="1"/>
    <col min="11255" max="11261" width="14.85546875" style="4" customWidth="1"/>
    <col min="11262" max="11262" width="15.5703125" style="4" customWidth="1"/>
    <col min="11263" max="11263" width="0" style="4" hidden="1" customWidth="1"/>
    <col min="11264" max="11264" width="16.42578125" style="4" customWidth="1"/>
    <col min="11265" max="11265" width="20.140625" style="4" customWidth="1"/>
    <col min="11266" max="11266" width="18.28515625" style="4" customWidth="1"/>
    <col min="11267" max="11267" width="14.85546875" style="4" customWidth="1"/>
    <col min="11268" max="11268" width="18.42578125" style="4" bestFit="1" customWidth="1"/>
    <col min="11269" max="11269" width="13.42578125" style="4" bestFit="1" customWidth="1"/>
    <col min="11270" max="11270" width="16.5703125" style="4" customWidth="1"/>
    <col min="11271" max="11502" width="9.140625" style="4"/>
    <col min="11503" max="11503" width="16.42578125" style="4" customWidth="1"/>
    <col min="11504" max="11505" width="14.85546875" style="4" customWidth="1"/>
    <col min="11506" max="11506" width="16.7109375" style="4" customWidth="1"/>
    <col min="11507" max="11509" width="14.85546875" style="4" customWidth="1"/>
    <col min="11510" max="11510" width="15.5703125" style="4" customWidth="1"/>
    <col min="11511" max="11517" width="14.85546875" style="4" customWidth="1"/>
    <col min="11518" max="11518" width="15.5703125" style="4" customWidth="1"/>
    <col min="11519" max="11519" width="0" style="4" hidden="1" customWidth="1"/>
    <col min="11520" max="11520" width="16.42578125" style="4" customWidth="1"/>
    <col min="11521" max="11521" width="20.140625" style="4" customWidth="1"/>
    <col min="11522" max="11522" width="18.28515625" style="4" customWidth="1"/>
    <col min="11523" max="11523" width="14.85546875" style="4" customWidth="1"/>
    <col min="11524" max="11524" width="18.42578125" style="4" bestFit="1" customWidth="1"/>
    <col min="11525" max="11525" width="13.42578125" style="4" bestFit="1" customWidth="1"/>
    <col min="11526" max="11526" width="16.5703125" style="4" customWidth="1"/>
    <col min="11527" max="11758" width="9.140625" style="4"/>
    <col min="11759" max="11759" width="16.42578125" style="4" customWidth="1"/>
    <col min="11760" max="11761" width="14.85546875" style="4" customWidth="1"/>
    <col min="11762" max="11762" width="16.7109375" style="4" customWidth="1"/>
    <col min="11763" max="11765" width="14.85546875" style="4" customWidth="1"/>
    <col min="11766" max="11766" width="15.5703125" style="4" customWidth="1"/>
    <col min="11767" max="11773" width="14.85546875" style="4" customWidth="1"/>
    <col min="11774" max="11774" width="15.5703125" style="4" customWidth="1"/>
    <col min="11775" max="11775" width="0" style="4" hidden="1" customWidth="1"/>
    <col min="11776" max="11776" width="16.42578125" style="4" customWidth="1"/>
    <col min="11777" max="11777" width="20.140625" style="4" customWidth="1"/>
    <col min="11778" max="11778" width="18.28515625" style="4" customWidth="1"/>
    <col min="11779" max="11779" width="14.85546875" style="4" customWidth="1"/>
    <col min="11780" max="11780" width="18.42578125" style="4" bestFit="1" customWidth="1"/>
    <col min="11781" max="11781" width="13.42578125" style="4" bestFit="1" customWidth="1"/>
    <col min="11782" max="11782" width="16.5703125" style="4" customWidth="1"/>
    <col min="11783" max="12014" width="9.140625" style="4"/>
    <col min="12015" max="12015" width="16.42578125" style="4" customWidth="1"/>
    <col min="12016" max="12017" width="14.85546875" style="4" customWidth="1"/>
    <col min="12018" max="12018" width="16.7109375" style="4" customWidth="1"/>
    <col min="12019" max="12021" width="14.85546875" style="4" customWidth="1"/>
    <col min="12022" max="12022" width="15.5703125" style="4" customWidth="1"/>
    <col min="12023" max="12029" width="14.85546875" style="4" customWidth="1"/>
    <col min="12030" max="12030" width="15.5703125" style="4" customWidth="1"/>
    <col min="12031" max="12031" width="0" style="4" hidden="1" customWidth="1"/>
    <col min="12032" max="12032" width="16.42578125" style="4" customWidth="1"/>
    <col min="12033" max="12033" width="20.140625" style="4" customWidth="1"/>
    <col min="12034" max="12034" width="18.28515625" style="4" customWidth="1"/>
    <col min="12035" max="12035" width="14.85546875" style="4" customWidth="1"/>
    <col min="12036" max="12036" width="18.42578125" style="4" bestFit="1" customWidth="1"/>
    <col min="12037" max="12037" width="13.42578125" style="4" bestFit="1" customWidth="1"/>
    <col min="12038" max="12038" width="16.5703125" style="4" customWidth="1"/>
    <col min="12039" max="12270" width="9.140625" style="4"/>
    <col min="12271" max="12271" width="16.42578125" style="4" customWidth="1"/>
    <col min="12272" max="12273" width="14.85546875" style="4" customWidth="1"/>
    <col min="12274" max="12274" width="16.7109375" style="4" customWidth="1"/>
    <col min="12275" max="12277" width="14.85546875" style="4" customWidth="1"/>
    <col min="12278" max="12278" width="15.5703125" style="4" customWidth="1"/>
    <col min="12279" max="12285" width="14.85546875" style="4" customWidth="1"/>
    <col min="12286" max="12286" width="15.5703125" style="4" customWidth="1"/>
    <col min="12287" max="12287" width="0" style="4" hidden="1" customWidth="1"/>
    <col min="12288" max="12288" width="16.42578125" style="4" customWidth="1"/>
    <col min="12289" max="12289" width="20.140625" style="4" customWidth="1"/>
    <col min="12290" max="12290" width="18.28515625" style="4" customWidth="1"/>
    <col min="12291" max="12291" width="14.85546875" style="4" customWidth="1"/>
    <col min="12292" max="12292" width="18.42578125" style="4" bestFit="1" customWidth="1"/>
    <col min="12293" max="12293" width="13.42578125" style="4" bestFit="1" customWidth="1"/>
    <col min="12294" max="12294" width="16.5703125" style="4" customWidth="1"/>
    <col min="12295" max="12526" width="9.140625" style="4"/>
    <col min="12527" max="12527" width="16.42578125" style="4" customWidth="1"/>
    <col min="12528" max="12529" width="14.85546875" style="4" customWidth="1"/>
    <col min="12530" max="12530" width="16.7109375" style="4" customWidth="1"/>
    <col min="12531" max="12533" width="14.85546875" style="4" customWidth="1"/>
    <col min="12534" max="12534" width="15.5703125" style="4" customWidth="1"/>
    <col min="12535" max="12541" width="14.85546875" style="4" customWidth="1"/>
    <col min="12542" max="12542" width="15.5703125" style="4" customWidth="1"/>
    <col min="12543" max="12543" width="0" style="4" hidden="1" customWidth="1"/>
    <col min="12544" max="12544" width="16.42578125" style="4" customWidth="1"/>
    <col min="12545" max="12545" width="20.140625" style="4" customWidth="1"/>
    <col min="12546" max="12546" width="18.28515625" style="4" customWidth="1"/>
    <col min="12547" max="12547" width="14.85546875" style="4" customWidth="1"/>
    <col min="12548" max="12548" width="18.42578125" style="4" bestFit="1" customWidth="1"/>
    <col min="12549" max="12549" width="13.42578125" style="4" bestFit="1" customWidth="1"/>
    <col min="12550" max="12550" width="16.5703125" style="4" customWidth="1"/>
    <col min="12551" max="12782" width="9.140625" style="4"/>
    <col min="12783" max="12783" width="16.42578125" style="4" customWidth="1"/>
    <col min="12784" max="12785" width="14.85546875" style="4" customWidth="1"/>
    <col min="12786" max="12786" width="16.7109375" style="4" customWidth="1"/>
    <col min="12787" max="12789" width="14.85546875" style="4" customWidth="1"/>
    <col min="12790" max="12790" width="15.5703125" style="4" customWidth="1"/>
    <col min="12791" max="12797" width="14.85546875" style="4" customWidth="1"/>
    <col min="12798" max="12798" width="15.5703125" style="4" customWidth="1"/>
    <col min="12799" max="12799" width="0" style="4" hidden="1" customWidth="1"/>
    <col min="12800" max="12800" width="16.42578125" style="4" customWidth="1"/>
    <col min="12801" max="12801" width="20.140625" style="4" customWidth="1"/>
    <col min="12802" max="12802" width="18.28515625" style="4" customWidth="1"/>
    <col min="12803" max="12803" width="14.85546875" style="4" customWidth="1"/>
    <col min="12804" max="12804" width="18.42578125" style="4" bestFit="1" customWidth="1"/>
    <col min="12805" max="12805" width="13.42578125" style="4" bestFit="1" customWidth="1"/>
    <col min="12806" max="12806" width="16.5703125" style="4" customWidth="1"/>
    <col min="12807" max="13038" width="9.140625" style="4"/>
    <col min="13039" max="13039" width="16.42578125" style="4" customWidth="1"/>
    <col min="13040" max="13041" width="14.85546875" style="4" customWidth="1"/>
    <col min="13042" max="13042" width="16.7109375" style="4" customWidth="1"/>
    <col min="13043" max="13045" width="14.85546875" style="4" customWidth="1"/>
    <col min="13046" max="13046" width="15.5703125" style="4" customWidth="1"/>
    <col min="13047" max="13053" width="14.85546875" style="4" customWidth="1"/>
    <col min="13054" max="13054" width="15.5703125" style="4" customWidth="1"/>
    <col min="13055" max="13055" width="0" style="4" hidden="1" customWidth="1"/>
    <col min="13056" max="13056" width="16.42578125" style="4" customWidth="1"/>
    <col min="13057" max="13057" width="20.140625" style="4" customWidth="1"/>
    <col min="13058" max="13058" width="18.28515625" style="4" customWidth="1"/>
    <col min="13059" max="13059" width="14.85546875" style="4" customWidth="1"/>
    <col min="13060" max="13060" width="18.42578125" style="4" bestFit="1" customWidth="1"/>
    <col min="13061" max="13061" width="13.42578125" style="4" bestFit="1" customWidth="1"/>
    <col min="13062" max="13062" width="16.5703125" style="4" customWidth="1"/>
    <col min="13063" max="13294" width="9.140625" style="4"/>
    <col min="13295" max="13295" width="16.42578125" style="4" customWidth="1"/>
    <col min="13296" max="13297" width="14.85546875" style="4" customWidth="1"/>
    <col min="13298" max="13298" width="16.7109375" style="4" customWidth="1"/>
    <col min="13299" max="13301" width="14.85546875" style="4" customWidth="1"/>
    <col min="13302" max="13302" width="15.5703125" style="4" customWidth="1"/>
    <col min="13303" max="13309" width="14.85546875" style="4" customWidth="1"/>
    <col min="13310" max="13310" width="15.5703125" style="4" customWidth="1"/>
    <col min="13311" max="13311" width="0" style="4" hidden="1" customWidth="1"/>
    <col min="13312" max="13312" width="16.42578125" style="4" customWidth="1"/>
    <col min="13313" max="13313" width="20.140625" style="4" customWidth="1"/>
    <col min="13314" max="13314" width="18.28515625" style="4" customWidth="1"/>
    <col min="13315" max="13315" width="14.85546875" style="4" customWidth="1"/>
    <col min="13316" max="13316" width="18.42578125" style="4" bestFit="1" customWidth="1"/>
    <col min="13317" max="13317" width="13.42578125" style="4" bestFit="1" customWidth="1"/>
    <col min="13318" max="13318" width="16.5703125" style="4" customWidth="1"/>
    <col min="13319" max="13550" width="9.140625" style="4"/>
    <col min="13551" max="13551" width="16.42578125" style="4" customWidth="1"/>
    <col min="13552" max="13553" width="14.85546875" style="4" customWidth="1"/>
    <col min="13554" max="13554" width="16.7109375" style="4" customWidth="1"/>
    <col min="13555" max="13557" width="14.85546875" style="4" customWidth="1"/>
    <col min="13558" max="13558" width="15.5703125" style="4" customWidth="1"/>
    <col min="13559" max="13565" width="14.85546875" style="4" customWidth="1"/>
    <col min="13566" max="13566" width="15.5703125" style="4" customWidth="1"/>
    <col min="13567" max="13567" width="0" style="4" hidden="1" customWidth="1"/>
    <col min="13568" max="13568" width="16.42578125" style="4" customWidth="1"/>
    <col min="13569" max="13569" width="20.140625" style="4" customWidth="1"/>
    <col min="13570" max="13570" width="18.28515625" style="4" customWidth="1"/>
    <col min="13571" max="13571" width="14.85546875" style="4" customWidth="1"/>
    <col min="13572" max="13572" width="18.42578125" style="4" bestFit="1" customWidth="1"/>
    <col min="13573" max="13573" width="13.42578125" style="4" bestFit="1" customWidth="1"/>
    <col min="13574" max="13574" width="16.5703125" style="4" customWidth="1"/>
    <col min="13575" max="13806" width="9.140625" style="4"/>
    <col min="13807" max="13807" width="16.42578125" style="4" customWidth="1"/>
    <col min="13808" max="13809" width="14.85546875" style="4" customWidth="1"/>
    <col min="13810" max="13810" width="16.7109375" style="4" customWidth="1"/>
    <col min="13811" max="13813" width="14.85546875" style="4" customWidth="1"/>
    <col min="13814" max="13814" width="15.5703125" style="4" customWidth="1"/>
    <col min="13815" max="13821" width="14.85546875" style="4" customWidth="1"/>
    <col min="13822" max="13822" width="15.5703125" style="4" customWidth="1"/>
    <col min="13823" max="13823" width="0" style="4" hidden="1" customWidth="1"/>
    <col min="13824" max="13824" width="16.42578125" style="4" customWidth="1"/>
    <col min="13825" max="13825" width="20.140625" style="4" customWidth="1"/>
    <col min="13826" max="13826" width="18.28515625" style="4" customWidth="1"/>
    <col min="13827" max="13827" width="14.85546875" style="4" customWidth="1"/>
    <col min="13828" max="13828" width="18.42578125" style="4" bestFit="1" customWidth="1"/>
    <col min="13829" max="13829" width="13.42578125" style="4" bestFit="1" customWidth="1"/>
    <col min="13830" max="13830" width="16.5703125" style="4" customWidth="1"/>
    <col min="13831" max="14062" width="9.140625" style="4"/>
    <col min="14063" max="14063" width="16.42578125" style="4" customWidth="1"/>
    <col min="14064" max="14065" width="14.85546875" style="4" customWidth="1"/>
    <col min="14066" max="14066" width="16.7109375" style="4" customWidth="1"/>
    <col min="14067" max="14069" width="14.85546875" style="4" customWidth="1"/>
    <col min="14070" max="14070" width="15.5703125" style="4" customWidth="1"/>
    <col min="14071" max="14077" width="14.85546875" style="4" customWidth="1"/>
    <col min="14078" max="14078" width="15.5703125" style="4" customWidth="1"/>
    <col min="14079" max="14079" width="0" style="4" hidden="1" customWidth="1"/>
    <col min="14080" max="14080" width="16.42578125" style="4" customWidth="1"/>
    <col min="14081" max="14081" width="20.140625" style="4" customWidth="1"/>
    <col min="14082" max="14082" width="18.28515625" style="4" customWidth="1"/>
    <col min="14083" max="14083" width="14.85546875" style="4" customWidth="1"/>
    <col min="14084" max="14084" width="18.42578125" style="4" bestFit="1" customWidth="1"/>
    <col min="14085" max="14085" width="13.42578125" style="4" bestFit="1" customWidth="1"/>
    <col min="14086" max="14086" width="16.5703125" style="4" customWidth="1"/>
    <col min="14087" max="14318" width="9.140625" style="4"/>
    <col min="14319" max="14319" width="16.42578125" style="4" customWidth="1"/>
    <col min="14320" max="14321" width="14.85546875" style="4" customWidth="1"/>
    <col min="14322" max="14322" width="16.7109375" style="4" customWidth="1"/>
    <col min="14323" max="14325" width="14.85546875" style="4" customWidth="1"/>
    <col min="14326" max="14326" width="15.5703125" style="4" customWidth="1"/>
    <col min="14327" max="14333" width="14.85546875" style="4" customWidth="1"/>
    <col min="14334" max="14334" width="15.5703125" style="4" customWidth="1"/>
    <col min="14335" max="14335" width="0" style="4" hidden="1" customWidth="1"/>
    <col min="14336" max="14336" width="16.42578125" style="4" customWidth="1"/>
    <col min="14337" max="14337" width="20.140625" style="4" customWidth="1"/>
    <col min="14338" max="14338" width="18.28515625" style="4" customWidth="1"/>
    <col min="14339" max="14339" width="14.85546875" style="4" customWidth="1"/>
    <col min="14340" max="14340" width="18.42578125" style="4" bestFit="1" customWidth="1"/>
    <col min="14341" max="14341" width="13.42578125" style="4" bestFit="1" customWidth="1"/>
    <col min="14342" max="14342" width="16.5703125" style="4" customWidth="1"/>
    <col min="14343" max="14574" width="9.140625" style="4"/>
    <col min="14575" max="14575" width="16.42578125" style="4" customWidth="1"/>
    <col min="14576" max="14577" width="14.85546875" style="4" customWidth="1"/>
    <col min="14578" max="14578" width="16.7109375" style="4" customWidth="1"/>
    <col min="14579" max="14581" width="14.85546875" style="4" customWidth="1"/>
    <col min="14582" max="14582" width="15.5703125" style="4" customWidth="1"/>
    <col min="14583" max="14589" width="14.85546875" style="4" customWidth="1"/>
    <col min="14590" max="14590" width="15.5703125" style="4" customWidth="1"/>
    <col min="14591" max="14591" width="0" style="4" hidden="1" customWidth="1"/>
    <col min="14592" max="14592" width="16.42578125" style="4" customWidth="1"/>
    <col min="14593" max="14593" width="20.140625" style="4" customWidth="1"/>
    <col min="14594" max="14594" width="18.28515625" style="4" customWidth="1"/>
    <col min="14595" max="14595" width="14.85546875" style="4" customWidth="1"/>
    <col min="14596" max="14596" width="18.42578125" style="4" bestFit="1" customWidth="1"/>
    <col min="14597" max="14597" width="13.42578125" style="4" bestFit="1" customWidth="1"/>
    <col min="14598" max="14598" width="16.5703125" style="4" customWidth="1"/>
    <col min="14599" max="14830" width="9.140625" style="4"/>
    <col min="14831" max="14831" width="16.42578125" style="4" customWidth="1"/>
    <col min="14832" max="14833" width="14.85546875" style="4" customWidth="1"/>
    <col min="14834" max="14834" width="16.7109375" style="4" customWidth="1"/>
    <col min="14835" max="14837" width="14.85546875" style="4" customWidth="1"/>
    <col min="14838" max="14838" width="15.5703125" style="4" customWidth="1"/>
    <col min="14839" max="14845" width="14.85546875" style="4" customWidth="1"/>
    <col min="14846" max="14846" width="15.5703125" style="4" customWidth="1"/>
    <col min="14847" max="14847" width="0" style="4" hidden="1" customWidth="1"/>
    <col min="14848" max="14848" width="16.42578125" style="4" customWidth="1"/>
    <col min="14849" max="14849" width="20.140625" style="4" customWidth="1"/>
    <col min="14850" max="14850" width="18.28515625" style="4" customWidth="1"/>
    <col min="14851" max="14851" width="14.85546875" style="4" customWidth="1"/>
    <col min="14852" max="14852" width="18.42578125" style="4" bestFit="1" customWidth="1"/>
    <col min="14853" max="14853" width="13.42578125" style="4" bestFit="1" customWidth="1"/>
    <col min="14854" max="14854" width="16.5703125" style="4" customWidth="1"/>
    <col min="14855" max="15086" width="9.140625" style="4"/>
    <col min="15087" max="15087" width="16.42578125" style="4" customWidth="1"/>
    <col min="15088" max="15089" width="14.85546875" style="4" customWidth="1"/>
    <col min="15090" max="15090" width="16.7109375" style="4" customWidth="1"/>
    <col min="15091" max="15093" width="14.85546875" style="4" customWidth="1"/>
    <col min="15094" max="15094" width="15.5703125" style="4" customWidth="1"/>
    <col min="15095" max="15101" width="14.85546875" style="4" customWidth="1"/>
    <col min="15102" max="15102" width="15.5703125" style="4" customWidth="1"/>
    <col min="15103" max="15103" width="0" style="4" hidden="1" customWidth="1"/>
    <col min="15104" max="15104" width="16.42578125" style="4" customWidth="1"/>
    <col min="15105" max="15105" width="20.140625" style="4" customWidth="1"/>
    <col min="15106" max="15106" width="18.28515625" style="4" customWidth="1"/>
    <col min="15107" max="15107" width="14.85546875" style="4" customWidth="1"/>
    <col min="15108" max="15108" width="18.42578125" style="4" bestFit="1" customWidth="1"/>
    <col min="15109" max="15109" width="13.42578125" style="4" bestFit="1" customWidth="1"/>
    <col min="15110" max="15110" width="16.5703125" style="4" customWidth="1"/>
    <col min="15111" max="15342" width="9.140625" style="4"/>
    <col min="15343" max="15343" width="16.42578125" style="4" customWidth="1"/>
    <col min="15344" max="15345" width="14.85546875" style="4" customWidth="1"/>
    <col min="15346" max="15346" width="16.7109375" style="4" customWidth="1"/>
    <col min="15347" max="15349" width="14.85546875" style="4" customWidth="1"/>
    <col min="15350" max="15350" width="15.5703125" style="4" customWidth="1"/>
    <col min="15351" max="15357" width="14.85546875" style="4" customWidth="1"/>
    <col min="15358" max="15358" width="15.5703125" style="4" customWidth="1"/>
    <col min="15359" max="15359" width="0" style="4" hidden="1" customWidth="1"/>
    <col min="15360" max="15360" width="16.42578125" style="4" customWidth="1"/>
    <col min="15361" max="15361" width="20.140625" style="4" customWidth="1"/>
    <col min="15362" max="15362" width="18.28515625" style="4" customWidth="1"/>
    <col min="15363" max="15363" width="14.85546875" style="4" customWidth="1"/>
    <col min="15364" max="15364" width="18.42578125" style="4" bestFit="1" customWidth="1"/>
    <col min="15365" max="15365" width="13.42578125" style="4" bestFit="1" customWidth="1"/>
    <col min="15366" max="15366" width="16.5703125" style="4" customWidth="1"/>
    <col min="15367" max="15598" width="9.140625" style="4"/>
    <col min="15599" max="15599" width="16.42578125" style="4" customWidth="1"/>
    <col min="15600" max="15601" width="14.85546875" style="4" customWidth="1"/>
    <col min="15602" max="15602" width="16.7109375" style="4" customWidth="1"/>
    <col min="15603" max="15605" width="14.85546875" style="4" customWidth="1"/>
    <col min="15606" max="15606" width="15.5703125" style="4" customWidth="1"/>
    <col min="15607" max="15613" width="14.85546875" style="4" customWidth="1"/>
    <col min="15614" max="15614" width="15.5703125" style="4" customWidth="1"/>
    <col min="15615" max="15615" width="0" style="4" hidden="1" customWidth="1"/>
    <col min="15616" max="15616" width="16.42578125" style="4" customWidth="1"/>
    <col min="15617" max="15617" width="20.140625" style="4" customWidth="1"/>
    <col min="15618" max="15618" width="18.28515625" style="4" customWidth="1"/>
    <col min="15619" max="15619" width="14.85546875" style="4" customWidth="1"/>
    <col min="15620" max="15620" width="18.42578125" style="4" bestFit="1" customWidth="1"/>
    <col min="15621" max="15621" width="13.42578125" style="4" bestFit="1" customWidth="1"/>
    <col min="15622" max="15622" width="16.5703125" style="4" customWidth="1"/>
    <col min="15623" max="15854" width="9.140625" style="4"/>
    <col min="15855" max="15855" width="16.42578125" style="4" customWidth="1"/>
    <col min="15856" max="15857" width="14.85546875" style="4" customWidth="1"/>
    <col min="15858" max="15858" width="16.7109375" style="4" customWidth="1"/>
    <col min="15859" max="15861" width="14.85546875" style="4" customWidth="1"/>
    <col min="15862" max="15862" width="15.5703125" style="4" customWidth="1"/>
    <col min="15863" max="15869" width="14.85546875" style="4" customWidth="1"/>
    <col min="15870" max="15870" width="15.5703125" style="4" customWidth="1"/>
    <col min="15871" max="15871" width="0" style="4" hidden="1" customWidth="1"/>
    <col min="15872" max="15872" width="16.42578125" style="4" customWidth="1"/>
    <col min="15873" max="15873" width="20.140625" style="4" customWidth="1"/>
    <col min="15874" max="15874" width="18.28515625" style="4" customWidth="1"/>
    <col min="15875" max="15875" width="14.85546875" style="4" customWidth="1"/>
    <col min="15876" max="15876" width="18.42578125" style="4" bestFit="1" customWidth="1"/>
    <col min="15877" max="15877" width="13.42578125" style="4" bestFit="1" customWidth="1"/>
    <col min="15878" max="15878" width="16.5703125" style="4" customWidth="1"/>
    <col min="15879" max="16110" width="9.140625" style="4"/>
    <col min="16111" max="16111" width="16.42578125" style="4" customWidth="1"/>
    <col min="16112" max="16113" width="14.85546875" style="4" customWidth="1"/>
    <col min="16114" max="16114" width="16.7109375" style="4" customWidth="1"/>
    <col min="16115" max="16117" width="14.85546875" style="4" customWidth="1"/>
    <col min="16118" max="16118" width="15.5703125" style="4" customWidth="1"/>
    <col min="16119" max="16125" width="14.85546875" style="4" customWidth="1"/>
    <col min="16126" max="16126" width="15.5703125" style="4" customWidth="1"/>
    <col min="16127" max="16127" width="0" style="4" hidden="1" customWidth="1"/>
    <col min="16128" max="16128" width="16.42578125" style="4" customWidth="1"/>
    <col min="16129" max="16129" width="20.140625" style="4" customWidth="1"/>
    <col min="16130" max="16130" width="18.28515625" style="4" customWidth="1"/>
    <col min="16131" max="16131" width="14.85546875" style="4" customWidth="1"/>
    <col min="16132" max="16132" width="18.42578125" style="4" bestFit="1" customWidth="1"/>
    <col min="16133" max="16133" width="13.42578125" style="4" bestFit="1" customWidth="1"/>
    <col min="16134" max="16134" width="16.5703125" style="4" customWidth="1"/>
    <col min="16135" max="16384" width="9.140625" style="4"/>
  </cols>
  <sheetData>
    <row r="1" spans="1:28">
      <c r="G1" s="4" t="s">
        <v>93</v>
      </c>
    </row>
    <row r="2" spans="1:28">
      <c r="G2" s="4" t="s">
        <v>92</v>
      </c>
    </row>
    <row r="3" spans="1:28" ht="4.5" customHeight="1"/>
    <row r="4" spans="1:28" ht="43.5" customHeight="1">
      <c r="A4" s="42"/>
      <c r="B4" s="44" t="s">
        <v>38</v>
      </c>
      <c r="C4" s="45"/>
      <c r="D4" s="45"/>
      <c r="E4" s="45"/>
      <c r="F4" s="45"/>
      <c r="G4" s="45"/>
      <c r="H4" s="45"/>
      <c r="I4" s="45"/>
      <c r="J4" s="41"/>
      <c r="K4" s="41"/>
      <c r="L4" s="41"/>
      <c r="M4" s="41"/>
      <c r="N4" s="41"/>
      <c r="O4" s="41"/>
      <c r="P4" s="41"/>
      <c r="Q4" s="41"/>
      <c r="R4" s="11"/>
    </row>
    <row r="5" spans="1:28" ht="6" customHeight="1" thickBot="1">
      <c r="B5" s="46"/>
      <c r="C5" s="46"/>
      <c r="D5" s="46"/>
      <c r="E5" s="46"/>
      <c r="F5" s="46"/>
      <c r="G5" s="46"/>
      <c r="H5" s="46"/>
      <c r="I5" s="46"/>
    </row>
    <row r="6" spans="1:28" ht="84.75" customHeight="1" thickBot="1">
      <c r="A6" s="36" t="s">
        <v>30</v>
      </c>
      <c r="B6" s="37" t="s">
        <v>39</v>
      </c>
      <c r="C6" s="37" t="s">
        <v>40</v>
      </c>
      <c r="D6" s="37" t="s">
        <v>42</v>
      </c>
      <c r="E6" s="37" t="s">
        <v>31</v>
      </c>
      <c r="F6" s="37" t="s">
        <v>43</v>
      </c>
      <c r="G6" s="37" t="s">
        <v>31</v>
      </c>
      <c r="H6" s="37" t="s">
        <v>44</v>
      </c>
      <c r="I6" s="37" t="s">
        <v>45</v>
      </c>
      <c r="J6" s="37" t="s">
        <v>79</v>
      </c>
      <c r="K6" s="37" t="s">
        <v>32</v>
      </c>
      <c r="L6" s="38" t="s">
        <v>84</v>
      </c>
      <c r="M6" s="38" t="s">
        <v>85</v>
      </c>
      <c r="N6" s="38" t="s">
        <v>86</v>
      </c>
      <c r="O6" s="37" t="s">
        <v>59</v>
      </c>
      <c r="P6" s="37" t="s">
        <v>74</v>
      </c>
      <c r="Q6" s="37" t="s">
        <v>62</v>
      </c>
      <c r="R6" s="37" t="s">
        <v>90</v>
      </c>
      <c r="S6" s="37" t="s">
        <v>69</v>
      </c>
      <c r="T6" s="37" t="s">
        <v>70</v>
      </c>
      <c r="U6" s="37" t="s">
        <v>52</v>
      </c>
      <c r="V6" s="37" t="s">
        <v>71</v>
      </c>
      <c r="W6" s="39"/>
      <c r="X6" s="39"/>
      <c r="Y6" s="37" t="s">
        <v>72</v>
      </c>
      <c r="Z6" s="37" t="s">
        <v>59</v>
      </c>
      <c r="AA6" s="37" t="s">
        <v>73</v>
      </c>
      <c r="AB6" s="40" t="s">
        <v>75</v>
      </c>
    </row>
    <row r="7" spans="1:28" s="5" customFormat="1" ht="21" customHeight="1">
      <c r="A7" s="23" t="s">
        <v>29</v>
      </c>
      <c r="B7" s="24">
        <v>2</v>
      </c>
      <c r="C7" s="25" t="s">
        <v>28</v>
      </c>
      <c r="D7" s="25" t="s">
        <v>41</v>
      </c>
      <c r="E7" s="25" t="s">
        <v>27</v>
      </c>
      <c r="F7" s="25" t="s">
        <v>33</v>
      </c>
      <c r="G7" s="25" t="s">
        <v>54</v>
      </c>
      <c r="H7" s="25" t="s">
        <v>34</v>
      </c>
      <c r="I7" s="25" t="s">
        <v>35</v>
      </c>
      <c r="J7" s="25" t="s">
        <v>55</v>
      </c>
      <c r="K7" s="25" t="s">
        <v>61</v>
      </c>
      <c r="L7" s="25" t="s">
        <v>81</v>
      </c>
      <c r="M7" s="25" t="s">
        <v>82</v>
      </c>
      <c r="N7" s="25" t="s">
        <v>83</v>
      </c>
      <c r="O7" s="25">
        <v>12</v>
      </c>
      <c r="P7" s="25">
        <v>13</v>
      </c>
      <c r="Q7" s="25" t="s">
        <v>37</v>
      </c>
      <c r="R7" s="25" t="s">
        <v>89</v>
      </c>
      <c r="S7" s="26">
        <v>15</v>
      </c>
      <c r="T7" s="26">
        <v>16</v>
      </c>
      <c r="U7" s="27" t="s">
        <v>87</v>
      </c>
      <c r="V7" s="27">
        <v>18</v>
      </c>
      <c r="W7" s="28" t="s">
        <v>76</v>
      </c>
      <c r="X7" s="28" t="s">
        <v>77</v>
      </c>
      <c r="Y7" s="26">
        <v>19</v>
      </c>
      <c r="Z7" s="26">
        <v>20</v>
      </c>
      <c r="AA7" s="26">
        <v>21</v>
      </c>
      <c r="AB7" s="29" t="s">
        <v>88</v>
      </c>
    </row>
    <row r="8" spans="1:28" s="5" customFormat="1" ht="21" customHeight="1" thickBot="1">
      <c r="A8" s="30"/>
      <c r="B8" s="31" t="s">
        <v>48</v>
      </c>
      <c r="C8" s="32" t="s">
        <v>49</v>
      </c>
      <c r="D8" s="32" t="s">
        <v>50</v>
      </c>
      <c r="E8" s="32" t="s">
        <v>51</v>
      </c>
      <c r="F8" s="32" t="s">
        <v>47</v>
      </c>
      <c r="G8" s="32" t="s">
        <v>46</v>
      </c>
      <c r="H8" s="32" t="s">
        <v>53</v>
      </c>
      <c r="I8" s="32" t="s">
        <v>36</v>
      </c>
      <c r="J8" s="32" t="s">
        <v>80</v>
      </c>
      <c r="K8" s="32" t="s">
        <v>56</v>
      </c>
      <c r="L8" s="32"/>
      <c r="M8" s="32"/>
      <c r="N8" s="33"/>
      <c r="O8" s="32" t="s">
        <v>57</v>
      </c>
      <c r="P8" s="32" t="s">
        <v>58</v>
      </c>
      <c r="Q8" s="32" t="s">
        <v>60</v>
      </c>
      <c r="R8" s="32" t="s">
        <v>91</v>
      </c>
      <c r="S8" s="34" t="s">
        <v>63</v>
      </c>
      <c r="T8" s="34" t="s">
        <v>64</v>
      </c>
      <c r="U8" s="34" t="s">
        <v>68</v>
      </c>
      <c r="V8" s="34" t="s">
        <v>65</v>
      </c>
      <c r="W8" s="34"/>
      <c r="X8" s="34"/>
      <c r="Y8" s="34" t="s">
        <v>66</v>
      </c>
      <c r="Z8" s="34" t="s">
        <v>57</v>
      </c>
      <c r="AA8" s="34" t="s">
        <v>67</v>
      </c>
      <c r="AB8" s="35" t="s">
        <v>78</v>
      </c>
    </row>
    <row r="9" spans="1:28" ht="12.75" customHeight="1">
      <c r="A9" s="14" t="s">
        <v>26</v>
      </c>
      <c r="B9" s="17">
        <v>312.10000000000002</v>
      </c>
      <c r="C9" s="17">
        <v>34268.126665269701</v>
      </c>
      <c r="D9" s="17">
        <v>467</v>
      </c>
      <c r="E9" s="17">
        <v>38420.07579516634</v>
      </c>
      <c r="F9" s="17">
        <v>0</v>
      </c>
      <c r="G9" s="17"/>
      <c r="H9" s="18">
        <v>1.302</v>
      </c>
      <c r="I9" s="19">
        <v>12</v>
      </c>
      <c r="J9" s="17">
        <f>(B9*C9+D9*E9+F9*G9)*H9*I9/1000</f>
        <v>447428.51475123008</v>
      </c>
      <c r="K9" s="17">
        <f>L9-M9-N9</f>
        <v>424352.41439999995</v>
      </c>
      <c r="L9" s="17">
        <v>439787.82799999998</v>
      </c>
      <c r="M9" s="17">
        <v>13133.013600000002</v>
      </c>
      <c r="N9" s="17">
        <v>2302.4</v>
      </c>
      <c r="O9" s="17">
        <v>14924.924559999999</v>
      </c>
      <c r="P9" s="17">
        <v>1588.2664</v>
      </c>
      <c r="Q9" s="17">
        <f>J9-(K9+O9+P9)</f>
        <v>6562.9093912300887</v>
      </c>
      <c r="R9" s="17">
        <f>IF(Q9&gt;0,Q9, " ")</f>
        <v>6562.9093912300887</v>
      </c>
      <c r="S9" s="20">
        <v>74.099999999999994</v>
      </c>
      <c r="T9" s="20">
        <v>41074.894331909993</v>
      </c>
      <c r="U9" s="20">
        <f>(S9*T9)*H8*I8</f>
        <v>47553982.443994544</v>
      </c>
      <c r="V9" s="20">
        <f>W9+X9</f>
        <v>40845.608</v>
      </c>
      <c r="W9" s="21">
        <v>37234.508000000002</v>
      </c>
      <c r="X9" s="22">
        <v>3611.1</v>
      </c>
      <c r="Y9" s="20">
        <v>2535.1</v>
      </c>
      <c r="Z9" s="20">
        <v>242.1</v>
      </c>
      <c r="AA9" s="20">
        <v>1047.8</v>
      </c>
      <c r="AB9" s="20">
        <f>U9-((V9+Y9+Z9+AA9)*1000)</f>
        <v>2883374.4439945444</v>
      </c>
    </row>
    <row r="10" spans="1:28" ht="15.75">
      <c r="A10" s="10" t="s">
        <v>25</v>
      </c>
      <c r="B10" s="8">
        <v>84.5</v>
      </c>
      <c r="C10" s="8">
        <v>33728.705110801326</v>
      </c>
      <c r="D10" s="8">
        <v>250.6</v>
      </c>
      <c r="E10" s="8">
        <v>37815.297564635686</v>
      </c>
      <c r="F10" s="8">
        <v>0</v>
      </c>
      <c r="G10" s="8"/>
      <c r="H10" s="12">
        <v>1.302</v>
      </c>
      <c r="I10" s="13">
        <v>12</v>
      </c>
      <c r="J10" s="8">
        <f t="shared" ref="J10:J34" si="0">(B10*C10+D10*E10+F10*G10)*H10*I10/1000</f>
        <v>192590.62890397993</v>
      </c>
      <c r="K10" s="8">
        <f t="shared" ref="K10:K34" si="1">L10-M10-N10</f>
        <v>181361.84880000001</v>
      </c>
      <c r="L10" s="8">
        <v>184001.5</v>
      </c>
      <c r="M10" s="8">
        <v>1456.8512000000001</v>
      </c>
      <c r="N10" s="8">
        <v>1182.8</v>
      </c>
      <c r="O10" s="8">
        <v>10719.882599999999</v>
      </c>
      <c r="P10" s="8">
        <v>86.105599999999995</v>
      </c>
      <c r="Q10" s="8">
        <f t="shared" ref="Q10:Q34" si="2">J10-(K10+O10+P10)</f>
        <v>422.79190397990169</v>
      </c>
      <c r="R10" s="17">
        <f t="shared" ref="R10:R34" si="3">IF(Q10&gt;0,Q10, " ")</f>
        <v>422.79190397990169</v>
      </c>
      <c r="S10" s="2">
        <v>25.6</v>
      </c>
      <c r="T10" s="2">
        <v>40428.303196230001</v>
      </c>
      <c r="U10" s="2">
        <f t="shared" ref="U10:U34" si="4">(S10*T10)*H9*I9</f>
        <v>16170286.31393018</v>
      </c>
      <c r="V10" s="2">
        <f t="shared" ref="V10:V34" si="5">W10+X10</f>
        <v>14564.5784</v>
      </c>
      <c r="W10" s="1">
        <v>14162.9784</v>
      </c>
      <c r="X10" s="3">
        <v>401.6</v>
      </c>
      <c r="Y10" s="2">
        <v>281.60000000000002</v>
      </c>
      <c r="Z10" s="2">
        <v>910.5</v>
      </c>
      <c r="AA10" s="2">
        <v>31.8</v>
      </c>
      <c r="AB10" s="2">
        <f t="shared" ref="AB10:AB34" si="6">U10-((V10+Y10+Z10+AA10)*1000)</f>
        <v>381807.91393017955</v>
      </c>
    </row>
    <row r="11" spans="1:28" ht="15.75">
      <c r="A11" s="10" t="s">
        <v>24</v>
      </c>
      <c r="B11" s="8">
        <v>57.4</v>
      </c>
      <c r="C11" s="8">
        <v>34934.950599984688</v>
      </c>
      <c r="D11" s="8">
        <v>152.9</v>
      </c>
      <c r="E11" s="8">
        <v>39167.692563483746</v>
      </c>
      <c r="F11" s="8">
        <v>7.4</v>
      </c>
      <c r="G11" s="8">
        <v>36847.504889914089</v>
      </c>
      <c r="H11" s="12">
        <v>1.302</v>
      </c>
      <c r="I11" s="13">
        <v>12</v>
      </c>
      <c r="J11" s="8">
        <f t="shared" si="0"/>
        <v>129158.57540931189</v>
      </c>
      <c r="K11" s="8">
        <f t="shared" si="1"/>
        <v>120996.4338</v>
      </c>
      <c r="L11" s="8">
        <v>128706.87699999999</v>
      </c>
      <c r="M11" s="8">
        <v>7158.7431999999999</v>
      </c>
      <c r="N11" s="8">
        <v>551.70000000000005</v>
      </c>
      <c r="O11" s="8">
        <v>9764.9887999999992</v>
      </c>
      <c r="P11" s="8">
        <v>513.68240000000003</v>
      </c>
      <c r="Q11" s="8">
        <f t="shared" si="2"/>
        <v>-2116.5295906880929</v>
      </c>
      <c r="R11" s="17" t="str">
        <f t="shared" si="3"/>
        <v xml:space="preserve"> </v>
      </c>
      <c r="S11" s="2">
        <v>13.299999999999997</v>
      </c>
      <c r="T11" s="2">
        <v>41874.152819069997</v>
      </c>
      <c r="U11" s="2">
        <f t="shared" si="4"/>
        <v>8701415.4564804882</v>
      </c>
      <c r="V11" s="2">
        <f t="shared" si="5"/>
        <v>6303.8551999999991</v>
      </c>
      <c r="W11" s="1">
        <v>5964.4551999999994</v>
      </c>
      <c r="X11" s="3">
        <v>339.4</v>
      </c>
      <c r="Y11" s="2">
        <v>238</v>
      </c>
      <c r="Z11" s="2">
        <v>528.5</v>
      </c>
      <c r="AA11" s="2">
        <v>28.8</v>
      </c>
      <c r="AB11" s="2">
        <f t="shared" si="6"/>
        <v>1602260.2564804889</v>
      </c>
    </row>
    <row r="12" spans="1:28" ht="15.75">
      <c r="A12" s="10" t="s">
        <v>23</v>
      </c>
      <c r="B12" s="8">
        <v>98</v>
      </c>
      <c r="C12" s="8">
        <v>35649.050413124001</v>
      </c>
      <c r="D12" s="8">
        <v>205.9</v>
      </c>
      <c r="E12" s="8">
        <v>39968.313187252257</v>
      </c>
      <c r="F12" s="8">
        <v>0</v>
      </c>
      <c r="G12" s="8"/>
      <c r="H12" s="12">
        <v>1.302</v>
      </c>
      <c r="I12" s="13">
        <v>12</v>
      </c>
      <c r="J12" s="8">
        <f t="shared" si="0"/>
        <v>183161.44294458351</v>
      </c>
      <c r="K12" s="8">
        <f t="shared" si="1"/>
        <v>161829.79060000001</v>
      </c>
      <c r="L12" s="8">
        <v>165395.90100000001</v>
      </c>
      <c r="M12" s="8">
        <v>2680.2103999999999</v>
      </c>
      <c r="N12" s="8">
        <v>885.9</v>
      </c>
      <c r="O12" s="8">
        <v>16193.060309999999</v>
      </c>
      <c r="P12" s="8">
        <v>20.832000000000001</v>
      </c>
      <c r="Q12" s="8">
        <f t="shared" si="2"/>
        <v>5117.760034583509</v>
      </c>
      <c r="R12" s="17">
        <f t="shared" si="3"/>
        <v>5117.760034583509</v>
      </c>
      <c r="S12" s="2">
        <v>16.799999999999997</v>
      </c>
      <c r="T12" s="2">
        <v>42730.073558529999</v>
      </c>
      <c r="U12" s="2">
        <f t="shared" si="4"/>
        <v>11215926.44387834</v>
      </c>
      <c r="V12" s="2">
        <f t="shared" si="5"/>
        <v>9034.2148000000016</v>
      </c>
      <c r="W12" s="1">
        <v>8577.6148000000012</v>
      </c>
      <c r="X12" s="3">
        <v>456.6</v>
      </c>
      <c r="Y12" s="2">
        <v>320.10000000000002</v>
      </c>
      <c r="Z12" s="2">
        <v>1030.5999999999999</v>
      </c>
      <c r="AA12" s="2">
        <v>67.400000000000006</v>
      </c>
      <c r="AB12" s="2">
        <f t="shared" si="6"/>
        <v>763611.643878337</v>
      </c>
    </row>
    <row r="13" spans="1:28" ht="15.75">
      <c r="A13" s="10" t="s">
        <v>22</v>
      </c>
      <c r="B13" s="8">
        <v>104.8</v>
      </c>
      <c r="C13" s="8">
        <v>29500.25349280909</v>
      </c>
      <c r="D13" s="8">
        <v>237.1</v>
      </c>
      <c r="E13" s="8">
        <v>33074.523922518165</v>
      </c>
      <c r="F13" s="8">
        <v>0</v>
      </c>
      <c r="G13" s="8"/>
      <c r="H13" s="12">
        <v>1.302</v>
      </c>
      <c r="I13" s="13">
        <v>12</v>
      </c>
      <c r="J13" s="8">
        <f t="shared" si="0"/>
        <v>170826.50684249081</v>
      </c>
      <c r="K13" s="8">
        <f t="shared" si="1"/>
        <v>164863.5882</v>
      </c>
      <c r="L13" s="8">
        <v>171649.30499999999</v>
      </c>
      <c r="M13" s="8">
        <v>5965.4167999999991</v>
      </c>
      <c r="N13" s="8">
        <v>820.3</v>
      </c>
      <c r="O13" s="8">
        <v>5448.6235999999999</v>
      </c>
      <c r="P13" s="8">
        <v>367.85839999999996</v>
      </c>
      <c r="Q13" s="8">
        <f t="shared" si="2"/>
        <v>146.43664249082212</v>
      </c>
      <c r="R13" s="17">
        <f t="shared" si="3"/>
        <v>146.43664249082212</v>
      </c>
      <c r="S13" s="2">
        <v>28.400000000000002</v>
      </c>
      <c r="T13" s="2">
        <v>35359.918182949994</v>
      </c>
      <c r="U13" s="2">
        <f t="shared" si="4"/>
        <v>15689959.472007668</v>
      </c>
      <c r="V13" s="2">
        <f t="shared" si="5"/>
        <v>13698.210000000001</v>
      </c>
      <c r="W13" s="1">
        <v>12908.410000000002</v>
      </c>
      <c r="X13" s="3">
        <v>789.8</v>
      </c>
      <c r="Y13" s="2">
        <v>553.9</v>
      </c>
      <c r="Z13" s="2"/>
      <c r="AA13" s="2">
        <v>214.7</v>
      </c>
      <c r="AB13" s="2">
        <f t="shared" si="6"/>
        <v>1223149.4720076658</v>
      </c>
    </row>
    <row r="14" spans="1:28" ht="15.75">
      <c r="A14" s="10" t="s">
        <v>21</v>
      </c>
      <c r="B14" s="8">
        <v>150.9</v>
      </c>
      <c r="C14" s="8">
        <v>35929.007450615471</v>
      </c>
      <c r="D14" s="8">
        <v>242.4</v>
      </c>
      <c r="E14" s="8">
        <v>40282.190006515717</v>
      </c>
      <c r="F14" s="8">
        <v>0</v>
      </c>
      <c r="G14" s="8"/>
      <c r="H14" s="12">
        <v>1.302</v>
      </c>
      <c r="I14" s="13">
        <v>12</v>
      </c>
      <c r="J14" s="8">
        <f t="shared" si="0"/>
        <v>237267.47143925072</v>
      </c>
      <c r="K14" s="8">
        <f t="shared" si="1"/>
        <v>221870.3848</v>
      </c>
      <c r="L14" s="8">
        <v>228750.228</v>
      </c>
      <c r="M14" s="8">
        <v>5878.4431999999988</v>
      </c>
      <c r="N14" s="8">
        <v>1001.4</v>
      </c>
      <c r="O14" s="8">
        <v>14275.736299999999</v>
      </c>
      <c r="P14" s="8">
        <v>244.2552</v>
      </c>
      <c r="Q14" s="8">
        <f t="shared" si="2"/>
        <v>877.09513925071224</v>
      </c>
      <c r="R14" s="17">
        <f t="shared" si="3"/>
        <v>877.09513925071224</v>
      </c>
      <c r="S14" s="2">
        <v>37.199999999999989</v>
      </c>
      <c r="T14" s="2">
        <v>43065.663766019999</v>
      </c>
      <c r="U14" s="2">
        <f t="shared" si="4"/>
        <v>25030315.021307021</v>
      </c>
      <c r="V14" s="2">
        <f t="shared" si="5"/>
        <v>21109.2644</v>
      </c>
      <c r="W14" s="1">
        <v>19512.964400000001</v>
      </c>
      <c r="X14" s="3">
        <v>1596.3</v>
      </c>
      <c r="Y14" s="2">
        <v>1119.3</v>
      </c>
      <c r="Z14" s="2">
        <v>1428.4</v>
      </c>
      <c r="AA14" s="2"/>
      <c r="AB14" s="2">
        <f t="shared" si="6"/>
        <v>1373350.6213070191</v>
      </c>
    </row>
    <row r="15" spans="1:28" ht="15.75">
      <c r="A15" s="10" t="s">
        <v>20</v>
      </c>
      <c r="B15" s="8">
        <v>91.7</v>
      </c>
      <c r="C15" s="8">
        <v>34871.658537118172</v>
      </c>
      <c r="D15" s="8">
        <v>164.7</v>
      </c>
      <c r="E15" s="8">
        <v>39096.73199197901</v>
      </c>
      <c r="F15" s="8">
        <v>6.6</v>
      </c>
      <c r="G15" s="8">
        <v>36780.747829837761</v>
      </c>
      <c r="H15" s="12">
        <v>1.302</v>
      </c>
      <c r="I15" s="13">
        <v>12</v>
      </c>
      <c r="J15" s="8">
        <f t="shared" si="0"/>
        <v>154360.67938749251</v>
      </c>
      <c r="K15" s="8">
        <f t="shared" si="1"/>
        <v>141540.6054</v>
      </c>
      <c r="L15" s="8">
        <v>149682.255</v>
      </c>
      <c r="M15" s="8">
        <v>6494.5495999999985</v>
      </c>
      <c r="N15" s="8">
        <v>1647.1</v>
      </c>
      <c r="O15" s="8">
        <v>7674.5599000000002</v>
      </c>
      <c r="P15" s="8">
        <v>60.76</v>
      </c>
      <c r="Q15" s="8">
        <f t="shared" si="2"/>
        <v>5084.7540874925035</v>
      </c>
      <c r="R15" s="17">
        <f t="shared" si="3"/>
        <v>5084.7540874925035</v>
      </c>
      <c r="S15" s="2">
        <v>25.299999999999997</v>
      </c>
      <c r="T15" s="2">
        <v>41798.246782969996</v>
      </c>
      <c r="U15" s="2">
        <f t="shared" si="4"/>
        <v>16522311.935749216</v>
      </c>
      <c r="V15" s="2">
        <f t="shared" si="5"/>
        <v>14232.391599999999</v>
      </c>
      <c r="W15" s="1">
        <v>12148.0916</v>
      </c>
      <c r="X15" s="3">
        <v>2084.3000000000002</v>
      </c>
      <c r="Y15" s="2">
        <v>1159.0999999999999</v>
      </c>
      <c r="Z15" s="2">
        <v>799</v>
      </c>
      <c r="AA15" s="2">
        <v>530.4</v>
      </c>
      <c r="AB15" s="2">
        <f t="shared" si="6"/>
        <v>-198579.66425078362</v>
      </c>
    </row>
    <row r="16" spans="1:28" ht="15.75">
      <c r="A16" s="10" t="s">
        <v>19</v>
      </c>
      <c r="B16" s="8">
        <v>75.900000000000006</v>
      </c>
      <c r="C16" s="8">
        <v>38390.419037377949</v>
      </c>
      <c r="D16" s="8">
        <v>167.6</v>
      </c>
      <c r="E16" s="8">
        <v>43041.82786621694</v>
      </c>
      <c r="F16" s="8">
        <v>11.2</v>
      </c>
      <c r="G16" s="8">
        <v>40492.14694484941</v>
      </c>
      <c r="H16" s="12">
        <v>1.302</v>
      </c>
      <c r="I16" s="13">
        <v>12</v>
      </c>
      <c r="J16" s="8">
        <f t="shared" si="0"/>
        <v>165319.96886194355</v>
      </c>
      <c r="K16" s="8">
        <f t="shared" si="1"/>
        <v>149493.992</v>
      </c>
      <c r="L16" s="8">
        <v>156619.1</v>
      </c>
      <c r="M16" s="8">
        <v>6276.5080000000007</v>
      </c>
      <c r="N16" s="8">
        <v>848.6</v>
      </c>
      <c r="O16" s="8">
        <v>9939.1823999999997</v>
      </c>
      <c r="P16" s="8">
        <v>154.1568</v>
      </c>
      <c r="Q16" s="8">
        <f t="shared" si="2"/>
        <v>5732.6376619435614</v>
      </c>
      <c r="R16" s="17">
        <f t="shared" si="3"/>
        <v>5732.6376619435614</v>
      </c>
      <c r="S16" s="2">
        <v>6.2999999999999989</v>
      </c>
      <c r="T16" s="2">
        <v>46015.949642380001</v>
      </c>
      <c r="U16" s="2">
        <f t="shared" si="4"/>
        <v>4529405.1424390338</v>
      </c>
      <c r="V16" s="2">
        <f t="shared" si="5"/>
        <v>3402.6684799999998</v>
      </c>
      <c r="W16" s="1">
        <v>3281.1684799999998</v>
      </c>
      <c r="X16" s="3">
        <v>121.5</v>
      </c>
      <c r="Y16" s="2">
        <v>85.3</v>
      </c>
      <c r="Z16" s="2">
        <v>302.5</v>
      </c>
      <c r="AA16" s="2">
        <v>219.8</v>
      </c>
      <c r="AB16" s="2">
        <f t="shared" si="6"/>
        <v>519136.66243903385</v>
      </c>
    </row>
    <row r="17" spans="1:28" ht="15.75">
      <c r="A17" s="10" t="s">
        <v>18</v>
      </c>
      <c r="B17" s="8">
        <v>82.1</v>
      </c>
      <c r="C17" s="8">
        <v>37457.274561589365</v>
      </c>
      <c r="D17" s="8">
        <v>184.6</v>
      </c>
      <c r="E17" s="8">
        <v>41995.622982073874</v>
      </c>
      <c r="F17" s="8">
        <v>12.5</v>
      </c>
      <c r="G17" s="8">
        <v>39507.916395096421</v>
      </c>
      <c r="H17" s="12">
        <v>1.302</v>
      </c>
      <c r="I17" s="13">
        <v>12</v>
      </c>
      <c r="J17" s="8">
        <f t="shared" si="0"/>
        <v>176886.85350017654</v>
      </c>
      <c r="K17" s="8">
        <f t="shared" si="1"/>
        <v>176644.94540000003</v>
      </c>
      <c r="L17" s="8">
        <v>177918.035</v>
      </c>
      <c r="M17" s="8">
        <v>362.1296000000001</v>
      </c>
      <c r="N17" s="8">
        <v>910.95999999999992</v>
      </c>
      <c r="O17" s="8">
        <v>8324.1920999999984</v>
      </c>
      <c r="P17" s="8">
        <v>0</v>
      </c>
      <c r="Q17" s="8">
        <f t="shared" si="2"/>
        <v>-8082.2839998234704</v>
      </c>
      <c r="R17" s="17" t="str">
        <f t="shared" si="3"/>
        <v xml:space="preserve"> </v>
      </c>
      <c r="S17" s="2">
        <v>21</v>
      </c>
      <c r="T17" s="2">
        <v>44897.45816396</v>
      </c>
      <c r="U17" s="2">
        <f t="shared" si="4"/>
        <v>14731035.613427933</v>
      </c>
      <c r="V17" s="2">
        <f t="shared" si="5"/>
        <v>11569.7816</v>
      </c>
      <c r="W17" s="1">
        <v>10549.5816</v>
      </c>
      <c r="X17" s="3">
        <v>1020.2</v>
      </c>
      <c r="Y17" s="2">
        <v>722.5</v>
      </c>
      <c r="Z17" s="2">
        <v>581.70000000000005</v>
      </c>
      <c r="AA17" s="2"/>
      <c r="AB17" s="2">
        <f t="shared" si="6"/>
        <v>1857054.0134279318</v>
      </c>
    </row>
    <row r="18" spans="1:28" ht="15.75">
      <c r="A18" s="10" t="s">
        <v>17</v>
      </c>
      <c r="B18" s="8">
        <v>31.6</v>
      </c>
      <c r="C18" s="8">
        <v>46791.999789685156</v>
      </c>
      <c r="D18" s="8">
        <v>108.8</v>
      </c>
      <c r="E18" s="8">
        <v>52461.349757677548</v>
      </c>
      <c r="F18" s="8">
        <v>9</v>
      </c>
      <c r="G18" s="8">
        <v>49353.68195597329</v>
      </c>
      <c r="H18" s="12">
        <v>1.302</v>
      </c>
      <c r="I18" s="13">
        <v>12</v>
      </c>
      <c r="J18" s="8">
        <f t="shared" si="0"/>
        <v>119220.57540408302</v>
      </c>
      <c r="K18" s="8">
        <f t="shared" si="1"/>
        <v>111738.7632</v>
      </c>
      <c r="L18" s="8">
        <v>113877.952</v>
      </c>
      <c r="M18" s="8">
        <v>791.26879999999994</v>
      </c>
      <c r="N18" s="8">
        <v>1347.92</v>
      </c>
      <c r="O18" s="8">
        <v>6302.2568000000001</v>
      </c>
      <c r="P18" s="8">
        <v>0</v>
      </c>
      <c r="Q18" s="8">
        <f t="shared" si="2"/>
        <v>1179.5554040830175</v>
      </c>
      <c r="R18" s="17">
        <f t="shared" si="3"/>
        <v>1179.5554040830175</v>
      </c>
      <c r="S18" s="2">
        <v>3</v>
      </c>
      <c r="T18" s="2">
        <v>56086.328614830003</v>
      </c>
      <c r="U18" s="2">
        <f t="shared" si="4"/>
        <v>2628878.3948343117</v>
      </c>
      <c r="V18" s="2">
        <f t="shared" si="5"/>
        <v>2142.1240000000003</v>
      </c>
      <c r="W18" s="1">
        <v>2115.8240000000001</v>
      </c>
      <c r="X18" s="3">
        <v>26.3</v>
      </c>
      <c r="Y18" s="2">
        <v>18.399999999999999</v>
      </c>
      <c r="Z18" s="2"/>
      <c r="AA18" s="2">
        <v>20.399999999999999</v>
      </c>
      <c r="AB18" s="2">
        <f t="shared" si="6"/>
        <v>447954.39483431121</v>
      </c>
    </row>
    <row r="19" spans="1:28" ht="15.75">
      <c r="A19" s="10" t="s">
        <v>16</v>
      </c>
      <c r="B19" s="8">
        <v>44.3</v>
      </c>
      <c r="C19" s="8">
        <v>41941.736803453896</v>
      </c>
      <c r="D19" s="8">
        <v>139.80000000000001</v>
      </c>
      <c r="E19" s="8">
        <v>47023.42566635699</v>
      </c>
      <c r="F19" s="8">
        <v>5</v>
      </c>
      <c r="G19" s="8">
        <v>44237.885710862705</v>
      </c>
      <c r="H19" s="12">
        <v>1.302</v>
      </c>
      <c r="I19" s="13">
        <v>12</v>
      </c>
      <c r="J19" s="8">
        <f t="shared" si="0"/>
        <v>135195.77312147335</v>
      </c>
      <c r="K19" s="8">
        <f t="shared" si="1"/>
        <v>127559.3642</v>
      </c>
      <c r="L19" s="8">
        <v>130323.057</v>
      </c>
      <c r="M19" s="8">
        <v>1870.1927999999998</v>
      </c>
      <c r="N19" s="8">
        <v>893.5</v>
      </c>
      <c r="O19" s="8">
        <v>4805.5448000000006</v>
      </c>
      <c r="P19" s="8">
        <v>131.58879999999999</v>
      </c>
      <c r="Q19" s="8">
        <f t="shared" si="2"/>
        <v>2699.2753214733675</v>
      </c>
      <c r="R19" s="17">
        <f t="shared" si="3"/>
        <v>2699.2753214733675</v>
      </c>
      <c r="S19" s="2">
        <v>10.999999999999998</v>
      </c>
      <c r="T19" s="2">
        <v>50272.67461894</v>
      </c>
      <c r="U19" s="2">
        <f t="shared" si="4"/>
        <v>8640062.9507095031</v>
      </c>
      <c r="V19" s="2">
        <f t="shared" si="5"/>
        <v>9427.7779999999984</v>
      </c>
      <c r="W19" s="1">
        <v>9359.4779999999992</v>
      </c>
      <c r="X19" s="3">
        <v>68.3</v>
      </c>
      <c r="Y19" s="2">
        <v>48</v>
      </c>
      <c r="Z19" s="2">
        <v>126.3</v>
      </c>
      <c r="AA19" s="2">
        <v>167.9</v>
      </c>
      <c r="AB19" s="2">
        <f t="shared" si="6"/>
        <v>-1129915.049290495</v>
      </c>
    </row>
    <row r="20" spans="1:28" ht="15.75">
      <c r="A20" s="10" t="s">
        <v>15</v>
      </c>
      <c r="B20" s="8">
        <v>141.4</v>
      </c>
      <c r="C20" s="8">
        <v>31495.500528829874</v>
      </c>
      <c r="D20" s="8">
        <v>247.3</v>
      </c>
      <c r="E20" s="8">
        <v>35311.516422948334</v>
      </c>
      <c r="F20" s="8">
        <v>0</v>
      </c>
      <c r="G20" s="8"/>
      <c r="H20" s="12">
        <v>1.302</v>
      </c>
      <c r="I20" s="13">
        <v>12</v>
      </c>
      <c r="J20" s="8">
        <f t="shared" si="0"/>
        <v>206018.09190714615</v>
      </c>
      <c r="K20" s="8">
        <f t="shared" si="1"/>
        <v>206379.48099999997</v>
      </c>
      <c r="L20" s="8">
        <v>211119.72399999999</v>
      </c>
      <c r="M20" s="8">
        <v>3359.1600000000003</v>
      </c>
      <c r="N20" s="8">
        <v>1381.0829999999999</v>
      </c>
      <c r="O20" s="8">
        <v>3267.3138399999998</v>
      </c>
      <c r="P20" s="8">
        <v>220.29840000000004</v>
      </c>
      <c r="Q20" s="8">
        <f t="shared" si="2"/>
        <v>-3849.0013328538043</v>
      </c>
      <c r="R20" s="17" t="str">
        <f t="shared" si="3"/>
        <v xml:space="preserve"> </v>
      </c>
      <c r="S20" s="2">
        <v>35.199999999999996</v>
      </c>
      <c r="T20" s="2">
        <v>37751.172139919996</v>
      </c>
      <c r="U20" s="2">
        <f t="shared" si="4"/>
        <v>20761815.835696671</v>
      </c>
      <c r="V20" s="2">
        <f t="shared" si="5"/>
        <v>18554.757600000001</v>
      </c>
      <c r="W20" s="1">
        <v>17144.5576</v>
      </c>
      <c r="X20" s="3">
        <v>1410.2</v>
      </c>
      <c r="Y20" s="2">
        <v>988.8</v>
      </c>
      <c r="Z20" s="2">
        <v>65.8</v>
      </c>
      <c r="AA20" s="2">
        <v>629.1</v>
      </c>
      <c r="AB20" s="2">
        <f t="shared" si="6"/>
        <v>523358.23569667339</v>
      </c>
    </row>
    <row r="21" spans="1:28" ht="15.75">
      <c r="A21" s="10" t="s">
        <v>14</v>
      </c>
      <c r="B21" s="8">
        <v>115.4</v>
      </c>
      <c r="C21" s="8">
        <v>33197.371131461085</v>
      </c>
      <c r="D21" s="8">
        <v>303.2</v>
      </c>
      <c r="E21" s="8">
        <v>37219.586805241059</v>
      </c>
      <c r="F21" s="8">
        <v>27.1</v>
      </c>
      <c r="G21" s="8">
        <v>35014.79962302684</v>
      </c>
      <c r="H21" s="12">
        <v>1.302</v>
      </c>
      <c r="I21" s="13">
        <v>12</v>
      </c>
      <c r="J21" s="8">
        <f t="shared" si="0"/>
        <v>250997.31667020297</v>
      </c>
      <c r="K21" s="8">
        <f t="shared" si="1"/>
        <v>245383.89739999999</v>
      </c>
      <c r="L21" s="8">
        <v>252687.74900000001</v>
      </c>
      <c r="M21" s="8">
        <v>5912.1215999999995</v>
      </c>
      <c r="N21" s="8">
        <v>1391.7300000000002</v>
      </c>
      <c r="O21" s="8">
        <v>7490.2191000000003</v>
      </c>
      <c r="P21" s="8">
        <v>529.82720000000006</v>
      </c>
      <c r="Q21" s="8">
        <f t="shared" si="2"/>
        <v>-2406.6270297970041</v>
      </c>
      <c r="R21" s="17" t="str">
        <f t="shared" si="3"/>
        <v xml:space="preserve"> </v>
      </c>
      <c r="S21" s="2">
        <v>12.1</v>
      </c>
      <c r="T21" s="2">
        <v>39791.440862359996</v>
      </c>
      <c r="U21" s="2">
        <f t="shared" si="4"/>
        <v>7522587.8116055019</v>
      </c>
      <c r="V21" s="2">
        <f t="shared" si="5"/>
        <v>6061.4439999999995</v>
      </c>
      <c r="W21" s="1">
        <v>5700.7439999999997</v>
      </c>
      <c r="X21" s="3">
        <v>360.7</v>
      </c>
      <c r="Y21" s="2">
        <v>252.9</v>
      </c>
      <c r="Z21" s="2"/>
      <c r="AA21" s="2"/>
      <c r="AB21" s="2">
        <f t="shared" si="6"/>
        <v>1208243.8116055029</v>
      </c>
    </row>
    <row r="22" spans="1:28" ht="15.75">
      <c r="A22" s="10" t="s">
        <v>13</v>
      </c>
      <c r="B22" s="8">
        <v>127.6</v>
      </c>
      <c r="C22" s="8">
        <v>42215.669973814431</v>
      </c>
      <c r="D22" s="8">
        <v>378.8</v>
      </c>
      <c r="E22" s="8">
        <v>47330.548762721875</v>
      </c>
      <c r="F22" s="8">
        <v>0</v>
      </c>
      <c r="G22" s="8"/>
      <c r="H22" s="12">
        <v>1.302</v>
      </c>
      <c r="I22" s="13">
        <v>12</v>
      </c>
      <c r="J22" s="8">
        <f t="shared" si="0"/>
        <v>364281.86196829274</v>
      </c>
      <c r="K22" s="8">
        <f t="shared" si="1"/>
        <v>337629.61139999999</v>
      </c>
      <c r="L22" s="8">
        <v>342311.08500000002</v>
      </c>
      <c r="M22" s="8">
        <v>2777.7736</v>
      </c>
      <c r="N22" s="8">
        <v>1903.7</v>
      </c>
      <c r="O22" s="8">
        <v>22847.900599999997</v>
      </c>
      <c r="P22" s="8">
        <v>72.738399999999999</v>
      </c>
      <c r="Q22" s="8">
        <f t="shared" si="2"/>
        <v>3731.6115682927775</v>
      </c>
      <c r="R22" s="17">
        <f t="shared" si="3"/>
        <v>3731.6115682927775</v>
      </c>
      <c r="S22" s="2">
        <v>28.4</v>
      </c>
      <c r="T22" s="2">
        <v>50600.994952549998</v>
      </c>
      <c r="U22" s="2">
        <f t="shared" si="4"/>
        <v>22452754.441937409</v>
      </c>
      <c r="V22" s="2">
        <f t="shared" si="5"/>
        <v>19007.623200000002</v>
      </c>
      <c r="W22" s="1">
        <v>17995.2232</v>
      </c>
      <c r="X22" s="3">
        <v>1012.4</v>
      </c>
      <c r="Y22" s="2">
        <v>709.9</v>
      </c>
      <c r="Z22" s="2">
        <v>1190.5999999999999</v>
      </c>
      <c r="AA22" s="2"/>
      <c r="AB22" s="2">
        <f t="shared" si="6"/>
        <v>1544631.2419374064</v>
      </c>
    </row>
    <row r="23" spans="1:28" ht="15.75">
      <c r="A23" s="10" t="s">
        <v>12</v>
      </c>
      <c r="B23" s="8">
        <v>191.8</v>
      </c>
      <c r="C23" s="8">
        <v>37636.110562870686</v>
      </c>
      <c r="D23" s="8">
        <v>342.4</v>
      </c>
      <c r="E23" s="8">
        <v>42196.126872795634</v>
      </c>
      <c r="F23" s="8">
        <v>80.8</v>
      </c>
      <c r="G23" s="8">
        <v>39696.542980179067</v>
      </c>
      <c r="H23" s="12">
        <v>1.302</v>
      </c>
      <c r="I23" s="13">
        <v>12</v>
      </c>
      <c r="J23" s="8">
        <f t="shared" si="0"/>
        <v>388632.0090845158</v>
      </c>
      <c r="K23" s="8">
        <f t="shared" si="1"/>
        <v>360128.73599999998</v>
      </c>
      <c r="L23" s="8">
        <v>376260.31599999999</v>
      </c>
      <c r="M23" s="8">
        <v>13093.779999999999</v>
      </c>
      <c r="N23" s="8">
        <v>3037.7999999999997</v>
      </c>
      <c r="O23" s="8">
        <v>25721.080279999995</v>
      </c>
      <c r="P23" s="8">
        <v>381.92</v>
      </c>
      <c r="Q23" s="8">
        <f t="shared" si="2"/>
        <v>2400.2728045158437</v>
      </c>
      <c r="R23" s="17">
        <f t="shared" si="3"/>
        <v>2400.2728045158437</v>
      </c>
      <c r="S23" s="2">
        <v>0</v>
      </c>
      <c r="T23" s="2">
        <v>43612.828685400003</v>
      </c>
      <c r="U23" s="2">
        <f t="shared" si="4"/>
        <v>0</v>
      </c>
      <c r="V23" s="2">
        <f t="shared" si="5"/>
        <v>0</v>
      </c>
      <c r="W23" s="1">
        <v>0</v>
      </c>
      <c r="X23" s="3">
        <v>0</v>
      </c>
      <c r="Y23" s="2">
        <v>0</v>
      </c>
      <c r="Z23" s="2"/>
      <c r="AA23" s="2"/>
      <c r="AB23" s="2">
        <f t="shared" si="6"/>
        <v>0</v>
      </c>
    </row>
    <row r="24" spans="1:28" ht="15.75">
      <c r="A24" s="10" t="s">
        <v>11</v>
      </c>
      <c r="B24" s="8">
        <v>147.69999999999999</v>
      </c>
      <c r="C24" s="8">
        <v>38824.349961473868</v>
      </c>
      <c r="D24" s="8">
        <v>278.2</v>
      </c>
      <c r="E24" s="8">
        <v>43528.33415109443</v>
      </c>
      <c r="F24" s="8">
        <v>3</v>
      </c>
      <c r="G24" s="8">
        <v>40949.83391943801</v>
      </c>
      <c r="H24" s="12">
        <v>1.302</v>
      </c>
      <c r="I24" s="13">
        <v>12</v>
      </c>
      <c r="J24" s="8">
        <f t="shared" si="0"/>
        <v>280713.1043349242</v>
      </c>
      <c r="K24" s="8">
        <f t="shared" si="1"/>
        <v>254326.34020000001</v>
      </c>
      <c r="L24" s="8">
        <v>261412.899</v>
      </c>
      <c r="M24" s="8">
        <v>6129.4688000000006</v>
      </c>
      <c r="N24" s="8">
        <v>957.08999999999992</v>
      </c>
      <c r="O24" s="8">
        <v>20806.305099999998</v>
      </c>
      <c r="P24" s="8">
        <v>565.24160000000006</v>
      </c>
      <c r="Q24" s="8">
        <f t="shared" si="2"/>
        <v>5015.2174349242123</v>
      </c>
      <c r="R24" s="17">
        <f t="shared" si="3"/>
        <v>5015.2174349242123</v>
      </c>
      <c r="S24" s="2">
        <v>15.600000000000003</v>
      </c>
      <c r="T24" s="2">
        <v>46536.066354529998</v>
      </c>
      <c r="U24" s="2">
        <f t="shared" si="4"/>
        <v>11342440.211281558</v>
      </c>
      <c r="V24" s="2">
        <f t="shared" si="5"/>
        <v>8260.150599999999</v>
      </c>
      <c r="W24" s="1">
        <v>7775.0505999999996</v>
      </c>
      <c r="X24" s="3">
        <v>485.1</v>
      </c>
      <c r="Y24" s="2">
        <v>469.8</v>
      </c>
      <c r="Z24" s="2">
        <v>68</v>
      </c>
      <c r="AA24" s="2"/>
      <c r="AB24" s="2">
        <f t="shared" si="6"/>
        <v>2544489.6112815607</v>
      </c>
    </row>
    <row r="25" spans="1:28" ht="15.75">
      <c r="A25" s="10" t="s">
        <v>10</v>
      </c>
      <c r="B25" s="8">
        <v>206.4</v>
      </c>
      <c r="C25" s="8">
        <v>38095.910600357631</v>
      </c>
      <c r="D25" s="8">
        <v>367.8</v>
      </c>
      <c r="E25" s="8">
        <v>42711.636590132257</v>
      </c>
      <c r="F25" s="8">
        <v>36.200000000000003</v>
      </c>
      <c r="G25" s="8">
        <v>40181.515302701555</v>
      </c>
      <c r="H25" s="12">
        <v>1.302</v>
      </c>
      <c r="I25" s="13">
        <v>12</v>
      </c>
      <c r="J25" s="8">
        <f t="shared" si="0"/>
        <v>391020.39090142061</v>
      </c>
      <c r="K25" s="8">
        <f t="shared" si="1"/>
        <v>359497.96960000001</v>
      </c>
      <c r="L25" s="8">
        <v>372307.924</v>
      </c>
      <c r="M25" s="8">
        <v>11497.3544</v>
      </c>
      <c r="N25" s="8">
        <v>1312.6</v>
      </c>
      <c r="O25" s="8">
        <v>27378.657109999996</v>
      </c>
      <c r="P25" s="8">
        <v>359.5256</v>
      </c>
      <c r="Q25" s="8">
        <f t="shared" si="2"/>
        <v>3784.2385914206388</v>
      </c>
      <c r="R25" s="17">
        <f t="shared" si="3"/>
        <v>3784.2385914206388</v>
      </c>
      <c r="S25" s="2">
        <v>31.799999999999997</v>
      </c>
      <c r="T25" s="2">
        <v>45662.933119559995</v>
      </c>
      <c r="U25" s="2">
        <f t="shared" si="4"/>
        <v>22687317.81250817</v>
      </c>
      <c r="V25" s="2">
        <f t="shared" si="5"/>
        <v>18305.568960000001</v>
      </c>
      <c r="W25" s="1">
        <v>17102.568960000001</v>
      </c>
      <c r="X25" s="3">
        <v>1203</v>
      </c>
      <c r="Y25" s="2">
        <v>843.6</v>
      </c>
      <c r="Z25" s="2">
        <v>803.7</v>
      </c>
      <c r="AA25" s="2">
        <v>578.47860000000003</v>
      </c>
      <c r="AB25" s="2">
        <f t="shared" si="6"/>
        <v>2155970.2525081709</v>
      </c>
    </row>
    <row r="26" spans="1:28" ht="15.75">
      <c r="A26" s="10" t="s">
        <v>9</v>
      </c>
      <c r="B26" s="8">
        <v>112.4</v>
      </c>
      <c r="C26" s="8">
        <v>42624.550877359907</v>
      </c>
      <c r="D26" s="8">
        <v>318.89999999999998</v>
      </c>
      <c r="E26" s="8">
        <v>47788.969949816841</v>
      </c>
      <c r="F26" s="8">
        <v>11.9</v>
      </c>
      <c r="G26" s="8">
        <v>44958.081231252676</v>
      </c>
      <c r="H26" s="12">
        <v>1.302</v>
      </c>
      <c r="I26" s="13">
        <v>12</v>
      </c>
      <c r="J26" s="8">
        <f t="shared" si="0"/>
        <v>321321.67163216887</v>
      </c>
      <c r="K26" s="8">
        <f t="shared" si="1"/>
        <v>291109.5576</v>
      </c>
      <c r="L26" s="8">
        <v>297326.39299999998</v>
      </c>
      <c r="M26" s="8">
        <v>3890.2024000000001</v>
      </c>
      <c r="N26" s="8">
        <v>2326.6329999999998</v>
      </c>
      <c r="O26" s="8">
        <v>21493.143699999997</v>
      </c>
      <c r="P26" s="8">
        <v>0</v>
      </c>
      <c r="Q26" s="8">
        <f t="shared" si="2"/>
        <v>8718.9703321688576</v>
      </c>
      <c r="R26" s="17">
        <f t="shared" si="3"/>
        <v>8718.9703321688576</v>
      </c>
      <c r="S26" s="2">
        <v>6</v>
      </c>
      <c r="T26" s="2">
        <v>51091.176889899994</v>
      </c>
      <c r="U26" s="2">
        <f t="shared" si="4"/>
        <v>4789491.2863667849</v>
      </c>
      <c r="V26" s="2">
        <f t="shared" si="5"/>
        <v>3918.3636000000001</v>
      </c>
      <c r="W26" s="1">
        <v>3861.1636000000003</v>
      </c>
      <c r="X26" s="3">
        <v>57.2</v>
      </c>
      <c r="Y26" s="2">
        <v>40.200000000000003</v>
      </c>
      <c r="Z26" s="2">
        <v>213.5</v>
      </c>
      <c r="AA26" s="2"/>
      <c r="AB26" s="2">
        <f t="shared" si="6"/>
        <v>617427.68636678532</v>
      </c>
    </row>
    <row r="27" spans="1:28" ht="15.75">
      <c r="A27" s="10" t="s">
        <v>8</v>
      </c>
      <c r="B27" s="8">
        <v>84.8</v>
      </c>
      <c r="C27" s="8">
        <v>31026.81452305237</v>
      </c>
      <c r="D27" s="8">
        <v>139.30000000000001</v>
      </c>
      <c r="E27" s="8">
        <v>34786.044107464128</v>
      </c>
      <c r="F27" s="8">
        <v>6.3</v>
      </c>
      <c r="G27" s="8">
        <v>32725.413381781931</v>
      </c>
      <c r="H27" s="12">
        <v>1.302</v>
      </c>
      <c r="I27" s="13">
        <v>12</v>
      </c>
      <c r="J27" s="8">
        <f t="shared" si="0"/>
        <v>120038.25331054593</v>
      </c>
      <c r="K27" s="8">
        <f t="shared" si="1"/>
        <v>119895.817</v>
      </c>
      <c r="L27" s="8">
        <v>123311.982</v>
      </c>
      <c r="M27" s="8">
        <v>2161.3200000000002</v>
      </c>
      <c r="N27" s="8">
        <v>1254.845</v>
      </c>
      <c r="O27" s="8">
        <v>3926.4378999999994</v>
      </c>
      <c r="P27" s="8">
        <v>6.4232000000000005</v>
      </c>
      <c r="Q27" s="8">
        <f t="shared" si="2"/>
        <v>-3790.4247894540749</v>
      </c>
      <c r="R27" s="17" t="str">
        <f t="shared" si="3"/>
        <v xml:space="preserve"> </v>
      </c>
      <c r="S27" s="2">
        <v>16</v>
      </c>
      <c r="T27" s="2">
        <v>37189.681292599998</v>
      </c>
      <c r="U27" s="2">
        <f t="shared" si="4"/>
        <v>9296825.2882493194</v>
      </c>
      <c r="V27" s="2">
        <f t="shared" si="5"/>
        <v>8730.5775999999987</v>
      </c>
      <c r="W27" s="1">
        <v>8293.2775999999994</v>
      </c>
      <c r="X27" s="3">
        <v>437.3</v>
      </c>
      <c r="Y27" s="2">
        <v>306.7</v>
      </c>
      <c r="Z27" s="2"/>
      <c r="AA27" s="2"/>
      <c r="AB27" s="2">
        <f t="shared" si="6"/>
        <v>259547.68824931979</v>
      </c>
    </row>
    <row r="28" spans="1:28" ht="15.75">
      <c r="A28" s="10" t="s">
        <v>7</v>
      </c>
      <c r="B28" s="8">
        <v>1995.6</v>
      </c>
      <c r="C28" s="8">
        <v>30245.393510464753</v>
      </c>
      <c r="D28" s="8">
        <v>2158.1</v>
      </c>
      <c r="E28" s="8">
        <v>33909.945602727974</v>
      </c>
      <c r="F28" s="8">
        <v>0</v>
      </c>
      <c r="G28" s="8"/>
      <c r="H28" s="12">
        <v>1.302</v>
      </c>
      <c r="I28" s="13">
        <v>12</v>
      </c>
      <c r="J28" s="8">
        <f t="shared" si="0"/>
        <v>2086409.6002192725</v>
      </c>
      <c r="K28" s="8">
        <f t="shared" si="1"/>
        <v>2029023.3363999999</v>
      </c>
      <c r="L28" s="8">
        <v>2079925.314</v>
      </c>
      <c r="M28" s="8">
        <v>43749.977599999998</v>
      </c>
      <c r="N28" s="8">
        <v>7152</v>
      </c>
      <c r="O28" s="8">
        <v>3646.6499999999996</v>
      </c>
      <c r="P28" s="8">
        <v>21026.605599999999</v>
      </c>
      <c r="Q28" s="8">
        <f t="shared" si="2"/>
        <v>32713.00821927283</v>
      </c>
      <c r="R28" s="17">
        <f t="shared" si="3"/>
        <v>32713.00821927283</v>
      </c>
      <c r="S28" s="2">
        <v>431.60000000000014</v>
      </c>
      <c r="T28" s="2">
        <v>36253.043571089998</v>
      </c>
      <c r="U28" s="2">
        <f t="shared" si="4"/>
        <v>244465815.768933</v>
      </c>
      <c r="V28" s="2">
        <f t="shared" si="5"/>
        <v>235138.72330000001</v>
      </c>
      <c r="W28" s="1">
        <v>227974.22330000001</v>
      </c>
      <c r="X28" s="3">
        <v>7164.5</v>
      </c>
      <c r="Y28" s="2">
        <v>5023.8</v>
      </c>
      <c r="Z28" s="2"/>
      <c r="AA28" s="2">
        <v>7144.9853999999996</v>
      </c>
      <c r="AB28" s="2">
        <f t="shared" si="6"/>
        <v>-2841692.9310670197</v>
      </c>
    </row>
    <row r="29" spans="1:28" ht="15.75">
      <c r="A29" s="10" t="s">
        <v>6</v>
      </c>
      <c r="B29" s="8">
        <v>1410.3</v>
      </c>
      <c r="C29" s="8">
        <v>35199.56722640618</v>
      </c>
      <c r="D29" s="8">
        <v>1273.9000000000001</v>
      </c>
      <c r="E29" s="8">
        <v>39464.370317219211</v>
      </c>
      <c r="F29" s="8">
        <v>0</v>
      </c>
      <c r="G29" s="8"/>
      <c r="H29" s="12">
        <v>1.302</v>
      </c>
      <c r="I29" s="13">
        <v>12</v>
      </c>
      <c r="J29" s="8">
        <f t="shared" si="0"/>
        <v>1561081.5063656527</v>
      </c>
      <c r="K29" s="8">
        <f t="shared" si="1"/>
        <v>1575669.1481999999</v>
      </c>
      <c r="L29" s="8">
        <v>1599896.817</v>
      </c>
      <c r="M29" s="8">
        <v>16892.668799999999</v>
      </c>
      <c r="N29" s="8">
        <v>7335</v>
      </c>
      <c r="O29" s="8">
        <v>730.91549999999995</v>
      </c>
      <c r="P29" s="8">
        <v>10856.596799999999</v>
      </c>
      <c r="Q29" s="8">
        <f t="shared" si="2"/>
        <v>-26175.154134347104</v>
      </c>
      <c r="R29" s="17" t="str">
        <f t="shared" si="3"/>
        <v xml:space="preserve"> </v>
      </c>
      <c r="S29" s="2">
        <v>331.40000000000003</v>
      </c>
      <c r="T29" s="2">
        <v>42191.354522040005</v>
      </c>
      <c r="U29" s="2">
        <f t="shared" si="4"/>
        <v>218458125.41954982</v>
      </c>
      <c r="V29" s="2">
        <f t="shared" si="5"/>
        <v>197760.68369999997</v>
      </c>
      <c r="W29" s="1">
        <v>181063.88369999998</v>
      </c>
      <c r="X29" s="3">
        <v>16696.8</v>
      </c>
      <c r="Y29" s="2">
        <v>11707.9</v>
      </c>
      <c r="Z29" s="2"/>
      <c r="AA29" s="2">
        <v>5089.2576000000008</v>
      </c>
      <c r="AB29" s="2">
        <f t="shared" si="6"/>
        <v>3900284.1195498407</v>
      </c>
    </row>
    <row r="30" spans="1:28" ht="15.75">
      <c r="A30" s="10" t="s">
        <v>5</v>
      </c>
      <c r="B30" s="8">
        <v>529.79999999999995</v>
      </c>
      <c r="C30" s="8">
        <v>30815.894354006516</v>
      </c>
      <c r="D30" s="8">
        <v>467.6</v>
      </c>
      <c r="E30" s="8">
        <v>34549.568709767991</v>
      </c>
      <c r="F30" s="8">
        <v>5.8</v>
      </c>
      <c r="G30" s="8">
        <v>32502.946144049467</v>
      </c>
      <c r="H30" s="12">
        <v>1.302</v>
      </c>
      <c r="I30" s="13">
        <v>12</v>
      </c>
      <c r="J30" s="8">
        <f t="shared" si="0"/>
        <v>510438.52117306198</v>
      </c>
      <c r="K30" s="8">
        <f t="shared" si="1"/>
        <v>486012.84460000001</v>
      </c>
      <c r="L30" s="8">
        <v>506566.25900000002</v>
      </c>
      <c r="M30" s="8">
        <v>17352.0144</v>
      </c>
      <c r="N30" s="8">
        <v>3201.4</v>
      </c>
      <c r="O30" s="8">
        <v>2360.5981000000002</v>
      </c>
      <c r="P30" s="8">
        <v>6129.4688000000006</v>
      </c>
      <c r="Q30" s="8">
        <f t="shared" si="2"/>
        <v>15935.60967306199</v>
      </c>
      <c r="R30" s="17">
        <f t="shared" si="3"/>
        <v>15935.60967306199</v>
      </c>
      <c r="S30" s="2">
        <v>114.49999999999994</v>
      </c>
      <c r="T30" s="2">
        <v>36936.946265359999</v>
      </c>
      <c r="U30" s="2">
        <f t="shared" si="4"/>
        <v>66078276.147523217</v>
      </c>
      <c r="V30" s="2">
        <f t="shared" si="5"/>
        <v>60637.144809999998</v>
      </c>
      <c r="W30" s="1">
        <v>59244.044809999999</v>
      </c>
      <c r="X30" s="3">
        <v>1393.1</v>
      </c>
      <c r="Y30" s="2">
        <v>976.8</v>
      </c>
      <c r="Z30" s="2"/>
      <c r="AA30" s="2">
        <v>4130.0742</v>
      </c>
      <c r="AB30" s="2">
        <f t="shared" si="6"/>
        <v>334257.13752321154</v>
      </c>
    </row>
    <row r="31" spans="1:28" ht="15.75">
      <c r="A31" s="10" t="s">
        <v>4</v>
      </c>
      <c r="B31" s="8">
        <v>304.8</v>
      </c>
      <c r="C31" s="8">
        <v>26995.790854518131</v>
      </c>
      <c r="D31" s="8">
        <v>285.10000000000002</v>
      </c>
      <c r="E31" s="8">
        <v>30266.618917112071</v>
      </c>
      <c r="F31" s="8">
        <v>0</v>
      </c>
      <c r="G31" s="8"/>
      <c r="H31" s="12">
        <v>1.302</v>
      </c>
      <c r="I31" s="13">
        <v>12</v>
      </c>
      <c r="J31" s="8">
        <f t="shared" si="0"/>
        <v>263378.92557185958</v>
      </c>
      <c r="K31" s="8">
        <f t="shared" si="1"/>
        <v>263546.90600000008</v>
      </c>
      <c r="L31" s="8">
        <v>270846.27500000002</v>
      </c>
      <c r="M31" s="8">
        <v>4178.8990000000003</v>
      </c>
      <c r="N31" s="8">
        <v>3120.4700000000003</v>
      </c>
      <c r="O31" s="8">
        <v>0</v>
      </c>
      <c r="P31" s="8">
        <v>2253.328</v>
      </c>
      <c r="Q31" s="8">
        <f t="shared" si="2"/>
        <v>-2421.3084281404736</v>
      </c>
      <c r="R31" s="17" t="str">
        <f t="shared" si="3"/>
        <v xml:space="preserve"> </v>
      </c>
      <c r="S31" s="2">
        <v>79</v>
      </c>
      <c r="T31" s="2">
        <v>32357.994820059997</v>
      </c>
      <c r="U31" s="2">
        <f t="shared" si="4"/>
        <v>39939343.574420772</v>
      </c>
      <c r="V31" s="2">
        <f t="shared" si="5"/>
        <v>46680.007680000002</v>
      </c>
      <c r="W31" s="1">
        <v>42776.007680000002</v>
      </c>
      <c r="X31" s="3">
        <v>3904</v>
      </c>
      <c r="Y31" s="2">
        <v>2737.1</v>
      </c>
      <c r="Z31" s="2"/>
      <c r="AA31" s="2">
        <v>387.73560000000003</v>
      </c>
      <c r="AB31" s="2">
        <f t="shared" si="6"/>
        <v>-9865499.7055792287</v>
      </c>
    </row>
    <row r="32" spans="1:28" ht="15.2" customHeight="1">
      <c r="A32" s="10" t="s">
        <v>3</v>
      </c>
      <c r="B32" s="8">
        <v>315</v>
      </c>
      <c r="C32" s="8">
        <v>27954.097869387297</v>
      </c>
      <c r="D32" s="8">
        <v>272.60000000000002</v>
      </c>
      <c r="E32" s="8">
        <v>31341.035050388116</v>
      </c>
      <c r="F32" s="8">
        <v>27.1</v>
      </c>
      <c r="G32" s="8">
        <v>29484.477299814382</v>
      </c>
      <c r="H32" s="12">
        <v>1.302</v>
      </c>
      <c r="I32" s="13">
        <v>12</v>
      </c>
      <c r="J32" s="8">
        <f t="shared" si="0"/>
        <v>283546.48183895921</v>
      </c>
      <c r="K32" s="8">
        <f t="shared" si="1"/>
        <v>286125.24639999995</v>
      </c>
      <c r="L32" s="8">
        <v>291897.73599999998</v>
      </c>
      <c r="M32" s="8">
        <v>4311.5295999999998</v>
      </c>
      <c r="N32" s="8">
        <v>1460.96</v>
      </c>
      <c r="O32" s="8">
        <v>0</v>
      </c>
      <c r="P32" s="8">
        <v>1128.0527999999999</v>
      </c>
      <c r="Q32" s="8">
        <f t="shared" si="2"/>
        <v>-3706.8173610407393</v>
      </c>
      <c r="R32" s="17" t="str">
        <f t="shared" si="3"/>
        <v xml:space="preserve"> </v>
      </c>
      <c r="S32" s="2">
        <v>63.5</v>
      </c>
      <c r="T32" s="2">
        <v>33506.634893100003</v>
      </c>
      <c r="U32" s="2">
        <f t="shared" si="4"/>
        <v>33242736.636681952</v>
      </c>
      <c r="V32" s="2">
        <f t="shared" si="5"/>
        <v>27320.198970000001</v>
      </c>
      <c r="W32" s="1">
        <v>26601.29897</v>
      </c>
      <c r="X32" s="3">
        <v>718.9</v>
      </c>
      <c r="Y32" s="2">
        <v>498.9</v>
      </c>
      <c r="Z32" s="2"/>
      <c r="AA32" s="2">
        <v>2450.6244000000002</v>
      </c>
      <c r="AB32" s="2">
        <f t="shared" si="6"/>
        <v>2973013.2666819468</v>
      </c>
    </row>
    <row r="33" spans="1:28" ht="15.2" customHeight="1">
      <c r="A33" s="10" t="s">
        <v>0</v>
      </c>
      <c r="B33" s="8">
        <v>245.7</v>
      </c>
      <c r="C33" s="8">
        <v>29266.399570215683</v>
      </c>
      <c r="D33" s="8">
        <v>212</v>
      </c>
      <c r="E33" s="8">
        <v>32812.336102366862</v>
      </c>
      <c r="F33" s="8">
        <v>0</v>
      </c>
      <c r="G33" s="8"/>
      <c r="H33" s="12">
        <v>1.302</v>
      </c>
      <c r="I33" s="13">
        <v>12</v>
      </c>
      <c r="J33" s="8">
        <f t="shared" si="0"/>
        <v>221032.25346949327</v>
      </c>
      <c r="K33" s="8">
        <f t="shared" si="1"/>
        <v>215910.55979999999</v>
      </c>
      <c r="L33" s="8">
        <v>219597.50200000001</v>
      </c>
      <c r="M33" s="8">
        <v>1774.7128</v>
      </c>
      <c r="N33" s="8">
        <v>1912.2294000000002</v>
      </c>
      <c r="O33" s="8">
        <v>0</v>
      </c>
      <c r="P33" s="8">
        <v>542.5</v>
      </c>
      <c r="Q33" s="8">
        <f t="shared" si="2"/>
        <v>4579.193669493281</v>
      </c>
      <c r="R33" s="17">
        <f t="shared" si="3"/>
        <v>4579.193669493281</v>
      </c>
      <c r="S33" s="2">
        <v>57.000000000000014</v>
      </c>
      <c r="T33" s="2">
        <v>35079.600398930001</v>
      </c>
      <c r="U33" s="2">
        <f t="shared" si="4"/>
        <v>31240769.568074305</v>
      </c>
      <c r="V33" s="2">
        <f t="shared" si="5"/>
        <v>29938.491000000002</v>
      </c>
      <c r="W33" s="1">
        <v>28161.991000000002</v>
      </c>
      <c r="X33" s="3">
        <v>1776.5</v>
      </c>
      <c r="Y33" s="2">
        <v>1023.9</v>
      </c>
      <c r="Z33" s="2"/>
      <c r="AA33" s="2"/>
      <c r="AB33" s="2">
        <f t="shared" si="6"/>
        <v>278378.56807430089</v>
      </c>
    </row>
    <row r="34" spans="1:28" ht="15.2" customHeight="1">
      <c r="A34" s="10" t="s">
        <v>1</v>
      </c>
      <c r="B34" s="8">
        <v>5.2</v>
      </c>
      <c r="C34" s="8">
        <v>30591.083071248235</v>
      </c>
      <c r="D34" s="8">
        <v>0</v>
      </c>
      <c r="E34" s="8">
        <v>34297.519141737903</v>
      </c>
      <c r="F34" s="8">
        <v>0</v>
      </c>
      <c r="G34" s="8"/>
      <c r="H34" s="12">
        <v>1.302</v>
      </c>
      <c r="I34" s="13">
        <v>12</v>
      </c>
      <c r="J34" s="8">
        <f t="shared" si="0"/>
        <v>2485.3664259069487</v>
      </c>
      <c r="K34" s="8">
        <f t="shared" si="1"/>
        <v>3620.9250000000002</v>
      </c>
      <c r="L34" s="8">
        <v>3620.9250000000002</v>
      </c>
      <c r="M34" s="8">
        <v>0</v>
      </c>
      <c r="N34" s="8">
        <v>0</v>
      </c>
      <c r="O34" s="8">
        <v>0</v>
      </c>
      <c r="P34" s="8">
        <v>0</v>
      </c>
      <c r="Q34" s="8">
        <f t="shared" si="2"/>
        <v>-1135.5585740930514</v>
      </c>
      <c r="R34" s="17" t="str">
        <f t="shared" si="3"/>
        <v xml:space="preserve"> </v>
      </c>
      <c r="S34" s="2">
        <v>6.4000000000000021</v>
      </c>
      <c r="T34" s="2">
        <v>50102.131930507996</v>
      </c>
      <c r="U34" s="2">
        <f t="shared" si="4"/>
        <v>5009892.5394064467</v>
      </c>
      <c r="V34" s="2">
        <f t="shared" si="5"/>
        <v>5009.8999999999996</v>
      </c>
      <c r="W34" s="1">
        <v>5009.8999999999996</v>
      </c>
      <c r="X34" s="3">
        <v>0</v>
      </c>
      <c r="Y34" s="2">
        <v>0</v>
      </c>
      <c r="Z34" s="2"/>
      <c r="AA34" s="2"/>
      <c r="AB34" s="2">
        <f t="shared" si="6"/>
        <v>-7.4605935532599688</v>
      </c>
    </row>
    <row r="35" spans="1:28" s="7" customFormat="1" ht="15.2" customHeight="1">
      <c r="A35" s="6" t="s">
        <v>2</v>
      </c>
      <c r="B35" s="9">
        <v>7067.2</v>
      </c>
      <c r="C35" s="9">
        <v>32926.70257925184</v>
      </c>
      <c r="D35" s="9">
        <v>9366.6</v>
      </c>
      <c r="E35" s="9">
        <v>38110.74160778799</v>
      </c>
      <c r="F35" s="9">
        <v>249.90000000000003</v>
      </c>
      <c r="G35" s="9">
        <v>38378.062546849069</v>
      </c>
      <c r="H35" s="43">
        <v>1.302</v>
      </c>
      <c r="I35" s="9">
        <v>12</v>
      </c>
      <c r="J35" s="9">
        <f>SUM(J9:J34)</f>
        <v>9362812.3454394396</v>
      </c>
      <c r="K35" s="9">
        <f>L35+M35+N35</f>
        <v>9495089.3686000016</v>
      </c>
      <c r="L35" s="9">
        <v>9255800.938000001</v>
      </c>
      <c r="M35" s="9">
        <f>SUM(M9:M34)</f>
        <v>189148.31020000001</v>
      </c>
      <c r="N35" s="9">
        <f>SUM(N9:N34)</f>
        <v>50140.1204</v>
      </c>
      <c r="O35" s="9">
        <v>248042.17339999997</v>
      </c>
      <c r="P35" s="9">
        <v>47240.031999999999</v>
      </c>
      <c r="Q35" s="9">
        <f>SUM(Q9:Q34)</f>
        <v>51017.632639440097</v>
      </c>
      <c r="R35" s="9">
        <f>SUM(R9:R34)</f>
        <v>104701.33787967791</v>
      </c>
      <c r="S35" s="15">
        <f>SUM(S9:S34)</f>
        <v>1490.5000000000002</v>
      </c>
      <c r="T35" s="16">
        <v>39020.891057255772</v>
      </c>
      <c r="U35" s="15">
        <f>SUM(U9:U34)</f>
        <v>908701771.53099322</v>
      </c>
      <c r="V35" s="15">
        <f>SUM(V9:V34)</f>
        <v>831654.10950000002</v>
      </c>
      <c r="W35" s="15">
        <f>SUM(W9:W34)</f>
        <v>784519.00950000004</v>
      </c>
      <c r="X35" s="15">
        <f>SUM(X9:X34)</f>
        <v>47135.100000000006</v>
      </c>
      <c r="Y35" s="15">
        <f t="shared" ref="Y35:AA35" si="7">SUM(Y9:Y34)</f>
        <v>32661.600000000002</v>
      </c>
      <c r="Z35" s="15">
        <f t="shared" si="7"/>
        <v>8291.2000000000007</v>
      </c>
      <c r="AA35" s="15">
        <f t="shared" si="7"/>
        <v>22739.255800000003</v>
      </c>
      <c r="AB35" s="15">
        <f>SUM(AB9:AB34)</f>
        <v>13355606.230993154</v>
      </c>
    </row>
  </sheetData>
  <mergeCells count="1">
    <mergeCell ref="B4:I5"/>
  </mergeCells>
  <pageMargins left="0.82677165354330717" right="0.23622047244094491" top="0.74803149606299213" bottom="0.39370078740157483" header="0.31496062992125984" footer="0.31496062992125984"/>
  <pageSetup paperSize="9" scale="83" fitToWidth="2" orientation="landscape" r:id="rId1"/>
  <headerFooter>
    <oddFooter>&amp;C&amp;P</oddFooter>
  </headerFooter>
  <colBreaks count="1" manualBreakCount="1">
    <brk id="9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Пед работники (порядок)</vt:lpstr>
      <vt:lpstr>'Пед работники (порядок)'!Заголовки_для_печати</vt:lpstr>
      <vt:lpstr>'Пед работники (порядок)'!Область_печати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bachurihina</dc:creator>
  <cp:lastModifiedBy>minfin user</cp:lastModifiedBy>
  <cp:lastPrinted>2018-10-25T17:49:55Z</cp:lastPrinted>
  <dcterms:created xsi:type="dcterms:W3CDTF">2018-06-06T05:22:43Z</dcterms:created>
  <dcterms:modified xsi:type="dcterms:W3CDTF">2018-10-26T16:37:18Z</dcterms:modified>
</cp:coreProperties>
</file>