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50" windowHeight="12075"/>
  </bookViews>
  <sheets>
    <sheet name="Лист1" sheetId="1" r:id="rId1"/>
  </sheets>
  <definedNames>
    <definedName name="_xlnm.Print_Titles" localSheetId="0">Лист1!$6:$8</definedName>
    <definedName name="_xlnm.Print_Area" localSheetId="0">Лист1!$A$1:$H$49</definedName>
  </definedNames>
  <calcPr calcId="125725"/>
</workbook>
</file>

<file path=xl/calcChain.xml><?xml version="1.0" encoding="utf-8"?>
<calcChain xmlns="http://schemas.openxmlformats.org/spreadsheetml/2006/main">
  <c r="E46" i="1"/>
  <c r="E44"/>
  <c r="D46"/>
  <c r="D44"/>
  <c r="D43" s="1"/>
  <c r="F44"/>
  <c r="F46"/>
  <c r="F38"/>
  <c r="E38"/>
  <c r="D38"/>
  <c r="C38"/>
  <c r="G48" l="1"/>
  <c r="H47"/>
  <c r="G47"/>
  <c r="H46"/>
  <c r="G46"/>
  <c r="G45"/>
  <c r="H32" l="1"/>
  <c r="F31"/>
  <c r="E31"/>
  <c r="D31"/>
  <c r="H24" l="1"/>
  <c r="H23"/>
  <c r="H22"/>
  <c r="H21"/>
  <c r="H20"/>
  <c r="H19"/>
  <c r="H18"/>
  <c r="H17"/>
  <c r="H16"/>
  <c r="H15"/>
  <c r="E23"/>
  <c r="F10"/>
  <c r="E10"/>
  <c r="D10"/>
  <c r="G26"/>
  <c r="C25"/>
  <c r="C29"/>
  <c r="G39"/>
  <c r="H39"/>
  <c r="C43"/>
  <c r="E43"/>
  <c r="C44"/>
  <c r="C47"/>
  <c r="C46"/>
  <c r="F43"/>
  <c r="C48"/>
  <c r="H38" l="1"/>
  <c r="G43"/>
  <c r="H44"/>
  <c r="G44"/>
  <c r="H43"/>
  <c r="G38"/>
  <c r="H37" l="1"/>
  <c r="H34"/>
  <c r="H31"/>
  <c r="H12"/>
  <c r="H10"/>
  <c r="E36" l="1"/>
  <c r="C15"/>
  <c r="B15"/>
  <c r="G14"/>
  <c r="G12"/>
  <c r="G11"/>
  <c r="G10"/>
  <c r="G24"/>
  <c r="G22"/>
  <c r="G21"/>
  <c r="G20"/>
  <c r="G19"/>
  <c r="G18"/>
  <c r="G17"/>
  <c r="G29"/>
  <c r="G28"/>
  <c r="G27"/>
  <c r="G34"/>
  <c r="G35"/>
  <c r="G31"/>
  <c r="E15"/>
  <c r="E13"/>
  <c r="F33"/>
  <c r="E33"/>
  <c r="D33"/>
  <c r="C33"/>
  <c r="B33"/>
  <c r="F30"/>
  <c r="E30"/>
  <c r="D30"/>
  <c r="C30"/>
  <c r="B30"/>
  <c r="F25"/>
  <c r="E25"/>
  <c r="D25"/>
  <c r="B25"/>
  <c r="F9"/>
  <c r="E9"/>
  <c r="D9"/>
  <c r="C9"/>
  <c r="B9"/>
  <c r="E49" l="1"/>
  <c r="H30"/>
  <c r="H25"/>
  <c r="H9"/>
  <c r="H33"/>
  <c r="G25"/>
  <c r="C36"/>
  <c r="C23"/>
  <c r="C13"/>
  <c r="F36"/>
  <c r="F49" s="1"/>
  <c r="D36"/>
  <c r="G33"/>
  <c r="G30"/>
  <c r="F23"/>
  <c r="D23"/>
  <c r="F15"/>
  <c r="D15"/>
  <c r="F13"/>
  <c r="D13"/>
  <c r="B36"/>
  <c r="B49" s="1"/>
  <c r="B23"/>
  <c r="B13"/>
  <c r="G37"/>
  <c r="G16"/>
  <c r="G32"/>
  <c r="H36" l="1"/>
  <c r="D49"/>
  <c r="H49" s="1"/>
  <c r="C49"/>
  <c r="G13"/>
  <c r="G36"/>
  <c r="G15"/>
  <c r="G9"/>
  <c r="G23"/>
  <c r="G49" l="1"/>
</calcChain>
</file>

<file path=xl/sharedStrings.xml><?xml version="1.0" encoding="utf-8"?>
<sst xmlns="http://schemas.openxmlformats.org/spreadsheetml/2006/main" count="52" uniqueCount="39">
  <si>
    <t>Наименование муниципального района, городского округа</t>
  </si>
  <si>
    <t>МО "Приморский муниципальный район"</t>
  </si>
  <si>
    <t>Итого</t>
  </si>
  <si>
    <t>к уточненной сводной бюджетной росписи на год</t>
  </si>
  <si>
    <t>тыс. рублей</t>
  </si>
  <si>
    <t>МО "Вельский муниципальный район"</t>
  </si>
  <si>
    <t>МО "Каргопольский муниципальный район"</t>
  </si>
  <si>
    <t>МО "Котласский муниципальный район"</t>
  </si>
  <si>
    <t>МО "Город Архангельск"</t>
  </si>
  <si>
    <t>Государственная программа Архангельской области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2020 годы)"</t>
  </si>
  <si>
    <t>Государственная программа Архангельской области "Развитие энергетики и жилищно-коммунального хозяйства Архангельской области (2014 – 2020 годы)"</t>
  </si>
  <si>
    <t>Государственная программа Архангельской области "Устойчивое развитие сельских территорий Архангельской области (2014 – 2020 годы)"</t>
  </si>
  <si>
    <t>МО "Вилегодский муниципальный район"</t>
  </si>
  <si>
    <t>МО "Красноборский муниципальный район"</t>
  </si>
  <si>
    <t>МО "Котлас"</t>
  </si>
  <si>
    <t>Государственная программа Архангельской области "Культура Русского Севера (2014 – 2020 годы)"</t>
  </si>
  <si>
    <t>Государственная программа Архангельской области "Развитие транспортной системы Архангельской области (2014-2020 годы)"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</si>
  <si>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</si>
  <si>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>Государственная программа Архангельской области "Развитие инфраструктуры Соловецкого архипелага (2014 – 2020 годы)"</t>
  </si>
  <si>
    <t>МО "Мезенский муниципальный район"</t>
  </si>
  <si>
    <t>МО "Шенкурский муниципальный район"</t>
  </si>
  <si>
    <t>Государственная программа Архангельской области "Развитие образования и науки Архангельской области (2013 – 2025 годы)"</t>
  </si>
  <si>
    <t>МО "Мирный"</t>
  </si>
  <si>
    <t>МО "Пинежский муниципальный район"</t>
  </si>
  <si>
    <t>МО "Город Новодвинск"</t>
  </si>
  <si>
    <t>Государственная 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 – 2020 годы)"</t>
  </si>
  <si>
    <t>МО "Северодвинск"</t>
  </si>
  <si>
    <t>МО "Лешуконский муниципальный район"</t>
  </si>
  <si>
    <t xml:space="preserve">Исполнено </t>
  </si>
  <si>
    <t>Утверждено на год (в  ред 27.06.2018 № 645-45-ОЗ)</t>
  </si>
  <si>
    <t>Адресная программа Архангельской области                                                                                             "Переселение граждан из аварийного жилищного фонда" на 2013 – 2018 годы</t>
  </si>
  <si>
    <t>Нераспределенный остаток</t>
  </si>
  <si>
    <t>МО "Няндомский муниципальный район"</t>
  </si>
  <si>
    <t>Приложение № 16 к пояснительной записке к отчету об исполнении областного бюджета за  9 месяцев 2018 года по форме таблицы 11 приложения № 19 к областному закону "Об областном бюджете на 2018 год и на плановый период 2019 и 2020 годов "</t>
  </si>
  <si>
    <t>Отчет об исполнении областного бюджета по субсидиям бюджетам муниципальных образований Архангельской области на софинансирование капитальных вложений в объекты муниципальной собственности за 9 месяцев 2018 года</t>
  </si>
  <si>
    <t>Уточненная сводная бюджетная роспись на 2018 год по состоянию на 30.09.2018</t>
  </si>
  <si>
    <t>План кассовых выплат на 9 месяцев 2018 года</t>
  </si>
  <si>
    <t>Исполнение 9 месяцев, в процентах</t>
  </si>
  <si>
    <t>к плану на 9 месяцев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</si>
</sst>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3" fillId="3" borderId="3">
      <alignment horizontal="center" vertical="center" wrapText="1"/>
    </xf>
  </cellStyleXfs>
  <cellXfs count="3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6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64" fontId="1" fillId="0" borderId="1" xfId="1" applyNumberFormat="1" applyFont="1" applyBorder="1" applyAlignment="1">
      <alignment horizontal="right" vertical="center" wrapText="1"/>
    </xf>
    <xf numFmtId="164" fontId="5" fillId="2" borderId="1" xfId="1" applyNumberFormat="1" applyFont="1" applyFill="1" applyBorder="1" applyAlignment="1">
      <alignment horizontal="right" vertical="center" wrapText="1"/>
    </xf>
    <xf numFmtId="164" fontId="10" fillId="2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164" fontId="5" fillId="4" borderId="1" xfId="1" applyNumberFormat="1" applyFont="1" applyFill="1" applyBorder="1" applyAlignment="1">
      <alignment horizontal="right" vertical="center" wrapText="1"/>
    </xf>
    <xf numFmtId="164" fontId="10" fillId="4" borderId="1" xfId="1" applyNumberFormat="1" applyFont="1" applyFill="1" applyBorder="1" applyAlignment="1">
      <alignment horizontal="right" vertical="center" wrapText="1"/>
    </xf>
    <xf numFmtId="164" fontId="8" fillId="2" borderId="1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justify" vertical="center" wrapText="1"/>
    </xf>
    <xf numFmtId="0" fontId="8" fillId="3" borderId="2" xfId="2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3">
    <cellStyle name="xl25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tabSelected="1" view="pageBreakPreview" topLeftCell="A26" zoomScaleNormal="100" zoomScaleSheetLayoutView="100" workbookViewId="0">
      <selection activeCell="I48" sqref="I48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5" width="16.140625" customWidth="1"/>
    <col min="6" max="6" width="14.7109375" customWidth="1"/>
    <col min="7" max="7" width="13.7109375" customWidth="1"/>
    <col min="8" max="8" width="14.7109375" customWidth="1"/>
  </cols>
  <sheetData>
    <row r="1" spans="1:10" ht="84.75" customHeight="1">
      <c r="D1" s="28" t="s">
        <v>33</v>
      </c>
      <c r="E1" s="28"/>
      <c r="F1" s="28"/>
      <c r="G1" s="28"/>
      <c r="H1" s="28"/>
      <c r="I1" s="5"/>
      <c r="J1" s="5"/>
    </row>
    <row r="3" spans="1:10" ht="39.75" customHeight="1">
      <c r="A3" s="31" t="s">
        <v>34</v>
      </c>
      <c r="B3" s="32"/>
      <c r="C3" s="32"/>
      <c r="D3" s="32"/>
      <c r="E3" s="32"/>
      <c r="F3" s="32"/>
      <c r="G3" s="32"/>
      <c r="H3" s="32"/>
    </row>
    <row r="4" spans="1:10" ht="18" customHeight="1">
      <c r="A4" s="2"/>
      <c r="B4" s="3"/>
      <c r="C4" s="3"/>
      <c r="D4" s="3"/>
      <c r="E4" s="14"/>
      <c r="F4" s="3"/>
      <c r="G4" s="3"/>
      <c r="H4" s="3"/>
    </row>
    <row r="5" spans="1:10">
      <c r="H5" s="6" t="s">
        <v>4</v>
      </c>
    </row>
    <row r="6" spans="1:10" ht="27.75" customHeight="1">
      <c r="A6" s="37" t="s">
        <v>0</v>
      </c>
      <c r="B6" s="29" t="s">
        <v>29</v>
      </c>
      <c r="C6" s="33" t="s">
        <v>35</v>
      </c>
      <c r="D6" s="33" t="s">
        <v>36</v>
      </c>
      <c r="E6" s="33" t="s">
        <v>17</v>
      </c>
      <c r="F6" s="33" t="s">
        <v>28</v>
      </c>
      <c r="G6" s="35" t="s">
        <v>37</v>
      </c>
      <c r="H6" s="36"/>
    </row>
    <row r="7" spans="1:10" ht="174.75" customHeight="1">
      <c r="A7" s="37"/>
      <c r="B7" s="30"/>
      <c r="C7" s="34"/>
      <c r="D7" s="34"/>
      <c r="E7" s="38"/>
      <c r="F7" s="34"/>
      <c r="G7" s="4" t="s">
        <v>3</v>
      </c>
      <c r="H7" s="4" t="s">
        <v>38</v>
      </c>
    </row>
    <row r="8" spans="1:10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</row>
    <row r="9" spans="1:10" ht="51">
      <c r="A9" s="10" t="s">
        <v>11</v>
      </c>
      <c r="B9" s="11">
        <f>B10+B11+B12</f>
        <v>55965.599999999999</v>
      </c>
      <c r="C9" s="25">
        <f>C10+C11+C12</f>
        <v>85779.6</v>
      </c>
      <c r="D9" s="25">
        <f>D10+D11+D12</f>
        <v>66600.388399999996</v>
      </c>
      <c r="E9" s="25">
        <f>E10+E11+E12</f>
        <v>66600.388399999996</v>
      </c>
      <c r="F9" s="25">
        <f>F10+F11+F12</f>
        <v>66600.388399999996</v>
      </c>
      <c r="G9" s="15">
        <f>F9/C9*100</f>
        <v>77.641290469995184</v>
      </c>
      <c r="H9" s="15">
        <f>F9/D9*100</f>
        <v>100</v>
      </c>
    </row>
    <row r="10" spans="1:10" ht="15.75">
      <c r="A10" s="9" t="s">
        <v>5</v>
      </c>
      <c r="B10" s="18">
        <v>22091.4</v>
      </c>
      <c r="C10" s="26">
        <v>51905.4</v>
      </c>
      <c r="D10" s="12">
        <f>11768.5+33126.7+5368.99921</f>
        <v>50264.199209999999</v>
      </c>
      <c r="E10" s="12">
        <f t="shared" ref="E10:F10" si="0">11768.5+33126.7+5368.99921</f>
        <v>50264.199209999999</v>
      </c>
      <c r="F10" s="12">
        <f t="shared" si="0"/>
        <v>50264.199209999999</v>
      </c>
      <c r="G10" s="16">
        <f t="shared" ref="G10:G12" si="1">F10/C10*100</f>
        <v>96.838092395010918</v>
      </c>
      <c r="H10" s="16">
        <f t="shared" ref="H10:H49" si="2">F10/D10*100</f>
        <v>100</v>
      </c>
    </row>
    <row r="11" spans="1:10" ht="15" customHeight="1">
      <c r="A11" s="9" t="s">
        <v>12</v>
      </c>
      <c r="B11" s="12">
        <v>33874.199999999997</v>
      </c>
      <c r="C11" s="12">
        <v>33874.199999999997</v>
      </c>
      <c r="D11" s="12">
        <v>16336.189189999999</v>
      </c>
      <c r="E11" s="12">
        <v>16336.189189999999</v>
      </c>
      <c r="F11" s="12">
        <v>16336.189189999999</v>
      </c>
      <c r="G11" s="16">
        <f t="shared" si="1"/>
        <v>48.226051655832464</v>
      </c>
      <c r="H11" s="16">
        <v>0</v>
      </c>
    </row>
    <row r="12" spans="1:10" ht="15.75" hidden="1">
      <c r="A12" s="9" t="s">
        <v>7</v>
      </c>
      <c r="B12" s="12"/>
      <c r="C12" s="22"/>
      <c r="D12" s="22"/>
      <c r="E12" s="22"/>
      <c r="F12" s="22"/>
      <c r="G12" s="16" t="e">
        <f t="shared" si="1"/>
        <v>#DIV/0!</v>
      </c>
      <c r="H12" s="16" t="e">
        <f t="shared" si="2"/>
        <v>#DIV/0!</v>
      </c>
    </row>
    <row r="13" spans="1:10" ht="38.25">
      <c r="A13" s="10" t="s">
        <v>18</v>
      </c>
      <c r="B13" s="13">
        <f>B14</f>
        <v>23512.400000000001</v>
      </c>
      <c r="C13" s="13">
        <f>C14</f>
        <v>156749.29999999999</v>
      </c>
      <c r="D13" s="13">
        <f t="shared" ref="D13:F13" si="3">D14</f>
        <v>0</v>
      </c>
      <c r="E13" s="13">
        <f t="shared" si="3"/>
        <v>0</v>
      </c>
      <c r="F13" s="13">
        <f t="shared" si="3"/>
        <v>0</v>
      </c>
      <c r="G13" s="15">
        <f t="shared" ref="G13:G36" si="4">F13/C13*100</f>
        <v>0</v>
      </c>
      <c r="H13" s="15">
        <v>0</v>
      </c>
    </row>
    <row r="14" spans="1:10" ht="15.75">
      <c r="A14" s="9" t="s">
        <v>1</v>
      </c>
      <c r="B14" s="12">
        <v>23512.400000000001</v>
      </c>
      <c r="C14" s="12">
        <v>156749.29999999999</v>
      </c>
      <c r="D14" s="12">
        <v>0</v>
      </c>
      <c r="E14" s="12">
        <v>0</v>
      </c>
      <c r="F14" s="12">
        <v>0</v>
      </c>
      <c r="G14" s="16">
        <f t="shared" ref="G14" si="5">F14/C14*100</f>
        <v>0</v>
      </c>
      <c r="H14" s="16">
        <v>0</v>
      </c>
    </row>
    <row r="15" spans="1:10" ht="38.25" hidden="1">
      <c r="A15" s="10" t="s">
        <v>21</v>
      </c>
      <c r="B15" s="13">
        <f>B17+B19+B20+B22</f>
        <v>0</v>
      </c>
      <c r="C15" s="23">
        <f>C17+C19+C20+C22</f>
        <v>0</v>
      </c>
      <c r="D15" s="23">
        <f t="shared" ref="D15:F15" si="6">D16+D17+D18+D22</f>
        <v>0</v>
      </c>
      <c r="E15" s="23">
        <f t="shared" si="6"/>
        <v>0</v>
      </c>
      <c r="F15" s="23">
        <f t="shared" si="6"/>
        <v>0</v>
      </c>
      <c r="G15" s="17" t="e">
        <f t="shared" si="4"/>
        <v>#DIV/0!</v>
      </c>
      <c r="H15" s="16" t="e">
        <f t="shared" si="2"/>
        <v>#DIV/0!</v>
      </c>
    </row>
    <row r="16" spans="1:10" ht="15.75" hidden="1">
      <c r="A16" s="9" t="s">
        <v>5</v>
      </c>
      <c r="B16" s="12"/>
      <c r="C16" s="22"/>
      <c r="D16" s="22"/>
      <c r="E16" s="22"/>
      <c r="F16" s="22"/>
      <c r="G16" s="16" t="e">
        <f t="shared" si="4"/>
        <v>#DIV/0!</v>
      </c>
      <c r="H16" s="16" t="e">
        <f t="shared" si="2"/>
        <v>#DIV/0!</v>
      </c>
    </row>
    <row r="17" spans="1:8" ht="15.75" hidden="1">
      <c r="A17" s="9" t="s">
        <v>13</v>
      </c>
      <c r="B17" s="12"/>
      <c r="C17" s="22"/>
      <c r="D17" s="22"/>
      <c r="E17" s="22"/>
      <c r="F17" s="22"/>
      <c r="G17" s="16" t="e">
        <f t="shared" ref="G17:G22" si="7">F17/C17*100</f>
        <v>#DIV/0!</v>
      </c>
      <c r="H17" s="16" t="e">
        <f t="shared" si="2"/>
        <v>#DIV/0!</v>
      </c>
    </row>
    <row r="18" spans="1:8" ht="15.75" hidden="1">
      <c r="A18" s="9" t="s">
        <v>1</v>
      </c>
      <c r="B18" s="12"/>
      <c r="C18" s="22"/>
      <c r="D18" s="22"/>
      <c r="E18" s="22"/>
      <c r="F18" s="22"/>
      <c r="G18" s="16" t="e">
        <f t="shared" si="7"/>
        <v>#DIV/0!</v>
      </c>
      <c r="H18" s="16" t="e">
        <f t="shared" si="2"/>
        <v>#DIV/0!</v>
      </c>
    </row>
    <row r="19" spans="1:8" ht="15.75" hidden="1">
      <c r="A19" s="9" t="s">
        <v>19</v>
      </c>
      <c r="B19" s="12"/>
      <c r="C19" s="22"/>
      <c r="D19" s="22"/>
      <c r="E19" s="22"/>
      <c r="F19" s="22"/>
      <c r="G19" s="16" t="e">
        <f t="shared" si="7"/>
        <v>#DIV/0!</v>
      </c>
      <c r="H19" s="16" t="e">
        <f t="shared" si="2"/>
        <v>#DIV/0!</v>
      </c>
    </row>
    <row r="20" spans="1:8" ht="15.75" hidden="1">
      <c r="A20" s="9" t="s">
        <v>1</v>
      </c>
      <c r="B20" s="12"/>
      <c r="C20" s="22"/>
      <c r="D20" s="22"/>
      <c r="E20" s="22"/>
      <c r="F20" s="22"/>
      <c r="G20" s="16" t="e">
        <f t="shared" si="7"/>
        <v>#DIV/0!</v>
      </c>
      <c r="H20" s="16" t="e">
        <f t="shared" si="2"/>
        <v>#DIV/0!</v>
      </c>
    </row>
    <row r="21" spans="1:8" ht="15.75" hidden="1">
      <c r="A21" s="9" t="s">
        <v>20</v>
      </c>
      <c r="B21" s="12"/>
      <c r="C21" s="22"/>
      <c r="D21" s="22"/>
      <c r="E21" s="22"/>
      <c r="F21" s="22"/>
      <c r="G21" s="16" t="e">
        <f t="shared" si="7"/>
        <v>#DIV/0!</v>
      </c>
      <c r="H21" s="16" t="e">
        <f t="shared" si="2"/>
        <v>#DIV/0!</v>
      </c>
    </row>
    <row r="22" spans="1:8" ht="15.75" hidden="1">
      <c r="A22" s="9" t="s">
        <v>8</v>
      </c>
      <c r="B22" s="12"/>
      <c r="C22" s="22"/>
      <c r="D22" s="22"/>
      <c r="E22" s="22"/>
      <c r="F22" s="22"/>
      <c r="G22" s="16" t="e">
        <f t="shared" si="7"/>
        <v>#DIV/0!</v>
      </c>
      <c r="H22" s="16" t="e">
        <f t="shared" si="2"/>
        <v>#DIV/0!</v>
      </c>
    </row>
    <row r="23" spans="1:8" ht="51">
      <c r="A23" s="10" t="s">
        <v>10</v>
      </c>
      <c r="B23" s="13">
        <f>B24</f>
        <v>2310</v>
      </c>
      <c r="C23" s="13">
        <f>C24</f>
        <v>23060</v>
      </c>
      <c r="D23" s="13">
        <f t="shared" ref="D23:F23" si="8">D24</f>
        <v>19816.687170000001</v>
      </c>
      <c r="E23" s="13">
        <f>E24</f>
        <v>19816.687170000001</v>
      </c>
      <c r="F23" s="13">
        <f t="shared" si="8"/>
        <v>19816.679090000001</v>
      </c>
      <c r="G23" s="17">
        <f t="shared" si="4"/>
        <v>85.935295273200353</v>
      </c>
      <c r="H23" s="17">
        <f t="shared" si="2"/>
        <v>99.999959226282726</v>
      </c>
    </row>
    <row r="24" spans="1:8" ht="15.75">
      <c r="A24" s="9" t="s">
        <v>22</v>
      </c>
      <c r="B24" s="12">
        <v>2310</v>
      </c>
      <c r="C24" s="12">
        <v>23060</v>
      </c>
      <c r="D24" s="12">
        <v>19816.687170000001</v>
      </c>
      <c r="E24" s="12">
        <v>19816.687170000001</v>
      </c>
      <c r="F24" s="12">
        <v>19816.679090000001</v>
      </c>
      <c r="G24" s="16">
        <f t="shared" ref="G24" si="9">F24/C24*100</f>
        <v>85.935295273200353</v>
      </c>
      <c r="H24" s="16">
        <f t="shared" si="2"/>
        <v>99.999959226282726</v>
      </c>
    </row>
    <row r="25" spans="1:8" ht="63.75">
      <c r="A25" s="10" t="s">
        <v>25</v>
      </c>
      <c r="B25" s="13">
        <f>B26+B27+B28+B29</f>
        <v>247946.69999999998</v>
      </c>
      <c r="C25" s="13">
        <f>C26+C27+C28+C29</f>
        <v>818196.7</v>
      </c>
      <c r="D25" s="13">
        <f t="shared" ref="D25:F25" si="10">D26+D27+D28+D29</f>
        <v>431018.32078000001</v>
      </c>
      <c r="E25" s="13">
        <f t="shared" si="10"/>
        <v>431018.32078000001</v>
      </c>
      <c r="F25" s="13">
        <f t="shared" si="10"/>
        <v>431018.32741000003</v>
      </c>
      <c r="G25" s="17">
        <f t="shared" ref="G25:G29" si="11">F25/C25*100</f>
        <v>52.679059620993343</v>
      </c>
      <c r="H25" s="17">
        <f t="shared" si="2"/>
        <v>100.00000153821769</v>
      </c>
    </row>
    <row r="26" spans="1:8" ht="15.75">
      <c r="A26" s="9" t="s">
        <v>23</v>
      </c>
      <c r="B26" s="12">
        <v>33753.9</v>
      </c>
      <c r="C26" s="12">
        <v>33753.9</v>
      </c>
      <c r="D26" s="12">
        <v>2907.84771</v>
      </c>
      <c r="E26" s="12">
        <v>2907.84771</v>
      </c>
      <c r="F26" s="12">
        <v>2907.84771</v>
      </c>
      <c r="G26" s="16">
        <f t="shared" ref="G26" si="12">F26/C26*100</f>
        <v>8.6148495729382386</v>
      </c>
      <c r="H26" s="16">
        <v>0</v>
      </c>
    </row>
    <row r="27" spans="1:8" ht="15.75">
      <c r="A27" s="9" t="s">
        <v>8</v>
      </c>
      <c r="B27" s="12">
        <v>139749.79999999999</v>
      </c>
      <c r="C27" s="12">
        <v>139749.79999999999</v>
      </c>
      <c r="D27" s="12">
        <v>0</v>
      </c>
      <c r="E27" s="12">
        <v>0</v>
      </c>
      <c r="F27" s="12">
        <v>0</v>
      </c>
      <c r="G27" s="16">
        <f t="shared" si="11"/>
        <v>0</v>
      </c>
      <c r="H27" s="16">
        <v>0</v>
      </c>
    </row>
    <row r="28" spans="1:8" ht="15.75">
      <c r="A28" s="9" t="s">
        <v>24</v>
      </c>
      <c r="B28" s="12">
        <v>11083</v>
      </c>
      <c r="C28" s="12">
        <v>11083</v>
      </c>
      <c r="D28" s="12">
        <v>0</v>
      </c>
      <c r="E28" s="12">
        <v>0</v>
      </c>
      <c r="F28" s="12">
        <v>0</v>
      </c>
      <c r="G28" s="16">
        <f t="shared" si="11"/>
        <v>0</v>
      </c>
      <c r="H28" s="16">
        <v>0</v>
      </c>
    </row>
    <row r="29" spans="1:8" ht="15.75">
      <c r="A29" s="9" t="s">
        <v>22</v>
      </c>
      <c r="B29" s="12">
        <v>63360</v>
      </c>
      <c r="C29" s="12">
        <f>633610</f>
        <v>633610</v>
      </c>
      <c r="D29" s="12">
        <v>428110.47307000001</v>
      </c>
      <c r="E29" s="12">
        <v>428110.47307000001</v>
      </c>
      <c r="F29" s="12">
        <v>428110.47970000003</v>
      </c>
      <c r="G29" s="16">
        <f t="shared" si="11"/>
        <v>67.566875475450203</v>
      </c>
      <c r="H29" s="16">
        <v>0</v>
      </c>
    </row>
    <row r="30" spans="1:8" ht="76.5">
      <c r="A30" s="10" t="s">
        <v>9</v>
      </c>
      <c r="B30" s="13">
        <f>B32+B31</f>
        <v>138003.20000000001</v>
      </c>
      <c r="C30" s="13">
        <f t="shared" ref="C30:F30" si="13">C32+C31</f>
        <v>138003.20000000001</v>
      </c>
      <c r="D30" s="13">
        <f t="shared" si="13"/>
        <v>21350.07619</v>
      </c>
      <c r="E30" s="13">
        <f t="shared" si="13"/>
        <v>21350.07619</v>
      </c>
      <c r="F30" s="13">
        <f t="shared" si="13"/>
        <v>21350.07619</v>
      </c>
      <c r="G30" s="17">
        <f t="shared" si="4"/>
        <v>15.470710961774797</v>
      </c>
      <c r="H30" s="17">
        <f t="shared" si="2"/>
        <v>100</v>
      </c>
    </row>
    <row r="31" spans="1:8" ht="15.75">
      <c r="A31" s="9" t="s">
        <v>26</v>
      </c>
      <c r="B31" s="12">
        <v>104870</v>
      </c>
      <c r="C31" s="12">
        <v>104870</v>
      </c>
      <c r="D31" s="12">
        <f>6252.92507+5650.96089</f>
        <v>11903.88596</v>
      </c>
      <c r="E31" s="12">
        <f t="shared" ref="E31:F31" si="14">6252.92507+5650.96089</f>
        <v>11903.88596</v>
      </c>
      <c r="F31" s="12">
        <f t="shared" si="14"/>
        <v>11903.88596</v>
      </c>
      <c r="G31" s="16">
        <f t="shared" ref="G31" si="15">F31/C31*100</f>
        <v>11.351087975588824</v>
      </c>
      <c r="H31" s="16">
        <f t="shared" si="2"/>
        <v>100</v>
      </c>
    </row>
    <row r="32" spans="1:8" ht="16.5" customHeight="1">
      <c r="A32" s="9" t="s">
        <v>14</v>
      </c>
      <c r="B32" s="12">
        <v>33133.199999999997</v>
      </c>
      <c r="C32" s="12">
        <v>33133.199999999997</v>
      </c>
      <c r="D32" s="12">
        <v>9446.1902300000002</v>
      </c>
      <c r="E32" s="12">
        <v>9446.1902300000002</v>
      </c>
      <c r="F32" s="12">
        <v>9446.1902300000002</v>
      </c>
      <c r="G32" s="16">
        <f t="shared" si="4"/>
        <v>28.509743188101368</v>
      </c>
      <c r="H32" s="16">
        <f t="shared" si="2"/>
        <v>100</v>
      </c>
    </row>
    <row r="33" spans="1:8" ht="45" customHeight="1">
      <c r="A33" s="10" t="s">
        <v>15</v>
      </c>
      <c r="B33" s="13">
        <f>B34+B35</f>
        <v>72000</v>
      </c>
      <c r="C33" s="13">
        <f t="shared" ref="C33:F33" si="16">C34+C35</f>
        <v>72000</v>
      </c>
      <c r="D33" s="13">
        <f t="shared" si="16"/>
        <v>64999.986040000003</v>
      </c>
      <c r="E33" s="13">
        <f t="shared" si="16"/>
        <v>64999.986040000003</v>
      </c>
      <c r="F33" s="13">
        <f t="shared" si="16"/>
        <v>64999.986040000003</v>
      </c>
      <c r="G33" s="17">
        <f t="shared" si="4"/>
        <v>90.277758388888898</v>
      </c>
      <c r="H33" s="17">
        <f t="shared" si="2"/>
        <v>100</v>
      </c>
    </row>
    <row r="34" spans="1:8" ht="17.25" customHeight="1">
      <c r="A34" s="9" t="s">
        <v>6</v>
      </c>
      <c r="B34" s="12">
        <v>65000</v>
      </c>
      <c r="C34" s="12">
        <v>65000</v>
      </c>
      <c r="D34" s="12">
        <v>64999.986040000003</v>
      </c>
      <c r="E34" s="12">
        <v>64999.986040000003</v>
      </c>
      <c r="F34" s="12">
        <v>64999.986040000003</v>
      </c>
      <c r="G34" s="24">
        <f t="shared" ref="G34" si="17">F34/C34*100</f>
        <v>99.999978523076933</v>
      </c>
      <c r="H34" s="19">
        <f t="shared" si="2"/>
        <v>100</v>
      </c>
    </row>
    <row r="35" spans="1:8" ht="17.25" customHeight="1">
      <c r="A35" s="9" t="s">
        <v>27</v>
      </c>
      <c r="B35" s="12">
        <v>7000</v>
      </c>
      <c r="C35" s="12">
        <v>7000</v>
      </c>
      <c r="D35" s="12">
        <v>0</v>
      </c>
      <c r="E35" s="12">
        <v>0</v>
      </c>
      <c r="F35" s="12">
        <v>0</v>
      </c>
      <c r="G35" s="24">
        <f t="shared" ref="G35" si="18">F35/C35*100</f>
        <v>0</v>
      </c>
      <c r="H35" s="19">
        <v>0</v>
      </c>
    </row>
    <row r="36" spans="1:8" ht="46.5" customHeight="1">
      <c r="A36" s="10" t="s">
        <v>16</v>
      </c>
      <c r="B36" s="13">
        <f>B37</f>
        <v>320134.09999999998</v>
      </c>
      <c r="C36" s="13">
        <f>C37</f>
        <v>320134.09999999998</v>
      </c>
      <c r="D36" s="13">
        <f t="shared" ref="D36:F36" si="19">D37</f>
        <v>88047.121329999994</v>
      </c>
      <c r="E36" s="13">
        <f t="shared" si="19"/>
        <v>88047.121329999994</v>
      </c>
      <c r="F36" s="13">
        <f t="shared" si="19"/>
        <v>88047.121329999994</v>
      </c>
      <c r="G36" s="17">
        <f t="shared" si="4"/>
        <v>27.503199855935375</v>
      </c>
      <c r="H36" s="17">
        <f t="shared" si="2"/>
        <v>100</v>
      </c>
    </row>
    <row r="37" spans="1:8" ht="15.75">
      <c r="A37" s="9" t="s">
        <v>8</v>
      </c>
      <c r="B37" s="12">
        <v>320134.09999999998</v>
      </c>
      <c r="C37" s="12">
        <v>320134.09999999998</v>
      </c>
      <c r="D37" s="12">
        <v>88047.121329999994</v>
      </c>
      <c r="E37" s="12">
        <v>88047.121329999994</v>
      </c>
      <c r="F37" s="12">
        <v>88047.121329999994</v>
      </c>
      <c r="G37" s="16">
        <f>F37/C37*100</f>
        <v>27.503199855935375</v>
      </c>
      <c r="H37" s="19">
        <f t="shared" si="2"/>
        <v>100</v>
      </c>
    </row>
    <row r="38" spans="1:8" ht="44.25" customHeight="1">
      <c r="A38" s="20" t="s">
        <v>21</v>
      </c>
      <c r="B38" s="13">
        <v>0</v>
      </c>
      <c r="C38" s="13">
        <f>C39+C40+C41+C42</f>
        <v>189283.7</v>
      </c>
      <c r="D38" s="13">
        <f t="shared" ref="D38:F38" si="20">D39+D40+D41+D42</f>
        <v>84099.199999999997</v>
      </c>
      <c r="E38" s="13">
        <f t="shared" si="20"/>
        <v>84099.199999999997</v>
      </c>
      <c r="F38" s="13">
        <f t="shared" si="20"/>
        <v>84099.199999999997</v>
      </c>
      <c r="G38" s="17">
        <f t="shared" ref="G38" si="21">F38/C38*100</f>
        <v>44.430238842541641</v>
      </c>
      <c r="H38" s="17">
        <f t="shared" ref="H38:H39" si="22">F38/D38*100</f>
        <v>100</v>
      </c>
    </row>
    <row r="39" spans="1:8" ht="15.75">
      <c r="A39" s="9" t="s">
        <v>13</v>
      </c>
      <c r="B39" s="12">
        <v>0</v>
      </c>
      <c r="C39" s="12">
        <v>51593.8</v>
      </c>
      <c r="D39" s="12">
        <v>50405.599999999999</v>
      </c>
      <c r="E39" s="12">
        <v>50405.599999999999</v>
      </c>
      <c r="F39" s="12">
        <v>50405.599999999999</v>
      </c>
      <c r="G39" s="16">
        <f>F39/C39*100</f>
        <v>97.697010105865417</v>
      </c>
      <c r="H39" s="19">
        <f t="shared" si="22"/>
        <v>100</v>
      </c>
    </row>
    <row r="40" spans="1:8" ht="15.75">
      <c r="A40" s="9" t="s">
        <v>19</v>
      </c>
      <c r="B40" s="12">
        <v>0</v>
      </c>
      <c r="C40" s="12">
        <v>39900</v>
      </c>
      <c r="D40" s="12"/>
      <c r="E40" s="12"/>
      <c r="F40" s="12"/>
      <c r="G40" s="16">
        <v>0</v>
      </c>
      <c r="H40" s="19">
        <v>0</v>
      </c>
    </row>
    <row r="41" spans="1:8" ht="15.75" hidden="1">
      <c r="A41" s="9"/>
      <c r="B41" s="12"/>
      <c r="C41" s="12"/>
      <c r="D41" s="12"/>
      <c r="E41" s="12"/>
      <c r="F41" s="12"/>
      <c r="G41" s="16">
        <v>0</v>
      </c>
      <c r="H41" s="19">
        <v>0</v>
      </c>
    </row>
    <row r="42" spans="1:8" ht="15.75">
      <c r="A42" s="9" t="s">
        <v>20</v>
      </c>
      <c r="B42" s="12">
        <v>0</v>
      </c>
      <c r="C42" s="12">
        <v>97789.9</v>
      </c>
      <c r="D42" s="12">
        <v>33693.599999999999</v>
      </c>
      <c r="E42" s="12">
        <v>33693.599999999999</v>
      </c>
      <c r="F42" s="12">
        <v>33693.599999999999</v>
      </c>
      <c r="G42" s="16">
        <v>0</v>
      </c>
      <c r="H42" s="19">
        <v>0</v>
      </c>
    </row>
    <row r="43" spans="1:8" ht="40.5" customHeight="1">
      <c r="A43" s="10" t="s">
        <v>30</v>
      </c>
      <c r="B43" s="13">
        <v>0</v>
      </c>
      <c r="C43" s="13">
        <f>C44+C45+C46+C47+C48</f>
        <v>295905.7</v>
      </c>
      <c r="D43" s="13">
        <f>D44+D45+D46+D47+D48</f>
        <v>88647.123229999997</v>
      </c>
      <c r="E43" s="13">
        <f t="shared" ref="E43:F43" si="23">E44+E45+E46+E47+E48</f>
        <v>88647.123229999997</v>
      </c>
      <c r="F43" s="13">
        <f t="shared" si="23"/>
        <v>88647.123229999997</v>
      </c>
      <c r="G43" s="17">
        <f t="shared" ref="G43:G44" si="24">F43/C43*100</f>
        <v>29.957896461609216</v>
      </c>
      <c r="H43" s="17">
        <f t="shared" ref="H43:H44" si="25">F43/D43*100</f>
        <v>100</v>
      </c>
    </row>
    <row r="44" spans="1:8" ht="15.75">
      <c r="A44" s="9" t="s">
        <v>7</v>
      </c>
      <c r="B44" s="12">
        <v>0</v>
      </c>
      <c r="C44" s="12">
        <f>612.7+513</f>
        <v>1125.7</v>
      </c>
      <c r="D44" s="12">
        <f>391.89086+328.10914</f>
        <v>720</v>
      </c>
      <c r="E44" s="12">
        <f>391.89086+328.10914</f>
        <v>720</v>
      </c>
      <c r="F44" s="12">
        <f>391.89086+328.10914</f>
        <v>720</v>
      </c>
      <c r="G44" s="16">
        <f t="shared" si="24"/>
        <v>63.960202540641376</v>
      </c>
      <c r="H44" s="19">
        <f t="shared" si="25"/>
        <v>100</v>
      </c>
    </row>
    <row r="45" spans="1:8" ht="15.75">
      <c r="A45" s="9" t="s">
        <v>32</v>
      </c>
      <c r="B45" s="12">
        <v>0</v>
      </c>
      <c r="C45" s="12">
        <v>1719</v>
      </c>
      <c r="D45" s="12"/>
      <c r="E45" s="12"/>
      <c r="F45" s="12"/>
      <c r="G45" s="16">
        <f t="shared" ref="G45:G48" si="26">F45/C45*100</f>
        <v>0</v>
      </c>
      <c r="H45" s="19">
        <v>0</v>
      </c>
    </row>
    <row r="46" spans="1:8" ht="15.75">
      <c r="A46" s="9" t="s">
        <v>8</v>
      </c>
      <c r="B46" s="12">
        <v>0</v>
      </c>
      <c r="C46" s="12">
        <f>206490.6+25127</f>
        <v>231617.6</v>
      </c>
      <c r="D46" s="12">
        <f>69930.10098+14658.35925</f>
        <v>84588.460229999997</v>
      </c>
      <c r="E46" s="12">
        <f>69930.10098+14658.35925</f>
        <v>84588.460229999997</v>
      </c>
      <c r="F46" s="12">
        <f>69930.10098+14658.35925</f>
        <v>84588.460229999997</v>
      </c>
      <c r="G46" s="16">
        <f t="shared" si="26"/>
        <v>36.520739455896269</v>
      </c>
      <c r="H46" s="19">
        <f t="shared" ref="H45:H48" si="27">F46/D46*100</f>
        <v>100</v>
      </c>
    </row>
    <row r="47" spans="1:8" ht="15.75">
      <c r="A47" s="9" t="s">
        <v>26</v>
      </c>
      <c r="B47" s="12">
        <v>0</v>
      </c>
      <c r="C47" s="12">
        <f>10535.9+960.5</f>
        <v>11496.4</v>
      </c>
      <c r="D47" s="12">
        <v>3338.663</v>
      </c>
      <c r="E47" s="12">
        <v>3338.663</v>
      </c>
      <c r="F47" s="12">
        <v>3338.663</v>
      </c>
      <c r="G47" s="16">
        <f t="shared" si="26"/>
        <v>29.040943251800567</v>
      </c>
      <c r="H47" s="19">
        <f t="shared" si="27"/>
        <v>100</v>
      </c>
    </row>
    <row r="48" spans="1:8" ht="15.75">
      <c r="A48" s="9" t="s">
        <v>31</v>
      </c>
      <c r="B48" s="12"/>
      <c r="C48" s="12">
        <f>30307.4+19639.6</f>
        <v>49947</v>
      </c>
      <c r="D48" s="12"/>
      <c r="E48" s="12"/>
      <c r="F48" s="12"/>
      <c r="G48" s="16">
        <f t="shared" si="26"/>
        <v>0</v>
      </c>
      <c r="H48" s="19">
        <v>0</v>
      </c>
    </row>
    <row r="49" spans="1:8" ht="15.75">
      <c r="A49" s="21" t="s">
        <v>2</v>
      </c>
      <c r="B49" s="8">
        <f>B9+B13+B15+B23+B30+B33+B36+B25</f>
        <v>859872</v>
      </c>
      <c r="C49" s="27">
        <f>C9+C13+C15+C23+C30+C33+C36+C25+C38+C43</f>
        <v>2099112.2999999998</v>
      </c>
      <c r="D49" s="27">
        <f t="shared" ref="D49:F49" si="28">D9+D13+D15+D23+D30+D33+D36+D25+D38+D43</f>
        <v>864578.90314000007</v>
      </c>
      <c r="E49" s="27">
        <f t="shared" si="28"/>
        <v>864578.90314000007</v>
      </c>
      <c r="F49" s="27">
        <f t="shared" si="28"/>
        <v>864578.90168999997</v>
      </c>
      <c r="G49" s="8">
        <f>F49/C49*100</f>
        <v>41.187834576072945</v>
      </c>
      <c r="H49" s="8">
        <f t="shared" si="2"/>
        <v>99.999999832288296</v>
      </c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8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2018-10-22T14:24:00Z</cp:lastPrinted>
  <dcterms:created xsi:type="dcterms:W3CDTF">2016-04-12T05:33:06Z</dcterms:created>
  <dcterms:modified xsi:type="dcterms:W3CDTF">2018-10-23T07:12:26Z</dcterms:modified>
</cp:coreProperties>
</file>