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450" windowHeight="12075"/>
  </bookViews>
  <sheets>
    <sheet name="Лист1" sheetId="1" r:id="rId1"/>
  </sheets>
  <definedNames>
    <definedName name="_xlnm.Print_Titles" localSheetId="0">Лист1!$6:$8</definedName>
    <definedName name="_xlnm.Print_Area" localSheetId="0">Лист1!$A$1:$H$68</definedName>
  </definedNames>
  <calcPr calcId="125725"/>
</workbook>
</file>

<file path=xl/calcChain.xml><?xml version="1.0" encoding="utf-8"?>
<calcChain xmlns="http://schemas.openxmlformats.org/spreadsheetml/2006/main">
  <c r="C68" i="1"/>
  <c r="C45"/>
  <c r="E66"/>
  <c r="D66"/>
  <c r="H66" s="1"/>
  <c r="C66"/>
  <c r="H67"/>
  <c r="G67"/>
  <c r="G66"/>
  <c r="G55"/>
  <c r="G59"/>
  <c r="C57"/>
  <c r="C54"/>
  <c r="F60"/>
  <c r="H60" s="1"/>
  <c r="E60"/>
  <c r="D60"/>
  <c r="C60"/>
  <c r="F34"/>
  <c r="F68" s="1"/>
  <c r="E34"/>
  <c r="D34"/>
  <c r="C34"/>
  <c r="F20"/>
  <c r="E20"/>
  <c r="D20"/>
  <c r="C20"/>
  <c r="F13"/>
  <c r="E13"/>
  <c r="D13"/>
  <c r="C13"/>
  <c r="B13"/>
  <c r="G24"/>
  <c r="F11"/>
  <c r="E11"/>
  <c r="D11"/>
  <c r="H65"/>
  <c r="H63"/>
  <c r="H61"/>
  <c r="H56"/>
  <c r="H51"/>
  <c r="H50"/>
  <c r="H49"/>
  <c r="H48"/>
  <c r="H47"/>
  <c r="H46"/>
  <c r="H45"/>
  <c r="H44"/>
  <c r="H43"/>
  <c r="H42"/>
  <c r="H41"/>
  <c r="H40"/>
  <c r="H39"/>
  <c r="H38"/>
  <c r="H37"/>
  <c r="H36"/>
  <c r="H35"/>
  <c r="H30"/>
  <c r="H29"/>
  <c r="H25"/>
  <c r="H24"/>
  <c r="H22"/>
  <c r="H15"/>
  <c r="H14"/>
  <c r="H12"/>
  <c r="H10"/>
  <c r="G12"/>
  <c r="H11" l="1"/>
  <c r="H34"/>
  <c r="H20"/>
  <c r="G53" l="1"/>
  <c r="G65"/>
  <c r="G63"/>
  <c r="G62"/>
  <c r="G58"/>
  <c r="G57"/>
  <c r="F64"/>
  <c r="E64"/>
  <c r="D64"/>
  <c r="C64"/>
  <c r="G64" s="1"/>
  <c r="B64"/>
  <c r="B60"/>
  <c r="B57"/>
  <c r="F54"/>
  <c r="E54"/>
  <c r="E68" s="1"/>
  <c r="D54"/>
  <c r="D68" s="1"/>
  <c r="B54"/>
  <c r="B34"/>
  <c r="B20"/>
  <c r="C11"/>
  <c r="G11" s="1"/>
  <c r="B11"/>
  <c r="G45"/>
  <c r="G52"/>
  <c r="H64" l="1"/>
  <c r="H54"/>
  <c r="G20"/>
  <c r="G50"/>
  <c r="G44"/>
  <c r="G47"/>
  <c r="G48"/>
  <c r="G46"/>
  <c r="G51"/>
  <c r="G43"/>
  <c r="G49"/>
  <c r="F31"/>
  <c r="E31"/>
  <c r="D31"/>
  <c r="C31"/>
  <c r="B31"/>
  <c r="F26"/>
  <c r="E26"/>
  <c r="D26"/>
  <c r="C26"/>
  <c r="B26"/>
  <c r="G61"/>
  <c r="G56"/>
  <c r="G29"/>
  <c r="G22"/>
  <c r="G15"/>
  <c r="G14"/>
  <c r="F9"/>
  <c r="E9"/>
  <c r="D9"/>
  <c r="C9"/>
  <c r="G10"/>
  <c r="B9"/>
  <c r="G9" l="1"/>
  <c r="H9"/>
  <c r="B68"/>
  <c r="H26"/>
  <c r="G26"/>
  <c r="H13"/>
  <c r="G13"/>
  <c r="G54"/>
  <c r="G60"/>
  <c r="G25"/>
  <c r="H68" l="1"/>
  <c r="G68"/>
  <c r="G34"/>
  <c r="G30"/>
</calcChain>
</file>

<file path=xl/sharedStrings.xml><?xml version="1.0" encoding="utf-8"?>
<sst xmlns="http://schemas.openxmlformats.org/spreadsheetml/2006/main" count="71" uniqueCount="47">
  <si>
    <t>Наименование муниципального района, городского округа</t>
  </si>
  <si>
    <t>Итого</t>
  </si>
  <si>
    <t>к уточненной сводной бюджетной росписи на год</t>
  </si>
  <si>
    <t>тыс. рублей</t>
  </si>
  <si>
    <t>Доведено предельных объемов финансирования главным распорядителем средств областного бюджета  на лицевые счета по переданным  полномочиям</t>
  </si>
  <si>
    <t xml:space="preserve">Исполнено </t>
  </si>
  <si>
    <t>Субсидии местным бюджетам, распределяемые Правительством Архангельской области в соответствии со статьей 11 настоящего закона</t>
  </si>
  <si>
    <t>МО «Вельский муниципальный район»</t>
  </si>
  <si>
    <t>МО «Вилегодский муниципальный район»</t>
  </si>
  <si>
    <t>МО «Котласский муниципальный район»</t>
  </si>
  <si>
    <t>МО «Няндомский муниципальный район»</t>
  </si>
  <si>
    <t>МО «Северодвинск»</t>
  </si>
  <si>
    <t>МО «Город Архангельск»</t>
  </si>
  <si>
    <t>МО «Котлас»</t>
  </si>
  <si>
    <t>МО «Мирный»</t>
  </si>
  <si>
    <t>Государственная программа Архангельской области «Развитие инфраструктуры Соловецкого архипелага (2014 – 2021 годы)»</t>
  </si>
  <si>
    <t>314 747,1</t>
  </si>
  <si>
    <t>МО «Приморский муниципальный район»</t>
  </si>
  <si>
    <t>Государственная программа Архангельской области «Развитие образования и науки Архангельской области (2013 – 2025 годы)»</t>
  </si>
  <si>
    <t>МО «Мезенский муниципальный район»</t>
  </si>
  <si>
    <t>89 787,0</t>
  </si>
  <si>
    <t>МО «Шенкурский муниципальный район»</t>
  </si>
  <si>
    <t>170 113,5</t>
  </si>
  <si>
    <t>215 009,6</t>
  </si>
  <si>
    <t>Государственная программа Архангельской области «Развитие транспортной системы Архангельской области (2014 – 2024 годы)»</t>
  </si>
  <si>
    <t>Государственная программа Архангельской области «Устойчивое развитие сельских территорий Архангельской области                                 (2014 – 2021 годы)»</t>
  </si>
  <si>
    <t>МО «Онежский муниципальный район»</t>
  </si>
  <si>
    <t>Отчет об исполнении областного бюджета по субсидиям бюджетам муниципальных образований Архангельской области на софинансирование капитальных вложений в объекты муниципальной собственности за I полугодие 2019 года</t>
  </si>
  <si>
    <t>Приложение № 16 к пояснительной записке к отчету об исполнении областного бюджета за  I полугодие 2019 года по форме таблицы 11 приложения № 19 к областному закону "Об областном бюджете на 2019 год и на плановый период 2020 и 2021 годов "</t>
  </si>
  <si>
    <t xml:space="preserve">Утверждено на год областным законом                                                от 30.04.2019                      № 88-7-ОЗ
</t>
  </si>
  <si>
    <t>Уточненная сводная бюджетная роспись на 2019 год по состоянию на 30.06.2019</t>
  </si>
  <si>
    <t>План кассовых выплат на                            I полугодие                 2019 года</t>
  </si>
  <si>
    <t>Исполнение  I полугодия ,
 в процентах</t>
  </si>
  <si>
    <t xml:space="preserve">к плану 
на  I полугодие </t>
  </si>
  <si>
    <t>Адресная программа Архангельской области «Переселение граждан из аварийного жилищного фонда» на 2013 – 2018 годы</t>
  </si>
  <si>
    <t>Адресная программа Архангельской области «Переселение граждан из аварийного жилищного фонда» на 2019 – 2025 годы</t>
  </si>
  <si>
    <t>Государственная программа Архангельской области «Обеспечение качественным, доступным жильем и объектами инженерной инфраструктуры населения Архангельской области (2014 – 2024 годы)»</t>
  </si>
  <si>
    <t>МО  "Пинежский муниципальный район"</t>
  </si>
  <si>
    <t>МО "Город Новодвинск"</t>
  </si>
  <si>
    <t>Государственная программа Архангельской области «Патриотическое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(2014 – 2024 годы)»</t>
  </si>
  <si>
    <t>Государственная программа Архангельской области «Развитие энергетики и жилищно-коммунального хозяйства Архангельской области (2014 – 2024 годы)»</t>
  </si>
  <si>
    <t>МО "Онежский муниципальный район"</t>
  </si>
  <si>
    <t>Государственная программа Архангельской области "Культура Русского Севера                                (2013 –  2024 годы)"</t>
  </si>
  <si>
    <t>МО "Виноградовский муниципальный район"</t>
  </si>
  <si>
    <t>Государственная программа Архангельской области «Развитие здравоохранения Архангельской области (2013 – 2024 годы)»</t>
  </si>
  <si>
    <t>МО "Лешуконский муниципальный район"</t>
  </si>
  <si>
    <t>Государственная программа Архангельской области "Обеспечение общественного порядка, профилактика преступности, коррупции, терроризма, экстремизма и незаконного потребления наркотических средств и психотропных веществ  в Архангельской области (2014 – 2021 годы)"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</si>
</sst>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#,##0.0"/>
    <numFmt numFmtId="165" formatCode="_-* #,##0.0_р_._-;\-* #,##0.0_р_._-;_-* &quot;-&quot;??_р_._-;_-@_-"/>
  </numFmts>
  <fonts count="12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3" fillId="3" borderId="2">
      <alignment horizontal="center" vertical="center" wrapText="1"/>
    </xf>
  </cellStyleXfs>
  <cellXfs count="3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165" fontId="1" fillId="0" borderId="1" xfId="1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right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justify" vertical="center" wrapText="1"/>
    </xf>
    <xf numFmtId="0" fontId="6" fillId="3" borderId="3" xfId="2" applyNumberFormat="1" applyFont="1" applyBorder="1" applyAlignment="1" applyProtection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3">
    <cellStyle name="xl25" xfId="2"/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8"/>
  <sheetViews>
    <sheetView tabSelected="1" view="pageBreakPreview" zoomScaleNormal="100" zoomScaleSheetLayoutView="100" workbookViewId="0">
      <selection activeCell="C12" sqref="C12"/>
    </sheetView>
  </sheetViews>
  <sheetFormatPr defaultRowHeight="15"/>
  <cols>
    <col min="1" max="1" width="47.42578125" style="1" customWidth="1"/>
    <col min="2" max="2" width="16.28515625" style="1" customWidth="1"/>
    <col min="3" max="3" width="14.85546875" style="16" customWidth="1"/>
    <col min="4" max="4" width="16.140625" customWidth="1"/>
    <col min="5" max="5" width="17.7109375" customWidth="1"/>
    <col min="6" max="6" width="14.7109375" customWidth="1"/>
    <col min="7" max="7" width="13.7109375" customWidth="1"/>
    <col min="8" max="8" width="14.7109375" customWidth="1"/>
  </cols>
  <sheetData>
    <row r="1" spans="1:10" ht="66.75" customHeight="1">
      <c r="D1" s="26" t="s">
        <v>28</v>
      </c>
      <c r="E1" s="26"/>
      <c r="F1" s="26"/>
      <c r="G1" s="26"/>
      <c r="H1" s="26"/>
      <c r="I1" s="4"/>
      <c r="J1" s="4"/>
    </row>
    <row r="3" spans="1:10" ht="59.25" customHeight="1">
      <c r="A3" s="29" t="s">
        <v>27</v>
      </c>
      <c r="B3" s="30"/>
      <c r="C3" s="30"/>
      <c r="D3" s="30"/>
      <c r="E3" s="30"/>
      <c r="F3" s="30"/>
      <c r="G3" s="30"/>
      <c r="H3" s="30"/>
    </row>
    <row r="4" spans="1:10" ht="18" customHeight="1">
      <c r="A4" s="2"/>
      <c r="B4" s="3"/>
      <c r="C4" s="17"/>
      <c r="D4" s="3"/>
      <c r="E4" s="6"/>
      <c r="F4" s="3"/>
      <c r="G4" s="3"/>
      <c r="H4" s="3"/>
    </row>
    <row r="5" spans="1:10">
      <c r="H5" s="5" t="s">
        <v>3</v>
      </c>
    </row>
    <row r="6" spans="1:10" ht="33.75" customHeight="1">
      <c r="A6" s="35" t="s">
        <v>0</v>
      </c>
      <c r="B6" s="27" t="s">
        <v>29</v>
      </c>
      <c r="C6" s="31" t="s">
        <v>30</v>
      </c>
      <c r="D6" s="31" t="s">
        <v>31</v>
      </c>
      <c r="E6" s="31" t="s">
        <v>4</v>
      </c>
      <c r="F6" s="31" t="s">
        <v>5</v>
      </c>
      <c r="G6" s="33" t="s">
        <v>32</v>
      </c>
      <c r="H6" s="34"/>
    </row>
    <row r="7" spans="1:10" ht="174.75" customHeight="1">
      <c r="A7" s="35"/>
      <c r="B7" s="28"/>
      <c r="C7" s="32"/>
      <c r="D7" s="32"/>
      <c r="E7" s="36"/>
      <c r="F7" s="32"/>
      <c r="G7" s="7" t="s">
        <v>2</v>
      </c>
      <c r="H7" s="7" t="s">
        <v>33</v>
      </c>
    </row>
    <row r="8" spans="1:10">
      <c r="A8" s="15">
        <v>1</v>
      </c>
      <c r="B8" s="15">
        <v>2</v>
      </c>
      <c r="C8" s="18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</row>
    <row r="9" spans="1:10" ht="52.5" customHeight="1">
      <c r="A9" s="8" t="s">
        <v>35</v>
      </c>
      <c r="B9" s="19">
        <f>B10</f>
        <v>52900</v>
      </c>
      <c r="C9" s="19">
        <f t="shared" ref="C9:F9" si="0">C10</f>
        <v>952560.2</v>
      </c>
      <c r="D9" s="19">
        <f t="shared" si="0"/>
        <v>13573.5</v>
      </c>
      <c r="E9" s="19">
        <f t="shared" si="0"/>
        <v>13573.5</v>
      </c>
      <c r="F9" s="19">
        <f t="shared" si="0"/>
        <v>13573.5</v>
      </c>
      <c r="G9" s="20">
        <f>F9/C9*100</f>
        <v>1.4249493102903104</v>
      </c>
      <c r="H9" s="13">
        <f>F9/D9*100</f>
        <v>100</v>
      </c>
    </row>
    <row r="10" spans="1:10" ht="51.75" customHeight="1">
      <c r="A10" s="10" t="s">
        <v>6</v>
      </c>
      <c r="B10" s="21">
        <v>52900</v>
      </c>
      <c r="C10" s="21">
        <v>952560.2</v>
      </c>
      <c r="D10" s="21">
        <v>13573.5</v>
      </c>
      <c r="E10" s="21">
        <v>13573.5</v>
      </c>
      <c r="F10" s="21">
        <v>13573.5</v>
      </c>
      <c r="G10" s="22">
        <f t="shared" ref="G10:G12" si="1">F10/C10*100</f>
        <v>1.4249493102903104</v>
      </c>
      <c r="H10" s="14">
        <f t="shared" ref="H10:H68" si="2">F10/D10*100</f>
        <v>100</v>
      </c>
    </row>
    <row r="11" spans="1:10" ht="54" customHeight="1">
      <c r="A11" s="8" t="s">
        <v>34</v>
      </c>
      <c r="B11" s="19">
        <f>B12</f>
        <v>154391.5</v>
      </c>
      <c r="C11" s="19">
        <f>C12</f>
        <v>158677.5</v>
      </c>
      <c r="D11" s="19">
        <f t="shared" ref="D11:F11" si="3">D12</f>
        <v>18692</v>
      </c>
      <c r="E11" s="19">
        <f t="shared" si="3"/>
        <v>18692</v>
      </c>
      <c r="F11" s="19">
        <f t="shared" si="3"/>
        <v>18692</v>
      </c>
      <c r="G11" s="20">
        <f>F11/C11*100</f>
        <v>11.779867971199446</v>
      </c>
      <c r="H11" s="13">
        <f t="shared" si="2"/>
        <v>100</v>
      </c>
    </row>
    <row r="12" spans="1:10" ht="52.5" customHeight="1">
      <c r="A12" s="10" t="s">
        <v>6</v>
      </c>
      <c r="B12" s="21">
        <v>154391.5</v>
      </c>
      <c r="C12" s="21">
        <v>158677.5</v>
      </c>
      <c r="D12" s="21">
        <v>18692</v>
      </c>
      <c r="E12" s="21">
        <v>18692</v>
      </c>
      <c r="F12" s="21">
        <v>18692</v>
      </c>
      <c r="G12" s="22">
        <f t="shared" si="1"/>
        <v>11.779867971199446</v>
      </c>
      <c r="H12" s="14">
        <f t="shared" si="2"/>
        <v>100</v>
      </c>
    </row>
    <row r="13" spans="1:10" ht="70.5" customHeight="1">
      <c r="A13" s="8" t="s">
        <v>25</v>
      </c>
      <c r="B13" s="19">
        <f>B14+B15+B16+B17+B18+B19</f>
        <v>265969.90000000002</v>
      </c>
      <c r="C13" s="19">
        <f t="shared" ref="C13:F13" si="4">C14+C15+C16+C17+C18+C19</f>
        <v>253388.5</v>
      </c>
      <c r="D13" s="19">
        <f t="shared" si="4"/>
        <v>6635.3</v>
      </c>
      <c r="E13" s="19">
        <f t="shared" si="4"/>
        <v>6632.6</v>
      </c>
      <c r="F13" s="19">
        <f t="shared" si="4"/>
        <v>6632.6</v>
      </c>
      <c r="G13" s="20">
        <f>F13/C13*100</f>
        <v>2.6175615704737982</v>
      </c>
      <c r="H13" s="13">
        <f t="shared" si="2"/>
        <v>99.959308546712293</v>
      </c>
    </row>
    <row r="14" spans="1:10" ht="15.75">
      <c r="A14" s="10" t="s">
        <v>7</v>
      </c>
      <c r="B14" s="21">
        <v>25680.2</v>
      </c>
      <c r="C14" s="21">
        <v>25680.2</v>
      </c>
      <c r="D14" s="21">
        <v>2755.3</v>
      </c>
      <c r="E14" s="21">
        <v>2752.6</v>
      </c>
      <c r="F14" s="21">
        <v>2752.6</v>
      </c>
      <c r="G14" s="22">
        <f t="shared" ref="G14:G15" si="5">F14/C14*100</f>
        <v>10.71876387255551</v>
      </c>
      <c r="H14" s="14">
        <f t="shared" si="2"/>
        <v>99.902007040975562</v>
      </c>
    </row>
    <row r="15" spans="1:10" ht="16.5" customHeight="1">
      <c r="A15" s="10" t="s">
        <v>8</v>
      </c>
      <c r="B15" s="21">
        <v>40000</v>
      </c>
      <c r="C15" s="21">
        <v>40000</v>
      </c>
      <c r="D15" s="21">
        <v>3880</v>
      </c>
      <c r="E15" s="21">
        <v>3880</v>
      </c>
      <c r="F15" s="21">
        <v>3880</v>
      </c>
      <c r="G15" s="22">
        <f t="shared" si="5"/>
        <v>9.7000000000000011</v>
      </c>
      <c r="H15" s="14">
        <f t="shared" si="2"/>
        <v>100</v>
      </c>
    </row>
    <row r="16" spans="1:10" ht="20.25" customHeight="1">
      <c r="A16" s="10" t="s">
        <v>9</v>
      </c>
      <c r="B16" s="21">
        <v>4500</v>
      </c>
      <c r="C16" s="21">
        <v>4500</v>
      </c>
      <c r="D16" s="21">
        <v>0</v>
      </c>
      <c r="E16" s="21">
        <v>0</v>
      </c>
      <c r="F16" s="21">
        <v>0</v>
      </c>
      <c r="G16" s="22">
        <v>0</v>
      </c>
      <c r="H16" s="14">
        <v>0</v>
      </c>
    </row>
    <row r="17" spans="1:8" ht="20.25" customHeight="1">
      <c r="A17" s="10" t="s">
        <v>10</v>
      </c>
      <c r="B17" s="21">
        <v>3215</v>
      </c>
      <c r="C17" s="21">
        <v>3215</v>
      </c>
      <c r="D17" s="21">
        <v>0</v>
      </c>
      <c r="E17" s="21">
        <v>0</v>
      </c>
      <c r="F17" s="21">
        <v>0</v>
      </c>
      <c r="G17" s="22">
        <v>0</v>
      </c>
      <c r="H17" s="14">
        <v>0</v>
      </c>
    </row>
    <row r="18" spans="1:8" ht="20.25" customHeight="1">
      <c r="A18" s="10" t="s">
        <v>11</v>
      </c>
      <c r="B18" s="21">
        <v>186574.7</v>
      </c>
      <c r="C18" s="21">
        <v>173993.3</v>
      </c>
      <c r="D18" s="21">
        <v>0</v>
      </c>
      <c r="E18" s="21">
        <v>0</v>
      </c>
      <c r="F18" s="21">
        <v>0</v>
      </c>
      <c r="G18" s="22">
        <v>0</v>
      </c>
      <c r="H18" s="14">
        <v>0</v>
      </c>
    </row>
    <row r="19" spans="1:8" ht="57" customHeight="1">
      <c r="A19" s="10" t="s">
        <v>6</v>
      </c>
      <c r="B19" s="21">
        <v>6000</v>
      </c>
      <c r="C19" s="21">
        <v>6000</v>
      </c>
      <c r="D19" s="21">
        <v>0</v>
      </c>
      <c r="E19" s="21">
        <v>0</v>
      </c>
      <c r="F19" s="21">
        <v>0</v>
      </c>
      <c r="G19" s="22">
        <v>0</v>
      </c>
      <c r="H19" s="14">
        <v>0</v>
      </c>
    </row>
    <row r="20" spans="1:8" ht="84.75" customHeight="1">
      <c r="A20" s="8" t="s">
        <v>36</v>
      </c>
      <c r="B20" s="19">
        <f>B22+B23+B25+B21+B24</f>
        <v>804056.49999999988</v>
      </c>
      <c r="C20" s="19">
        <f t="shared" ref="C20:F20" si="6">C22+C23+C25+C21+C24</f>
        <v>823565.89</v>
      </c>
      <c r="D20" s="19">
        <f t="shared" si="6"/>
        <v>344705.19999999995</v>
      </c>
      <c r="E20" s="19">
        <f t="shared" si="6"/>
        <v>344705.19999999995</v>
      </c>
      <c r="F20" s="19">
        <f t="shared" si="6"/>
        <v>344705.19999999995</v>
      </c>
      <c r="G20" s="20">
        <f>F20/C20*100</f>
        <v>41.855206023649174</v>
      </c>
      <c r="H20" s="13">
        <f t="shared" si="2"/>
        <v>100</v>
      </c>
    </row>
    <row r="21" spans="1:8" ht="14.25" customHeight="1">
      <c r="A21" s="10" t="s">
        <v>37</v>
      </c>
      <c r="B21" s="21">
        <v>693.7</v>
      </c>
      <c r="C21" s="21">
        <v>693.7</v>
      </c>
      <c r="D21" s="19">
        <v>0</v>
      </c>
      <c r="E21" s="19">
        <v>0</v>
      </c>
      <c r="F21" s="19">
        <v>0</v>
      </c>
      <c r="G21" s="22">
        <v>0</v>
      </c>
      <c r="H21" s="14">
        <v>0</v>
      </c>
    </row>
    <row r="22" spans="1:8" ht="15.75">
      <c r="A22" s="10" t="s">
        <v>12</v>
      </c>
      <c r="B22" s="21">
        <v>106980.4</v>
      </c>
      <c r="C22" s="21">
        <v>126489.8</v>
      </c>
      <c r="D22" s="21">
        <v>45461.5</v>
      </c>
      <c r="E22" s="21">
        <v>45461.5</v>
      </c>
      <c r="F22" s="21">
        <v>45461.5</v>
      </c>
      <c r="G22" s="22">
        <f t="shared" ref="G22:G25" si="7">F22/C22*100</f>
        <v>35.940842660831152</v>
      </c>
      <c r="H22" s="14">
        <f t="shared" si="2"/>
        <v>100</v>
      </c>
    </row>
    <row r="23" spans="1:8" ht="15.75">
      <c r="A23" s="10" t="s">
        <v>13</v>
      </c>
      <c r="B23" s="21">
        <v>101727.9</v>
      </c>
      <c r="C23" s="21">
        <v>101727.9</v>
      </c>
      <c r="D23" s="21">
        <v>0</v>
      </c>
      <c r="E23" s="21">
        <v>0</v>
      </c>
      <c r="F23" s="21">
        <v>0</v>
      </c>
      <c r="G23" s="22">
        <v>0</v>
      </c>
      <c r="H23" s="14">
        <v>0</v>
      </c>
    </row>
    <row r="24" spans="1:8" ht="15.75">
      <c r="A24" s="10" t="s">
        <v>38</v>
      </c>
      <c r="B24" s="21">
        <v>6475.6</v>
      </c>
      <c r="C24" s="21">
        <v>6475.59</v>
      </c>
      <c r="D24" s="21">
        <v>6475.6</v>
      </c>
      <c r="E24" s="21">
        <v>6475.6</v>
      </c>
      <c r="F24" s="21">
        <v>6475.6</v>
      </c>
      <c r="G24" s="22">
        <f t="shared" si="7"/>
        <v>100.00015442608318</v>
      </c>
      <c r="H24" s="14">
        <f t="shared" si="2"/>
        <v>100</v>
      </c>
    </row>
    <row r="25" spans="1:8" ht="15.75">
      <c r="A25" s="10" t="s">
        <v>14</v>
      </c>
      <c r="B25" s="21">
        <v>588178.9</v>
      </c>
      <c r="C25" s="21">
        <v>588178.9</v>
      </c>
      <c r="D25" s="21">
        <v>292768.09999999998</v>
      </c>
      <c r="E25" s="21">
        <v>292768.09999999998</v>
      </c>
      <c r="F25" s="21">
        <v>292768.09999999998</v>
      </c>
      <c r="G25" s="22">
        <f t="shared" si="7"/>
        <v>49.775348962705046</v>
      </c>
      <c r="H25" s="14">
        <f t="shared" si="2"/>
        <v>100</v>
      </c>
    </row>
    <row r="26" spans="1:8" ht="102" customHeight="1">
      <c r="A26" s="8" t="s">
        <v>39</v>
      </c>
      <c r="B26" s="19">
        <f>B27+B28+B29+B30</f>
        <v>246886.90000000002</v>
      </c>
      <c r="C26" s="19">
        <f t="shared" ref="C26:F26" si="8">C27+C28+C29+C30</f>
        <v>246886.90000000002</v>
      </c>
      <c r="D26" s="19">
        <f t="shared" si="8"/>
        <v>11797.86</v>
      </c>
      <c r="E26" s="19">
        <f t="shared" si="8"/>
        <v>11797.86</v>
      </c>
      <c r="F26" s="19">
        <f t="shared" si="8"/>
        <v>11744.154999999999</v>
      </c>
      <c r="G26" s="20">
        <f>F26/C26*100</f>
        <v>4.7568967814817222</v>
      </c>
      <c r="H26" s="13">
        <f t="shared" si="2"/>
        <v>99.544790326381204</v>
      </c>
    </row>
    <row r="27" spans="1:8" ht="20.25" customHeight="1">
      <c r="A27" s="10" t="s">
        <v>10</v>
      </c>
      <c r="B27" s="21">
        <v>2500</v>
      </c>
      <c r="C27" s="21">
        <v>2500</v>
      </c>
      <c r="D27" s="21">
        <v>0</v>
      </c>
      <c r="E27" s="21">
        <v>0</v>
      </c>
      <c r="F27" s="21">
        <v>0</v>
      </c>
      <c r="G27" s="22">
        <v>0</v>
      </c>
      <c r="H27" s="14">
        <v>0</v>
      </c>
    </row>
    <row r="28" spans="1:8" ht="20.25" customHeight="1">
      <c r="A28" s="10" t="s">
        <v>12</v>
      </c>
      <c r="B28" s="21">
        <v>93115.3</v>
      </c>
      <c r="C28" s="21">
        <v>93115.3</v>
      </c>
      <c r="D28" s="21">
        <v>0</v>
      </c>
      <c r="E28" s="21">
        <v>0</v>
      </c>
      <c r="F28" s="21">
        <v>0</v>
      </c>
      <c r="G28" s="22">
        <v>0</v>
      </c>
      <c r="H28" s="14">
        <v>0</v>
      </c>
    </row>
    <row r="29" spans="1:8" ht="20.25" customHeight="1">
      <c r="A29" s="10" t="s">
        <v>11</v>
      </c>
      <c r="B29" s="21">
        <v>141009.1</v>
      </c>
      <c r="C29" s="21">
        <v>141009.1</v>
      </c>
      <c r="D29" s="21">
        <v>4577.24</v>
      </c>
      <c r="E29" s="21">
        <v>4577.24</v>
      </c>
      <c r="F29" s="21">
        <v>4577.24</v>
      </c>
      <c r="G29" s="22">
        <f t="shared" ref="G29" si="9">F29/C29*100</f>
        <v>3.2460600060563465</v>
      </c>
      <c r="H29" s="14">
        <f t="shared" si="2"/>
        <v>100</v>
      </c>
    </row>
    <row r="30" spans="1:8" ht="20.25" customHeight="1">
      <c r="A30" s="10" t="s">
        <v>13</v>
      </c>
      <c r="B30" s="21">
        <v>10262.5</v>
      </c>
      <c r="C30" s="21">
        <v>10262.5</v>
      </c>
      <c r="D30" s="23">
        <v>7220.62</v>
      </c>
      <c r="E30" s="23">
        <v>7220.62</v>
      </c>
      <c r="F30" s="23">
        <v>7166.915</v>
      </c>
      <c r="G30" s="22">
        <f t="shared" ref="G30" si="10">F30/C30*100</f>
        <v>69.835956151035333</v>
      </c>
      <c r="H30" s="14">
        <f t="shared" si="2"/>
        <v>99.256227304580491</v>
      </c>
    </row>
    <row r="31" spans="1:8" ht="53.25" customHeight="1">
      <c r="A31" s="8" t="s">
        <v>15</v>
      </c>
      <c r="B31" s="19">
        <f>B33</f>
        <v>5435.4</v>
      </c>
      <c r="C31" s="19">
        <f t="shared" ref="C31:F31" si="11">C33</f>
        <v>3382.77</v>
      </c>
      <c r="D31" s="19">
        <f t="shared" si="11"/>
        <v>0</v>
      </c>
      <c r="E31" s="19">
        <f t="shared" si="11"/>
        <v>0</v>
      </c>
      <c r="F31" s="19">
        <f t="shared" si="11"/>
        <v>0</v>
      </c>
      <c r="G31" s="20">
        <v>0</v>
      </c>
      <c r="H31" s="13">
        <v>0</v>
      </c>
    </row>
    <row r="32" spans="1:8" ht="15.75" hidden="1" customHeight="1">
      <c r="A32" s="9" t="s">
        <v>17</v>
      </c>
      <c r="B32" s="21" t="s">
        <v>16</v>
      </c>
      <c r="C32" s="23"/>
      <c r="D32" s="23"/>
      <c r="E32" s="23"/>
      <c r="F32" s="23"/>
      <c r="G32" s="22"/>
      <c r="H32" s="13"/>
    </row>
    <row r="33" spans="1:8" ht="20.25" customHeight="1">
      <c r="A33" s="11" t="s">
        <v>17</v>
      </c>
      <c r="B33" s="21">
        <v>5435.4</v>
      </c>
      <c r="C33" s="21">
        <v>3382.77</v>
      </c>
      <c r="D33" s="21">
        <v>0</v>
      </c>
      <c r="E33" s="21">
        <v>0</v>
      </c>
      <c r="F33" s="21">
        <v>0</v>
      </c>
      <c r="G33" s="22">
        <v>0</v>
      </c>
      <c r="H33" s="14">
        <v>0</v>
      </c>
    </row>
    <row r="34" spans="1:8" ht="50.25" customHeight="1">
      <c r="A34" s="8" t="s">
        <v>18</v>
      </c>
      <c r="B34" s="19">
        <f>B43+B44+B45+B46+B47+B48+B49+B50+B51+B52+B53</f>
        <v>1688714.9</v>
      </c>
      <c r="C34" s="19">
        <f t="shared" ref="C34:F34" si="12">C43+C44+C45+C46+C47+C48+C49+C50+C51+C52+C53</f>
        <v>1706139.5</v>
      </c>
      <c r="D34" s="19">
        <f t="shared" si="12"/>
        <v>11303.3</v>
      </c>
      <c r="E34" s="19">
        <f t="shared" si="12"/>
        <v>11303.34</v>
      </c>
      <c r="F34" s="19">
        <f t="shared" si="12"/>
        <v>11303.3</v>
      </c>
      <c r="G34" s="20">
        <f>F34/C34*100</f>
        <v>0.66250737410393457</v>
      </c>
      <c r="H34" s="13">
        <f t="shared" si="2"/>
        <v>100</v>
      </c>
    </row>
    <row r="35" spans="1:8" ht="15.75" hidden="1" customHeight="1">
      <c r="A35" s="9" t="s">
        <v>19</v>
      </c>
      <c r="B35" s="21" t="s">
        <v>20</v>
      </c>
      <c r="C35" s="24"/>
      <c r="D35" s="24"/>
      <c r="E35" s="24"/>
      <c r="F35" s="24"/>
      <c r="G35" s="25"/>
      <c r="H35" s="13" t="e">
        <f t="shared" si="2"/>
        <v>#DIV/0!</v>
      </c>
    </row>
    <row r="36" spans="1:8" ht="15.75" hidden="1" customHeight="1">
      <c r="A36" s="9" t="s">
        <v>21</v>
      </c>
      <c r="B36" s="21" t="s">
        <v>22</v>
      </c>
      <c r="C36" s="23"/>
      <c r="D36" s="23"/>
      <c r="E36" s="23"/>
      <c r="F36" s="23"/>
      <c r="G36" s="22"/>
      <c r="H36" s="13" t="e">
        <f t="shared" si="2"/>
        <v>#DIV/0!</v>
      </c>
    </row>
    <row r="37" spans="1:8" ht="15.75" hidden="1" customHeight="1">
      <c r="A37" s="9" t="s">
        <v>12</v>
      </c>
      <c r="B37" s="21" t="s">
        <v>23</v>
      </c>
      <c r="C37" s="23"/>
      <c r="D37" s="23"/>
      <c r="E37" s="23"/>
      <c r="F37" s="23"/>
      <c r="G37" s="22"/>
      <c r="H37" s="13" t="e">
        <f t="shared" si="2"/>
        <v>#DIV/0!</v>
      </c>
    </row>
    <row r="38" spans="1:8" ht="15.75" hidden="1">
      <c r="A38" s="7"/>
      <c r="B38" s="23"/>
      <c r="C38" s="23"/>
      <c r="D38" s="23"/>
      <c r="E38" s="23"/>
      <c r="F38" s="23"/>
      <c r="G38" s="22"/>
      <c r="H38" s="13" t="e">
        <f t="shared" si="2"/>
        <v>#DIV/0!</v>
      </c>
    </row>
    <row r="39" spans="1:8" ht="15.75" hidden="1">
      <c r="A39" s="7"/>
      <c r="B39" s="23"/>
      <c r="C39" s="23"/>
      <c r="D39" s="23"/>
      <c r="E39" s="23"/>
      <c r="F39" s="23"/>
      <c r="G39" s="22"/>
      <c r="H39" s="13" t="e">
        <f t="shared" si="2"/>
        <v>#DIV/0!</v>
      </c>
    </row>
    <row r="40" spans="1:8" ht="15.75" hidden="1">
      <c r="A40" s="7"/>
      <c r="B40" s="23"/>
      <c r="C40" s="23"/>
      <c r="D40" s="23"/>
      <c r="E40" s="23"/>
      <c r="F40" s="23"/>
      <c r="G40" s="22"/>
      <c r="H40" s="13" t="e">
        <f t="shared" si="2"/>
        <v>#DIV/0!</v>
      </c>
    </row>
    <row r="41" spans="1:8" ht="15.75" hidden="1">
      <c r="A41" s="7"/>
      <c r="B41" s="23"/>
      <c r="C41" s="23"/>
      <c r="D41" s="23"/>
      <c r="E41" s="23"/>
      <c r="F41" s="23"/>
      <c r="G41" s="22"/>
      <c r="H41" s="13" t="e">
        <f t="shared" si="2"/>
        <v>#DIV/0!</v>
      </c>
    </row>
    <row r="42" spans="1:8" ht="15.75" hidden="1">
      <c r="A42" s="7"/>
      <c r="B42" s="23"/>
      <c r="C42" s="23"/>
      <c r="D42" s="23"/>
      <c r="E42" s="23"/>
      <c r="F42" s="23"/>
      <c r="G42" s="22"/>
      <c r="H42" s="13" t="e">
        <f t="shared" si="2"/>
        <v>#DIV/0!</v>
      </c>
    </row>
    <row r="43" spans="1:8" ht="20.25" hidden="1" customHeight="1">
      <c r="A43" s="10" t="s">
        <v>7</v>
      </c>
      <c r="B43" s="21"/>
      <c r="C43" s="21"/>
      <c r="D43" s="21">
        <v>0</v>
      </c>
      <c r="E43" s="21">
        <v>0</v>
      </c>
      <c r="F43" s="21">
        <v>0</v>
      </c>
      <c r="G43" s="22" t="e">
        <f t="shared" ref="G43:G53" si="13">F43/C43*100</f>
        <v>#DIV/0!</v>
      </c>
      <c r="H43" s="13" t="e">
        <f t="shared" si="2"/>
        <v>#DIV/0!</v>
      </c>
    </row>
    <row r="44" spans="1:8" ht="20.25" hidden="1" customHeight="1">
      <c r="A44" s="10" t="s">
        <v>9</v>
      </c>
      <c r="B44" s="21"/>
      <c r="C44" s="21"/>
      <c r="D44" s="21">
        <v>0</v>
      </c>
      <c r="E44" s="21">
        <v>0</v>
      </c>
      <c r="F44" s="21">
        <v>0</v>
      </c>
      <c r="G44" s="22" t="e">
        <f t="shared" si="13"/>
        <v>#DIV/0!</v>
      </c>
      <c r="H44" s="13" t="e">
        <f t="shared" si="2"/>
        <v>#DIV/0!</v>
      </c>
    </row>
    <row r="45" spans="1:8" ht="20.25" customHeight="1">
      <c r="A45" s="10" t="s">
        <v>19</v>
      </c>
      <c r="B45" s="21">
        <v>129687</v>
      </c>
      <c r="C45" s="21">
        <f>130613.4+16498.2</f>
        <v>147111.6</v>
      </c>
      <c r="D45" s="23">
        <v>11303.3</v>
      </c>
      <c r="E45" s="23">
        <v>11303.34</v>
      </c>
      <c r="F45" s="23">
        <v>11303.3</v>
      </c>
      <c r="G45" s="22">
        <f t="shared" si="13"/>
        <v>7.6834865503468102</v>
      </c>
      <c r="H45" s="14">
        <f t="shared" si="2"/>
        <v>100</v>
      </c>
    </row>
    <row r="46" spans="1:8" ht="20.25" hidden="1" customHeight="1">
      <c r="A46" s="10" t="s">
        <v>10</v>
      </c>
      <c r="B46" s="21"/>
      <c r="C46" s="21"/>
      <c r="D46" s="21">
        <v>0</v>
      </c>
      <c r="E46" s="21">
        <v>0</v>
      </c>
      <c r="F46" s="21">
        <v>0</v>
      </c>
      <c r="G46" s="22" t="e">
        <f t="shared" si="13"/>
        <v>#DIV/0!</v>
      </c>
      <c r="H46" s="14" t="e">
        <f t="shared" si="2"/>
        <v>#DIV/0!</v>
      </c>
    </row>
    <row r="47" spans="1:8" ht="20.25" hidden="1" customHeight="1">
      <c r="A47" s="10" t="s">
        <v>26</v>
      </c>
      <c r="B47" s="21"/>
      <c r="C47" s="21"/>
      <c r="D47" s="21">
        <v>0</v>
      </c>
      <c r="E47" s="21">
        <v>0</v>
      </c>
      <c r="F47" s="21">
        <v>0</v>
      </c>
      <c r="G47" s="22" t="e">
        <f t="shared" si="13"/>
        <v>#DIV/0!</v>
      </c>
      <c r="H47" s="14" t="e">
        <f t="shared" si="2"/>
        <v>#DIV/0!</v>
      </c>
    </row>
    <row r="48" spans="1:8" ht="20.25" hidden="1" customHeight="1">
      <c r="A48" s="11" t="s">
        <v>17</v>
      </c>
      <c r="B48" s="21"/>
      <c r="C48" s="21"/>
      <c r="D48" s="21">
        <v>0</v>
      </c>
      <c r="E48" s="21">
        <v>0</v>
      </c>
      <c r="F48" s="21">
        <v>0</v>
      </c>
      <c r="G48" s="22" t="e">
        <f t="shared" si="13"/>
        <v>#DIV/0!</v>
      </c>
      <c r="H48" s="14" t="e">
        <f t="shared" si="2"/>
        <v>#DIV/0!</v>
      </c>
    </row>
    <row r="49" spans="1:8" ht="20.25" customHeight="1">
      <c r="A49" s="10" t="s">
        <v>21</v>
      </c>
      <c r="B49" s="21">
        <v>199795.7</v>
      </c>
      <c r="C49" s="21">
        <v>199795.7</v>
      </c>
      <c r="D49" s="21">
        <v>0</v>
      </c>
      <c r="E49" s="21">
        <v>0</v>
      </c>
      <c r="F49" s="21">
        <v>0</v>
      </c>
      <c r="G49" s="22">
        <f t="shared" si="13"/>
        <v>0</v>
      </c>
      <c r="H49" s="14" t="e">
        <f t="shared" si="2"/>
        <v>#DIV/0!</v>
      </c>
    </row>
    <row r="50" spans="1:8" ht="20.25" customHeight="1">
      <c r="A50" s="10" t="s">
        <v>12</v>
      </c>
      <c r="B50" s="21">
        <v>215009.6</v>
      </c>
      <c r="C50" s="21">
        <v>215009.6</v>
      </c>
      <c r="D50" s="21">
        <v>0</v>
      </c>
      <c r="E50" s="21">
        <v>0</v>
      </c>
      <c r="F50" s="21">
        <v>0</v>
      </c>
      <c r="G50" s="22">
        <f t="shared" si="13"/>
        <v>0</v>
      </c>
      <c r="H50" s="14" t="e">
        <f t="shared" si="2"/>
        <v>#DIV/0!</v>
      </c>
    </row>
    <row r="51" spans="1:8" ht="20.25" hidden="1" customHeight="1">
      <c r="A51" s="10" t="s">
        <v>11</v>
      </c>
      <c r="B51" s="21"/>
      <c r="C51" s="21"/>
      <c r="D51" s="21">
        <v>0</v>
      </c>
      <c r="E51" s="21">
        <v>0</v>
      </c>
      <c r="F51" s="21">
        <v>0</v>
      </c>
      <c r="G51" s="22" t="e">
        <f t="shared" si="13"/>
        <v>#DIV/0!</v>
      </c>
      <c r="H51" s="14" t="e">
        <f t="shared" si="2"/>
        <v>#DIV/0!</v>
      </c>
    </row>
    <row r="52" spans="1:8" ht="18.75" customHeight="1">
      <c r="A52" s="10" t="s">
        <v>13</v>
      </c>
      <c r="B52" s="21">
        <v>1744.7</v>
      </c>
      <c r="C52" s="21">
        <v>1744.7</v>
      </c>
      <c r="D52" s="21">
        <v>0</v>
      </c>
      <c r="E52" s="21">
        <v>0</v>
      </c>
      <c r="F52" s="21">
        <v>0</v>
      </c>
      <c r="G52" s="22">
        <f t="shared" si="13"/>
        <v>0</v>
      </c>
      <c r="H52" s="14">
        <v>0</v>
      </c>
    </row>
    <row r="53" spans="1:8" ht="48" customHeight="1">
      <c r="A53" s="10" t="s">
        <v>6</v>
      </c>
      <c r="B53" s="21">
        <v>1142477.8999999999</v>
      </c>
      <c r="C53" s="21">
        <v>1142477.8999999999</v>
      </c>
      <c r="D53" s="21">
        <v>0</v>
      </c>
      <c r="E53" s="21">
        <v>0</v>
      </c>
      <c r="F53" s="21">
        <v>0</v>
      </c>
      <c r="G53" s="22">
        <f t="shared" si="13"/>
        <v>0</v>
      </c>
      <c r="H53" s="14">
        <v>0</v>
      </c>
    </row>
    <row r="54" spans="1:8" ht="70.5" customHeight="1">
      <c r="A54" s="8" t="s">
        <v>40</v>
      </c>
      <c r="B54" s="19">
        <f>B56+B55</f>
        <v>75615</v>
      </c>
      <c r="C54" s="19">
        <f>C56+C55</f>
        <v>75615</v>
      </c>
      <c r="D54" s="19">
        <f t="shared" ref="D54:F54" si="14">D56+D55</f>
        <v>36848.92</v>
      </c>
      <c r="E54" s="19">
        <f t="shared" si="14"/>
        <v>36848.92</v>
      </c>
      <c r="F54" s="19">
        <f t="shared" si="14"/>
        <v>36848.9</v>
      </c>
      <c r="G54" s="20">
        <f>F54/C54*100</f>
        <v>48.732262117304771</v>
      </c>
      <c r="H54" s="13">
        <f t="shared" si="2"/>
        <v>99.999945724325173</v>
      </c>
    </row>
    <row r="55" spans="1:8" ht="21" customHeight="1">
      <c r="A55" s="10" t="s">
        <v>41</v>
      </c>
      <c r="B55" s="21">
        <v>37215</v>
      </c>
      <c r="C55" s="21">
        <v>37215</v>
      </c>
      <c r="D55" s="19"/>
      <c r="E55" s="19"/>
      <c r="F55" s="19"/>
      <c r="G55" s="22">
        <f t="shared" ref="G55:G56" si="15">F55/C55*100</f>
        <v>0</v>
      </c>
      <c r="H55" s="14">
        <v>0</v>
      </c>
    </row>
    <row r="56" spans="1:8" ht="20.25" customHeight="1">
      <c r="A56" s="10" t="s">
        <v>14</v>
      </c>
      <c r="B56" s="21">
        <v>38400</v>
      </c>
      <c r="C56" s="21">
        <v>38400</v>
      </c>
      <c r="D56" s="21">
        <v>36848.92</v>
      </c>
      <c r="E56" s="21">
        <v>36848.92</v>
      </c>
      <c r="F56" s="21">
        <v>36848.9</v>
      </c>
      <c r="G56" s="22">
        <f t="shared" si="15"/>
        <v>95.960677083333337</v>
      </c>
      <c r="H56" s="14">
        <f t="shared" si="2"/>
        <v>99.999945724325173</v>
      </c>
    </row>
    <row r="57" spans="1:8" ht="56.25" customHeight="1">
      <c r="A57" s="8" t="s">
        <v>42</v>
      </c>
      <c r="B57" s="19">
        <f>B58+B59</f>
        <v>35676</v>
      </c>
      <c r="C57" s="19">
        <f>C58+C59</f>
        <v>35676</v>
      </c>
      <c r="D57" s="19"/>
      <c r="E57" s="19"/>
      <c r="F57" s="19"/>
      <c r="G57" s="20">
        <f>F57/C57*100</f>
        <v>0</v>
      </c>
      <c r="H57" s="13">
        <v>0</v>
      </c>
    </row>
    <row r="58" spans="1:8" ht="20.25" customHeight="1">
      <c r="A58" s="10" t="s">
        <v>43</v>
      </c>
      <c r="B58" s="21">
        <v>8860.5</v>
      </c>
      <c r="C58" s="21">
        <v>8860.5</v>
      </c>
      <c r="D58" s="21"/>
      <c r="E58" s="21"/>
      <c r="F58" s="21"/>
      <c r="G58" s="22">
        <f t="shared" ref="G58:G59" si="16">F58/C58*100</f>
        <v>0</v>
      </c>
      <c r="H58" s="14">
        <v>0</v>
      </c>
    </row>
    <row r="59" spans="1:8" ht="20.25" customHeight="1">
      <c r="A59" s="10" t="s">
        <v>37</v>
      </c>
      <c r="B59" s="21">
        <v>26815.5</v>
      </c>
      <c r="C59" s="21">
        <v>26815.5</v>
      </c>
      <c r="D59" s="21"/>
      <c r="E59" s="21"/>
      <c r="F59" s="21"/>
      <c r="G59" s="22">
        <f t="shared" si="16"/>
        <v>0</v>
      </c>
      <c r="H59" s="14">
        <v>0</v>
      </c>
    </row>
    <row r="60" spans="1:8" ht="63">
      <c r="A60" s="8" t="s">
        <v>24</v>
      </c>
      <c r="B60" s="21">
        <f>B61+B62+B63</f>
        <v>127054.5</v>
      </c>
      <c r="C60" s="21">
        <f t="shared" ref="C60:F60" si="17">C61+C62+C63</f>
        <v>127054.5</v>
      </c>
      <c r="D60" s="21">
        <f t="shared" si="17"/>
        <v>77054.5</v>
      </c>
      <c r="E60" s="21">
        <f t="shared" si="17"/>
        <v>58633.14</v>
      </c>
      <c r="F60" s="21">
        <f t="shared" si="17"/>
        <v>58633.14</v>
      </c>
      <c r="G60" s="20">
        <f>F60/C60*100</f>
        <v>46.148023092452448</v>
      </c>
      <c r="H60" s="13">
        <f t="shared" si="2"/>
        <v>76.093076977983117</v>
      </c>
    </row>
    <row r="61" spans="1:8" ht="20.25" customHeight="1">
      <c r="A61" s="10" t="s">
        <v>12</v>
      </c>
      <c r="B61" s="21">
        <v>79054.5</v>
      </c>
      <c r="C61" s="21">
        <v>79054.5</v>
      </c>
      <c r="D61" s="21">
        <v>49054.5</v>
      </c>
      <c r="E61" s="21">
        <v>30633.14</v>
      </c>
      <c r="F61" s="21">
        <v>30633.14</v>
      </c>
      <c r="G61" s="22">
        <f t="shared" ref="G61" si="18">F61/C61*100</f>
        <v>38.749394405125578</v>
      </c>
      <c r="H61" s="14">
        <f t="shared" si="2"/>
        <v>62.447155714562378</v>
      </c>
    </row>
    <row r="62" spans="1:8" ht="20.25" customHeight="1">
      <c r="A62" s="10" t="s">
        <v>11</v>
      </c>
      <c r="B62" s="21">
        <v>20000</v>
      </c>
      <c r="C62" s="21">
        <v>20000</v>
      </c>
      <c r="D62" s="21"/>
      <c r="E62" s="21"/>
      <c r="F62" s="21"/>
      <c r="G62" s="22">
        <f t="shared" ref="G62:G63" si="19">F62/C62*100</f>
        <v>0</v>
      </c>
      <c r="H62" s="14">
        <v>0</v>
      </c>
    </row>
    <row r="63" spans="1:8" ht="20.25" customHeight="1">
      <c r="A63" s="10" t="s">
        <v>13</v>
      </c>
      <c r="B63" s="21">
        <v>28000</v>
      </c>
      <c r="C63" s="21">
        <v>28000</v>
      </c>
      <c r="D63" s="21">
        <v>28000</v>
      </c>
      <c r="E63" s="21">
        <v>28000</v>
      </c>
      <c r="F63" s="21">
        <v>28000</v>
      </c>
      <c r="G63" s="22">
        <f t="shared" si="19"/>
        <v>100</v>
      </c>
      <c r="H63" s="14">
        <f t="shared" si="2"/>
        <v>100</v>
      </c>
    </row>
    <row r="64" spans="1:8" ht="53.25" customHeight="1">
      <c r="A64" s="12" t="s">
        <v>44</v>
      </c>
      <c r="B64" s="19">
        <f>B65</f>
        <v>8550</v>
      </c>
      <c r="C64" s="19">
        <f t="shared" ref="C64:F64" si="20">C65</f>
        <v>8550</v>
      </c>
      <c r="D64" s="19">
        <f t="shared" si="20"/>
        <v>8550</v>
      </c>
      <c r="E64" s="19">
        <f t="shared" si="20"/>
        <v>8550</v>
      </c>
      <c r="F64" s="19">
        <f t="shared" si="20"/>
        <v>0</v>
      </c>
      <c r="G64" s="20">
        <f>F64/C64*100</f>
        <v>0</v>
      </c>
      <c r="H64" s="13">
        <f t="shared" si="2"/>
        <v>0</v>
      </c>
    </row>
    <row r="65" spans="1:8" ht="20.25" customHeight="1">
      <c r="A65" s="10" t="s">
        <v>45</v>
      </c>
      <c r="B65" s="21">
        <v>8550</v>
      </c>
      <c r="C65" s="21">
        <v>8550</v>
      </c>
      <c r="D65" s="21">
        <v>8550</v>
      </c>
      <c r="E65" s="21">
        <v>8550</v>
      </c>
      <c r="F65" s="21"/>
      <c r="G65" s="22">
        <f t="shared" ref="G65" si="21">F65/C65*100</f>
        <v>0</v>
      </c>
      <c r="H65" s="14">
        <f t="shared" si="2"/>
        <v>0</v>
      </c>
    </row>
    <row r="66" spans="1:8" ht="114.75" customHeight="1">
      <c r="A66" s="12" t="s">
        <v>46</v>
      </c>
      <c r="B66" s="19"/>
      <c r="C66" s="19">
        <f>C67</f>
        <v>465</v>
      </c>
      <c r="D66" s="19">
        <f t="shared" ref="D66:E66" si="22">D67</f>
        <v>465</v>
      </c>
      <c r="E66" s="19">
        <f t="shared" si="22"/>
        <v>465</v>
      </c>
      <c r="F66" s="19"/>
      <c r="G66" s="20">
        <f>F66/C66*100</f>
        <v>0</v>
      </c>
      <c r="H66" s="13">
        <f t="shared" ref="H66:H67" si="23">F66/D66*100</f>
        <v>0</v>
      </c>
    </row>
    <row r="67" spans="1:8" ht="25.5" customHeight="1">
      <c r="A67" s="10" t="s">
        <v>13</v>
      </c>
      <c r="B67" s="21"/>
      <c r="C67" s="21">
        <v>465</v>
      </c>
      <c r="D67" s="21">
        <v>465</v>
      </c>
      <c r="E67" s="21">
        <v>465</v>
      </c>
      <c r="F67" s="21"/>
      <c r="G67" s="22">
        <f t="shared" ref="G67" si="24">F67/C67*100</f>
        <v>0</v>
      </c>
      <c r="H67" s="14">
        <f t="shared" si="23"/>
        <v>0</v>
      </c>
    </row>
    <row r="68" spans="1:8" ht="19.5" customHeight="1">
      <c r="A68" s="12" t="s">
        <v>1</v>
      </c>
      <c r="B68" s="19">
        <f>B9+B11+B13+B20+B26+B31+B34+B54+B57+B60+B64</f>
        <v>3465250.5999999996</v>
      </c>
      <c r="C68" s="19">
        <f>C9+C11+C13+C20+C26+C31+C34+C54+C57+C60+C64+C66-0.1</f>
        <v>4391961.66</v>
      </c>
      <c r="D68" s="19">
        <f t="shared" ref="D68:F68" si="25">D9+D11+D13+D20+D26+D31+D34+D54+D57+D60+D64+D66</f>
        <v>529625.57999999984</v>
      </c>
      <c r="E68" s="19">
        <f t="shared" si="25"/>
        <v>511201.55999999994</v>
      </c>
      <c r="F68" s="19">
        <f t="shared" si="25"/>
        <v>502132.79499999998</v>
      </c>
      <c r="G68" s="20">
        <f>F68/C68*100</f>
        <v>11.432995865451156</v>
      </c>
      <c r="H68" s="13">
        <f t="shared" si="2"/>
        <v>94.809014889348845</v>
      </c>
    </row>
  </sheetData>
  <mergeCells count="9">
    <mergeCell ref="D1:H1"/>
    <mergeCell ref="B6:B7"/>
    <mergeCell ref="A3:H3"/>
    <mergeCell ref="C6:C7"/>
    <mergeCell ref="D6:D7"/>
    <mergeCell ref="F6:F7"/>
    <mergeCell ref="G6:H6"/>
    <mergeCell ref="A6:A7"/>
    <mergeCell ref="E6:E7"/>
  </mergeCells>
  <pageMargins left="0.98425196850393704" right="0.51181102362204722" top="0.78740157480314965" bottom="0.78740157480314965" header="0.31496062992125984" footer="0.31496062992125984"/>
  <pageSetup paperSize="9" scale="83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2019-07-16T09:32:15Z</cp:lastPrinted>
  <dcterms:created xsi:type="dcterms:W3CDTF">2016-04-12T05:33:06Z</dcterms:created>
  <dcterms:modified xsi:type="dcterms:W3CDTF">2019-07-22T05:54:36Z</dcterms:modified>
</cp:coreProperties>
</file>