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65" windowWidth="11340" windowHeight="6225"/>
  </bookViews>
  <sheets>
    <sheet name="доходы" sheetId="5" r:id="rId1"/>
  </sheets>
  <definedNames>
    <definedName name="OLE_LINK1" localSheetId="0">доходы!#REF!</definedName>
    <definedName name="_xlnm.Print_Titles" localSheetId="0">доходы!$10:$12</definedName>
    <definedName name="_xlnm.Print_Area" localSheetId="0">доходы!$A$1:$K$181</definedName>
  </definedNames>
  <calcPr calcId="125725"/>
</workbook>
</file>

<file path=xl/calcChain.xml><?xml version="1.0" encoding="utf-8"?>
<calcChain xmlns="http://schemas.openxmlformats.org/spreadsheetml/2006/main">
  <c r="E178" i="5"/>
  <c r="D178"/>
  <c r="D177" s="1"/>
  <c r="C178"/>
  <c r="C177" s="1"/>
  <c r="E177"/>
  <c r="E174"/>
  <c r="D174"/>
  <c r="D173" s="1"/>
  <c r="C174"/>
  <c r="E173"/>
  <c r="C173"/>
  <c r="E62"/>
  <c r="D62"/>
  <c r="C62"/>
  <c r="E59"/>
  <c r="D59"/>
  <c r="C59"/>
  <c r="D56"/>
  <c r="C56"/>
  <c r="E56"/>
  <c r="E52"/>
  <c r="D52"/>
  <c r="C52"/>
  <c r="E47"/>
  <c r="D47"/>
  <c r="C47"/>
  <c r="E40"/>
  <c r="D40"/>
  <c r="C40"/>
  <c r="E36"/>
  <c r="D36"/>
  <c r="C36"/>
  <c r="E31"/>
  <c r="D31"/>
  <c r="C31"/>
  <c r="E26"/>
  <c r="D26"/>
  <c r="C26"/>
  <c r="E23"/>
  <c r="D23"/>
  <c r="C23"/>
  <c r="E20"/>
  <c r="D20"/>
  <c r="C20"/>
  <c r="E16"/>
  <c r="D16"/>
  <c r="C16"/>
  <c r="H181"/>
  <c r="K181"/>
  <c r="L181"/>
  <c r="M181"/>
  <c r="N181"/>
  <c r="O181"/>
  <c r="D14" l="1"/>
  <c r="E14"/>
  <c r="C14"/>
  <c r="F177" l="1"/>
  <c r="G177"/>
  <c r="H177"/>
  <c r="H70" s="1"/>
  <c r="I177"/>
  <c r="J177"/>
  <c r="K177"/>
  <c r="K70" s="1"/>
  <c r="L177"/>
  <c r="L70" s="1"/>
  <c r="M177"/>
  <c r="M70" s="1"/>
  <c r="N177"/>
  <c r="N70" s="1"/>
  <c r="O177"/>
  <c r="O70" s="1"/>
  <c r="D159"/>
  <c r="E159"/>
  <c r="C159"/>
  <c r="D76"/>
  <c r="E76"/>
  <c r="C126"/>
  <c r="C76" s="1"/>
  <c r="J88"/>
  <c r="I88"/>
  <c r="F76"/>
  <c r="G76"/>
  <c r="E136" l="1"/>
  <c r="E71"/>
  <c r="D136"/>
  <c r="D71"/>
  <c r="C136"/>
  <c r="C71"/>
  <c r="J127"/>
  <c r="I127"/>
  <c r="G157"/>
  <c r="F157"/>
  <c r="J151"/>
  <c r="I151"/>
  <c r="J150"/>
  <c r="I150"/>
  <c r="J152"/>
  <c r="I152"/>
  <c r="J149"/>
  <c r="I149"/>
  <c r="J131"/>
  <c r="I131"/>
  <c r="J132"/>
  <c r="I132"/>
  <c r="J161"/>
  <c r="I161"/>
  <c r="J101"/>
  <c r="I101"/>
  <c r="J85"/>
  <c r="I85"/>
  <c r="J164"/>
  <c r="I164"/>
  <c r="J162"/>
  <c r="I162"/>
  <c r="J160"/>
  <c r="I160"/>
  <c r="J170"/>
  <c r="I170"/>
  <c r="J165"/>
  <c r="I165"/>
  <c r="J163"/>
  <c r="I163"/>
  <c r="J129"/>
  <c r="I129"/>
  <c r="J86"/>
  <c r="I86"/>
  <c r="J102"/>
  <c r="I102"/>
  <c r="J95"/>
  <c r="I95"/>
  <c r="J126"/>
  <c r="I126"/>
  <c r="J90"/>
  <c r="I90"/>
  <c r="J130"/>
  <c r="I130"/>
  <c r="J87"/>
  <c r="I87"/>
  <c r="J96"/>
  <c r="I96"/>
  <c r="J99"/>
  <c r="I99"/>
  <c r="I136"/>
  <c r="J136"/>
  <c r="I137"/>
  <c r="J137"/>
  <c r="I138"/>
  <c r="J138"/>
  <c r="I139"/>
  <c r="J139"/>
  <c r="I140"/>
  <c r="J140"/>
  <c r="I141"/>
  <c r="J141"/>
  <c r="I142"/>
  <c r="J142"/>
  <c r="I143"/>
  <c r="J143"/>
  <c r="I144"/>
  <c r="J144"/>
  <c r="I145"/>
  <c r="J145"/>
  <c r="I146"/>
  <c r="J146"/>
  <c r="I147"/>
  <c r="J147"/>
  <c r="I148"/>
  <c r="J148"/>
  <c r="I154"/>
  <c r="J154"/>
  <c r="I155"/>
  <c r="J155"/>
  <c r="I81"/>
  <c r="J81"/>
  <c r="I82"/>
  <c r="J82"/>
  <c r="I83"/>
  <c r="J83"/>
  <c r="I108"/>
  <c r="J108"/>
  <c r="I111"/>
  <c r="J111"/>
  <c r="I119"/>
  <c r="J119"/>
  <c r="I120"/>
  <c r="J120"/>
  <c r="I122"/>
  <c r="J122"/>
  <c r="I123"/>
  <c r="J123"/>
  <c r="I125"/>
  <c r="J125"/>
  <c r="J78"/>
  <c r="I78"/>
  <c r="I73"/>
  <c r="J73"/>
  <c r="I74"/>
  <c r="J74"/>
  <c r="J72"/>
  <c r="I72"/>
  <c r="I65"/>
  <c r="J65"/>
  <c r="I66"/>
  <c r="J66"/>
  <c r="J64"/>
  <c r="I64"/>
  <c r="J60"/>
  <c r="I60"/>
  <c r="J57"/>
  <c r="I57"/>
  <c r="I54"/>
  <c r="J54"/>
  <c r="J53"/>
  <c r="I53"/>
  <c r="I49"/>
  <c r="J49"/>
  <c r="I50"/>
  <c r="J50"/>
  <c r="J48"/>
  <c r="I48"/>
  <c r="I42"/>
  <c r="J42"/>
  <c r="I43"/>
  <c r="J43"/>
  <c r="I44"/>
  <c r="J44"/>
  <c r="I45"/>
  <c r="J45"/>
  <c r="J41"/>
  <c r="I41"/>
  <c r="I38"/>
  <c r="J38"/>
  <c r="J37"/>
  <c r="I37"/>
  <c r="I33"/>
  <c r="J33"/>
  <c r="I34"/>
  <c r="J34"/>
  <c r="J32"/>
  <c r="I32"/>
  <c r="J29"/>
  <c r="I29"/>
  <c r="J28"/>
  <c r="I28"/>
  <c r="J27"/>
  <c r="I27"/>
  <c r="J24"/>
  <c r="J23" s="1"/>
  <c r="I24"/>
  <c r="I23" s="1"/>
  <c r="J21"/>
  <c r="J20" s="1"/>
  <c r="I21"/>
  <c r="I20" s="1"/>
  <c r="I18"/>
  <c r="J18"/>
  <c r="J17"/>
  <c r="I17"/>
  <c r="G134"/>
  <c r="F134"/>
  <c r="G71"/>
  <c r="G70" s="1"/>
  <c r="F71"/>
  <c r="F70" s="1"/>
  <c r="G63"/>
  <c r="F63"/>
  <c r="G60"/>
  <c r="F60"/>
  <c r="G56"/>
  <c r="F56"/>
  <c r="G52"/>
  <c r="F52"/>
  <c r="G47"/>
  <c r="F47"/>
  <c r="G40"/>
  <c r="F40"/>
  <c r="G36"/>
  <c r="F36"/>
  <c r="G31"/>
  <c r="F31"/>
  <c r="G26"/>
  <c r="F26"/>
  <c r="G23"/>
  <c r="F23"/>
  <c r="G20"/>
  <c r="F20"/>
  <c r="G16"/>
  <c r="F16"/>
  <c r="L183"/>
  <c r="I124"/>
  <c r="J124"/>
  <c r="C70" l="1"/>
  <c r="E70"/>
  <c r="E68" s="1"/>
  <c r="E181" s="1"/>
  <c r="D70"/>
  <c r="D68" s="1"/>
  <c r="D181" s="1"/>
  <c r="I36"/>
  <c r="J52"/>
  <c r="I16"/>
  <c r="I76"/>
  <c r="J76"/>
  <c r="I157"/>
  <c r="I134"/>
  <c r="J71"/>
  <c r="I71"/>
  <c r="I40"/>
  <c r="J16"/>
  <c r="I26"/>
  <c r="J157"/>
  <c r="J36"/>
  <c r="G14"/>
  <c r="G181" s="1"/>
  <c r="I56"/>
  <c r="I52"/>
  <c r="I63"/>
  <c r="J63"/>
  <c r="J56"/>
  <c r="F14"/>
  <c r="F181" s="1"/>
  <c r="J26"/>
  <c r="I31"/>
  <c r="J40"/>
  <c r="I47"/>
  <c r="J134"/>
  <c r="J31"/>
  <c r="J47"/>
  <c r="C68" l="1"/>
  <c r="C181" s="1"/>
  <c r="I70"/>
  <c r="J70"/>
  <c r="J14"/>
  <c r="J181" s="1"/>
  <c r="I14"/>
  <c r="I181" s="1"/>
</calcChain>
</file>

<file path=xl/sharedStrings.xml><?xml version="1.0" encoding="utf-8"?>
<sst xmlns="http://schemas.openxmlformats.org/spreadsheetml/2006/main" count="321" uniqueCount="313">
  <si>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</si>
  <si>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</si>
  <si>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</si>
  <si>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</si>
  <si>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</si>
  <si>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</si>
  <si>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</si>
  <si>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</si>
  <si>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</si>
  <si>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</si>
  <si>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</si>
  <si>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</si>
  <si>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</si>
  <si>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</si>
  <si>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</si>
  <si>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</si>
  <si>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</si>
  <si>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</si>
  <si>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</si>
  <si>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</si>
  <si>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</si>
  <si>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</si>
  <si>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</si>
  <si>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</si>
  <si>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</si>
  <si>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</si>
  <si>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</si>
  <si>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</si>
  <si>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</si>
  <si>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</si>
  <si>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</si>
  <si>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</si>
  <si>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</si>
  <si>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</si>
  <si>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</si>
  <si>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</si>
  <si>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</si>
  <si>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</si>
  <si>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</si>
  <si>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</si>
  <si>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</si>
  <si>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</si>
  <si>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</si>
  <si>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</si>
  <si>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</si>
  <si>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</si>
  <si>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</si>
  <si>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</si>
  <si>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</si>
  <si>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</si>
  <si>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</si>
  <si>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</si>
  <si>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</si>
  <si>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</si>
  <si>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</si>
  <si>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</si>
  <si>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</si>
  <si>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</si>
  <si>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</si>
  <si>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</si>
  <si>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</si>
  <si>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</si>
  <si>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</si>
  <si>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</si>
  <si>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</si>
  <si>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</si>
  <si>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</si>
  <si>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</si>
  <si>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</si>
  <si>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</si>
  <si>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</si>
  <si>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</si>
  <si>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</si>
  <si>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</si>
  <si>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</si>
  <si>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</si>
  <si>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</si>
  <si>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</si>
  <si>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</si>
  <si>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</si>
  <si>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</si>
  <si>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</si>
  <si>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</si>
  <si>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</si>
  <si>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</si>
  <si>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</si>
  <si>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</si>
  <si>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</si>
  <si>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</si>
  <si>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</si>
  <si>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</si>
  <si>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</si>
  <si>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</si>
  <si>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</si>
  <si>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</si>
  <si>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</si>
  <si>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</si>
  <si>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</si>
  <si>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</si>
  <si>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</si>
  <si>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</si>
  <si>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</si>
  <si>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</si>
  <si>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</si>
  <si>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</si>
  <si>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</si>
  <si>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</si>
  <si>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</si>
  <si>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</si>
  <si>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</si>
  <si>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</si>
  <si>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</si>
  <si>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Субсидии бюджетам субъектов Российской Федерации на реализацию мероприятий в области мелиорации земель сельскохозяйственного назначения</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</si>
  <si>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</si>
  <si>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</si>
  <si>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</si>
  <si>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</si>
  <si>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</si>
  <si>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</si>
  <si>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</si>
  <si>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</si>
  <si>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</si>
  <si>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</si>
  <si>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</si>
  <si>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</si>
  <si>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</si>
  <si>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</si>
  <si>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</si>
  <si>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</si>
  <si>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</si>
  <si>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</si>
  <si>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</si>
  <si>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</si>
  <si>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Сумма, тыс. рублей</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</si>
  <si>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</si>
  <si>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</si>
  <si>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</si>
  <si>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</si>
  <si>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</si>
  <si>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</si>
  <si>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Субсидии бюджетам субъектов Российской Федерации на закупку авиационных работ органами государственной власти субъектов Российской Федерации для оказания медицинской помощи</t>
  </si>
  <si>
    <t>2 02 25554 02 0000 150</t>
  </si>
  <si>
    <t>2021 год</t>
  </si>
  <si>
    <t>1 12 02000 00 0000 120</t>
  </si>
  <si>
    <t>ДОХОДЫ ОТ ОКАЗАНИЯ ПЛАТНЫХ УСЛУГ И КОМПЕНСАЦИИ ЗАТРАТ ГОСУДАРСТВА</t>
  </si>
  <si>
    <t>Предлагаемые изменения</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</si>
  <si>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</si>
  <si>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</si>
  <si>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</si>
  <si>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</si>
  <si>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</si>
  <si>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</si>
  <si>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</si>
  <si>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</si>
  <si>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</si>
  <si>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</si>
  <si>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</si>
  <si>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</si>
  <si>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</si>
  <si>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</si>
  <si>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</si>
  <si>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</si>
  <si>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</si>
  <si>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</si>
  <si>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</si>
  <si>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</si>
  <si>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</si>
  <si>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</si>
  <si>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</si>
  <si>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</si>
  <si>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</si>
  <si>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</si>
  <si>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</si>
  <si>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</si>
  <si>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</si>
  <si>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</si>
  <si>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</si>
  <si>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</si>
  <si>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</si>
  <si>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</si>
  <si>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</si>
  <si>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</si>
  <si>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</si>
  <si>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</si>
  <si>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</si>
  <si>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</si>
  <si>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</si>
  <si>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</si>
  <si>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</si>
  <si>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 xml:space="preserve">                            к областному закону</t>
  </si>
  <si>
    <t xml:space="preserve">                            от 17 декабря 2018 г.</t>
  </si>
  <si>
    <t xml:space="preserve">                            № 35-4-ОЗ</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</si>
  <si>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</si>
  <si>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</si>
  <si>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</si>
  <si>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обеспечение устойчивого развития сельских территорий</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</si>
  <si>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</si>
  <si>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</si>
  <si>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</si>
  <si>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</si>
  <si>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</si>
  <si>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</si>
  <si>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 xml:space="preserve">                            Приложение № 7</t>
  </si>
  <si>
    <t xml:space="preserve">                            (с изменениями от</t>
  </si>
  <si>
    <t xml:space="preserve">                            02.07.2019 № 121-9-ОЗ)</t>
  </si>
  <si>
    <t xml:space="preserve">                            01.04.2019 № 68-6-ОЗ;</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</si>
  <si>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</si>
  <si>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</si>
  <si>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</si>
  <si>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</si>
  <si>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</si>
  <si>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</si>
  <si>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</si>
  <si>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2 02 25097 02 0000 150</t>
  </si>
  <si>
    <t xml:space="preserve">2 02 25169 02 0000 150 </t>
  </si>
  <si>
    <t>Субсидии бюджетам субъектов Российской Федерации на поддержку образования для детей с ограниченными возможностями здоровья</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</si>
  <si>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</si>
  <si>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</si>
  <si>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</si>
  <si>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</si>
  <si>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</si>
  <si>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</si>
  <si>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</si>
  <si>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</si>
  <si>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</si>
  <si>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</si>
  <si>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</si>
  <si>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</si>
  <si>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</si>
  <si>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</si>
  <si>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</si>
  <si>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</si>
  <si>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</si>
  <si>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</si>
  <si>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</si>
  <si>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</si>
  <si>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</si>
  <si>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</si>
  <si>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</si>
  <si>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Изменения в названии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</si>
  <si>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</si>
  <si>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</si>
  <si>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</si>
  <si>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</si>
  <si>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</si>
  <si>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</si>
  <si>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</si>
  <si>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</si>
  <si>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</si>
  <si>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</si>
  <si>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</si>
  <si>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</si>
  <si>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</si>
  <si>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</si>
  <si>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</si>
  <si>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</si>
  <si>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есть 2019</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</si>
  <si>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</si>
  <si>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</si>
  <si>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</si>
  <si>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</si>
  <si>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</si>
  <si>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</si>
  <si>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</si>
  <si>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</si>
  <si>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</si>
  <si>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</si>
  <si>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</si>
  <si>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</si>
  <si>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</si>
  <si>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</si>
  <si>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</si>
  <si>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</si>
  <si>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</si>
  <si>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</si>
  <si>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</si>
  <si>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</si>
  <si>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</si>
  <si>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</si>
  <si>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</si>
  <si>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</si>
  <si>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</si>
  <si>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</si>
  <si>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</si>
  <si>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</si>
  <si>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</si>
  <si>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</si>
  <si>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</si>
  <si>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</si>
  <si>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</si>
  <si>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</si>
  <si>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</si>
  <si>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                    к областному закону</t>
  </si>
  <si>
    <t>Субсидии на единовременные компенсационные выплаты учителям, прибывшим (переехавшим) на работу в сельские населенные пункты, либо рабочие поселки,либо поселки городского типа, либо города с населением до 50 тыс. человек, в субъектах Российской Федерации</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</si>
  <si>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</si>
  <si>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</si>
  <si>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и модернизацию объектов спортивной инфраструктуры региональной собственности для занятий физической культурой и спортом</t>
  </si>
  <si>
    <t xml:space="preserve">Субсидии на обновление материально-технической базы для формирования у обучающихся современных технологических и гуманитарных навыков </t>
  </si>
  <si>
    <t xml:space="preserve">                    Приложение № 6</t>
  </si>
  <si>
    <t>Прогнозируемое поступление доходов областного бюджета на 2020 и на плановый период 2021 и 2022 годов</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</si>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</sst>
</file>

<file path=xl/styles.xml><?xml version="1.0" encoding="utf-8"?>
<styleSheet xmlns="http://schemas.openxmlformats.org/spreadsheetml/2006/main">
  <numFmts count="1">
    <numFmt numFmtId="164" formatCode="_-* #,##0.0_р_._-;\-* #,##0.0_р_._-;_-* &quot;-&quot;?_р_._-;_-@_-"/>
  </numFmts>
  <fonts count="16">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sz val="7"/>
      <name val="Arial Cyr"/>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4"/>
      <name val="Arial Cyr"/>
      <charset val="204"/>
    </font>
    <font>
      <sz val="10"/>
      <name val="Calibri"/>
      <family val="2"/>
      <charset val="204"/>
    </font>
  </fonts>
  <fills count="5">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cellStyleXfs>
  <cellXfs count="166">
    <xf numFmtId="0" fontId="0" fillId="0" borderId="0" xfId="0"/>
    <xf numFmtId="164" fontId="4" fillId="0" borderId="1" xfId="0" applyNumberFormat="1" applyFont="1" applyFill="1" applyBorder="1" applyAlignment="1">
      <alignment vertical="center"/>
    </xf>
    <xf numFmtId="0" fontId="1" fillId="0" borderId="0" xfId="0" applyFont="1" applyFill="1"/>
    <xf numFmtId="0" fontId="7" fillId="0" borderId="0" xfId="0" applyFont="1" applyFill="1"/>
    <xf numFmtId="0" fontId="5" fillId="0" borderId="0" xfId="0" applyFont="1" applyFill="1"/>
    <xf numFmtId="164" fontId="2" fillId="0" borderId="3" xfId="0" applyNumberFormat="1" applyFont="1" applyFill="1" applyBorder="1" applyAlignment="1">
      <alignment vertical="center"/>
    </xf>
    <xf numFmtId="0" fontId="0" fillId="0" borderId="0" xfId="0" applyFill="1" applyAlignment="1">
      <alignment vertical="center"/>
    </xf>
    <xf numFmtId="0" fontId="8" fillId="0" borderId="0" xfId="0" applyFont="1" applyFill="1" applyAlignment="1">
      <alignment horizontal="right"/>
    </xf>
    <xf numFmtId="0" fontId="0" fillId="0" borderId="1" xfId="0" applyFill="1" applyBorder="1" applyAlignment="1">
      <alignment horizontal="center" vertical="center" wrapText="1"/>
    </xf>
    <xf numFmtId="0" fontId="3" fillId="0" borderId="4" xfId="0" applyFont="1" applyFill="1" applyBorder="1" applyAlignment="1">
      <alignment horizontal="center" vertical="center"/>
    </xf>
    <xf numFmtId="0" fontId="2" fillId="0" borderId="3" xfId="0" applyFont="1" applyFill="1" applyBorder="1" applyAlignment="1">
      <alignment horizontal="left" vertical="center" wrapText="1" indent="1"/>
    </xf>
    <xf numFmtId="164" fontId="2" fillId="0" borderId="3"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3"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0" fontId="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2" xfId="0" applyFont="1" applyFill="1" applyBorder="1" applyAlignment="1"/>
    <xf numFmtId="164" fontId="10" fillId="0" borderId="3" xfId="0" applyNumberFormat="1" applyFont="1" applyFill="1" applyBorder="1" applyAlignment="1">
      <alignment vertical="center"/>
    </xf>
    <xf numFmtId="164" fontId="0" fillId="0" borderId="3" xfId="0" applyNumberFormat="1" applyFont="1" applyFill="1" applyBorder="1" applyAlignment="1">
      <alignment vertical="center"/>
    </xf>
    <xf numFmtId="164" fontId="0" fillId="0" borderId="3" xfId="0" applyNumberFormat="1" applyFont="1" applyFill="1" applyBorder="1" applyAlignment="1">
      <alignment horizontal="center" vertical="center"/>
    </xf>
    <xf numFmtId="164" fontId="10" fillId="0" borderId="1" xfId="0" applyNumberFormat="1" applyFont="1" applyFill="1" applyBorder="1" applyAlignment="1">
      <alignment vertical="center"/>
    </xf>
    <xf numFmtId="164" fontId="0" fillId="0" borderId="0" xfId="0" applyNumberFormat="1" applyFont="1" applyFill="1"/>
    <xf numFmtId="164" fontId="2" fillId="0" borderId="6" xfId="0" applyNumberFormat="1" applyFont="1" applyFill="1" applyBorder="1" applyAlignment="1">
      <alignment vertical="center"/>
    </xf>
    <xf numFmtId="0" fontId="2" fillId="0" borderId="0" xfId="0" applyFont="1" applyFill="1"/>
    <xf numFmtId="0" fontId="8" fillId="0" borderId="0" xfId="0" applyFont="1" applyFill="1" applyAlignment="1"/>
    <xf numFmtId="0" fontId="0" fillId="0" borderId="1" xfId="0" applyFont="1" applyFill="1" applyBorder="1" applyAlignment="1"/>
    <xf numFmtId="164" fontId="0" fillId="0" borderId="1" xfId="0" applyNumberFormat="1" applyFont="1" applyFill="1" applyBorder="1" applyAlignment="1">
      <alignment vertical="center"/>
    </xf>
    <xf numFmtId="164" fontId="0" fillId="2" borderId="3" xfId="0" applyNumberFormat="1" applyFont="1" applyFill="1" applyBorder="1" applyAlignment="1">
      <alignment vertical="center"/>
    </xf>
    <xf numFmtId="164" fontId="0" fillId="2" borderId="1" xfId="0" applyNumberFormat="1" applyFont="1" applyFill="1" applyBorder="1" applyAlignment="1">
      <alignment vertical="center"/>
    </xf>
    <xf numFmtId="0" fontId="7" fillId="2" borderId="0" xfId="0" applyFont="1" applyFill="1"/>
    <xf numFmtId="164" fontId="2" fillId="2" borderId="0" xfId="0" applyNumberFormat="1" applyFont="1" applyFill="1" applyBorder="1" applyAlignment="1">
      <alignment vertical="center"/>
    </xf>
    <xf numFmtId="164" fontId="0" fillId="3" borderId="3" xfId="0" applyNumberFormat="1" applyFont="1" applyFill="1" applyBorder="1" applyAlignment="1">
      <alignment vertical="center"/>
    </xf>
    <xf numFmtId="164" fontId="0" fillId="3" borderId="1"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14" fillId="3" borderId="0" xfId="0" applyFont="1" applyFill="1" applyAlignment="1">
      <alignment wrapText="1"/>
    </xf>
    <xf numFmtId="0" fontId="8" fillId="4" borderId="3" xfId="0" applyFont="1" applyFill="1" applyBorder="1" applyAlignment="1">
      <alignment horizontal="left" vertical="center" wrapText="1" indent="2"/>
    </xf>
    <xf numFmtId="164" fontId="0" fillId="0" borderId="13" xfId="0" applyNumberFormat="1" applyFont="1" applyFill="1" applyBorder="1" applyAlignment="1">
      <alignment horizontal="center" vertical="center"/>
    </xf>
    <xf numFmtId="0" fontId="2" fillId="4" borderId="3" xfId="0" applyFont="1" applyFill="1" applyBorder="1" applyAlignment="1">
      <alignment horizontal="left" vertical="center" wrapText="1" indent="2"/>
    </xf>
    <xf numFmtId="164" fontId="2" fillId="0" borderId="10" xfId="0" applyNumberFormat="1" applyFont="1" applyFill="1" applyBorder="1" applyAlignment="1">
      <alignment vertical="center"/>
    </xf>
    <xf numFmtId="164" fontId="0" fillId="0" borderId="10" xfId="0" applyNumberFormat="1" applyFont="1" applyFill="1" applyBorder="1" applyAlignment="1">
      <alignment vertical="center"/>
    </xf>
    <xf numFmtId="164" fontId="0" fillId="0" borderId="12" xfId="0" applyNumberFormat="1" applyFont="1" applyFill="1" applyBorder="1" applyAlignment="1">
      <alignment vertical="center"/>
    </xf>
    <xf numFmtId="164" fontId="0" fillId="0" borderId="13" xfId="0" applyNumberFormat="1" applyFont="1" applyFill="1" applyBorder="1" applyAlignment="1">
      <alignment vertical="center"/>
    </xf>
    <xf numFmtId="164" fontId="2" fillId="3" borderId="10" xfId="0" applyNumberFormat="1" applyFont="1" applyFill="1" applyBorder="1" applyAlignment="1">
      <alignment vertical="center"/>
    </xf>
    <xf numFmtId="164" fontId="2" fillId="3" borderId="6" xfId="0" applyNumberFormat="1" applyFont="1" applyFill="1" applyBorder="1" applyAlignment="1">
      <alignment vertical="center"/>
    </xf>
    <xf numFmtId="0" fontId="2" fillId="3" borderId="0" xfId="0" applyFont="1" applyFill="1"/>
    <xf numFmtId="164" fontId="2" fillId="3" borderId="5" xfId="0" applyNumberFormat="1" applyFont="1" applyFill="1" applyBorder="1" applyAlignment="1">
      <alignment vertical="center"/>
    </xf>
    <xf numFmtId="0" fontId="4" fillId="0" borderId="3" xfId="0" applyFont="1" applyFill="1" applyBorder="1" applyAlignment="1">
      <alignment vertical="center" wrapText="1"/>
    </xf>
    <xf numFmtId="0" fontId="10" fillId="0" borderId="3" xfId="0" applyFont="1" applyFill="1" applyBorder="1" applyAlignment="1">
      <alignment vertical="center" wrapText="1"/>
    </xf>
    <xf numFmtId="0" fontId="2" fillId="4" borderId="3" xfId="0" applyFont="1" applyFill="1" applyBorder="1" applyAlignment="1">
      <alignment horizontal="left" vertical="center" wrapText="1" indent="1"/>
    </xf>
    <xf numFmtId="164" fontId="10" fillId="0" borderId="13" xfId="0" applyNumberFormat="1" applyFont="1" applyFill="1" applyBorder="1" applyAlignment="1">
      <alignment vertical="center"/>
    </xf>
    <xf numFmtId="164" fontId="2" fillId="0" borderId="13" xfId="0" applyNumberFormat="1" applyFont="1" applyFill="1" applyBorder="1" applyAlignment="1">
      <alignment vertical="center"/>
    </xf>
    <xf numFmtId="164" fontId="0" fillId="3" borderId="13" xfId="0" applyNumberFormat="1" applyFont="1" applyFill="1" applyBorder="1" applyAlignment="1">
      <alignment vertical="center"/>
    </xf>
    <xf numFmtId="164" fontId="0" fillId="3" borderId="13" xfId="0" applyNumberFormat="1" applyFont="1" applyFill="1" applyBorder="1" applyAlignment="1">
      <alignment horizontal="center" vertical="center"/>
    </xf>
    <xf numFmtId="164" fontId="0" fillId="2" borderId="13" xfId="0" applyNumberFormat="1" applyFont="1" applyFill="1" applyBorder="1" applyAlignment="1">
      <alignment vertical="center"/>
    </xf>
    <xf numFmtId="164" fontId="2" fillId="0" borderId="14" xfId="0" applyNumberFormat="1" applyFont="1" applyFill="1" applyBorder="1" applyAlignment="1">
      <alignment vertical="center"/>
    </xf>
    <xf numFmtId="164" fontId="2" fillId="3" borderId="14" xfId="0" applyNumberFormat="1" applyFont="1" applyFill="1" applyBorder="1" applyAlignment="1">
      <alignment vertical="center"/>
    </xf>
    <xf numFmtId="164" fontId="2" fillId="3" borderId="15" xfId="0" applyNumberFormat="1" applyFont="1" applyFill="1" applyBorder="1" applyAlignment="1">
      <alignment vertical="center"/>
    </xf>
    <xf numFmtId="164" fontId="0" fillId="0" borderId="16" xfId="0" applyNumberFormat="1" applyFont="1" applyFill="1" applyBorder="1" applyAlignment="1">
      <alignment vertical="center"/>
    </xf>
    <xf numFmtId="164" fontId="4" fillId="0" borderId="8" xfId="0" applyNumberFormat="1" applyFont="1" applyFill="1" applyBorder="1" applyAlignment="1">
      <alignment vertical="center"/>
    </xf>
    <xf numFmtId="0" fontId="12" fillId="4" borderId="19" xfId="0" applyFont="1" applyFill="1" applyBorder="1" applyAlignment="1">
      <alignment horizontal="center" vertical="center"/>
    </xf>
    <xf numFmtId="0" fontId="8" fillId="4" borderId="19" xfId="0" applyFont="1" applyFill="1" applyBorder="1" applyAlignment="1">
      <alignment horizontal="center" vertical="center" wrapText="1"/>
    </xf>
    <xf numFmtId="164" fontId="2" fillId="4" borderId="17" xfId="0" applyNumberFormat="1" applyFont="1" applyFill="1" applyBorder="1" applyAlignment="1">
      <alignment horizontal="center" vertical="center"/>
    </xf>
    <xf numFmtId="0" fontId="7" fillId="0" borderId="1" xfId="0" applyFont="1" applyFill="1" applyBorder="1"/>
    <xf numFmtId="0" fontId="0"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0" fillId="0" borderId="21" xfId="0" applyFont="1" applyFill="1" applyBorder="1" applyAlignment="1"/>
    <xf numFmtId="0" fontId="4" fillId="4" borderId="3" xfId="0" applyFont="1" applyFill="1" applyBorder="1" applyAlignment="1">
      <alignment vertical="center" wrapText="1"/>
    </xf>
    <xf numFmtId="0" fontId="2" fillId="0" borderId="3" xfId="0" applyNumberFormat="1" applyFont="1" applyFill="1" applyBorder="1" applyAlignment="1">
      <alignment horizontal="left" vertical="center" wrapText="1" indent="1"/>
    </xf>
    <xf numFmtId="0" fontId="0" fillId="4" borderId="3" xfId="0" applyFont="1" applyFill="1" applyBorder="1" applyAlignment="1">
      <alignment vertical="center" wrapText="1"/>
    </xf>
    <xf numFmtId="0" fontId="0" fillId="4" borderId="3" xfId="0" applyFont="1" applyFill="1" applyBorder="1" applyAlignment="1">
      <alignment horizontal="left" vertical="center" wrapText="1" indent="1"/>
    </xf>
    <xf numFmtId="0" fontId="12" fillId="4" borderId="3" xfId="0" applyFont="1" applyFill="1" applyBorder="1" applyAlignment="1">
      <alignment horizontal="left" vertical="center" wrapText="1" indent="2"/>
    </xf>
    <xf numFmtId="0" fontId="13" fillId="4" borderId="3" xfId="0" applyFont="1" applyFill="1" applyBorder="1" applyAlignment="1">
      <alignment horizontal="left" vertical="center" wrapText="1" indent="2"/>
    </xf>
    <xf numFmtId="0" fontId="8" fillId="4" borderId="3" xfId="0" applyFont="1" applyFill="1" applyBorder="1" applyAlignment="1">
      <alignment horizontal="left" vertical="center" wrapText="1"/>
    </xf>
    <xf numFmtId="164" fontId="2" fillId="3" borderId="3" xfId="0" applyNumberFormat="1" applyFont="1" applyFill="1" applyBorder="1" applyAlignment="1">
      <alignment vertical="center"/>
    </xf>
    <xf numFmtId="164" fontId="2" fillId="3" borderId="13" xfId="0" applyNumberFormat="1" applyFont="1" applyFill="1" applyBorder="1" applyAlignment="1">
      <alignment vertical="center"/>
    </xf>
    <xf numFmtId="164" fontId="0" fillId="3" borderId="1" xfId="0" applyNumberFormat="1" applyFont="1" applyFill="1" applyBorder="1" applyAlignment="1">
      <alignment horizontal="center" vertical="center"/>
    </xf>
    <xf numFmtId="0" fontId="1" fillId="3" borderId="0" xfId="0" applyFont="1" applyFill="1"/>
    <xf numFmtId="0" fontId="0" fillId="3" borderId="0" xfId="0" applyFill="1"/>
    <xf numFmtId="164" fontId="2" fillId="3" borderId="1" xfId="0" applyNumberFormat="1" applyFont="1" applyFill="1" applyBorder="1" applyAlignment="1">
      <alignment vertical="center"/>
    </xf>
    <xf numFmtId="0" fontId="11" fillId="3" borderId="0" xfId="0" applyFont="1" applyFill="1"/>
    <xf numFmtId="0" fontId="2" fillId="4" borderId="20" xfId="0" applyFont="1" applyFill="1" applyBorder="1" applyAlignment="1">
      <alignment horizontal="left" vertical="center" wrapText="1" indent="2"/>
    </xf>
    <xf numFmtId="0" fontId="4" fillId="4" borderId="18" xfId="0" applyFont="1" applyFill="1" applyBorder="1" applyAlignment="1">
      <alignment vertical="center" wrapText="1"/>
    </xf>
    <xf numFmtId="0" fontId="2" fillId="0" borderId="2" xfId="0" applyFont="1" applyFill="1" applyBorder="1" applyAlignment="1"/>
    <xf numFmtId="0" fontId="2" fillId="4" borderId="3" xfId="0" applyFont="1" applyFill="1" applyBorder="1" applyAlignment="1">
      <alignment vertical="center" wrapText="1"/>
    </xf>
    <xf numFmtId="0" fontId="2" fillId="4" borderId="3" xfId="0" applyFont="1" applyFill="1" applyBorder="1" applyAlignment="1">
      <alignment horizontal="left" vertical="center" wrapText="1"/>
    </xf>
    <xf numFmtId="0" fontId="8" fillId="4" borderId="22" xfId="0" applyFont="1" applyFill="1" applyBorder="1" applyAlignment="1">
      <alignment horizontal="left" vertical="center" wrapText="1" indent="2"/>
    </xf>
    <xf numFmtId="0" fontId="0" fillId="4" borderId="19" xfId="0" applyFill="1" applyBorder="1" applyAlignment="1">
      <alignment horizontal="center" vertical="center"/>
    </xf>
    <xf numFmtId="0" fontId="3" fillId="0" borderId="7" xfId="0" applyFont="1" applyFill="1" applyBorder="1" applyAlignment="1">
      <alignment horizontal="center" vertical="center" wrapText="1"/>
    </xf>
    <xf numFmtId="0" fontId="2" fillId="0" borderId="24" xfId="0" applyFont="1" applyFill="1" applyBorder="1" applyAlignment="1"/>
    <xf numFmtId="49" fontId="4" fillId="4" borderId="22" xfId="0" applyNumberFormat="1" applyFont="1" applyFill="1" applyBorder="1" applyAlignment="1">
      <alignment horizontal="center" vertical="center"/>
    </xf>
    <xf numFmtId="49" fontId="4" fillId="0" borderId="22" xfId="0" applyNumberFormat="1" applyFont="1" applyFill="1" applyBorder="1" applyAlignment="1">
      <alignment horizontal="center" vertical="center"/>
    </xf>
    <xf numFmtId="49" fontId="2" fillId="4" borderId="22" xfId="0" applyNumberFormat="1" applyFont="1" applyFill="1" applyBorder="1" applyAlignment="1">
      <alignment horizontal="center" vertical="center"/>
    </xf>
    <xf numFmtId="49" fontId="2" fillId="0" borderId="22" xfId="0" applyNumberFormat="1" applyFont="1" applyFill="1" applyBorder="1" applyAlignment="1">
      <alignment horizontal="center" vertical="center"/>
    </xf>
    <xf numFmtId="49" fontId="2" fillId="0" borderId="22" xfId="0" applyNumberFormat="1" applyFont="1" applyFill="1" applyBorder="1" applyAlignment="1">
      <alignment horizontal="center" vertical="center" wrapText="1"/>
    </xf>
    <xf numFmtId="164" fontId="10" fillId="0" borderId="22" xfId="0" applyNumberFormat="1" applyFont="1" applyFill="1" applyBorder="1" applyAlignment="1">
      <alignment horizontal="center" vertical="center"/>
    </xf>
    <xf numFmtId="164" fontId="0" fillId="4" borderId="22" xfId="0" applyNumberFormat="1" applyFont="1" applyFill="1" applyBorder="1" applyAlignment="1">
      <alignment horizontal="center" vertical="center"/>
    </xf>
    <xf numFmtId="164" fontId="0" fillId="4" borderId="19"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0" fontId="8" fillId="4" borderId="22" xfId="0" applyFont="1" applyFill="1" applyBorder="1" applyAlignment="1">
      <alignment horizontal="center" vertical="center"/>
    </xf>
    <xf numFmtId="0" fontId="12" fillId="4" borderId="22" xfId="0" applyFont="1" applyFill="1" applyBorder="1" applyAlignment="1">
      <alignment horizontal="center" vertical="center"/>
    </xf>
    <xf numFmtId="0" fontId="12" fillId="4" borderId="22" xfId="0" applyFont="1" applyFill="1" applyBorder="1" applyAlignment="1">
      <alignment horizontal="center" vertical="center" wrapText="1"/>
    </xf>
    <xf numFmtId="0" fontId="8" fillId="4" borderId="22" xfId="0" applyFont="1" applyFill="1" applyBorder="1" applyAlignment="1">
      <alignment horizontal="center" vertical="center" wrapText="1"/>
    </xf>
    <xf numFmtId="164" fontId="2" fillId="4" borderId="22" xfId="0" applyNumberFormat="1" applyFont="1" applyFill="1" applyBorder="1" applyAlignment="1">
      <alignment horizontal="center" vertical="center" wrapText="1"/>
    </xf>
    <xf numFmtId="0" fontId="0" fillId="4" borderId="22" xfId="0" applyFill="1" applyBorder="1" applyAlignment="1">
      <alignment horizontal="center" vertical="center"/>
    </xf>
    <xf numFmtId="164" fontId="2" fillId="4" borderId="19" xfId="0" applyNumberFormat="1" applyFont="1" applyFill="1" applyBorder="1" applyAlignment="1">
      <alignment horizontal="center" vertical="center"/>
    </xf>
    <xf numFmtId="164" fontId="2" fillId="4" borderId="20" xfId="0" applyNumberFormat="1" applyFont="1" applyFill="1" applyBorder="1" applyAlignment="1">
      <alignment horizontal="center" vertical="center"/>
    </xf>
    <xf numFmtId="164" fontId="4" fillId="4" borderId="23" xfId="0" applyNumberFormat="1" applyFont="1" applyFill="1" applyBorder="1" applyAlignment="1">
      <alignment vertical="center"/>
    </xf>
    <xf numFmtId="0" fontId="0" fillId="0" borderId="4"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2" fillId="0" borderId="27" xfId="0" applyFont="1" applyFill="1" applyBorder="1" applyAlignment="1"/>
    <xf numFmtId="0" fontId="2" fillId="0" borderId="28" xfId="0" applyFont="1" applyFill="1" applyBorder="1" applyAlignment="1"/>
    <xf numFmtId="0" fontId="2" fillId="0" borderId="29" xfId="0" applyFont="1" applyFill="1" applyBorder="1" applyAlignment="1"/>
    <xf numFmtId="164" fontId="4" fillId="4" borderId="17" xfId="0" applyNumberFormat="1" applyFont="1" applyFill="1" applyBorder="1" applyAlignment="1">
      <alignment vertical="center"/>
    </xf>
    <xf numFmtId="164" fontId="4" fillId="4" borderId="30" xfId="0" applyNumberFormat="1" applyFont="1" applyFill="1" applyBorder="1" applyAlignment="1">
      <alignment vertical="center"/>
    </xf>
    <xf numFmtId="164" fontId="4" fillId="4" borderId="31" xfId="0" applyNumberFormat="1" applyFont="1" applyFill="1" applyBorder="1" applyAlignment="1">
      <alignment vertical="center"/>
    </xf>
    <xf numFmtId="164" fontId="2" fillId="0" borderId="17" xfId="0" applyNumberFormat="1" applyFont="1" applyFill="1" applyBorder="1" applyAlignment="1">
      <alignment vertical="center"/>
    </xf>
    <xf numFmtId="164" fontId="2" fillId="0" borderId="30" xfId="0" applyNumberFormat="1" applyFont="1" applyFill="1" applyBorder="1" applyAlignment="1">
      <alignment vertical="center"/>
    </xf>
    <xf numFmtId="164" fontId="2" fillId="0" borderId="31" xfId="0" applyNumberFormat="1" applyFont="1" applyFill="1" applyBorder="1" applyAlignment="1">
      <alignment vertical="center"/>
    </xf>
    <xf numFmtId="164" fontId="2" fillId="4" borderId="17" xfId="0" applyNumberFormat="1" applyFont="1" applyFill="1" applyBorder="1" applyAlignment="1">
      <alignment vertical="center"/>
    </xf>
    <xf numFmtId="164" fontId="2" fillId="4" borderId="30" xfId="0" applyNumberFormat="1" applyFont="1" applyFill="1" applyBorder="1" applyAlignment="1">
      <alignment vertical="center"/>
    </xf>
    <xf numFmtId="164" fontId="2" fillId="4" borderId="31" xfId="0" applyNumberFormat="1" applyFont="1" applyFill="1" applyBorder="1" applyAlignment="1">
      <alignment vertical="center"/>
    </xf>
    <xf numFmtId="164" fontId="10" fillId="0" borderId="17" xfId="0" applyNumberFormat="1" applyFont="1" applyFill="1" applyBorder="1" applyAlignment="1">
      <alignment vertical="center"/>
    </xf>
    <xf numFmtId="164" fontId="10" fillId="0" borderId="30" xfId="0" applyNumberFormat="1" applyFont="1" applyFill="1" applyBorder="1" applyAlignment="1">
      <alignment vertical="center"/>
    </xf>
    <xf numFmtId="164" fontId="10" fillId="0" borderId="31" xfId="0" applyNumberFormat="1" applyFont="1" applyFill="1" applyBorder="1" applyAlignment="1">
      <alignment vertical="center"/>
    </xf>
    <xf numFmtId="164" fontId="0" fillId="4" borderId="17" xfId="0" applyNumberFormat="1" applyFont="1" applyFill="1" applyBorder="1" applyAlignment="1">
      <alignment vertical="center"/>
    </xf>
    <xf numFmtId="164" fontId="0" fillId="4" borderId="30" xfId="0" applyNumberFormat="1" applyFont="1" applyFill="1" applyBorder="1" applyAlignment="1">
      <alignment vertical="center"/>
    </xf>
    <xf numFmtId="164" fontId="0" fillId="4" borderId="31" xfId="0" applyNumberFormat="1" applyFont="1" applyFill="1" applyBorder="1" applyAlignment="1">
      <alignment vertical="center"/>
    </xf>
    <xf numFmtId="164" fontId="2" fillId="4" borderId="32" xfId="0" applyNumberFormat="1" applyFont="1" applyFill="1" applyBorder="1" applyAlignment="1">
      <alignment vertical="center"/>
    </xf>
    <xf numFmtId="164" fontId="2" fillId="4" borderId="33" xfId="0" applyNumberFormat="1" applyFont="1" applyFill="1" applyBorder="1" applyAlignment="1">
      <alignment vertical="center"/>
    </xf>
    <xf numFmtId="164" fontId="2" fillId="4" borderId="34" xfId="0" applyNumberFormat="1" applyFont="1" applyFill="1" applyBorder="1" applyAlignment="1">
      <alignment vertical="center"/>
    </xf>
    <xf numFmtId="164" fontId="4" fillId="4" borderId="4" xfId="0" applyNumberFormat="1" applyFont="1" applyFill="1" applyBorder="1" applyAlignment="1">
      <alignment vertical="center"/>
    </xf>
    <xf numFmtId="164" fontId="4" fillId="4" borderId="25" xfId="0" applyNumberFormat="1" applyFont="1" applyFill="1" applyBorder="1" applyAlignment="1">
      <alignment vertical="center"/>
    </xf>
    <xf numFmtId="164" fontId="4" fillId="4" borderId="26" xfId="0" applyNumberFormat="1" applyFont="1" applyFill="1" applyBorder="1" applyAlignment="1">
      <alignment vertical="center"/>
    </xf>
    <xf numFmtId="164" fontId="2" fillId="3" borderId="16" xfId="0" applyNumberFormat="1" applyFont="1" applyFill="1" applyBorder="1" applyAlignment="1">
      <alignment vertical="center"/>
    </xf>
    <xf numFmtId="164" fontId="2" fillId="4" borderId="30" xfId="0" applyNumberFormat="1" applyFont="1" applyFill="1" applyBorder="1" applyAlignment="1">
      <alignment horizontal="center" vertical="center"/>
    </xf>
    <xf numFmtId="164" fontId="2" fillId="4" borderId="31" xfId="0" applyNumberFormat="1" applyFont="1" applyFill="1" applyBorder="1" applyAlignment="1">
      <alignment horizontal="center" vertical="center"/>
    </xf>
    <xf numFmtId="164" fontId="2" fillId="4" borderId="17" xfId="0" applyNumberFormat="1" applyFont="1" applyFill="1" applyBorder="1" applyAlignment="1">
      <alignment vertical="center" wrapText="1"/>
    </xf>
    <xf numFmtId="0" fontId="6" fillId="0" borderId="0" xfId="0" applyFont="1" applyFill="1" applyAlignment="1">
      <alignment horizontal="center" vertical="center" wrapText="1"/>
    </xf>
    <xf numFmtId="0" fontId="0" fillId="0" borderId="0" xfId="0" applyFill="1" applyAlignment="1"/>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Fill="1" applyBorder="1" applyAlignment="1">
      <alignment horizontal="center" vertical="center" wrapText="1"/>
    </xf>
    <xf numFmtId="0" fontId="0" fillId="0" borderId="7" xfId="0"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0" fillId="0" borderId="1"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95F868"/>
      <color rgb="FFE10D3F"/>
      <color rgb="FF31EF75"/>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189"/>
  <sheetViews>
    <sheetView tabSelected="1" view="pageBreakPreview" zoomScale="136" zoomScaleNormal="100" zoomScaleSheetLayoutView="136" workbookViewId="0">
      <selection activeCell="A13" sqref="A13"/>
    </sheetView>
  </sheetViews>
  <sheetFormatPr defaultColWidth="9.140625" defaultRowHeight="12.75"/>
  <cols>
    <col min="1" max="1" width="68.28515625" style="3" customWidth="1"/>
    <col min="2" max="2" width="26.28515625" style="3" customWidth="1"/>
    <col min="3" max="3" width="16.42578125" style="3" customWidth="1"/>
    <col min="4" max="5" width="16.28515625" style="3" customWidth="1"/>
    <col min="6" max="8" width="16.28515625" style="23" hidden="1" customWidth="1"/>
    <col min="9" max="11" width="16.28515625" style="3" hidden="1" customWidth="1"/>
    <col min="12" max="12" width="1.42578125" style="3" hidden="1" customWidth="1"/>
    <col min="13" max="13" width="14.7109375" style="3" hidden="1" customWidth="1"/>
    <col min="14" max="14" width="12.42578125" style="3" hidden="1" customWidth="1"/>
    <col min="15" max="15" width="14.28515625" style="3" hidden="1" customWidth="1"/>
    <col min="16" max="19" width="0" style="3" hidden="1" customWidth="1"/>
    <col min="20" max="16384" width="9.140625" style="3"/>
  </cols>
  <sheetData>
    <row r="1" spans="1:12" ht="13.5" customHeight="1">
      <c r="B1" s="6"/>
      <c r="C1" s="2"/>
      <c r="D1" s="6" t="s">
        <v>298</v>
      </c>
      <c r="E1" s="6"/>
      <c r="I1" s="6" t="s">
        <v>202</v>
      </c>
      <c r="J1" s="2"/>
      <c r="K1" s="2"/>
    </row>
    <row r="2" spans="1:12" ht="13.5" customHeight="1">
      <c r="B2" s="6"/>
      <c r="C2" s="2"/>
      <c r="D2" s="6" t="s">
        <v>292</v>
      </c>
      <c r="E2" s="6"/>
      <c r="I2" s="13" t="s">
        <v>189</v>
      </c>
      <c r="J2" s="2"/>
      <c r="K2" s="2"/>
    </row>
    <row r="3" spans="1:12" ht="13.5" customHeight="1">
      <c r="B3" s="6"/>
      <c r="C3" s="2"/>
      <c r="D3" s="2"/>
      <c r="E3" s="2"/>
      <c r="I3" s="13" t="s">
        <v>190</v>
      </c>
      <c r="J3" s="2"/>
      <c r="K3" s="2"/>
    </row>
    <row r="4" spans="1:12" ht="13.5" customHeight="1">
      <c r="B4" s="6"/>
      <c r="C4" s="2"/>
      <c r="D4" s="2"/>
      <c r="E4" s="2"/>
      <c r="I4" s="13" t="s">
        <v>191</v>
      </c>
      <c r="J4" s="2"/>
      <c r="K4" s="2"/>
    </row>
    <row r="5" spans="1:12" ht="13.5" customHeight="1">
      <c r="B5" s="6"/>
      <c r="C5" s="2"/>
      <c r="D5" s="2"/>
      <c r="E5" s="2"/>
      <c r="I5" s="34" t="s">
        <v>203</v>
      </c>
      <c r="J5" s="2"/>
      <c r="K5" s="2"/>
    </row>
    <row r="6" spans="1:12" ht="13.5" customHeight="1">
      <c r="B6" s="6"/>
      <c r="C6" s="2"/>
      <c r="D6" s="2"/>
      <c r="E6" s="2"/>
      <c r="I6" s="34" t="s">
        <v>205</v>
      </c>
      <c r="J6" s="2"/>
      <c r="K6" s="2"/>
    </row>
    <row r="7" spans="1:12" ht="13.5" customHeight="1">
      <c r="B7" s="6"/>
      <c r="C7" s="2"/>
      <c r="D7" s="2"/>
      <c r="E7" s="2"/>
      <c r="I7" s="34" t="s">
        <v>204</v>
      </c>
      <c r="J7" s="2"/>
      <c r="K7" s="2"/>
    </row>
    <row r="8" spans="1:12" ht="20.25" customHeight="1">
      <c r="A8" s="154" t="s">
        <v>299</v>
      </c>
      <c r="B8" s="154"/>
      <c r="C8" s="155"/>
      <c r="D8" s="155"/>
      <c r="E8" s="155"/>
      <c r="F8" s="155"/>
      <c r="G8" s="155"/>
      <c r="H8" s="155"/>
      <c r="I8" s="155"/>
      <c r="J8" s="155"/>
      <c r="K8" s="22"/>
      <c r="L8" s="22"/>
    </row>
    <row r="9" spans="1:12" ht="12" customHeight="1">
      <c r="A9" s="4"/>
      <c r="B9" s="7"/>
      <c r="C9" s="7"/>
      <c r="D9" s="7"/>
      <c r="E9" s="7"/>
      <c r="F9" s="7"/>
      <c r="G9" s="7"/>
      <c r="H9" s="7"/>
      <c r="I9" s="7"/>
      <c r="J9" s="7"/>
      <c r="K9" s="7"/>
      <c r="L9" s="14"/>
    </row>
    <row r="10" spans="1:12" ht="20.25" customHeight="1">
      <c r="A10" s="156" t="s">
        <v>50</v>
      </c>
      <c r="B10" s="158" t="s">
        <v>51</v>
      </c>
      <c r="C10" s="162" t="s">
        <v>133</v>
      </c>
      <c r="D10" s="163"/>
      <c r="E10" s="164"/>
      <c r="F10" s="160" t="s">
        <v>145</v>
      </c>
      <c r="G10" s="160"/>
      <c r="H10" s="161"/>
      <c r="I10" s="165" t="s">
        <v>133</v>
      </c>
      <c r="J10" s="165"/>
      <c r="K10" s="165"/>
      <c r="L10" s="14"/>
    </row>
    <row r="11" spans="1:12" ht="22.5" customHeight="1">
      <c r="A11" s="157"/>
      <c r="B11" s="159"/>
      <c r="C11" s="120" t="s">
        <v>134</v>
      </c>
      <c r="D11" s="121" t="s">
        <v>142</v>
      </c>
      <c r="E11" s="122" t="s">
        <v>206</v>
      </c>
      <c r="F11" s="75" t="s">
        <v>134</v>
      </c>
      <c r="G11" s="24" t="s">
        <v>142</v>
      </c>
      <c r="H11" s="8" t="s">
        <v>206</v>
      </c>
      <c r="I11" s="24" t="s">
        <v>134</v>
      </c>
      <c r="J11" s="24" t="s">
        <v>142</v>
      </c>
      <c r="K11" s="8" t="s">
        <v>206</v>
      </c>
      <c r="L11" s="15"/>
    </row>
    <row r="12" spans="1:12">
      <c r="A12" s="9">
        <v>1</v>
      </c>
      <c r="B12" s="99">
        <v>2</v>
      </c>
      <c r="C12" s="123">
        <v>3</v>
      </c>
      <c r="D12" s="124">
        <v>4</v>
      </c>
      <c r="E12" s="125">
        <v>5</v>
      </c>
      <c r="F12" s="76">
        <v>3</v>
      </c>
      <c r="G12" s="25">
        <v>4</v>
      </c>
      <c r="H12" s="25">
        <v>5</v>
      </c>
      <c r="I12" s="25">
        <v>3</v>
      </c>
      <c r="J12" s="25">
        <v>4</v>
      </c>
      <c r="K12" s="25">
        <v>5</v>
      </c>
      <c r="L12" s="16"/>
    </row>
    <row r="13" spans="1:12">
      <c r="A13" s="94"/>
      <c r="B13" s="100"/>
      <c r="C13" s="126"/>
      <c r="D13" s="127"/>
      <c r="E13" s="128"/>
      <c r="F13" s="77"/>
      <c r="G13" s="26"/>
      <c r="H13" s="26"/>
      <c r="I13" s="35"/>
      <c r="J13" s="35"/>
      <c r="K13" s="35"/>
      <c r="L13" s="17"/>
    </row>
    <row r="14" spans="1:12" ht="21" customHeight="1">
      <c r="A14" s="78" t="s">
        <v>59</v>
      </c>
      <c r="B14" s="101" t="s">
        <v>22</v>
      </c>
      <c r="C14" s="129">
        <f>C16+C20+C23+C26+C31+C36+C40+C47+C52+C56+C59+C62</f>
        <v>63632256.100000001</v>
      </c>
      <c r="D14" s="130">
        <f t="shared" ref="D14:E14" si="0">D16+D20+D23+D26+D31+D36+D40+D47+D52+D56+D59+D62</f>
        <v>69571167.200000003</v>
      </c>
      <c r="E14" s="131">
        <f t="shared" si="0"/>
        <v>74041068.200000003</v>
      </c>
      <c r="F14" s="61" t="e">
        <f>F16+F20+F23+F26+F31+F36+F40+F47+F52+F56+F60+F63</f>
        <v>#REF!</v>
      </c>
      <c r="G14" s="27" t="e">
        <f>G16+G20+G23+G26+G31+G36+G40+G47+G52+G56+G60+G63</f>
        <v>#REF!</v>
      </c>
      <c r="H14" s="27"/>
      <c r="I14" s="30" t="e">
        <f>I16+I20+I23+I26+I31+I36+I40+I47+I52+I56+I60+I63</f>
        <v>#REF!</v>
      </c>
      <c r="J14" s="30" t="e">
        <f>J16+J20+J23+J26+J31+J36+J40+J47+J52+J56+J60+J63</f>
        <v>#REF!</v>
      </c>
      <c r="K14" s="30"/>
      <c r="L14" s="18"/>
    </row>
    <row r="15" spans="1:12">
      <c r="A15" s="58"/>
      <c r="B15" s="102"/>
      <c r="C15" s="132"/>
      <c r="D15" s="133"/>
      <c r="E15" s="134"/>
      <c r="F15" s="53"/>
      <c r="G15" s="28"/>
      <c r="H15" s="28"/>
      <c r="I15" s="36"/>
      <c r="J15" s="36"/>
      <c r="K15" s="36"/>
      <c r="L15" s="19"/>
    </row>
    <row r="16" spans="1:12" ht="16.5" customHeight="1">
      <c r="A16" s="95" t="s">
        <v>18</v>
      </c>
      <c r="B16" s="103" t="s">
        <v>23</v>
      </c>
      <c r="C16" s="135">
        <f>C17+C18</f>
        <v>38972774.900000006</v>
      </c>
      <c r="D16" s="136">
        <f>D17+D18</f>
        <v>41662215.5</v>
      </c>
      <c r="E16" s="137">
        <f>E17+E18</f>
        <v>44058458</v>
      </c>
      <c r="F16" s="53">
        <f>F17+F18</f>
        <v>0</v>
      </c>
      <c r="G16" s="28">
        <f>G17+G18</f>
        <v>0</v>
      </c>
      <c r="H16" s="28"/>
      <c r="I16" s="36">
        <f>I17+I18</f>
        <v>38972774.900000006</v>
      </c>
      <c r="J16" s="36">
        <f>J17+J18</f>
        <v>41662215.5</v>
      </c>
      <c r="K16" s="36"/>
      <c r="L16" s="19"/>
    </row>
    <row r="17" spans="1:12" ht="18" customHeight="1">
      <c r="A17" s="60" t="s">
        <v>0</v>
      </c>
      <c r="B17" s="103" t="s">
        <v>24</v>
      </c>
      <c r="C17" s="135">
        <v>18600066</v>
      </c>
      <c r="D17" s="136">
        <v>20025878</v>
      </c>
      <c r="E17" s="137">
        <v>20956360</v>
      </c>
      <c r="F17" s="53"/>
      <c r="G17" s="28"/>
      <c r="H17" s="28"/>
      <c r="I17" s="36">
        <f>C17+F17</f>
        <v>18600066</v>
      </c>
      <c r="J17" s="36">
        <f>D17+G17</f>
        <v>20025878</v>
      </c>
      <c r="K17" s="36"/>
      <c r="L17" s="19"/>
    </row>
    <row r="18" spans="1:12" ht="18" customHeight="1">
      <c r="A18" s="60" t="s">
        <v>1</v>
      </c>
      <c r="B18" s="103" t="s">
        <v>25</v>
      </c>
      <c r="C18" s="135">
        <v>20372708.900000002</v>
      </c>
      <c r="D18" s="136">
        <v>21636337.5</v>
      </c>
      <c r="E18" s="137">
        <v>23102098</v>
      </c>
      <c r="F18" s="53"/>
      <c r="G18" s="28"/>
      <c r="H18" s="28"/>
      <c r="I18" s="36">
        <f>C18+F18</f>
        <v>20372708.900000002</v>
      </c>
      <c r="J18" s="36">
        <f>D18+G18</f>
        <v>21636337.5</v>
      </c>
      <c r="K18" s="36"/>
      <c r="L18" s="19"/>
    </row>
    <row r="19" spans="1:12" ht="15" customHeight="1">
      <c r="A19" s="60"/>
      <c r="B19" s="103"/>
      <c r="C19" s="135"/>
      <c r="D19" s="136"/>
      <c r="E19" s="137"/>
      <c r="F19" s="53"/>
      <c r="G19" s="28"/>
      <c r="H19" s="28"/>
      <c r="I19" s="36"/>
      <c r="J19" s="36"/>
      <c r="K19" s="36"/>
      <c r="L19" s="19"/>
    </row>
    <row r="20" spans="1:12" ht="30" customHeight="1">
      <c r="A20" s="96" t="s">
        <v>9</v>
      </c>
      <c r="B20" s="103" t="s">
        <v>26</v>
      </c>
      <c r="C20" s="135">
        <f>C21</f>
        <v>7114668.7999999998</v>
      </c>
      <c r="D20" s="136">
        <f t="shared" ref="D20:E20" si="1">D21</f>
        <v>8847988.5999999996</v>
      </c>
      <c r="E20" s="137">
        <f t="shared" si="1"/>
        <v>10313975.5</v>
      </c>
      <c r="F20" s="53">
        <f>F21</f>
        <v>0</v>
      </c>
      <c r="G20" s="28">
        <f>G21</f>
        <v>0</v>
      </c>
      <c r="H20" s="28"/>
      <c r="I20" s="36">
        <f>I21</f>
        <v>7114668.7999999998</v>
      </c>
      <c r="J20" s="36">
        <f>J21</f>
        <v>8847988.5999999996</v>
      </c>
      <c r="K20" s="36"/>
      <c r="L20" s="19"/>
    </row>
    <row r="21" spans="1:12" ht="27.75" customHeight="1">
      <c r="A21" s="60" t="s">
        <v>10</v>
      </c>
      <c r="B21" s="103" t="s">
        <v>27</v>
      </c>
      <c r="C21" s="135">
        <v>7114668.7999999998</v>
      </c>
      <c r="D21" s="136">
        <v>8847988.5999999996</v>
      </c>
      <c r="E21" s="137">
        <v>10313975.5</v>
      </c>
      <c r="F21" s="53"/>
      <c r="G21" s="28"/>
      <c r="H21" s="28"/>
      <c r="I21" s="36">
        <f>C21+F21</f>
        <v>7114668.7999999998</v>
      </c>
      <c r="J21" s="36">
        <f>D21+G21</f>
        <v>8847988.5999999996</v>
      </c>
      <c r="K21" s="36"/>
      <c r="L21" s="19"/>
    </row>
    <row r="22" spans="1:12" ht="15" customHeight="1">
      <c r="A22" s="60"/>
      <c r="B22" s="103"/>
      <c r="C22" s="135"/>
      <c r="D22" s="136"/>
      <c r="E22" s="137"/>
      <c r="F22" s="53"/>
      <c r="G22" s="28"/>
      <c r="H22" s="28"/>
      <c r="I22" s="36"/>
      <c r="J22" s="36"/>
      <c r="K22" s="36"/>
      <c r="L22" s="19"/>
    </row>
    <row r="23" spans="1:12" ht="18" customHeight="1">
      <c r="A23" s="96" t="s">
        <v>2</v>
      </c>
      <c r="B23" s="103" t="s">
        <v>28</v>
      </c>
      <c r="C23" s="135">
        <f>C24</f>
        <v>3802103</v>
      </c>
      <c r="D23" s="136">
        <f t="shared" ref="D23:E23" si="2">D24</f>
        <v>4647767</v>
      </c>
      <c r="E23" s="137">
        <f t="shared" si="2"/>
        <v>4833952</v>
      </c>
      <c r="F23" s="53">
        <f>F24</f>
        <v>0</v>
      </c>
      <c r="G23" s="28">
        <f>G24</f>
        <v>0</v>
      </c>
      <c r="H23" s="28"/>
      <c r="I23" s="36">
        <f>I24</f>
        <v>3802103</v>
      </c>
      <c r="J23" s="36">
        <f>J24</f>
        <v>4647767</v>
      </c>
      <c r="K23" s="36"/>
      <c r="L23" s="19"/>
    </row>
    <row r="24" spans="1:12" ht="27.75" customHeight="1">
      <c r="A24" s="10" t="s">
        <v>58</v>
      </c>
      <c r="B24" s="104" t="s">
        <v>29</v>
      </c>
      <c r="C24" s="132">
        <v>3802103</v>
      </c>
      <c r="D24" s="133">
        <v>4647767</v>
      </c>
      <c r="E24" s="134">
        <v>4833952</v>
      </c>
      <c r="F24" s="53"/>
      <c r="G24" s="28"/>
      <c r="H24" s="28"/>
      <c r="I24" s="36">
        <f>C24+F24</f>
        <v>3802103</v>
      </c>
      <c r="J24" s="36">
        <f>D24+G24</f>
        <v>4647767</v>
      </c>
      <c r="K24" s="36"/>
      <c r="L24" s="19"/>
    </row>
    <row r="25" spans="1:12" ht="14.25" customHeight="1">
      <c r="A25" s="10"/>
      <c r="B25" s="104"/>
      <c r="C25" s="132"/>
      <c r="D25" s="133"/>
      <c r="E25" s="134"/>
      <c r="F25" s="53"/>
      <c r="G25" s="28"/>
      <c r="H25" s="28"/>
      <c r="I25" s="36"/>
      <c r="J25" s="36"/>
      <c r="K25" s="36"/>
      <c r="L25" s="19"/>
    </row>
    <row r="26" spans="1:12" ht="17.25" customHeight="1">
      <c r="A26" s="96" t="s">
        <v>3</v>
      </c>
      <c r="B26" s="103" t="s">
        <v>30</v>
      </c>
      <c r="C26" s="135">
        <f>SUM(C27:C29)</f>
        <v>9139810</v>
      </c>
      <c r="D26" s="136">
        <f t="shared" ref="D26:E26" si="3">SUM(D27:D29)</f>
        <v>9522327</v>
      </c>
      <c r="E26" s="137">
        <f t="shared" si="3"/>
        <v>9778355</v>
      </c>
      <c r="F26" s="53">
        <f>F27+F28+F29</f>
        <v>0</v>
      </c>
      <c r="G26" s="28">
        <f>G27+G28+G29</f>
        <v>0</v>
      </c>
      <c r="H26" s="28"/>
      <c r="I26" s="36">
        <f>I27+I28+I29</f>
        <v>9139810</v>
      </c>
      <c r="J26" s="36">
        <f>J27+J28+J29</f>
        <v>9522327</v>
      </c>
      <c r="K26" s="36"/>
      <c r="L26" s="19"/>
    </row>
    <row r="27" spans="1:12" ht="15.75" customHeight="1">
      <c r="A27" s="60" t="s">
        <v>4</v>
      </c>
      <c r="B27" s="103" t="s">
        <v>31</v>
      </c>
      <c r="C27" s="135">
        <v>7833689</v>
      </c>
      <c r="D27" s="136">
        <v>8179013</v>
      </c>
      <c r="E27" s="137">
        <v>8382193</v>
      </c>
      <c r="F27" s="53"/>
      <c r="G27" s="28"/>
      <c r="H27" s="28"/>
      <c r="I27" s="36">
        <f>C27+F27</f>
        <v>7833689</v>
      </c>
      <c r="J27" s="36">
        <f t="shared" ref="J27:J29" si="4">D27+G27</f>
        <v>8179013</v>
      </c>
      <c r="K27" s="36"/>
      <c r="L27" s="19"/>
    </row>
    <row r="28" spans="1:12" ht="15.75" customHeight="1">
      <c r="A28" s="60" t="s">
        <v>6</v>
      </c>
      <c r="B28" s="103" t="s">
        <v>32</v>
      </c>
      <c r="C28" s="135">
        <v>1303097</v>
      </c>
      <c r="D28" s="136">
        <v>1340290</v>
      </c>
      <c r="E28" s="137">
        <v>1393138</v>
      </c>
      <c r="F28" s="53"/>
      <c r="G28" s="28"/>
      <c r="H28" s="28"/>
      <c r="I28" s="36">
        <f>C28+F28</f>
        <v>1303097</v>
      </c>
      <c r="J28" s="36">
        <f t="shared" si="4"/>
        <v>1340290</v>
      </c>
      <c r="K28" s="36"/>
      <c r="L28" s="19"/>
    </row>
    <row r="29" spans="1:12" ht="17.25" customHeight="1">
      <c r="A29" s="60" t="s">
        <v>68</v>
      </c>
      <c r="B29" s="103" t="s">
        <v>69</v>
      </c>
      <c r="C29" s="135">
        <v>3024</v>
      </c>
      <c r="D29" s="136">
        <v>3024</v>
      </c>
      <c r="E29" s="137">
        <v>3024</v>
      </c>
      <c r="F29" s="53"/>
      <c r="G29" s="28"/>
      <c r="H29" s="28"/>
      <c r="I29" s="36">
        <f>C29+F29</f>
        <v>3024</v>
      </c>
      <c r="J29" s="36">
        <f t="shared" si="4"/>
        <v>3024</v>
      </c>
      <c r="K29" s="36"/>
      <c r="L29" s="19"/>
    </row>
    <row r="30" spans="1:12" ht="15" customHeight="1">
      <c r="A30" s="60"/>
      <c r="B30" s="103"/>
      <c r="C30" s="135"/>
      <c r="D30" s="136"/>
      <c r="E30" s="137"/>
      <c r="F30" s="53"/>
      <c r="G30" s="28"/>
      <c r="H30" s="28"/>
      <c r="I30" s="36"/>
      <c r="J30" s="36"/>
      <c r="K30" s="36"/>
      <c r="L30" s="19"/>
    </row>
    <row r="31" spans="1:12" ht="26.25" customHeight="1">
      <c r="A31" s="96" t="s">
        <v>11</v>
      </c>
      <c r="B31" s="103" t="s">
        <v>34</v>
      </c>
      <c r="C31" s="135">
        <f>SUM(C32:C34)</f>
        <v>2931854</v>
      </c>
      <c r="D31" s="136">
        <f t="shared" ref="D31:E31" si="5">SUM(D32:D34)</f>
        <v>3179830.5</v>
      </c>
      <c r="E31" s="137">
        <f t="shared" si="5"/>
        <v>3303767</v>
      </c>
      <c r="F31" s="53">
        <f>F32+F33+F34</f>
        <v>0</v>
      </c>
      <c r="G31" s="28">
        <f>G32+G33+G34</f>
        <v>0</v>
      </c>
      <c r="H31" s="28"/>
      <c r="I31" s="36">
        <f>I32+I33+I34</f>
        <v>2931854</v>
      </c>
      <c r="J31" s="36">
        <f>J32+J33+J34</f>
        <v>3179830.5</v>
      </c>
      <c r="K31" s="36"/>
      <c r="L31" s="19"/>
    </row>
    <row r="32" spans="1:12" ht="18" customHeight="1">
      <c r="A32" s="60" t="s">
        <v>5</v>
      </c>
      <c r="B32" s="103" t="s">
        <v>35</v>
      </c>
      <c r="C32" s="135">
        <v>2803660.5</v>
      </c>
      <c r="D32" s="136">
        <v>3064074</v>
      </c>
      <c r="E32" s="137">
        <v>3201241</v>
      </c>
      <c r="F32" s="53"/>
      <c r="G32" s="28"/>
      <c r="H32" s="28"/>
      <c r="I32" s="36">
        <f>C32+F32</f>
        <v>2803660.5</v>
      </c>
      <c r="J32" s="36">
        <f t="shared" ref="J32:J34" si="6">D32+G32</f>
        <v>3064074</v>
      </c>
      <c r="K32" s="36"/>
      <c r="L32" s="19"/>
    </row>
    <row r="33" spans="1:12" ht="29.25" customHeight="1">
      <c r="A33" s="60" t="s">
        <v>21</v>
      </c>
      <c r="B33" s="103" t="s">
        <v>33</v>
      </c>
      <c r="C33" s="135">
        <v>80325</v>
      </c>
      <c r="D33" s="136">
        <v>69897</v>
      </c>
      <c r="E33" s="137">
        <v>58452</v>
      </c>
      <c r="F33" s="53"/>
      <c r="G33" s="28"/>
      <c r="H33" s="28"/>
      <c r="I33" s="36">
        <f>C33+F33</f>
        <v>80325</v>
      </c>
      <c r="J33" s="36">
        <f t="shared" si="6"/>
        <v>69897</v>
      </c>
      <c r="K33" s="36"/>
      <c r="L33" s="19"/>
    </row>
    <row r="34" spans="1:12" ht="27.75" customHeight="1">
      <c r="A34" s="60" t="s">
        <v>12</v>
      </c>
      <c r="B34" s="103" t="s">
        <v>36</v>
      </c>
      <c r="C34" s="135">
        <v>47868.5</v>
      </c>
      <c r="D34" s="136">
        <v>45859.5</v>
      </c>
      <c r="E34" s="137">
        <v>44074</v>
      </c>
      <c r="F34" s="53"/>
      <c r="G34" s="28"/>
      <c r="H34" s="28"/>
      <c r="I34" s="36">
        <f>C34+F34</f>
        <v>47868.5</v>
      </c>
      <c r="J34" s="36">
        <f t="shared" si="6"/>
        <v>45859.5</v>
      </c>
      <c r="K34" s="36"/>
      <c r="L34" s="19"/>
    </row>
    <row r="35" spans="1:12" ht="15" customHeight="1">
      <c r="A35" s="60"/>
      <c r="B35" s="103"/>
      <c r="C35" s="135"/>
      <c r="D35" s="136"/>
      <c r="E35" s="137"/>
      <c r="F35" s="53"/>
      <c r="G35" s="28"/>
      <c r="H35" s="28"/>
      <c r="I35" s="36"/>
      <c r="J35" s="36"/>
      <c r="K35" s="36"/>
      <c r="L35" s="19"/>
    </row>
    <row r="36" spans="1:12" ht="19.5" customHeight="1">
      <c r="A36" s="96" t="s">
        <v>56</v>
      </c>
      <c r="B36" s="103" t="s">
        <v>37</v>
      </c>
      <c r="C36" s="135">
        <f>SUM(C37:C38)</f>
        <v>161162.5</v>
      </c>
      <c r="D36" s="136">
        <f t="shared" ref="D36:E36" si="7">SUM(D37:D38)</f>
        <v>166145.29999999999</v>
      </c>
      <c r="E36" s="137">
        <f t="shared" si="7"/>
        <v>165935.1</v>
      </c>
      <c r="F36" s="53">
        <f>F37+F38</f>
        <v>0</v>
      </c>
      <c r="G36" s="28">
        <f>G37+G38</f>
        <v>0</v>
      </c>
      <c r="H36" s="28"/>
      <c r="I36" s="36">
        <f>I37+I38</f>
        <v>161162.5</v>
      </c>
      <c r="J36" s="36">
        <f>J37+J38</f>
        <v>166145.29999999999</v>
      </c>
      <c r="K36" s="36"/>
      <c r="L36" s="19"/>
    </row>
    <row r="37" spans="1:12" ht="54" customHeight="1">
      <c r="A37" s="60" t="s">
        <v>78</v>
      </c>
      <c r="B37" s="103" t="s">
        <v>72</v>
      </c>
      <c r="C37" s="135">
        <v>4642.8999999999996</v>
      </c>
      <c r="D37" s="136">
        <v>4411.3999999999996</v>
      </c>
      <c r="E37" s="137">
        <v>4359.6000000000004</v>
      </c>
      <c r="F37" s="53"/>
      <c r="G37" s="28"/>
      <c r="H37" s="28"/>
      <c r="I37" s="36">
        <f>C37+F37</f>
        <v>4642.8999999999996</v>
      </c>
      <c r="J37" s="36">
        <f>D37+G37</f>
        <v>4411.3999999999996</v>
      </c>
      <c r="K37" s="36"/>
      <c r="L37" s="19"/>
    </row>
    <row r="38" spans="1:12" ht="29.25" customHeight="1">
      <c r="A38" s="60" t="s">
        <v>17</v>
      </c>
      <c r="B38" s="103" t="s">
        <v>38</v>
      </c>
      <c r="C38" s="135">
        <v>156519.6</v>
      </c>
      <c r="D38" s="136">
        <v>161733.9</v>
      </c>
      <c r="E38" s="137">
        <v>161575.5</v>
      </c>
      <c r="F38" s="53"/>
      <c r="G38" s="28"/>
      <c r="H38" s="28"/>
      <c r="I38" s="36">
        <f>C38+F38</f>
        <v>156519.6</v>
      </c>
      <c r="J38" s="36">
        <f>D38+G38</f>
        <v>161733.9</v>
      </c>
      <c r="K38" s="36"/>
      <c r="L38" s="19"/>
    </row>
    <row r="39" spans="1:12" ht="15.75" customHeight="1">
      <c r="A39" s="60"/>
      <c r="B39" s="103"/>
      <c r="C39" s="135"/>
      <c r="D39" s="136"/>
      <c r="E39" s="137"/>
      <c r="F39" s="53"/>
      <c r="G39" s="28"/>
      <c r="H39" s="28"/>
      <c r="I39" s="36"/>
      <c r="J39" s="36"/>
      <c r="K39" s="36"/>
      <c r="L39" s="19"/>
    </row>
    <row r="40" spans="1:12" ht="32.25" customHeight="1">
      <c r="A40" s="95" t="s">
        <v>13</v>
      </c>
      <c r="B40" s="103" t="s">
        <v>39</v>
      </c>
      <c r="C40" s="135">
        <f>SUM(C41:C45)</f>
        <v>33414.199999999997</v>
      </c>
      <c r="D40" s="136">
        <f t="shared" ref="D40:E40" si="8">SUM(D41:D45)</f>
        <v>37535.699999999997</v>
      </c>
      <c r="E40" s="137">
        <f t="shared" si="8"/>
        <v>36478.9</v>
      </c>
      <c r="F40" s="53">
        <f>F41+F42+F43+F44+F45</f>
        <v>0</v>
      </c>
      <c r="G40" s="28">
        <f>G41+G42+G43+G44+G45</f>
        <v>0</v>
      </c>
      <c r="H40" s="28"/>
      <c r="I40" s="36">
        <f>I41+I42+I43+I44+I45</f>
        <v>33414.199999999997</v>
      </c>
      <c r="J40" s="36">
        <f>J41+J42+J43+J44+J45</f>
        <v>37535.699999999997</v>
      </c>
      <c r="K40" s="36"/>
      <c r="L40" s="19"/>
    </row>
    <row r="41" spans="1:12" ht="54.75" customHeight="1">
      <c r="A41" s="60" t="s">
        <v>53</v>
      </c>
      <c r="B41" s="103" t="s">
        <v>40</v>
      </c>
      <c r="C41" s="135">
        <v>14153</v>
      </c>
      <c r="D41" s="136">
        <v>17637</v>
      </c>
      <c r="E41" s="137">
        <v>15896</v>
      </c>
      <c r="F41" s="53"/>
      <c r="G41" s="28"/>
      <c r="H41" s="28"/>
      <c r="I41" s="36">
        <f>C41+F41</f>
        <v>14153</v>
      </c>
      <c r="J41" s="36">
        <f t="shared" ref="J41:J45" si="9">D41+G41</f>
        <v>17637</v>
      </c>
      <c r="K41" s="36"/>
      <c r="L41" s="19"/>
    </row>
    <row r="42" spans="1:12" ht="25.5" customHeight="1">
      <c r="A42" s="10" t="s">
        <v>61</v>
      </c>
      <c r="B42" s="104" t="s">
        <v>62</v>
      </c>
      <c r="C42" s="132">
        <v>711.5</v>
      </c>
      <c r="D42" s="133">
        <v>711.5</v>
      </c>
      <c r="E42" s="134">
        <v>711.5</v>
      </c>
      <c r="F42" s="53"/>
      <c r="G42" s="28"/>
      <c r="H42" s="28"/>
      <c r="I42" s="36">
        <f>C42+F42</f>
        <v>711.5</v>
      </c>
      <c r="J42" s="36">
        <f t="shared" si="9"/>
        <v>711.5</v>
      </c>
      <c r="K42" s="36"/>
      <c r="L42" s="19"/>
    </row>
    <row r="43" spans="1:12" ht="67.5" customHeight="1">
      <c r="A43" s="10" t="s">
        <v>60</v>
      </c>
      <c r="B43" s="104" t="s">
        <v>41</v>
      </c>
      <c r="C43" s="132">
        <v>13488.699999999999</v>
      </c>
      <c r="D43" s="133">
        <v>13898.2</v>
      </c>
      <c r="E43" s="134">
        <v>14306.4</v>
      </c>
      <c r="F43" s="53"/>
      <c r="G43" s="28"/>
      <c r="H43" s="28"/>
      <c r="I43" s="36">
        <f>C43+F43</f>
        <v>13488.699999999999</v>
      </c>
      <c r="J43" s="36">
        <f t="shared" si="9"/>
        <v>13898.2</v>
      </c>
      <c r="K43" s="36"/>
      <c r="L43" s="19"/>
    </row>
    <row r="44" spans="1:12" ht="21" customHeight="1">
      <c r="A44" s="10" t="s">
        <v>14</v>
      </c>
      <c r="B44" s="104" t="s">
        <v>42</v>
      </c>
      <c r="C44" s="132">
        <v>4061</v>
      </c>
      <c r="D44" s="133">
        <v>4289</v>
      </c>
      <c r="E44" s="134">
        <v>4565</v>
      </c>
      <c r="F44" s="53"/>
      <c r="G44" s="28"/>
      <c r="H44" s="28"/>
      <c r="I44" s="36">
        <f>C44+F44</f>
        <v>4061</v>
      </c>
      <c r="J44" s="36">
        <f t="shared" si="9"/>
        <v>4289</v>
      </c>
      <c r="K44" s="36"/>
      <c r="L44" s="19"/>
    </row>
    <row r="45" spans="1:12" ht="65.25" customHeight="1">
      <c r="A45" s="79" t="s">
        <v>80</v>
      </c>
      <c r="B45" s="104" t="s">
        <v>77</v>
      </c>
      <c r="C45" s="132">
        <v>1000</v>
      </c>
      <c r="D45" s="133">
        <v>1000</v>
      </c>
      <c r="E45" s="134">
        <v>1000</v>
      </c>
      <c r="F45" s="53"/>
      <c r="G45" s="28"/>
      <c r="H45" s="28"/>
      <c r="I45" s="36">
        <f>C45+F45</f>
        <v>1000</v>
      </c>
      <c r="J45" s="36">
        <f t="shared" si="9"/>
        <v>1000</v>
      </c>
      <c r="K45" s="36"/>
      <c r="L45" s="19"/>
    </row>
    <row r="46" spans="1:12" ht="12.75" customHeight="1">
      <c r="A46" s="79"/>
      <c r="B46" s="104"/>
      <c r="C46" s="132"/>
      <c r="D46" s="133"/>
      <c r="E46" s="134"/>
      <c r="F46" s="53"/>
      <c r="G46" s="28"/>
      <c r="H46" s="28"/>
      <c r="I46" s="36"/>
      <c r="J46" s="36"/>
      <c r="K46" s="36"/>
      <c r="L46" s="19"/>
    </row>
    <row r="47" spans="1:12" ht="19.5" customHeight="1">
      <c r="A47" s="96" t="s">
        <v>19</v>
      </c>
      <c r="B47" s="103" t="s">
        <v>43</v>
      </c>
      <c r="C47" s="135">
        <f>SUM(C48:C50)</f>
        <v>1060091.3999999999</v>
      </c>
      <c r="D47" s="136">
        <f t="shared" ref="D47:E47" si="10">SUM(D48:D50)</f>
        <v>1101150.7</v>
      </c>
      <c r="E47" s="137">
        <f t="shared" si="10"/>
        <v>1147334.2</v>
      </c>
      <c r="F47" s="53">
        <f>F48+F49+F50</f>
        <v>0</v>
      </c>
      <c r="G47" s="28">
        <f>G48+G49+G50</f>
        <v>0</v>
      </c>
      <c r="H47" s="28"/>
      <c r="I47" s="36">
        <f>I48+I49+I50</f>
        <v>1060091.3999999999</v>
      </c>
      <c r="J47" s="36">
        <f>J48+J49+J50</f>
        <v>1101150.7</v>
      </c>
      <c r="K47" s="36"/>
      <c r="L47" s="19"/>
    </row>
    <row r="48" spans="1:12" ht="19.5" customHeight="1">
      <c r="A48" s="60" t="s">
        <v>7</v>
      </c>
      <c r="B48" s="103" t="s">
        <v>44</v>
      </c>
      <c r="C48" s="135">
        <v>40550.299999999981</v>
      </c>
      <c r="D48" s="136">
        <v>40706.199999999997</v>
      </c>
      <c r="E48" s="137">
        <v>40706.199999999997</v>
      </c>
      <c r="F48" s="53"/>
      <c r="G48" s="28"/>
      <c r="H48" s="28"/>
      <c r="I48" s="36">
        <f>C48+F48</f>
        <v>40550.299999999981</v>
      </c>
      <c r="J48" s="36">
        <f t="shared" ref="J48:J50" si="11">D48+G48</f>
        <v>40706.199999999997</v>
      </c>
      <c r="K48" s="36"/>
      <c r="L48" s="19"/>
    </row>
    <row r="49" spans="1:12" ht="18" customHeight="1">
      <c r="A49" s="60" t="s">
        <v>16</v>
      </c>
      <c r="B49" s="103" t="s">
        <v>143</v>
      </c>
      <c r="C49" s="135">
        <v>11006</v>
      </c>
      <c r="D49" s="136">
        <v>12608</v>
      </c>
      <c r="E49" s="137">
        <v>11927</v>
      </c>
      <c r="F49" s="53"/>
      <c r="G49" s="28"/>
      <c r="H49" s="28"/>
      <c r="I49" s="36">
        <f>C49+F49</f>
        <v>11006</v>
      </c>
      <c r="J49" s="36">
        <f t="shared" si="11"/>
        <v>12608</v>
      </c>
      <c r="K49" s="36"/>
      <c r="L49" s="19"/>
    </row>
    <row r="50" spans="1:12" ht="18.75" customHeight="1">
      <c r="A50" s="60" t="s">
        <v>52</v>
      </c>
      <c r="B50" s="103" t="s">
        <v>45</v>
      </c>
      <c r="C50" s="135">
        <v>1008535.1</v>
      </c>
      <c r="D50" s="136">
        <v>1047836.5</v>
      </c>
      <c r="E50" s="137">
        <v>1094701</v>
      </c>
      <c r="F50" s="53"/>
      <c r="G50" s="28"/>
      <c r="H50" s="28"/>
      <c r="I50" s="36">
        <f>C50+F50</f>
        <v>1008535.1</v>
      </c>
      <c r="J50" s="36">
        <f t="shared" si="11"/>
        <v>1047836.5</v>
      </c>
      <c r="K50" s="36"/>
      <c r="L50" s="19"/>
    </row>
    <row r="51" spans="1:12" ht="13.5" customHeight="1">
      <c r="A51" s="60"/>
      <c r="B51" s="103"/>
      <c r="C51" s="135"/>
      <c r="D51" s="136"/>
      <c r="E51" s="137"/>
      <c r="F51" s="53"/>
      <c r="G51" s="28"/>
      <c r="H51" s="28"/>
      <c r="I51" s="36"/>
      <c r="J51" s="36"/>
      <c r="K51" s="36"/>
      <c r="L51" s="19"/>
    </row>
    <row r="52" spans="1:12" ht="30" customHeight="1">
      <c r="A52" s="96" t="s">
        <v>144</v>
      </c>
      <c r="B52" s="103" t="s">
        <v>46</v>
      </c>
      <c r="C52" s="135">
        <f>SUM(C53:C54)</f>
        <v>74879.600000000006</v>
      </c>
      <c r="D52" s="136">
        <f t="shared" ref="D52:E52" si="12">SUM(D53:D54)</f>
        <v>64472.000000000007</v>
      </c>
      <c r="E52" s="137">
        <f t="shared" si="12"/>
        <v>61215.799999999996</v>
      </c>
      <c r="F52" s="53">
        <f>F53+F54</f>
        <v>0</v>
      </c>
      <c r="G52" s="28">
        <f>G53+G54</f>
        <v>0</v>
      </c>
      <c r="H52" s="28"/>
      <c r="I52" s="36">
        <f>I53+I54</f>
        <v>74879.600000000006</v>
      </c>
      <c r="J52" s="36">
        <f>J53+J54</f>
        <v>64472.000000000007</v>
      </c>
      <c r="K52" s="36"/>
      <c r="L52" s="19"/>
    </row>
    <row r="53" spans="1:12" ht="19.5" customHeight="1">
      <c r="A53" s="60" t="s">
        <v>63</v>
      </c>
      <c r="B53" s="103" t="s">
        <v>64</v>
      </c>
      <c r="C53" s="135">
        <v>2307</v>
      </c>
      <c r="D53" s="136">
        <v>2340.4</v>
      </c>
      <c r="E53" s="137">
        <v>2374.1</v>
      </c>
      <c r="F53" s="53"/>
      <c r="G53" s="28"/>
      <c r="H53" s="28"/>
      <c r="I53" s="36">
        <f>C53+F53</f>
        <v>2307</v>
      </c>
      <c r="J53" s="36">
        <f>D53+G53</f>
        <v>2340.4</v>
      </c>
      <c r="K53" s="36"/>
      <c r="L53" s="19"/>
    </row>
    <row r="54" spans="1:12" ht="18" customHeight="1">
      <c r="A54" s="60" t="s">
        <v>67</v>
      </c>
      <c r="B54" s="103" t="s">
        <v>70</v>
      </c>
      <c r="C54" s="135">
        <v>72572.600000000006</v>
      </c>
      <c r="D54" s="136">
        <v>62131.600000000006</v>
      </c>
      <c r="E54" s="137">
        <v>58841.7</v>
      </c>
      <c r="F54" s="53"/>
      <c r="G54" s="28"/>
      <c r="H54" s="28"/>
      <c r="I54" s="36">
        <f>C54+F54</f>
        <v>72572.600000000006</v>
      </c>
      <c r="J54" s="36">
        <f>D54+G54</f>
        <v>62131.600000000006</v>
      </c>
      <c r="K54" s="36"/>
      <c r="L54" s="19"/>
    </row>
    <row r="55" spans="1:12" ht="15" customHeight="1">
      <c r="A55" s="60"/>
      <c r="B55" s="103"/>
      <c r="C55" s="135"/>
      <c r="D55" s="136"/>
      <c r="E55" s="137"/>
      <c r="F55" s="53"/>
      <c r="G55" s="28"/>
      <c r="H55" s="28"/>
      <c r="I55" s="36"/>
      <c r="J55" s="36"/>
      <c r="K55" s="36"/>
      <c r="L55" s="19"/>
    </row>
    <row r="56" spans="1:12" ht="29.25" customHeight="1">
      <c r="A56" s="96" t="s">
        <v>20</v>
      </c>
      <c r="B56" s="103" t="s">
        <v>47</v>
      </c>
      <c r="C56" s="135">
        <f t="shared" ref="C56:D56" si="13">C57</f>
        <v>200</v>
      </c>
      <c r="D56" s="136">
        <f t="shared" si="13"/>
        <v>200</v>
      </c>
      <c r="E56" s="137">
        <f>E57</f>
        <v>200</v>
      </c>
      <c r="F56" s="53" t="e">
        <f>F57+#REF!</f>
        <v>#REF!</v>
      </c>
      <c r="G56" s="28" t="e">
        <f>G57+#REF!</f>
        <v>#REF!</v>
      </c>
      <c r="H56" s="28"/>
      <c r="I56" s="36" t="e">
        <f>I57+#REF!</f>
        <v>#REF!</v>
      </c>
      <c r="J56" s="36" t="e">
        <f>J57+#REF!</f>
        <v>#REF!</v>
      </c>
      <c r="K56" s="36"/>
      <c r="L56" s="19"/>
    </row>
    <row r="57" spans="1:12" ht="29.25" customHeight="1">
      <c r="A57" s="60" t="s">
        <v>79</v>
      </c>
      <c r="B57" s="103" t="s">
        <v>55</v>
      </c>
      <c r="C57" s="135">
        <v>200</v>
      </c>
      <c r="D57" s="136">
        <v>200</v>
      </c>
      <c r="E57" s="137">
        <v>200</v>
      </c>
      <c r="F57" s="53"/>
      <c r="G57" s="28"/>
      <c r="H57" s="28"/>
      <c r="I57" s="36">
        <f>C57+F57</f>
        <v>200</v>
      </c>
      <c r="J57" s="36">
        <f>D57+G57</f>
        <v>200</v>
      </c>
      <c r="K57" s="36"/>
      <c r="L57" s="19"/>
    </row>
    <row r="58" spans="1:12" ht="14.25" customHeight="1">
      <c r="A58" s="60"/>
      <c r="B58" s="103"/>
      <c r="C58" s="135"/>
      <c r="D58" s="136"/>
      <c r="E58" s="137"/>
      <c r="F58" s="53"/>
      <c r="G58" s="28"/>
      <c r="H58" s="28"/>
      <c r="I58" s="36"/>
      <c r="J58" s="36"/>
      <c r="K58" s="36"/>
      <c r="L58" s="19"/>
    </row>
    <row r="59" spans="1:12" ht="20.25" customHeight="1">
      <c r="A59" s="96" t="s">
        <v>8</v>
      </c>
      <c r="B59" s="103" t="s">
        <v>48</v>
      </c>
      <c r="C59" s="135">
        <f t="shared" ref="C59" si="14">C60</f>
        <v>123.4</v>
      </c>
      <c r="D59" s="136">
        <f t="shared" ref="D59" si="15">D60</f>
        <v>123.4</v>
      </c>
      <c r="E59" s="137">
        <f>E60</f>
        <v>123.4</v>
      </c>
      <c r="F59" s="53"/>
      <c r="G59" s="28"/>
      <c r="H59" s="28"/>
      <c r="I59" s="36"/>
      <c r="J59" s="36"/>
      <c r="K59" s="36"/>
      <c r="L59" s="19"/>
    </row>
    <row r="60" spans="1:12" ht="54" customHeight="1">
      <c r="A60" s="60" t="s">
        <v>74</v>
      </c>
      <c r="B60" s="103" t="s">
        <v>73</v>
      </c>
      <c r="C60" s="135">
        <v>123.4</v>
      </c>
      <c r="D60" s="136">
        <v>123.4</v>
      </c>
      <c r="E60" s="137">
        <v>123.4</v>
      </c>
      <c r="F60" s="53" t="e">
        <f>#REF!</f>
        <v>#REF!</v>
      </c>
      <c r="G60" s="28" t="e">
        <f>#REF!</f>
        <v>#REF!</v>
      </c>
      <c r="H60" s="28"/>
      <c r="I60" s="36" t="e">
        <f>#REF!</f>
        <v>#REF!</v>
      </c>
      <c r="J60" s="36" t="e">
        <f>#REF!</f>
        <v>#REF!</v>
      </c>
      <c r="K60" s="36"/>
      <c r="L60" s="19"/>
    </row>
    <row r="61" spans="1:12" ht="15" customHeight="1">
      <c r="A61" s="60"/>
      <c r="B61" s="103"/>
      <c r="C61" s="135"/>
      <c r="D61" s="136"/>
      <c r="E61" s="137"/>
      <c r="F61" s="53"/>
      <c r="G61" s="28"/>
      <c r="H61" s="28"/>
      <c r="I61" s="36"/>
      <c r="J61" s="36"/>
      <c r="K61" s="36"/>
      <c r="L61" s="19"/>
    </row>
    <row r="62" spans="1:12" ht="19.5" customHeight="1">
      <c r="A62" s="96" t="s">
        <v>15</v>
      </c>
      <c r="B62" s="103" t="s">
        <v>49</v>
      </c>
      <c r="C62" s="135">
        <f>SUM(C63:C66)</f>
        <v>341174.3</v>
      </c>
      <c r="D62" s="136">
        <f t="shared" ref="D62:E62" si="16">SUM(D63:D66)</f>
        <v>341411.5</v>
      </c>
      <c r="E62" s="137">
        <f t="shared" si="16"/>
        <v>341273.29999999993</v>
      </c>
      <c r="F62" s="53"/>
      <c r="G62" s="28"/>
      <c r="H62" s="28"/>
      <c r="I62" s="36"/>
      <c r="J62" s="36"/>
      <c r="K62" s="36"/>
      <c r="L62" s="19"/>
    </row>
    <row r="63" spans="1:12" ht="32.25" customHeight="1">
      <c r="A63" s="10" t="s">
        <v>308</v>
      </c>
      <c r="B63" s="105" t="s">
        <v>283</v>
      </c>
      <c r="C63" s="132">
        <v>319424.8</v>
      </c>
      <c r="D63" s="133">
        <v>319535.8</v>
      </c>
      <c r="E63" s="134">
        <v>319290.09999999992</v>
      </c>
      <c r="F63" s="53">
        <f>SUM(F64:F66)</f>
        <v>0</v>
      </c>
      <c r="G63" s="28">
        <f>SUM(G64:G66)</f>
        <v>0</v>
      </c>
      <c r="H63" s="28"/>
      <c r="I63" s="36">
        <f>SUM(I64:I66)</f>
        <v>21749.5</v>
      </c>
      <c r="J63" s="36">
        <f>SUM(J64:J66)</f>
        <v>21875.7</v>
      </c>
      <c r="K63" s="36"/>
      <c r="L63" s="19"/>
    </row>
    <row r="64" spans="1:12" ht="78.75" customHeight="1">
      <c r="A64" s="10" t="s">
        <v>280</v>
      </c>
      <c r="B64" s="104" t="s">
        <v>284</v>
      </c>
      <c r="C64" s="132">
        <v>4464.6000000000004</v>
      </c>
      <c r="D64" s="133">
        <v>4594.9000000000005</v>
      </c>
      <c r="E64" s="134">
        <v>4704</v>
      </c>
      <c r="F64" s="53"/>
      <c r="G64" s="28"/>
      <c r="H64" s="28"/>
      <c r="I64" s="36">
        <f>C64+F64</f>
        <v>4464.6000000000004</v>
      </c>
      <c r="J64" s="36">
        <f>D64+G64</f>
        <v>4594.9000000000005</v>
      </c>
      <c r="K64" s="36"/>
      <c r="L64" s="19"/>
    </row>
    <row r="65" spans="1:15" ht="20.25" customHeight="1">
      <c r="A65" s="10" t="s">
        <v>281</v>
      </c>
      <c r="B65" s="104" t="s">
        <v>309</v>
      </c>
      <c r="C65" s="132">
        <v>284.89999999999998</v>
      </c>
      <c r="D65" s="133">
        <v>280.8</v>
      </c>
      <c r="E65" s="134">
        <v>279.2</v>
      </c>
      <c r="F65" s="53"/>
      <c r="G65" s="28"/>
      <c r="H65" s="28"/>
      <c r="I65" s="36">
        <f t="shared" ref="I65:I66" si="17">C65+F65</f>
        <v>284.89999999999998</v>
      </c>
      <c r="J65" s="36">
        <f t="shared" ref="J65:J66" si="18">D65+G65</f>
        <v>280.8</v>
      </c>
      <c r="K65" s="36"/>
      <c r="L65" s="19"/>
    </row>
    <row r="66" spans="1:15" ht="19.5" customHeight="1">
      <c r="A66" s="10" t="s">
        <v>282</v>
      </c>
      <c r="B66" s="104" t="s">
        <v>285</v>
      </c>
      <c r="C66" s="132">
        <v>17000</v>
      </c>
      <c r="D66" s="133">
        <v>17000</v>
      </c>
      <c r="E66" s="134">
        <v>17000</v>
      </c>
      <c r="F66" s="53"/>
      <c r="G66" s="28"/>
      <c r="H66" s="28"/>
      <c r="I66" s="36">
        <f t="shared" si="17"/>
        <v>17000</v>
      </c>
      <c r="J66" s="36">
        <f t="shared" si="18"/>
        <v>17000</v>
      </c>
      <c r="K66" s="36"/>
      <c r="L66" s="19"/>
    </row>
    <row r="67" spans="1:15" ht="14.25" customHeight="1">
      <c r="A67" s="10"/>
      <c r="B67" s="104"/>
      <c r="C67" s="132"/>
      <c r="D67" s="133"/>
      <c r="E67" s="134"/>
      <c r="F67" s="53"/>
      <c r="G67" s="28"/>
      <c r="H67" s="28"/>
      <c r="I67" s="52"/>
      <c r="J67" s="52"/>
      <c r="K67" s="52"/>
      <c r="L67" s="19"/>
    </row>
    <row r="68" spans="1:15" ht="18" customHeight="1">
      <c r="A68" s="59" t="s">
        <v>290</v>
      </c>
      <c r="B68" s="106" t="s">
        <v>291</v>
      </c>
      <c r="C68" s="138">
        <f>C70+C173+C177</f>
        <v>28583493.699999999</v>
      </c>
      <c r="D68" s="139">
        <f>D70+D173+D177</f>
        <v>27777986.5</v>
      </c>
      <c r="E68" s="140">
        <f>E70+E173+E177</f>
        <v>28591690.499999996</v>
      </c>
      <c r="F68" s="53"/>
      <c r="G68" s="28"/>
      <c r="H68" s="28"/>
      <c r="I68" s="52"/>
      <c r="J68" s="52"/>
      <c r="K68" s="52"/>
      <c r="L68" s="19"/>
    </row>
    <row r="69" spans="1:15" ht="15" customHeight="1">
      <c r="A69" s="10"/>
      <c r="B69" s="104"/>
      <c r="C69" s="132"/>
      <c r="D69" s="133"/>
      <c r="E69" s="134"/>
      <c r="F69" s="53"/>
      <c r="G69" s="28"/>
      <c r="H69" s="28"/>
      <c r="I69" s="52"/>
      <c r="J69" s="52"/>
      <c r="K69" s="52"/>
      <c r="L69" s="19"/>
    </row>
    <row r="70" spans="1:15" ht="28.5" customHeight="1">
      <c r="A70" s="80" t="s">
        <v>65</v>
      </c>
      <c r="B70" s="107" t="s">
        <v>57</v>
      </c>
      <c r="C70" s="141">
        <f>C71+C76+C136+C159</f>
        <v>26004731.399999999</v>
      </c>
      <c r="D70" s="142">
        <f>D71+D76+D136+D159</f>
        <v>24984124.199999999</v>
      </c>
      <c r="E70" s="143">
        <f>E71+E76+E136+E159</f>
        <v>23074360.299999997</v>
      </c>
      <c r="F70" s="61">
        <f t="shared" ref="F70:O70" si="19">F71+F76+F136+F159+F177</f>
        <v>0</v>
      </c>
      <c r="G70" s="27">
        <f t="shared" si="19"/>
        <v>268562</v>
      </c>
      <c r="H70" s="27">
        <f t="shared" si="19"/>
        <v>0</v>
      </c>
      <c r="I70" s="27" t="e">
        <f t="shared" si="19"/>
        <v>#REF!</v>
      </c>
      <c r="J70" s="27" t="e">
        <f t="shared" si="19"/>
        <v>#REF!</v>
      </c>
      <c r="K70" s="27">
        <f t="shared" si="19"/>
        <v>0</v>
      </c>
      <c r="L70" s="27">
        <f t="shared" si="19"/>
        <v>0</v>
      </c>
      <c r="M70" s="27">
        <f t="shared" si="19"/>
        <v>0</v>
      </c>
      <c r="N70" s="27">
        <f t="shared" si="19"/>
        <v>0</v>
      </c>
      <c r="O70" s="27">
        <f t="shared" si="19"/>
        <v>0</v>
      </c>
    </row>
    <row r="71" spans="1:15" ht="21" customHeight="1">
      <c r="A71" s="81" t="s">
        <v>75</v>
      </c>
      <c r="B71" s="108" t="s">
        <v>136</v>
      </c>
      <c r="C71" s="141">
        <f>SUM(C72:C74)</f>
        <v>11503834</v>
      </c>
      <c r="D71" s="142">
        <f>SUM(D72:D74)</f>
        <v>11468646</v>
      </c>
      <c r="E71" s="143">
        <f>SUM(E72:E74)</f>
        <v>11472147</v>
      </c>
      <c r="F71" s="53">
        <f>SUM(F72:F74)</f>
        <v>0</v>
      </c>
      <c r="G71" s="28">
        <f>SUM(G72:G74)</f>
        <v>0</v>
      </c>
      <c r="H71" s="28"/>
      <c r="I71" s="36">
        <f>SUM(I72:I74)</f>
        <v>11503834</v>
      </c>
      <c r="J71" s="36">
        <f>SUM(J72:J74)</f>
        <v>11468646</v>
      </c>
      <c r="K71" s="36"/>
      <c r="L71" s="19"/>
    </row>
    <row r="72" spans="1:15" s="44" customFormat="1" ht="27" customHeight="1">
      <c r="A72" s="49" t="s">
        <v>81</v>
      </c>
      <c r="B72" s="109" t="s">
        <v>98</v>
      </c>
      <c r="C72" s="135">
        <v>9629281</v>
      </c>
      <c r="D72" s="136">
        <v>9629281</v>
      </c>
      <c r="E72" s="137">
        <v>9629281</v>
      </c>
      <c r="F72" s="63"/>
      <c r="G72" s="41"/>
      <c r="H72" s="41"/>
      <c r="I72" s="42">
        <f>C72+F72</f>
        <v>9629281</v>
      </c>
      <c r="J72" s="42">
        <f t="shared" ref="J72:J74" si="20">D72+G72</f>
        <v>9629281</v>
      </c>
      <c r="K72" s="42"/>
      <c r="L72" s="43"/>
    </row>
    <row r="73" spans="1:15" ht="42" customHeight="1">
      <c r="A73" s="49" t="s">
        <v>99</v>
      </c>
      <c r="B73" s="109" t="s">
        <v>100</v>
      </c>
      <c r="C73" s="135">
        <v>1709407</v>
      </c>
      <c r="D73" s="136">
        <v>1709407</v>
      </c>
      <c r="E73" s="137">
        <v>1709407</v>
      </c>
      <c r="F73" s="62"/>
      <c r="G73" s="5"/>
      <c r="H73" s="5"/>
      <c r="I73" s="36">
        <f>C73+F73</f>
        <v>1709407</v>
      </c>
      <c r="J73" s="36">
        <f t="shared" si="20"/>
        <v>1709407</v>
      </c>
      <c r="K73" s="36"/>
      <c r="L73" s="19"/>
    </row>
    <row r="74" spans="1:15" ht="44.25" customHeight="1">
      <c r="A74" s="49" t="s">
        <v>82</v>
      </c>
      <c r="B74" s="109" t="s">
        <v>101</v>
      </c>
      <c r="C74" s="135">
        <v>165146</v>
      </c>
      <c r="D74" s="136">
        <v>129958</v>
      </c>
      <c r="E74" s="137">
        <v>133459</v>
      </c>
      <c r="F74" s="53"/>
      <c r="G74" s="28"/>
      <c r="H74" s="28"/>
      <c r="I74" s="36">
        <f>C74+F74</f>
        <v>165146</v>
      </c>
      <c r="J74" s="36">
        <f t="shared" si="20"/>
        <v>129958</v>
      </c>
      <c r="K74" s="36"/>
      <c r="L74" s="19"/>
    </row>
    <row r="75" spans="1:15" ht="14.25" customHeight="1">
      <c r="A75" s="20"/>
      <c r="B75" s="110"/>
      <c r="C75" s="132"/>
      <c r="D75" s="133"/>
      <c r="E75" s="134"/>
      <c r="F75" s="53"/>
      <c r="G75" s="28"/>
      <c r="H75" s="28"/>
      <c r="I75" s="36"/>
      <c r="J75" s="36"/>
      <c r="K75" s="36"/>
      <c r="L75" s="19"/>
    </row>
    <row r="76" spans="1:15" ht="32.25" customHeight="1">
      <c r="A76" s="81" t="s">
        <v>71</v>
      </c>
      <c r="B76" s="107" t="s">
        <v>137</v>
      </c>
      <c r="C76" s="141">
        <f>SUM(C77:C134)</f>
        <v>8421223.4000000004</v>
      </c>
      <c r="D76" s="142">
        <f>SUM(D77:D134)</f>
        <v>7957238.0000000009</v>
      </c>
      <c r="E76" s="143">
        <f>SUM(E77:E134)</f>
        <v>6419989.7999999998</v>
      </c>
      <c r="F76" s="53">
        <f>SUM(F78:F132)</f>
        <v>0</v>
      </c>
      <c r="G76" s="28">
        <f>SUM(G78:G132)</f>
        <v>268562</v>
      </c>
      <c r="H76" s="28"/>
      <c r="I76" s="36" t="e">
        <f>SUM(I78:I132)</f>
        <v>#REF!</v>
      </c>
      <c r="J76" s="36" t="e">
        <f>SUM(J78:J132)</f>
        <v>#REF!</v>
      </c>
      <c r="K76" s="36"/>
      <c r="L76" s="19"/>
    </row>
    <row r="77" spans="1:15" s="44" customFormat="1" ht="30" customHeight="1">
      <c r="A77" s="49" t="s">
        <v>262</v>
      </c>
      <c r="B77" s="109" t="s">
        <v>263</v>
      </c>
      <c r="C77" s="73">
        <v>988659.1</v>
      </c>
      <c r="D77" s="151">
        <v>918411.2</v>
      </c>
      <c r="E77" s="152">
        <v>843036</v>
      </c>
      <c r="F77" s="63"/>
      <c r="G77" s="41"/>
      <c r="H77" s="41"/>
      <c r="I77" s="42"/>
      <c r="J77" s="42"/>
      <c r="K77" s="42"/>
      <c r="L77" s="43"/>
    </row>
    <row r="78" spans="1:15" s="44" customFormat="1" ht="45" customHeight="1">
      <c r="A78" s="47" t="s">
        <v>301</v>
      </c>
      <c r="B78" s="111" t="s">
        <v>207</v>
      </c>
      <c r="C78" s="141">
        <v>17319.900000000001</v>
      </c>
      <c r="D78" s="142">
        <v>0</v>
      </c>
      <c r="E78" s="143">
        <v>0</v>
      </c>
      <c r="F78" s="63"/>
      <c r="G78" s="41"/>
      <c r="H78" s="41"/>
      <c r="I78" s="42">
        <f>C79+F78</f>
        <v>12416.8</v>
      </c>
      <c r="J78" s="42">
        <f>D79+G78</f>
        <v>0</v>
      </c>
      <c r="K78" s="42"/>
      <c r="L78" s="43"/>
    </row>
    <row r="79" spans="1:15" s="44" customFormat="1" ht="32.25" customHeight="1">
      <c r="A79" s="47" t="s">
        <v>135</v>
      </c>
      <c r="B79" s="71" t="s">
        <v>244</v>
      </c>
      <c r="C79" s="153">
        <v>12416.8</v>
      </c>
      <c r="D79" s="136">
        <v>0</v>
      </c>
      <c r="E79" s="137">
        <v>0</v>
      </c>
      <c r="F79" s="63"/>
      <c r="G79" s="41"/>
      <c r="H79" s="41"/>
      <c r="I79" s="42"/>
      <c r="J79" s="42"/>
      <c r="K79" s="42"/>
      <c r="L79" s="43"/>
    </row>
    <row r="80" spans="1:15" s="44" customFormat="1" ht="40.5" customHeight="1">
      <c r="A80" s="47" t="s">
        <v>208</v>
      </c>
      <c r="B80" s="112" t="s">
        <v>209</v>
      </c>
      <c r="C80" s="135">
        <v>1069.0999999999999</v>
      </c>
      <c r="D80" s="136">
        <v>1069.0999999999999</v>
      </c>
      <c r="E80" s="137">
        <v>1069.0999999999999</v>
      </c>
      <c r="F80" s="63"/>
      <c r="G80" s="41"/>
      <c r="H80" s="41"/>
      <c r="I80" s="42"/>
      <c r="J80" s="42"/>
      <c r="K80" s="42"/>
      <c r="L80" s="43"/>
    </row>
    <row r="81" spans="1:12" s="44" customFormat="1" ht="55.5" customHeight="1">
      <c r="A81" s="47" t="s">
        <v>211</v>
      </c>
      <c r="B81" s="109" t="s">
        <v>210</v>
      </c>
      <c r="C81" s="135">
        <v>2850.5</v>
      </c>
      <c r="D81" s="136">
        <v>2850.5</v>
      </c>
      <c r="E81" s="137">
        <v>2844.5</v>
      </c>
      <c r="F81" s="63"/>
      <c r="G81" s="41"/>
      <c r="H81" s="41"/>
      <c r="I81" s="42">
        <f t="shared" ref="I81:J83" si="21">C82+F81</f>
        <v>92330</v>
      </c>
      <c r="J81" s="42">
        <f t="shared" si="21"/>
        <v>92330</v>
      </c>
      <c r="K81" s="42"/>
      <c r="L81" s="43"/>
    </row>
    <row r="82" spans="1:12" s="44" customFormat="1" ht="54.75" customHeight="1">
      <c r="A82" s="47" t="s">
        <v>83</v>
      </c>
      <c r="B82" s="109" t="s">
        <v>102</v>
      </c>
      <c r="C82" s="135">
        <v>92330</v>
      </c>
      <c r="D82" s="136">
        <v>92330</v>
      </c>
      <c r="E82" s="137">
        <v>92805.1</v>
      </c>
      <c r="F82" s="86"/>
      <c r="G82" s="85"/>
      <c r="H82" s="85"/>
      <c r="I82" s="42">
        <f t="shared" si="21"/>
        <v>630461.69999999995</v>
      </c>
      <c r="J82" s="42">
        <f t="shared" si="21"/>
        <v>642962.6</v>
      </c>
      <c r="K82" s="42"/>
      <c r="L82" s="43"/>
    </row>
    <row r="83" spans="1:12" s="44" customFormat="1" ht="55.5" customHeight="1">
      <c r="A83" s="47" t="s">
        <v>192</v>
      </c>
      <c r="B83" s="109" t="s">
        <v>103</v>
      </c>
      <c r="C83" s="135">
        <v>630461.69999999995</v>
      </c>
      <c r="D83" s="136">
        <v>642962.6</v>
      </c>
      <c r="E83" s="137">
        <v>655741.19999999995</v>
      </c>
      <c r="F83" s="63"/>
      <c r="G83" s="41"/>
      <c r="H83" s="41"/>
      <c r="I83" s="42">
        <f t="shared" si="21"/>
        <v>1080</v>
      </c>
      <c r="J83" s="42">
        <f t="shared" si="21"/>
        <v>1080</v>
      </c>
      <c r="K83" s="42"/>
      <c r="L83" s="43"/>
    </row>
    <row r="84" spans="1:12" s="44" customFormat="1" ht="69.75" customHeight="1">
      <c r="A84" s="47" t="s">
        <v>84</v>
      </c>
      <c r="B84" s="109" t="s">
        <v>104</v>
      </c>
      <c r="C84" s="135">
        <v>1080</v>
      </c>
      <c r="D84" s="136">
        <v>1080</v>
      </c>
      <c r="E84" s="137">
        <v>1080</v>
      </c>
      <c r="F84" s="63"/>
      <c r="G84" s="41"/>
      <c r="H84" s="41"/>
      <c r="I84" s="42"/>
      <c r="J84" s="42"/>
      <c r="K84" s="42"/>
      <c r="L84" s="43"/>
    </row>
    <row r="85" spans="1:12" s="45" customFormat="1" ht="43.5" customHeight="1">
      <c r="A85" s="82" t="s">
        <v>212</v>
      </c>
      <c r="B85" s="112" t="s">
        <v>213</v>
      </c>
      <c r="C85" s="135">
        <v>14647.6</v>
      </c>
      <c r="D85" s="136">
        <v>14647.6</v>
      </c>
      <c r="E85" s="137">
        <v>14846.4</v>
      </c>
      <c r="F85" s="63"/>
      <c r="G85" s="41"/>
      <c r="H85" s="41"/>
      <c r="I85" s="42">
        <f t="shared" ref="I85:J88" si="22">C86+F85</f>
        <v>35017.5</v>
      </c>
      <c r="J85" s="42">
        <f t="shared" si="22"/>
        <v>33606.1</v>
      </c>
      <c r="K85" s="42"/>
      <c r="L85" s="43"/>
    </row>
    <row r="86" spans="1:12" s="45" customFormat="1" ht="86.25" customHeight="1">
      <c r="A86" s="47" t="s">
        <v>183</v>
      </c>
      <c r="B86" s="109" t="s">
        <v>182</v>
      </c>
      <c r="C86" s="135">
        <v>35017.5</v>
      </c>
      <c r="D86" s="136">
        <v>33606.1</v>
      </c>
      <c r="E86" s="137">
        <v>396497.4</v>
      </c>
      <c r="F86" s="63"/>
      <c r="G86" s="41"/>
      <c r="H86" s="41"/>
      <c r="I86" s="42">
        <f t="shared" si="22"/>
        <v>500626</v>
      </c>
      <c r="J86" s="42">
        <f t="shared" si="22"/>
        <v>139999.29999999999</v>
      </c>
      <c r="K86" s="42"/>
      <c r="L86" s="43"/>
    </row>
    <row r="87" spans="1:12" s="45" customFormat="1" ht="57" customHeight="1">
      <c r="A87" s="47" t="s">
        <v>165</v>
      </c>
      <c r="B87" s="109" t="s">
        <v>166</v>
      </c>
      <c r="C87" s="135">
        <v>500626</v>
      </c>
      <c r="D87" s="136">
        <v>139999.29999999999</v>
      </c>
      <c r="E87" s="137">
        <v>127919</v>
      </c>
      <c r="F87" s="63"/>
      <c r="G87" s="41"/>
      <c r="H87" s="41"/>
      <c r="I87" s="42">
        <f t="shared" si="22"/>
        <v>39788</v>
      </c>
      <c r="J87" s="42">
        <f t="shared" si="22"/>
        <v>39788</v>
      </c>
      <c r="K87" s="42"/>
      <c r="L87" s="43"/>
    </row>
    <row r="88" spans="1:12" s="45" customFormat="1" ht="69" customHeight="1">
      <c r="A88" s="47" t="s">
        <v>228</v>
      </c>
      <c r="B88" s="109" t="s">
        <v>152</v>
      </c>
      <c r="C88" s="135">
        <v>39788</v>
      </c>
      <c r="D88" s="136">
        <v>39788</v>
      </c>
      <c r="E88" s="137">
        <v>39788</v>
      </c>
      <c r="F88" s="63"/>
      <c r="G88" s="41"/>
      <c r="H88" s="41"/>
      <c r="I88" s="42">
        <f t="shared" si="22"/>
        <v>0</v>
      </c>
      <c r="J88" s="42">
        <f t="shared" si="22"/>
        <v>268562</v>
      </c>
      <c r="K88" s="42"/>
      <c r="L88" s="43"/>
    </row>
    <row r="89" spans="1:12" s="45" customFormat="1" ht="44.25" customHeight="1">
      <c r="A89" s="47" t="s">
        <v>296</v>
      </c>
      <c r="B89" s="109" t="s">
        <v>257</v>
      </c>
      <c r="C89" s="135">
        <v>0</v>
      </c>
      <c r="D89" s="136">
        <v>268562</v>
      </c>
      <c r="E89" s="137">
        <v>106438</v>
      </c>
      <c r="F89" s="63"/>
      <c r="G89" s="41"/>
      <c r="H89" s="41"/>
      <c r="I89" s="42"/>
      <c r="J89" s="42"/>
      <c r="K89" s="42"/>
      <c r="L89" s="43"/>
    </row>
    <row r="90" spans="1:12" s="45" customFormat="1" ht="42" customHeight="1">
      <c r="A90" s="83" t="s">
        <v>297</v>
      </c>
      <c r="B90" s="112" t="s">
        <v>214</v>
      </c>
      <c r="C90" s="135">
        <v>45978.1</v>
      </c>
      <c r="D90" s="136">
        <v>2208.8000000000002</v>
      </c>
      <c r="E90" s="137">
        <v>20958.900000000001</v>
      </c>
      <c r="F90" s="63"/>
      <c r="G90" s="41"/>
      <c r="H90" s="41"/>
      <c r="I90" s="42">
        <f>C91+F90</f>
        <v>103879.4</v>
      </c>
      <c r="J90" s="42">
        <f>D91+G90</f>
        <v>0</v>
      </c>
      <c r="K90" s="42"/>
      <c r="L90" s="43"/>
    </row>
    <row r="91" spans="1:12" s="45" customFormat="1" ht="54.75" customHeight="1">
      <c r="A91" s="47" t="s">
        <v>155</v>
      </c>
      <c r="B91" s="109" t="s">
        <v>156</v>
      </c>
      <c r="C91" s="135">
        <v>103879.4</v>
      </c>
      <c r="D91" s="136">
        <v>0</v>
      </c>
      <c r="E91" s="137">
        <v>0</v>
      </c>
      <c r="F91" s="63"/>
      <c r="G91" s="41"/>
      <c r="H91" s="41"/>
      <c r="I91" s="42"/>
      <c r="J91" s="42"/>
      <c r="K91" s="42"/>
      <c r="L91" s="43"/>
    </row>
    <row r="92" spans="1:12" s="45" customFormat="1" ht="28.5" customHeight="1">
      <c r="A92" s="47" t="s">
        <v>300</v>
      </c>
      <c r="B92" s="111" t="s">
        <v>217</v>
      </c>
      <c r="C92" s="135">
        <v>0</v>
      </c>
      <c r="D92" s="136">
        <v>71707.3</v>
      </c>
      <c r="E92" s="137">
        <v>0</v>
      </c>
      <c r="F92" s="63"/>
      <c r="G92" s="41"/>
      <c r="H92" s="41"/>
      <c r="I92" s="42"/>
      <c r="J92" s="42"/>
      <c r="K92" s="42"/>
      <c r="L92" s="43"/>
    </row>
    <row r="93" spans="1:12" s="45" customFormat="1" ht="31.5" customHeight="1">
      <c r="A93" s="47" t="s">
        <v>219</v>
      </c>
      <c r="B93" s="111" t="s">
        <v>218</v>
      </c>
      <c r="C93" s="135">
        <v>10366.700000000001</v>
      </c>
      <c r="D93" s="136">
        <v>0</v>
      </c>
      <c r="E93" s="137">
        <v>0</v>
      </c>
      <c r="F93" s="63"/>
      <c r="G93" s="41"/>
      <c r="H93" s="41"/>
      <c r="I93" s="42"/>
      <c r="J93" s="42"/>
      <c r="K93" s="42"/>
      <c r="L93" s="43"/>
    </row>
    <row r="94" spans="1:12" s="45" customFormat="1" ht="28.5" customHeight="1">
      <c r="A94" s="82" t="s">
        <v>215</v>
      </c>
      <c r="B94" s="113" t="s">
        <v>216</v>
      </c>
      <c r="C94" s="135">
        <v>15317.5</v>
      </c>
      <c r="D94" s="136">
        <v>14312.1</v>
      </c>
      <c r="E94" s="137">
        <v>15458.7</v>
      </c>
      <c r="F94" s="63"/>
      <c r="G94" s="41"/>
      <c r="H94" s="41"/>
      <c r="I94" s="42"/>
      <c r="J94" s="42"/>
      <c r="K94" s="42"/>
      <c r="L94" s="43"/>
    </row>
    <row r="95" spans="1:12" s="45" customFormat="1" ht="28.5" customHeight="1">
      <c r="A95" s="47" t="s">
        <v>223</v>
      </c>
      <c r="B95" s="113" t="s">
        <v>222</v>
      </c>
      <c r="C95" s="135">
        <v>0</v>
      </c>
      <c r="D95" s="136">
        <v>309188.2</v>
      </c>
      <c r="E95" s="137">
        <v>0</v>
      </c>
      <c r="F95" s="63"/>
      <c r="G95" s="41"/>
      <c r="H95" s="41"/>
      <c r="I95" s="42">
        <f>C96+F95</f>
        <v>40313.199999999997</v>
      </c>
      <c r="J95" s="42">
        <f>D96+G95</f>
        <v>40313.199999999997</v>
      </c>
      <c r="K95" s="42"/>
      <c r="L95" s="43"/>
    </row>
    <row r="96" spans="1:12" s="45" customFormat="1" ht="30.75" customHeight="1">
      <c r="A96" s="47" t="s">
        <v>161</v>
      </c>
      <c r="B96" s="109" t="s">
        <v>162</v>
      </c>
      <c r="C96" s="135">
        <v>40313.199999999997</v>
      </c>
      <c r="D96" s="136">
        <v>40313.199999999997</v>
      </c>
      <c r="E96" s="137">
        <v>40190.6</v>
      </c>
      <c r="F96" s="63"/>
      <c r="G96" s="41"/>
      <c r="H96" s="41"/>
      <c r="I96" s="42">
        <f>C97+F96</f>
        <v>9410</v>
      </c>
      <c r="J96" s="42">
        <f>D97+G96</f>
        <v>9410</v>
      </c>
      <c r="K96" s="42"/>
      <c r="L96" s="43"/>
    </row>
    <row r="97" spans="1:12" s="45" customFormat="1" ht="41.25" customHeight="1">
      <c r="A97" s="47" t="s">
        <v>148</v>
      </c>
      <c r="B97" s="109" t="s">
        <v>149</v>
      </c>
      <c r="C97" s="135">
        <v>9410</v>
      </c>
      <c r="D97" s="136">
        <v>9410</v>
      </c>
      <c r="E97" s="137">
        <v>9354</v>
      </c>
      <c r="F97" s="63"/>
      <c r="G97" s="41"/>
      <c r="H97" s="41"/>
      <c r="I97" s="42"/>
      <c r="J97" s="42"/>
      <c r="K97" s="42"/>
      <c r="L97" s="43"/>
    </row>
    <row r="98" spans="1:12" s="45" customFormat="1" ht="57" customHeight="1">
      <c r="A98" s="82" t="s">
        <v>226</v>
      </c>
      <c r="B98" s="112" t="s">
        <v>227</v>
      </c>
      <c r="C98" s="135">
        <v>137267.29999999999</v>
      </c>
      <c r="D98" s="136">
        <v>0</v>
      </c>
      <c r="E98" s="137">
        <v>63125.2</v>
      </c>
      <c r="F98" s="63"/>
      <c r="G98" s="41"/>
      <c r="H98" s="41"/>
      <c r="I98" s="42"/>
      <c r="J98" s="42"/>
      <c r="K98" s="42"/>
      <c r="L98" s="43"/>
    </row>
    <row r="99" spans="1:12" s="45" customFormat="1" ht="40.5" customHeight="1">
      <c r="A99" s="47" t="s">
        <v>150</v>
      </c>
      <c r="B99" s="109" t="s">
        <v>151</v>
      </c>
      <c r="C99" s="135">
        <v>12455.6</v>
      </c>
      <c r="D99" s="136">
        <v>8017.5</v>
      </c>
      <c r="E99" s="137">
        <v>8017.5</v>
      </c>
      <c r="F99" s="63"/>
      <c r="G99" s="41"/>
      <c r="H99" s="41"/>
      <c r="I99" s="42">
        <f>C100+F99</f>
        <v>25000</v>
      </c>
      <c r="J99" s="42">
        <f>D100+G99</f>
        <v>9000</v>
      </c>
      <c r="K99" s="42"/>
      <c r="L99" s="43"/>
    </row>
    <row r="100" spans="1:12" s="45" customFormat="1" ht="43.5" customHeight="1">
      <c r="A100" s="47" t="s">
        <v>146</v>
      </c>
      <c r="B100" s="109" t="s">
        <v>147</v>
      </c>
      <c r="C100" s="135">
        <v>25000</v>
      </c>
      <c r="D100" s="136">
        <v>9000</v>
      </c>
      <c r="E100" s="137">
        <v>0</v>
      </c>
      <c r="F100" s="63"/>
      <c r="G100" s="41"/>
      <c r="H100" s="41"/>
      <c r="I100" s="42"/>
      <c r="J100" s="42"/>
      <c r="K100" s="42"/>
      <c r="L100" s="43"/>
    </row>
    <row r="101" spans="1:12" s="45" customFormat="1" ht="44.25" customHeight="1">
      <c r="A101" s="47" t="s">
        <v>229</v>
      </c>
      <c r="B101" s="111" t="s">
        <v>230</v>
      </c>
      <c r="C101" s="135">
        <v>0</v>
      </c>
      <c r="D101" s="136">
        <v>0</v>
      </c>
      <c r="E101" s="137">
        <v>124963.8</v>
      </c>
      <c r="F101" s="63"/>
      <c r="G101" s="41"/>
      <c r="H101" s="41"/>
      <c r="I101" s="42">
        <f>C102+F101</f>
        <v>540987.19999999995</v>
      </c>
      <c r="J101" s="42">
        <f>D102+G101</f>
        <v>599619</v>
      </c>
      <c r="K101" s="42"/>
      <c r="L101" s="43"/>
    </row>
    <row r="102" spans="1:12" s="45" customFormat="1" ht="66" customHeight="1">
      <c r="A102" s="47" t="s">
        <v>157</v>
      </c>
      <c r="B102" s="109" t="s">
        <v>158</v>
      </c>
      <c r="C102" s="135">
        <v>540987.19999999995</v>
      </c>
      <c r="D102" s="136">
        <v>599619</v>
      </c>
      <c r="E102" s="137">
        <v>0</v>
      </c>
      <c r="F102" s="63"/>
      <c r="G102" s="41"/>
      <c r="H102" s="41"/>
      <c r="I102" s="42" t="e">
        <f>#REF!+F102</f>
        <v>#REF!</v>
      </c>
      <c r="J102" s="42" t="e">
        <f>#REF!+G102</f>
        <v>#REF!</v>
      </c>
      <c r="K102" s="42"/>
      <c r="L102" s="43"/>
    </row>
    <row r="103" spans="1:12" s="45" customFormat="1" ht="42" customHeight="1">
      <c r="A103" s="47" t="s">
        <v>163</v>
      </c>
      <c r="B103" s="109" t="s">
        <v>164</v>
      </c>
      <c r="C103" s="135">
        <v>199311.8</v>
      </c>
      <c r="D103" s="136">
        <v>423172.8</v>
      </c>
      <c r="E103" s="137">
        <v>641125</v>
      </c>
      <c r="F103" s="63"/>
      <c r="G103" s="41"/>
      <c r="H103" s="41"/>
      <c r="I103" s="42"/>
      <c r="J103" s="42"/>
      <c r="K103" s="42"/>
      <c r="L103" s="43"/>
    </row>
    <row r="104" spans="1:12" s="45" customFormat="1" ht="30" customHeight="1">
      <c r="A104" s="47" t="s">
        <v>220</v>
      </c>
      <c r="B104" s="111" t="s">
        <v>221</v>
      </c>
      <c r="C104" s="135">
        <v>16595.2</v>
      </c>
      <c r="D104" s="136">
        <v>0</v>
      </c>
      <c r="E104" s="137">
        <v>0</v>
      </c>
      <c r="F104" s="63">
        <v>0</v>
      </c>
      <c r="G104" s="41"/>
      <c r="H104" s="41"/>
      <c r="I104" s="42"/>
      <c r="J104" s="42"/>
      <c r="K104" s="42"/>
      <c r="L104" s="43"/>
    </row>
    <row r="105" spans="1:12" s="45" customFormat="1" ht="57" customHeight="1">
      <c r="A105" s="47" t="s">
        <v>293</v>
      </c>
      <c r="B105" s="111" t="s">
        <v>261</v>
      </c>
      <c r="C105" s="135">
        <v>8100</v>
      </c>
      <c r="D105" s="136">
        <v>7200</v>
      </c>
      <c r="E105" s="137">
        <v>0</v>
      </c>
      <c r="F105" s="63"/>
      <c r="G105" s="41"/>
      <c r="H105" s="41"/>
      <c r="I105" s="42"/>
      <c r="J105" s="42"/>
      <c r="K105" s="42"/>
      <c r="L105" s="43"/>
    </row>
    <row r="106" spans="1:12" s="23" customFormat="1" ht="69.75" customHeight="1">
      <c r="A106" s="47" t="s">
        <v>302</v>
      </c>
      <c r="B106" s="111" t="s">
        <v>260</v>
      </c>
      <c r="C106" s="135">
        <v>1493.8</v>
      </c>
      <c r="D106" s="136">
        <v>17241.2</v>
      </c>
      <c r="E106" s="137">
        <v>363.8</v>
      </c>
      <c r="F106" s="53"/>
      <c r="G106" s="28"/>
      <c r="H106" s="28"/>
      <c r="I106" s="36"/>
      <c r="J106" s="36"/>
      <c r="K106" s="36"/>
      <c r="L106" s="19"/>
    </row>
    <row r="107" spans="1:12" s="44" customFormat="1" ht="69.75" customHeight="1">
      <c r="A107" s="47" t="s">
        <v>105</v>
      </c>
      <c r="B107" s="109" t="s">
        <v>106</v>
      </c>
      <c r="C107" s="135">
        <v>34939.1</v>
      </c>
      <c r="D107" s="136">
        <v>34939.1</v>
      </c>
      <c r="E107" s="137">
        <v>34939.1</v>
      </c>
      <c r="F107" s="63"/>
      <c r="G107" s="41"/>
      <c r="H107" s="41"/>
      <c r="I107" s="42"/>
      <c r="J107" s="42"/>
      <c r="K107" s="42"/>
      <c r="L107" s="43"/>
    </row>
    <row r="108" spans="1:12" s="44" customFormat="1" ht="66" customHeight="1">
      <c r="A108" s="47" t="s">
        <v>258</v>
      </c>
      <c r="B108" s="109" t="s">
        <v>259</v>
      </c>
      <c r="C108" s="135">
        <v>9050</v>
      </c>
      <c r="D108" s="136">
        <v>0</v>
      </c>
      <c r="E108" s="137">
        <v>0</v>
      </c>
      <c r="F108" s="63"/>
      <c r="G108" s="41"/>
      <c r="H108" s="41"/>
      <c r="I108" s="42">
        <f>C109+F108</f>
        <v>14216.1</v>
      </c>
      <c r="J108" s="42">
        <f>D109+G108</f>
        <v>13991</v>
      </c>
      <c r="K108" s="42"/>
      <c r="L108" s="43"/>
    </row>
    <row r="109" spans="1:12" s="44" customFormat="1" ht="45" customHeight="1">
      <c r="A109" s="47" t="s">
        <v>97</v>
      </c>
      <c r="B109" s="109" t="s">
        <v>107</v>
      </c>
      <c r="C109" s="141">
        <v>14216.1</v>
      </c>
      <c r="D109" s="142">
        <v>13991</v>
      </c>
      <c r="E109" s="143">
        <v>13050.4</v>
      </c>
      <c r="F109" s="63"/>
      <c r="G109" s="41"/>
      <c r="H109" s="41"/>
      <c r="I109" s="42"/>
      <c r="J109" s="42"/>
      <c r="K109" s="42"/>
      <c r="L109" s="43"/>
    </row>
    <row r="110" spans="1:12" s="44" customFormat="1" ht="53.25" customHeight="1">
      <c r="A110" s="82" t="s">
        <v>242</v>
      </c>
      <c r="B110" s="72" t="s">
        <v>243</v>
      </c>
      <c r="C110" s="141">
        <v>9352</v>
      </c>
      <c r="D110" s="142">
        <v>9352</v>
      </c>
      <c r="E110" s="143">
        <v>9352</v>
      </c>
      <c r="F110" s="63"/>
      <c r="G110" s="41"/>
      <c r="H110" s="41"/>
      <c r="I110" s="42"/>
      <c r="J110" s="42"/>
      <c r="K110" s="42"/>
      <c r="L110" s="43"/>
    </row>
    <row r="111" spans="1:12" s="44" customFormat="1" ht="45" customHeight="1">
      <c r="A111" s="82" t="s">
        <v>240</v>
      </c>
      <c r="B111" s="113" t="s">
        <v>241</v>
      </c>
      <c r="C111" s="141">
        <v>7820.2</v>
      </c>
      <c r="D111" s="142">
        <v>7820.2</v>
      </c>
      <c r="E111" s="143">
        <v>7848.6</v>
      </c>
      <c r="F111" s="63"/>
      <c r="G111" s="41"/>
      <c r="H111" s="41"/>
      <c r="I111" s="42">
        <f>C112+F111</f>
        <v>14532.2</v>
      </c>
      <c r="J111" s="42">
        <f>D112+G111</f>
        <v>12150</v>
      </c>
      <c r="K111" s="42"/>
      <c r="L111" s="43"/>
    </row>
    <row r="112" spans="1:12" s="44" customFormat="1" ht="31.5" customHeight="1">
      <c r="A112" s="47" t="s">
        <v>108</v>
      </c>
      <c r="B112" s="109" t="s">
        <v>311</v>
      </c>
      <c r="C112" s="135">
        <v>14532.2</v>
      </c>
      <c r="D112" s="136">
        <v>12150</v>
      </c>
      <c r="E112" s="137">
        <v>12150</v>
      </c>
      <c r="F112" s="63"/>
      <c r="G112" s="41"/>
      <c r="H112" s="41"/>
      <c r="I112" s="42"/>
      <c r="J112" s="42"/>
      <c r="K112" s="42"/>
      <c r="L112" s="43"/>
    </row>
    <row r="113" spans="1:13" s="44" customFormat="1" ht="47.25" customHeight="1">
      <c r="A113" s="82" t="s">
        <v>303</v>
      </c>
      <c r="B113" s="112" t="s">
        <v>231</v>
      </c>
      <c r="C113" s="135">
        <v>213490.7</v>
      </c>
      <c r="D113" s="136">
        <v>0</v>
      </c>
      <c r="E113" s="137">
        <v>0</v>
      </c>
      <c r="F113" s="63"/>
      <c r="G113" s="41"/>
      <c r="H113" s="41"/>
      <c r="I113" s="42"/>
      <c r="J113" s="42"/>
      <c r="K113" s="42"/>
      <c r="L113" s="43"/>
    </row>
    <row r="114" spans="1:13" s="44" customFormat="1" ht="33" customHeight="1">
      <c r="A114" s="82" t="s">
        <v>232</v>
      </c>
      <c r="B114" s="112" t="s">
        <v>233</v>
      </c>
      <c r="C114" s="135">
        <v>23573.599999999999</v>
      </c>
      <c r="D114" s="136">
        <v>26769.200000000001</v>
      </c>
      <c r="E114" s="137">
        <v>27404.799999999999</v>
      </c>
      <c r="F114" s="63"/>
      <c r="G114" s="41"/>
      <c r="H114" s="41"/>
      <c r="I114" s="42"/>
      <c r="J114" s="42"/>
      <c r="K114" s="42"/>
      <c r="L114" s="43"/>
    </row>
    <row r="115" spans="1:13" s="44" customFormat="1" ht="30.75" customHeight="1">
      <c r="A115" s="49" t="s">
        <v>295</v>
      </c>
      <c r="B115" s="109" t="s">
        <v>269</v>
      </c>
      <c r="C115" s="135">
        <v>9488.7000000000007</v>
      </c>
      <c r="D115" s="136">
        <v>7521.5</v>
      </c>
      <c r="E115" s="137">
        <v>8780.6</v>
      </c>
      <c r="F115" s="63"/>
      <c r="G115" s="41"/>
      <c r="H115" s="41"/>
      <c r="I115" s="42"/>
      <c r="J115" s="42"/>
      <c r="K115" s="42"/>
      <c r="L115" s="43"/>
    </row>
    <row r="116" spans="1:13" s="44" customFormat="1" ht="42.75" customHeight="1">
      <c r="A116" s="82" t="s">
        <v>264</v>
      </c>
      <c r="B116" s="112" t="s">
        <v>265</v>
      </c>
      <c r="C116" s="135">
        <v>91865.4</v>
      </c>
      <c r="D116" s="136">
        <v>79112.3</v>
      </c>
      <c r="E116" s="137">
        <v>91168.8</v>
      </c>
      <c r="F116" s="63"/>
      <c r="G116" s="41"/>
      <c r="H116" s="41"/>
      <c r="I116" s="42"/>
      <c r="J116" s="42"/>
      <c r="K116" s="42"/>
      <c r="L116" s="43"/>
    </row>
    <row r="117" spans="1:13" s="44" customFormat="1" ht="39" customHeight="1">
      <c r="A117" s="82" t="s">
        <v>267</v>
      </c>
      <c r="B117" s="112" t="s">
        <v>268</v>
      </c>
      <c r="C117" s="135">
        <v>112058.6</v>
      </c>
      <c r="D117" s="136">
        <v>106734.39999999999</v>
      </c>
      <c r="E117" s="137">
        <v>106734.39999999999</v>
      </c>
      <c r="F117" s="63"/>
      <c r="G117" s="41"/>
      <c r="H117" s="41"/>
      <c r="I117" s="42"/>
      <c r="J117" s="42"/>
      <c r="K117" s="42"/>
      <c r="L117" s="43"/>
    </row>
    <row r="118" spans="1:13" s="44" customFormat="1" ht="44.25" customHeight="1">
      <c r="A118" s="47" t="s">
        <v>245</v>
      </c>
      <c r="B118" s="112" t="s">
        <v>246</v>
      </c>
      <c r="C118" s="135">
        <v>2008.5</v>
      </c>
      <c r="D118" s="136">
        <v>0</v>
      </c>
      <c r="E118" s="137">
        <v>0</v>
      </c>
      <c r="F118" s="63"/>
      <c r="G118" s="41"/>
      <c r="H118" s="41"/>
      <c r="I118" s="42"/>
      <c r="J118" s="42"/>
      <c r="K118" s="42"/>
      <c r="L118" s="43"/>
    </row>
    <row r="119" spans="1:13" s="44" customFormat="1" ht="43.5" customHeight="1">
      <c r="A119" s="47" t="s">
        <v>247</v>
      </c>
      <c r="B119" s="114" t="s">
        <v>248</v>
      </c>
      <c r="C119" s="135">
        <v>10270</v>
      </c>
      <c r="D119" s="136">
        <v>10270</v>
      </c>
      <c r="E119" s="137">
        <v>10270</v>
      </c>
      <c r="F119" s="63"/>
      <c r="G119" s="41"/>
      <c r="H119" s="41"/>
      <c r="I119" s="42">
        <f>C121+F119</f>
        <v>466411.5</v>
      </c>
      <c r="J119" s="42">
        <f>D121+G119</f>
        <v>686276.4</v>
      </c>
      <c r="K119" s="42"/>
      <c r="L119" s="43"/>
    </row>
    <row r="120" spans="1:13" s="44" customFormat="1" ht="29.25" customHeight="1">
      <c r="A120" s="47" t="s">
        <v>236</v>
      </c>
      <c r="B120" s="111" t="s">
        <v>237</v>
      </c>
      <c r="C120" s="135">
        <v>23269.599999999999</v>
      </c>
      <c r="D120" s="136">
        <v>50150.7</v>
      </c>
      <c r="E120" s="137">
        <v>28792.6</v>
      </c>
      <c r="F120" s="63"/>
      <c r="G120" s="41"/>
      <c r="H120" s="41"/>
      <c r="I120" s="42">
        <f>C122+F120</f>
        <v>79725.100000000006</v>
      </c>
      <c r="J120" s="42">
        <f>D122+G120</f>
        <v>114247</v>
      </c>
      <c r="K120" s="42"/>
      <c r="L120" s="43"/>
      <c r="M120" s="46" t="s">
        <v>239</v>
      </c>
    </row>
    <row r="121" spans="1:13" s="44" customFormat="1" ht="44.25" customHeight="1">
      <c r="A121" s="47" t="s">
        <v>193</v>
      </c>
      <c r="B121" s="109" t="s">
        <v>109</v>
      </c>
      <c r="C121" s="135">
        <v>466411.5</v>
      </c>
      <c r="D121" s="136">
        <v>686276.4</v>
      </c>
      <c r="E121" s="137">
        <v>686276.5</v>
      </c>
      <c r="F121" s="63"/>
      <c r="G121" s="41"/>
      <c r="H121" s="41"/>
      <c r="I121" s="42"/>
      <c r="J121" s="42"/>
      <c r="K121" s="42"/>
      <c r="L121" s="43"/>
    </row>
    <row r="122" spans="1:13" s="44" customFormat="1" ht="42" customHeight="1">
      <c r="A122" s="97" t="s">
        <v>238</v>
      </c>
      <c r="B122" s="115" t="s">
        <v>186</v>
      </c>
      <c r="C122" s="135">
        <v>79725.100000000006</v>
      </c>
      <c r="D122" s="136">
        <v>114247</v>
      </c>
      <c r="E122" s="137">
        <v>169399.5</v>
      </c>
      <c r="F122" s="63"/>
      <c r="G122" s="41"/>
      <c r="H122" s="41"/>
      <c r="I122" s="42" t="e">
        <f>#REF!+F122</f>
        <v>#REF!</v>
      </c>
      <c r="J122" s="42" t="e">
        <f>#REF!+G122</f>
        <v>#REF!</v>
      </c>
      <c r="K122" s="42"/>
      <c r="L122" s="43"/>
    </row>
    <row r="123" spans="1:13" s="44" customFormat="1" ht="54.75" customHeight="1">
      <c r="A123" s="47" t="s">
        <v>224</v>
      </c>
      <c r="B123" s="111" t="s">
        <v>225</v>
      </c>
      <c r="C123" s="135">
        <v>14216</v>
      </c>
      <c r="D123" s="136">
        <v>0</v>
      </c>
      <c r="E123" s="137">
        <v>0</v>
      </c>
      <c r="F123" s="63"/>
      <c r="G123" s="41"/>
      <c r="H123" s="41"/>
      <c r="I123" s="42" t="e">
        <f>#REF!+F123</f>
        <v>#REF!</v>
      </c>
      <c r="J123" s="42" t="e">
        <f>#REF!+G123</f>
        <v>#REF!</v>
      </c>
      <c r="K123" s="42"/>
      <c r="L123" s="43"/>
    </row>
    <row r="124" spans="1:13" s="44" customFormat="1" ht="43.5" customHeight="1">
      <c r="A124" s="47" t="s">
        <v>140</v>
      </c>
      <c r="B124" s="109" t="s">
        <v>141</v>
      </c>
      <c r="C124" s="135">
        <v>88439</v>
      </c>
      <c r="D124" s="136">
        <v>98297.7</v>
      </c>
      <c r="E124" s="137">
        <v>107665.5</v>
      </c>
      <c r="F124" s="63"/>
      <c r="G124" s="41"/>
      <c r="H124" s="41"/>
      <c r="I124" s="42">
        <f>C126+F124</f>
        <v>30000</v>
      </c>
      <c r="J124" s="42">
        <f>D126+G124</f>
        <v>0</v>
      </c>
      <c r="K124" s="42"/>
      <c r="L124" s="43"/>
    </row>
    <row r="125" spans="1:13" s="44" customFormat="1" ht="28.5" customHeight="1">
      <c r="A125" s="47" t="s">
        <v>194</v>
      </c>
      <c r="B125" s="109" t="s">
        <v>110</v>
      </c>
      <c r="C125" s="135">
        <v>333082.5</v>
      </c>
      <c r="D125" s="136">
        <v>333082.5</v>
      </c>
      <c r="E125" s="137">
        <v>347270.9</v>
      </c>
      <c r="F125" s="63"/>
      <c r="G125" s="41"/>
      <c r="H125" s="41"/>
      <c r="I125" s="42">
        <f>C127+F125</f>
        <v>53553.1</v>
      </c>
      <c r="J125" s="42">
        <f>D127+G125</f>
        <v>56148</v>
      </c>
      <c r="K125" s="42"/>
      <c r="L125" s="43"/>
    </row>
    <row r="126" spans="1:13" s="45" customFormat="1" ht="31.5" customHeight="1">
      <c r="A126" s="47" t="s">
        <v>195</v>
      </c>
      <c r="B126" s="109" t="s">
        <v>111</v>
      </c>
      <c r="C126" s="135">
        <f>0+30000</f>
        <v>30000</v>
      </c>
      <c r="D126" s="136">
        <v>0</v>
      </c>
      <c r="E126" s="137">
        <v>0</v>
      </c>
      <c r="F126" s="64"/>
      <c r="G126" s="41"/>
      <c r="H126" s="41"/>
      <c r="I126" s="42">
        <f>C129+F126</f>
        <v>1203178</v>
      </c>
      <c r="J126" s="42">
        <f>D129+G126</f>
        <v>800000</v>
      </c>
      <c r="K126" s="42"/>
      <c r="L126" s="43"/>
    </row>
    <row r="127" spans="1:13" s="45" customFormat="1" ht="42" customHeight="1">
      <c r="A127" s="47" t="s">
        <v>112</v>
      </c>
      <c r="B127" s="109" t="s">
        <v>310</v>
      </c>
      <c r="C127" s="135">
        <v>53553.1</v>
      </c>
      <c r="D127" s="136">
        <v>56148</v>
      </c>
      <c r="E127" s="137">
        <v>20649</v>
      </c>
      <c r="F127" s="64"/>
      <c r="G127" s="41">
        <v>268562</v>
      </c>
      <c r="H127" s="41"/>
      <c r="I127" s="42" t="e">
        <f>#REF!+F127</f>
        <v>#REF!</v>
      </c>
      <c r="J127" s="42" t="e">
        <f>#REF!+G127</f>
        <v>#REF!</v>
      </c>
      <c r="K127" s="42"/>
      <c r="L127" s="43"/>
    </row>
    <row r="128" spans="1:13" s="45" customFormat="1" ht="28.5" customHeight="1">
      <c r="A128" s="47" t="s">
        <v>270</v>
      </c>
      <c r="B128" s="109" t="s">
        <v>271</v>
      </c>
      <c r="C128" s="135">
        <v>53622.2</v>
      </c>
      <c r="D128" s="136">
        <v>15202.4</v>
      </c>
      <c r="E128" s="137">
        <v>53528.5</v>
      </c>
      <c r="F128" s="64"/>
      <c r="G128" s="41"/>
      <c r="H128" s="41"/>
      <c r="I128" s="42"/>
      <c r="J128" s="42"/>
      <c r="K128" s="42"/>
      <c r="L128" s="43"/>
    </row>
    <row r="129" spans="1:12" s="45" customFormat="1" ht="43.5" customHeight="1">
      <c r="A129" s="47" t="s">
        <v>159</v>
      </c>
      <c r="B129" s="109" t="s">
        <v>160</v>
      </c>
      <c r="C129" s="135">
        <v>1203178</v>
      </c>
      <c r="D129" s="136">
        <v>800000</v>
      </c>
      <c r="E129" s="137">
        <v>1200000</v>
      </c>
      <c r="F129" s="64"/>
      <c r="G129" s="41"/>
      <c r="H129" s="41"/>
      <c r="I129" s="42">
        <f t="shared" ref="I129:J132" si="23">C131+F129</f>
        <v>176200</v>
      </c>
      <c r="J129" s="42">
        <f t="shared" si="23"/>
        <v>585300</v>
      </c>
      <c r="K129" s="42"/>
      <c r="L129" s="43"/>
    </row>
    <row r="130" spans="1:12" s="45" customFormat="1" ht="28.5" customHeight="1">
      <c r="A130" s="47" t="s">
        <v>294</v>
      </c>
      <c r="B130" s="111" t="s">
        <v>266</v>
      </c>
      <c r="C130" s="135">
        <v>200489.3</v>
      </c>
      <c r="D130" s="136">
        <v>254220</v>
      </c>
      <c r="E130" s="137">
        <v>265535.59999999998</v>
      </c>
      <c r="F130" s="64"/>
      <c r="G130" s="41"/>
      <c r="H130" s="41"/>
      <c r="I130" s="42">
        <f t="shared" si="23"/>
        <v>1100000</v>
      </c>
      <c r="J130" s="42">
        <f t="shared" si="23"/>
        <v>0</v>
      </c>
      <c r="K130" s="42"/>
      <c r="L130" s="43"/>
    </row>
    <row r="131" spans="1:12" s="45" customFormat="1" ht="93.75" customHeight="1">
      <c r="A131" s="47" t="s">
        <v>167</v>
      </c>
      <c r="B131" s="109" t="s">
        <v>168</v>
      </c>
      <c r="C131" s="73">
        <v>176200</v>
      </c>
      <c r="D131" s="136">
        <v>585300</v>
      </c>
      <c r="E131" s="137">
        <v>0</v>
      </c>
      <c r="F131" s="64"/>
      <c r="G131" s="41"/>
      <c r="H131" s="41"/>
      <c r="I131" s="42">
        <f t="shared" si="23"/>
        <v>543630</v>
      </c>
      <c r="J131" s="42">
        <f t="shared" si="23"/>
        <v>981690</v>
      </c>
      <c r="K131" s="42"/>
      <c r="L131" s="43"/>
    </row>
    <row r="132" spans="1:12" s="45" customFormat="1" ht="81.75" customHeight="1">
      <c r="A132" s="47" t="s">
        <v>154</v>
      </c>
      <c r="B132" s="109" t="s">
        <v>153</v>
      </c>
      <c r="C132" s="73">
        <v>1100000</v>
      </c>
      <c r="D132" s="136">
        <v>0</v>
      </c>
      <c r="E132" s="137">
        <v>0</v>
      </c>
      <c r="F132" s="64"/>
      <c r="G132" s="41"/>
      <c r="H132" s="41"/>
      <c r="I132" s="42">
        <f t="shared" si="23"/>
        <v>0</v>
      </c>
      <c r="J132" s="42">
        <f t="shared" si="23"/>
        <v>7267.1</v>
      </c>
      <c r="K132" s="42"/>
      <c r="L132" s="43"/>
    </row>
    <row r="133" spans="1:12" s="44" customFormat="1" ht="81" customHeight="1">
      <c r="A133" s="47" t="s">
        <v>188</v>
      </c>
      <c r="B133" s="109" t="s">
        <v>187</v>
      </c>
      <c r="C133" s="73">
        <v>543630</v>
      </c>
      <c r="D133" s="136">
        <v>981690</v>
      </c>
      <c r="E133" s="137">
        <v>0</v>
      </c>
      <c r="F133" s="64"/>
      <c r="G133" s="41"/>
      <c r="H133" s="41"/>
      <c r="I133" s="87"/>
      <c r="J133" s="42"/>
      <c r="K133" s="42"/>
      <c r="L133" s="43"/>
    </row>
    <row r="134" spans="1:12" s="44" customFormat="1" ht="54.75" customHeight="1">
      <c r="A134" s="47" t="s">
        <v>185</v>
      </c>
      <c r="B134" s="109" t="s">
        <v>184</v>
      </c>
      <c r="C134" s="73">
        <v>0</v>
      </c>
      <c r="D134" s="136">
        <v>7267.1</v>
      </c>
      <c r="E134" s="137">
        <v>13550.8</v>
      </c>
      <c r="F134" s="63">
        <f>SUM(F136:F155)</f>
        <v>71129.3</v>
      </c>
      <c r="G134" s="41">
        <f>SUM(G136:G155)</f>
        <v>72280.100000000006</v>
      </c>
      <c r="H134" s="41"/>
      <c r="I134" s="42" t="e">
        <f>SUM(I136:I155)</f>
        <v>#REF!</v>
      </c>
      <c r="J134" s="42" t="e">
        <f>SUM(J136:J155)</f>
        <v>#REF!</v>
      </c>
      <c r="K134" s="42"/>
      <c r="L134" s="43"/>
    </row>
    <row r="135" spans="1:12" s="39" customFormat="1" ht="14.25" customHeight="1">
      <c r="A135" s="47"/>
      <c r="B135" s="109"/>
      <c r="C135" s="73"/>
      <c r="D135" s="136"/>
      <c r="E135" s="137"/>
      <c r="F135" s="65"/>
      <c r="G135" s="37"/>
      <c r="H135" s="37"/>
      <c r="I135" s="38"/>
      <c r="J135" s="38"/>
      <c r="K135" s="38"/>
      <c r="L135" s="40"/>
    </row>
    <row r="136" spans="1:12" s="39" customFormat="1" ht="22.5" customHeight="1">
      <c r="A136" s="81" t="s">
        <v>76</v>
      </c>
      <c r="B136" s="107" t="s">
        <v>113</v>
      </c>
      <c r="C136" s="141">
        <f>SUM(C137:C157)</f>
        <v>4560833.1999999993</v>
      </c>
      <c r="D136" s="142">
        <f>SUM(D137:D157)</f>
        <v>4445060.1999999993</v>
      </c>
      <c r="E136" s="143">
        <f>SUM(E137:E157)</f>
        <v>4509897.5999999996</v>
      </c>
      <c r="F136" s="65"/>
      <c r="G136" s="37"/>
      <c r="H136" s="37"/>
      <c r="I136" s="38">
        <f t="shared" ref="I136:J142" si="24">C138+F136</f>
        <v>537.20000000000005</v>
      </c>
      <c r="J136" s="38">
        <f t="shared" si="24"/>
        <v>578.4</v>
      </c>
      <c r="K136" s="38"/>
      <c r="L136" s="40"/>
    </row>
    <row r="137" spans="1:12" s="44" customFormat="1" ht="43.5" customHeight="1">
      <c r="A137" s="49" t="s">
        <v>85</v>
      </c>
      <c r="B137" s="109" t="s">
        <v>114</v>
      </c>
      <c r="C137" s="135">
        <v>41721.1</v>
      </c>
      <c r="D137" s="136">
        <v>41991.7</v>
      </c>
      <c r="E137" s="137">
        <v>43062.1</v>
      </c>
      <c r="F137" s="63"/>
      <c r="G137" s="41"/>
      <c r="H137" s="41"/>
      <c r="I137" s="42">
        <f t="shared" si="24"/>
        <v>10948</v>
      </c>
      <c r="J137" s="42">
        <f t="shared" si="24"/>
        <v>11730.1</v>
      </c>
      <c r="K137" s="42"/>
      <c r="L137" s="43"/>
    </row>
    <row r="138" spans="1:12" s="44" customFormat="1" ht="53.25" customHeight="1">
      <c r="A138" s="49" t="s">
        <v>96</v>
      </c>
      <c r="B138" s="109" t="s">
        <v>115</v>
      </c>
      <c r="C138" s="135">
        <v>537.20000000000005</v>
      </c>
      <c r="D138" s="136">
        <v>578.4</v>
      </c>
      <c r="E138" s="137">
        <v>5150.3</v>
      </c>
      <c r="F138" s="63"/>
      <c r="G138" s="41"/>
      <c r="H138" s="41"/>
      <c r="I138" s="42">
        <f t="shared" si="24"/>
        <v>793538</v>
      </c>
      <c r="J138" s="42">
        <f t="shared" si="24"/>
        <v>728501.3</v>
      </c>
      <c r="K138" s="42"/>
      <c r="L138" s="43"/>
    </row>
    <row r="139" spans="1:12" s="88" customFormat="1" ht="29.25" customHeight="1">
      <c r="A139" s="49" t="s">
        <v>95</v>
      </c>
      <c r="B139" s="109" t="s">
        <v>116</v>
      </c>
      <c r="C139" s="135">
        <v>10948</v>
      </c>
      <c r="D139" s="136">
        <v>11730.1</v>
      </c>
      <c r="E139" s="137">
        <v>11730.1</v>
      </c>
      <c r="F139" s="63"/>
      <c r="G139" s="41"/>
      <c r="H139" s="41"/>
      <c r="I139" s="42">
        <f t="shared" si="24"/>
        <v>21130.6</v>
      </c>
      <c r="J139" s="42">
        <f t="shared" si="24"/>
        <v>21130.6</v>
      </c>
      <c r="K139" s="42"/>
      <c r="L139" s="43"/>
    </row>
    <row r="140" spans="1:12" s="44" customFormat="1" ht="31.5" customHeight="1">
      <c r="A140" s="49" t="s">
        <v>94</v>
      </c>
      <c r="B140" s="109" t="s">
        <v>117</v>
      </c>
      <c r="C140" s="135">
        <v>793538</v>
      </c>
      <c r="D140" s="136">
        <v>728501.3</v>
      </c>
      <c r="E140" s="137">
        <v>770977</v>
      </c>
      <c r="F140" s="63"/>
      <c r="G140" s="41"/>
      <c r="H140" s="41"/>
      <c r="I140" s="42">
        <f t="shared" si="24"/>
        <v>9109.7999999999993</v>
      </c>
      <c r="J140" s="42">
        <f t="shared" si="24"/>
        <v>9457.6</v>
      </c>
      <c r="K140" s="42"/>
      <c r="L140" s="43"/>
    </row>
    <row r="141" spans="1:12" s="44" customFormat="1" ht="55.5" customHeight="1">
      <c r="A141" s="49" t="s">
        <v>138</v>
      </c>
      <c r="B141" s="109" t="s">
        <v>118</v>
      </c>
      <c r="C141" s="135">
        <v>21130.6</v>
      </c>
      <c r="D141" s="136">
        <v>21130.6</v>
      </c>
      <c r="E141" s="137">
        <v>21130.6</v>
      </c>
      <c r="F141" s="63"/>
      <c r="G141" s="41"/>
      <c r="H141" s="41"/>
      <c r="I141" s="42">
        <f t="shared" si="24"/>
        <v>31041.7</v>
      </c>
      <c r="J141" s="42">
        <f t="shared" si="24"/>
        <v>31041.7</v>
      </c>
      <c r="K141" s="42"/>
      <c r="L141" s="43"/>
    </row>
    <row r="142" spans="1:12" s="44" customFormat="1" ht="53.25" customHeight="1">
      <c r="A142" s="49" t="s">
        <v>86</v>
      </c>
      <c r="B142" s="109" t="s">
        <v>119</v>
      </c>
      <c r="C142" s="135">
        <v>9109.7999999999993</v>
      </c>
      <c r="D142" s="136">
        <v>9457.6</v>
      </c>
      <c r="E142" s="137">
        <v>9818.7000000000007</v>
      </c>
      <c r="F142" s="63"/>
      <c r="G142" s="41"/>
      <c r="H142" s="41"/>
      <c r="I142" s="42">
        <f t="shared" si="24"/>
        <v>127085</v>
      </c>
      <c r="J142" s="42">
        <f t="shared" si="24"/>
        <v>132161.79999999999</v>
      </c>
      <c r="K142" s="42"/>
      <c r="L142" s="43"/>
    </row>
    <row r="143" spans="1:12" s="44" customFormat="1" ht="70.5" customHeight="1">
      <c r="A143" s="49" t="s">
        <v>139</v>
      </c>
      <c r="B143" s="109" t="s">
        <v>120</v>
      </c>
      <c r="C143" s="135">
        <v>31041.7</v>
      </c>
      <c r="D143" s="136">
        <v>31041.7</v>
      </c>
      <c r="E143" s="137">
        <v>31041.7</v>
      </c>
      <c r="F143" s="63"/>
      <c r="G143" s="41"/>
      <c r="H143" s="41"/>
      <c r="I143" s="42" t="e">
        <f>#REF!+F143</f>
        <v>#REF!</v>
      </c>
      <c r="J143" s="42" t="e">
        <f>#REF!+G143</f>
        <v>#REF!</v>
      </c>
      <c r="K143" s="42"/>
      <c r="L143" s="43"/>
    </row>
    <row r="144" spans="1:12" s="44" customFormat="1" ht="57" customHeight="1">
      <c r="A144" s="49" t="s">
        <v>87</v>
      </c>
      <c r="B144" s="109" t="s">
        <v>121</v>
      </c>
      <c r="C144" s="135">
        <v>127085</v>
      </c>
      <c r="D144" s="136">
        <v>132161.79999999999</v>
      </c>
      <c r="E144" s="137">
        <v>137447.6</v>
      </c>
      <c r="F144" s="63"/>
      <c r="G144" s="41"/>
      <c r="H144" s="41"/>
      <c r="I144" s="42">
        <f>C145+F144</f>
        <v>805077.7</v>
      </c>
      <c r="J144" s="42">
        <f>D145+G144</f>
        <v>805049.9</v>
      </c>
      <c r="K144" s="42"/>
      <c r="L144" s="43"/>
    </row>
    <row r="145" spans="1:13" s="44" customFormat="1" ht="33" customHeight="1">
      <c r="A145" s="49" t="s">
        <v>88</v>
      </c>
      <c r="B145" s="109" t="s">
        <v>122</v>
      </c>
      <c r="C145" s="135">
        <v>805077.7</v>
      </c>
      <c r="D145" s="136">
        <v>805049.9</v>
      </c>
      <c r="E145" s="137">
        <v>805031.9</v>
      </c>
      <c r="F145" s="63"/>
      <c r="G145" s="41"/>
      <c r="H145" s="41"/>
      <c r="I145" s="42">
        <f t="shared" ref="I145:J150" si="25">C147+F145</f>
        <v>6581.8</v>
      </c>
      <c r="J145" s="42">
        <f t="shared" si="25"/>
        <v>6784</v>
      </c>
      <c r="K145" s="42"/>
    </row>
    <row r="146" spans="1:13" s="44" customFormat="1" ht="42.75" customHeight="1">
      <c r="A146" s="49" t="s">
        <v>89</v>
      </c>
      <c r="B146" s="109" t="s">
        <v>123</v>
      </c>
      <c r="C146" s="135">
        <v>15628.4</v>
      </c>
      <c r="D146" s="136">
        <v>16313.2</v>
      </c>
      <c r="E146" s="137">
        <v>17180.2</v>
      </c>
      <c r="F146" s="63"/>
      <c r="G146" s="41"/>
      <c r="H146" s="41"/>
      <c r="I146" s="42">
        <f t="shared" si="25"/>
        <v>462.9</v>
      </c>
      <c r="J146" s="42">
        <f t="shared" si="25"/>
        <v>462.9</v>
      </c>
      <c r="K146" s="42"/>
    </row>
    <row r="147" spans="1:13" s="44" customFormat="1" ht="67.5" customHeight="1">
      <c r="A147" s="49" t="s">
        <v>90</v>
      </c>
      <c r="B147" s="109" t="s">
        <v>124</v>
      </c>
      <c r="C147" s="135">
        <v>6581.8</v>
      </c>
      <c r="D147" s="136">
        <v>6784</v>
      </c>
      <c r="E147" s="137">
        <v>7061.2</v>
      </c>
      <c r="F147" s="63"/>
      <c r="G147" s="41"/>
      <c r="H147" s="41"/>
      <c r="I147" s="42">
        <f t="shared" si="25"/>
        <v>618122.6</v>
      </c>
      <c r="J147" s="42">
        <f t="shared" si="25"/>
        <v>619575.1</v>
      </c>
      <c r="K147" s="42"/>
    </row>
    <row r="148" spans="1:13" s="44" customFormat="1" ht="55.5" customHeight="1">
      <c r="A148" s="49" t="s">
        <v>196</v>
      </c>
      <c r="B148" s="109" t="s">
        <v>125</v>
      </c>
      <c r="C148" s="135">
        <v>462.9</v>
      </c>
      <c r="D148" s="136">
        <v>462.9</v>
      </c>
      <c r="E148" s="137">
        <v>462.9</v>
      </c>
      <c r="F148" s="63"/>
      <c r="G148" s="41"/>
      <c r="H148" s="41"/>
      <c r="I148" s="42">
        <f t="shared" si="25"/>
        <v>386797.3</v>
      </c>
      <c r="J148" s="42">
        <f t="shared" si="25"/>
        <v>398621.9</v>
      </c>
      <c r="K148" s="42"/>
    </row>
    <row r="149" spans="1:13" s="44" customFormat="1" ht="43.5" customHeight="1">
      <c r="A149" s="49" t="s">
        <v>126</v>
      </c>
      <c r="B149" s="109" t="s">
        <v>127</v>
      </c>
      <c r="C149" s="135">
        <v>618122.6</v>
      </c>
      <c r="D149" s="136">
        <v>619575.1</v>
      </c>
      <c r="E149" s="137">
        <v>621162.1</v>
      </c>
      <c r="F149" s="63">
        <v>13906.2</v>
      </c>
      <c r="G149" s="41">
        <v>13670</v>
      </c>
      <c r="H149" s="41"/>
      <c r="I149" s="42">
        <f t="shared" si="25"/>
        <v>68432.600000000006</v>
      </c>
      <c r="J149" s="42">
        <f t="shared" si="25"/>
        <v>71604.3</v>
      </c>
      <c r="K149" s="42"/>
    </row>
    <row r="150" spans="1:13" s="44" customFormat="1" ht="81" customHeight="1">
      <c r="A150" s="49" t="s">
        <v>91</v>
      </c>
      <c r="B150" s="109" t="s">
        <v>128</v>
      </c>
      <c r="C150" s="135">
        <v>386797.3</v>
      </c>
      <c r="D150" s="136">
        <v>398621.9</v>
      </c>
      <c r="E150" s="137">
        <v>414241.1</v>
      </c>
      <c r="F150" s="63">
        <v>18031.2</v>
      </c>
      <c r="G150" s="41">
        <v>19418.3</v>
      </c>
      <c r="H150" s="41"/>
      <c r="I150" s="42">
        <f t="shared" si="25"/>
        <v>36617.800000000003</v>
      </c>
      <c r="J150" s="42">
        <f t="shared" si="25"/>
        <v>39074.5</v>
      </c>
      <c r="K150" s="42"/>
    </row>
    <row r="151" spans="1:13" s="44" customFormat="1" ht="29.25" customHeight="1">
      <c r="A151" s="49" t="s">
        <v>198</v>
      </c>
      <c r="B151" s="115" t="s">
        <v>199</v>
      </c>
      <c r="C151" s="135">
        <v>54526.400000000001</v>
      </c>
      <c r="D151" s="136">
        <v>57934.3</v>
      </c>
      <c r="E151" s="137">
        <v>59738.5</v>
      </c>
      <c r="F151" s="63">
        <v>3.7</v>
      </c>
      <c r="G151" s="41">
        <v>3.6</v>
      </c>
      <c r="H151" s="41"/>
      <c r="I151" s="42" t="e">
        <f>#REF!+F151</f>
        <v>#REF!</v>
      </c>
      <c r="J151" s="42" t="e">
        <f>#REF!+G151</f>
        <v>#REF!</v>
      </c>
      <c r="K151" s="42"/>
      <c r="M151" s="89" t="s">
        <v>256</v>
      </c>
    </row>
    <row r="152" spans="1:13" s="44" customFormat="1" ht="70.5" customHeight="1">
      <c r="A152" s="49" t="s">
        <v>304</v>
      </c>
      <c r="B152" s="115" t="s">
        <v>255</v>
      </c>
      <c r="C152" s="135">
        <v>18586.599999999999</v>
      </c>
      <c r="D152" s="136">
        <v>19656.2</v>
      </c>
      <c r="E152" s="137">
        <v>10885</v>
      </c>
      <c r="F152" s="63">
        <v>39188.199999999997</v>
      </c>
      <c r="G152" s="41">
        <v>39188.199999999997</v>
      </c>
      <c r="H152" s="41"/>
      <c r="I152" s="42">
        <f>C153+F152</f>
        <v>74627.399999999994</v>
      </c>
      <c r="J152" s="42">
        <f>D153+G152</f>
        <v>66868.299999999988</v>
      </c>
      <c r="K152" s="42"/>
    </row>
    <row r="153" spans="1:13" s="44" customFormat="1" ht="69" customHeight="1">
      <c r="A153" s="49" t="s">
        <v>201</v>
      </c>
      <c r="B153" s="115" t="s">
        <v>200</v>
      </c>
      <c r="C153" s="135">
        <v>35439.199999999997</v>
      </c>
      <c r="D153" s="136">
        <v>27680.1</v>
      </c>
      <c r="E153" s="137">
        <v>23686.7</v>
      </c>
      <c r="F153" s="63"/>
      <c r="G153" s="41"/>
      <c r="H153" s="41"/>
      <c r="I153" s="42"/>
      <c r="J153" s="42"/>
      <c r="K153" s="42"/>
    </row>
    <row r="154" spans="1:13" s="44" customFormat="1" ht="82.5" customHeight="1">
      <c r="A154" s="49" t="s">
        <v>253</v>
      </c>
      <c r="B154" s="115" t="s">
        <v>254</v>
      </c>
      <c r="C154" s="135">
        <v>362794.5</v>
      </c>
      <c r="D154" s="136">
        <v>362794.5</v>
      </c>
      <c r="E154" s="137">
        <v>362794.5</v>
      </c>
      <c r="F154" s="63"/>
      <c r="G154" s="41"/>
      <c r="H154" s="41"/>
      <c r="I154" s="42">
        <f>C156+F154</f>
        <v>1027642.8</v>
      </c>
      <c r="J154" s="42">
        <f>D156+G154</f>
        <v>1027642.8</v>
      </c>
      <c r="K154" s="42"/>
    </row>
    <row r="155" spans="1:13" s="39" customFormat="1" ht="30.75" customHeight="1">
      <c r="A155" s="49" t="s">
        <v>252</v>
      </c>
      <c r="B155" s="98" t="s">
        <v>251</v>
      </c>
      <c r="C155" s="135">
        <v>19478</v>
      </c>
      <c r="D155" s="136">
        <v>0</v>
      </c>
      <c r="E155" s="137">
        <v>0</v>
      </c>
      <c r="F155" s="65"/>
      <c r="G155" s="37"/>
      <c r="H155" s="37"/>
      <c r="I155" s="38">
        <f>C157+F155</f>
        <v>174583.6</v>
      </c>
      <c r="J155" s="38">
        <f>D157+G155</f>
        <v>125952.1</v>
      </c>
      <c r="K155" s="38"/>
    </row>
    <row r="156" spans="1:13" s="44" customFormat="1" ht="40.5" customHeight="1">
      <c r="A156" s="49" t="s">
        <v>197</v>
      </c>
      <c r="B156" s="109" t="s">
        <v>129</v>
      </c>
      <c r="C156" s="135">
        <v>1027642.8</v>
      </c>
      <c r="D156" s="136">
        <v>1027642.8</v>
      </c>
      <c r="E156" s="137">
        <v>1027642.8</v>
      </c>
      <c r="F156" s="63"/>
      <c r="G156" s="41"/>
      <c r="H156" s="41"/>
      <c r="I156" s="42"/>
      <c r="J156" s="42"/>
      <c r="K156" s="42"/>
    </row>
    <row r="157" spans="1:13" s="44" customFormat="1" ht="32.25" customHeight="1">
      <c r="A157" s="49" t="s">
        <v>92</v>
      </c>
      <c r="B157" s="109" t="s">
        <v>130</v>
      </c>
      <c r="C157" s="135">
        <v>174583.6</v>
      </c>
      <c r="D157" s="136">
        <v>125952.1</v>
      </c>
      <c r="E157" s="137">
        <v>129652.6</v>
      </c>
      <c r="F157" s="63">
        <f>SUM(F159:F171)</f>
        <v>0</v>
      </c>
      <c r="G157" s="41">
        <f>SUM(G159:G171)</f>
        <v>0</v>
      </c>
      <c r="H157" s="41"/>
      <c r="I157" s="42" t="e">
        <f>SUM(I159:I171)</f>
        <v>#REF!</v>
      </c>
      <c r="J157" s="42" t="e">
        <f>SUM(J159:J171)</f>
        <v>#REF!</v>
      </c>
      <c r="K157" s="42"/>
    </row>
    <row r="158" spans="1:13" ht="16.5" customHeight="1">
      <c r="A158" s="49"/>
      <c r="B158" s="109"/>
      <c r="C158" s="135"/>
      <c r="D158" s="136"/>
      <c r="E158" s="137"/>
      <c r="F158" s="53"/>
      <c r="G158" s="28"/>
      <c r="H158" s="28"/>
      <c r="I158" s="36"/>
      <c r="J158" s="36"/>
      <c r="K158" s="36"/>
    </row>
    <row r="159" spans="1:13" ht="21" customHeight="1">
      <c r="A159" s="81" t="s">
        <v>54</v>
      </c>
      <c r="B159" s="107" t="s">
        <v>131</v>
      </c>
      <c r="C159" s="141">
        <f>SUM(C160:C171)</f>
        <v>1518840.7999999998</v>
      </c>
      <c r="D159" s="142">
        <f>SUM(D160:D171)</f>
        <v>1113180</v>
      </c>
      <c r="E159" s="143">
        <f>SUM(E160:E171)</f>
        <v>672325.89999999991</v>
      </c>
      <c r="F159" s="48"/>
      <c r="G159" s="29"/>
      <c r="H159" s="29"/>
      <c r="I159" s="36"/>
      <c r="J159" s="36"/>
      <c r="K159" s="36"/>
    </row>
    <row r="160" spans="1:13" s="91" customFormat="1" ht="39" customHeight="1">
      <c r="A160" s="49" t="s">
        <v>93</v>
      </c>
      <c r="B160" s="109" t="s">
        <v>132</v>
      </c>
      <c r="C160" s="135">
        <v>125190.8</v>
      </c>
      <c r="D160" s="136">
        <v>126419.5</v>
      </c>
      <c r="E160" s="137">
        <v>126077.5</v>
      </c>
      <c r="F160" s="67"/>
      <c r="G160" s="55"/>
      <c r="H160" s="55"/>
      <c r="I160" s="90">
        <f t="shared" ref="I160:J164" si="26">C161+F160</f>
        <v>550778.9</v>
      </c>
      <c r="J160" s="90">
        <f t="shared" si="26"/>
        <v>223491.6</v>
      </c>
      <c r="K160" s="90"/>
    </row>
    <row r="161" spans="1:11" s="56" customFormat="1" ht="60" customHeight="1">
      <c r="A161" s="49" t="s">
        <v>274</v>
      </c>
      <c r="B161" s="109" t="s">
        <v>175</v>
      </c>
      <c r="C161" s="135">
        <v>550778.9</v>
      </c>
      <c r="D161" s="136">
        <v>223491.6</v>
      </c>
      <c r="E161" s="137">
        <v>267391.8</v>
      </c>
      <c r="F161" s="67"/>
      <c r="G161" s="55"/>
      <c r="H161" s="55"/>
      <c r="I161" s="90">
        <f t="shared" si="26"/>
        <v>162883.9</v>
      </c>
      <c r="J161" s="90">
        <f t="shared" si="26"/>
        <v>126812.2</v>
      </c>
      <c r="K161" s="90"/>
    </row>
    <row r="162" spans="1:11" s="91" customFormat="1" ht="45" customHeight="1">
      <c r="A162" s="49" t="s">
        <v>169</v>
      </c>
      <c r="B162" s="109" t="s">
        <v>170</v>
      </c>
      <c r="C162" s="135">
        <v>162883.9</v>
      </c>
      <c r="D162" s="136">
        <v>126812.2</v>
      </c>
      <c r="E162" s="137">
        <v>204210.2</v>
      </c>
      <c r="F162" s="67"/>
      <c r="G162" s="55"/>
      <c r="H162" s="55"/>
      <c r="I162" s="90">
        <f t="shared" si="26"/>
        <v>53030.2</v>
      </c>
      <c r="J162" s="90">
        <f t="shared" si="26"/>
        <v>0</v>
      </c>
      <c r="K162" s="90"/>
    </row>
    <row r="163" spans="1:11" s="56" customFormat="1" ht="57.75" customHeight="1">
      <c r="A163" s="49" t="s">
        <v>176</v>
      </c>
      <c r="B163" s="109" t="s">
        <v>177</v>
      </c>
      <c r="C163" s="135">
        <v>53030.2</v>
      </c>
      <c r="D163" s="136">
        <v>0</v>
      </c>
      <c r="E163" s="137">
        <v>0</v>
      </c>
      <c r="F163" s="67"/>
      <c r="G163" s="55"/>
      <c r="H163" s="55"/>
      <c r="I163" s="90">
        <f t="shared" si="26"/>
        <v>3707.4</v>
      </c>
      <c r="J163" s="90">
        <f t="shared" si="26"/>
        <v>3707.4</v>
      </c>
      <c r="K163" s="90"/>
    </row>
    <row r="164" spans="1:11" s="56" customFormat="1" ht="133.5" customHeight="1">
      <c r="A164" s="49" t="s">
        <v>171</v>
      </c>
      <c r="B164" s="109" t="s">
        <v>172</v>
      </c>
      <c r="C164" s="135">
        <v>3707.4</v>
      </c>
      <c r="D164" s="136">
        <v>3707.4</v>
      </c>
      <c r="E164" s="137">
        <v>3707.4</v>
      </c>
      <c r="F164" s="67"/>
      <c r="G164" s="55"/>
      <c r="H164" s="55"/>
      <c r="I164" s="90">
        <f t="shared" si="26"/>
        <v>31496.7</v>
      </c>
      <c r="J164" s="90">
        <f t="shared" si="26"/>
        <v>31496.7</v>
      </c>
      <c r="K164" s="90"/>
    </row>
    <row r="165" spans="1:11" s="56" customFormat="1" ht="56.25" customHeight="1">
      <c r="A165" s="49" t="s">
        <v>180</v>
      </c>
      <c r="B165" s="109" t="s">
        <v>181</v>
      </c>
      <c r="C165" s="135">
        <v>31496.7</v>
      </c>
      <c r="D165" s="136">
        <v>31496.7</v>
      </c>
      <c r="E165" s="137">
        <v>31496.7</v>
      </c>
      <c r="F165" s="67"/>
      <c r="G165" s="55"/>
      <c r="H165" s="55"/>
      <c r="I165" s="90" t="e">
        <f>#REF!+F165</f>
        <v>#REF!</v>
      </c>
      <c r="J165" s="90" t="e">
        <f>#REF!+G165</f>
        <v>#REF!</v>
      </c>
      <c r="K165" s="90"/>
    </row>
    <row r="166" spans="1:11" s="56" customFormat="1" ht="57" customHeight="1">
      <c r="A166" s="49" t="s">
        <v>312</v>
      </c>
      <c r="B166" s="116" t="s">
        <v>275</v>
      </c>
      <c r="C166" s="135">
        <v>0</v>
      </c>
      <c r="D166" s="136">
        <v>4500</v>
      </c>
      <c r="E166" s="137">
        <v>12192.6</v>
      </c>
      <c r="F166" s="67"/>
      <c r="G166" s="55"/>
      <c r="H166" s="55"/>
      <c r="I166" s="90"/>
      <c r="J166" s="90"/>
      <c r="K166" s="90"/>
    </row>
    <row r="167" spans="1:11" s="56" customFormat="1" ht="56.25" customHeight="1">
      <c r="A167" s="49" t="s">
        <v>178</v>
      </c>
      <c r="B167" s="109" t="s">
        <v>179</v>
      </c>
      <c r="C167" s="135">
        <v>568000</v>
      </c>
      <c r="D167" s="136">
        <v>568000</v>
      </c>
      <c r="E167" s="137">
        <v>0</v>
      </c>
      <c r="F167" s="86"/>
      <c r="G167" s="85"/>
      <c r="H167" s="85"/>
      <c r="I167" s="90"/>
      <c r="J167" s="90"/>
      <c r="K167" s="90"/>
    </row>
    <row r="168" spans="1:11" s="56" customFormat="1" ht="34.5" customHeight="1">
      <c r="A168" s="82" t="s">
        <v>272</v>
      </c>
      <c r="B168" s="112" t="s">
        <v>273</v>
      </c>
      <c r="C168" s="135">
        <v>3500</v>
      </c>
      <c r="D168" s="136">
        <v>3500</v>
      </c>
      <c r="E168" s="137">
        <v>2500</v>
      </c>
      <c r="F168" s="86"/>
      <c r="G168" s="85"/>
      <c r="H168" s="85"/>
      <c r="I168" s="90"/>
      <c r="J168" s="90"/>
      <c r="K168" s="90"/>
    </row>
    <row r="169" spans="1:11" s="56" customFormat="1" ht="41.25" customHeight="1">
      <c r="A169" s="47" t="s">
        <v>249</v>
      </c>
      <c r="B169" s="111" t="s">
        <v>250</v>
      </c>
      <c r="C169" s="135">
        <v>5000</v>
      </c>
      <c r="D169" s="136">
        <v>10000</v>
      </c>
      <c r="E169" s="137">
        <v>5000</v>
      </c>
      <c r="F169" s="86"/>
      <c r="G169" s="85"/>
      <c r="H169" s="85"/>
      <c r="I169" s="90"/>
      <c r="J169" s="90"/>
      <c r="K169" s="90"/>
    </row>
    <row r="170" spans="1:11" s="56" customFormat="1" ht="49.5" customHeight="1">
      <c r="A170" s="47" t="s">
        <v>234</v>
      </c>
      <c r="B170" s="111" t="s">
        <v>235</v>
      </c>
      <c r="C170" s="135">
        <v>14983</v>
      </c>
      <c r="D170" s="136">
        <v>14983</v>
      </c>
      <c r="E170" s="137">
        <v>19480</v>
      </c>
      <c r="F170" s="86"/>
      <c r="G170" s="85"/>
      <c r="H170" s="85"/>
      <c r="I170" s="90">
        <f>C171+F170</f>
        <v>269.89999999999998</v>
      </c>
      <c r="J170" s="90">
        <f>D171+G170</f>
        <v>269.60000000000002</v>
      </c>
      <c r="K170" s="90"/>
    </row>
    <row r="171" spans="1:11" s="56" customFormat="1" ht="66" customHeight="1">
      <c r="A171" s="49" t="s">
        <v>174</v>
      </c>
      <c r="B171" s="109" t="s">
        <v>173</v>
      </c>
      <c r="C171" s="135">
        <v>269.89999999999998</v>
      </c>
      <c r="D171" s="136">
        <v>269.60000000000002</v>
      </c>
      <c r="E171" s="137">
        <v>269.7</v>
      </c>
      <c r="F171" s="67"/>
      <c r="G171" s="55"/>
      <c r="H171" s="55"/>
      <c r="I171" s="90"/>
      <c r="J171" s="90"/>
      <c r="K171" s="90"/>
    </row>
    <row r="172" spans="1:11" s="33" customFormat="1" ht="15.75" customHeight="1">
      <c r="A172" s="47"/>
      <c r="B172" s="111"/>
      <c r="C172" s="135"/>
      <c r="D172" s="136"/>
      <c r="E172" s="137"/>
      <c r="F172" s="66"/>
      <c r="G172" s="32"/>
      <c r="H172" s="32"/>
      <c r="I172" s="50"/>
      <c r="J172" s="50"/>
      <c r="K172" s="50"/>
    </row>
    <row r="173" spans="1:11" s="56" customFormat="1" ht="31.5" customHeight="1">
      <c r="A173" s="84" t="s">
        <v>286</v>
      </c>
      <c r="B173" s="117" t="s">
        <v>287</v>
      </c>
      <c r="C173" s="135">
        <f t="shared" ref="C173:E174" si="27">C174</f>
        <v>2068162.3</v>
      </c>
      <c r="D173" s="136">
        <f t="shared" si="27"/>
        <v>2068162.3</v>
      </c>
      <c r="E173" s="137">
        <f t="shared" si="27"/>
        <v>5517330.2000000002</v>
      </c>
      <c r="F173" s="67"/>
      <c r="G173" s="55"/>
      <c r="H173" s="55"/>
      <c r="I173" s="54"/>
      <c r="J173" s="54"/>
      <c r="K173" s="54"/>
    </row>
    <row r="174" spans="1:11" s="56" customFormat="1" ht="31.5" customHeight="1">
      <c r="A174" s="10" t="s">
        <v>305</v>
      </c>
      <c r="B174" s="11" t="s">
        <v>306</v>
      </c>
      <c r="C174" s="135">
        <f t="shared" si="27"/>
        <v>2068162.3</v>
      </c>
      <c r="D174" s="136">
        <f t="shared" si="27"/>
        <v>2068162.3</v>
      </c>
      <c r="E174" s="137">
        <f t="shared" si="27"/>
        <v>5517330.2000000002</v>
      </c>
      <c r="F174" s="67"/>
      <c r="G174" s="55"/>
      <c r="H174" s="55"/>
      <c r="I174" s="54"/>
      <c r="J174" s="54"/>
      <c r="K174" s="54"/>
    </row>
    <row r="175" spans="1:11" s="56" customFormat="1" ht="92.25" customHeight="1">
      <c r="A175" s="49" t="s">
        <v>288</v>
      </c>
      <c r="B175" s="109" t="s">
        <v>289</v>
      </c>
      <c r="C175" s="135">
        <v>2068162.3</v>
      </c>
      <c r="D175" s="136">
        <v>2068162.3</v>
      </c>
      <c r="E175" s="137">
        <v>5517330.2000000002</v>
      </c>
      <c r="F175" s="67"/>
      <c r="G175" s="55"/>
      <c r="H175" s="55"/>
      <c r="I175" s="54"/>
      <c r="J175" s="54"/>
      <c r="K175" s="54"/>
    </row>
    <row r="176" spans="1:11" s="33" customFormat="1" ht="15.75" customHeight="1">
      <c r="A176" s="49"/>
      <c r="B176" s="109"/>
      <c r="C176" s="135"/>
      <c r="D176" s="136"/>
      <c r="E176" s="137"/>
      <c r="F176" s="66"/>
      <c r="G176" s="32"/>
      <c r="H176" s="32"/>
      <c r="I176" s="50"/>
      <c r="J176" s="50"/>
      <c r="K176" s="50"/>
    </row>
    <row r="177" spans="1:19" s="44" customFormat="1" ht="18.75" customHeight="1">
      <c r="A177" s="95" t="s">
        <v>276</v>
      </c>
      <c r="B177" s="103" t="s">
        <v>277</v>
      </c>
      <c r="C177" s="135">
        <f t="shared" ref="C177:E178" si="28">C178</f>
        <v>510600</v>
      </c>
      <c r="D177" s="136">
        <f t="shared" si="28"/>
        <v>725700</v>
      </c>
      <c r="E177" s="137">
        <f t="shared" si="28"/>
        <v>0</v>
      </c>
      <c r="F177" s="68">
        <f t="shared" ref="F177:O177" si="29">F179</f>
        <v>0</v>
      </c>
      <c r="G177" s="57">
        <f t="shared" si="29"/>
        <v>0</v>
      </c>
      <c r="H177" s="57">
        <f t="shared" si="29"/>
        <v>0</v>
      </c>
      <c r="I177" s="57">
        <f t="shared" si="29"/>
        <v>0</v>
      </c>
      <c r="J177" s="57">
        <f t="shared" si="29"/>
        <v>0</v>
      </c>
      <c r="K177" s="57">
        <f t="shared" si="29"/>
        <v>0</v>
      </c>
      <c r="L177" s="57">
        <f t="shared" si="29"/>
        <v>0</v>
      </c>
      <c r="M177" s="57">
        <f t="shared" si="29"/>
        <v>0</v>
      </c>
      <c r="N177" s="57">
        <f t="shared" si="29"/>
        <v>0</v>
      </c>
      <c r="O177" s="57">
        <f t="shared" si="29"/>
        <v>0</v>
      </c>
    </row>
    <row r="178" spans="1:19" s="44" customFormat="1" ht="29.25" customHeight="1">
      <c r="A178" s="10" t="s">
        <v>278</v>
      </c>
      <c r="B178" s="12" t="s">
        <v>307</v>
      </c>
      <c r="C178" s="135">
        <f t="shared" si="28"/>
        <v>510600</v>
      </c>
      <c r="D178" s="136">
        <f t="shared" si="28"/>
        <v>725700</v>
      </c>
      <c r="E178" s="137">
        <f t="shared" si="28"/>
        <v>0</v>
      </c>
      <c r="F178" s="150"/>
      <c r="G178" s="54"/>
      <c r="H178" s="54"/>
      <c r="I178" s="54"/>
      <c r="J178" s="54"/>
      <c r="K178" s="54"/>
      <c r="L178" s="43"/>
      <c r="M178" s="43"/>
      <c r="N178" s="43"/>
      <c r="O178" s="43"/>
    </row>
    <row r="179" spans="1:19" ht="30.75" customHeight="1">
      <c r="A179" s="49" t="s">
        <v>278</v>
      </c>
      <c r="B179" s="109" t="s">
        <v>279</v>
      </c>
      <c r="C179" s="135">
        <v>510600</v>
      </c>
      <c r="D179" s="136">
        <v>725700</v>
      </c>
      <c r="E179" s="137">
        <v>0</v>
      </c>
      <c r="F179" s="69"/>
      <c r="G179" s="51"/>
      <c r="H179" s="51"/>
      <c r="I179" s="36"/>
      <c r="J179" s="36"/>
      <c r="K179" s="36"/>
      <c r="S179" s="74"/>
    </row>
    <row r="180" spans="1:19" ht="16.5" customHeight="1">
      <c r="A180" s="92"/>
      <c r="B180" s="118"/>
      <c r="C180" s="144"/>
      <c r="D180" s="145"/>
      <c r="E180" s="146"/>
      <c r="F180" s="69"/>
      <c r="G180" s="51"/>
      <c r="H180" s="51"/>
      <c r="I180" s="36"/>
      <c r="J180" s="36"/>
      <c r="K180" s="36"/>
    </row>
    <row r="181" spans="1:19" ht="24" customHeight="1">
      <c r="A181" s="93" t="s">
        <v>66</v>
      </c>
      <c r="B181" s="119"/>
      <c r="C181" s="147">
        <f>C14+C68</f>
        <v>92215749.799999997</v>
      </c>
      <c r="D181" s="148">
        <f t="shared" ref="D181:O181" si="30">D14+D68</f>
        <v>97349153.700000003</v>
      </c>
      <c r="E181" s="149">
        <f t="shared" si="30"/>
        <v>102632758.7</v>
      </c>
      <c r="F181" s="70" t="e">
        <f t="shared" si="30"/>
        <v>#REF!</v>
      </c>
      <c r="G181" s="1" t="e">
        <f t="shared" si="30"/>
        <v>#REF!</v>
      </c>
      <c r="H181" s="1">
        <f t="shared" si="30"/>
        <v>0</v>
      </c>
      <c r="I181" s="1" t="e">
        <f t="shared" si="30"/>
        <v>#REF!</v>
      </c>
      <c r="J181" s="1" t="e">
        <f t="shared" si="30"/>
        <v>#REF!</v>
      </c>
      <c r="K181" s="1">
        <f t="shared" si="30"/>
        <v>0</v>
      </c>
      <c r="L181" s="1">
        <f t="shared" si="30"/>
        <v>0</v>
      </c>
      <c r="M181" s="1">
        <f t="shared" si="30"/>
        <v>0</v>
      </c>
      <c r="N181" s="1">
        <f t="shared" si="30"/>
        <v>0</v>
      </c>
      <c r="O181" s="1">
        <f t="shared" si="30"/>
        <v>0</v>
      </c>
    </row>
    <row r="183" spans="1:19">
      <c r="C183" s="21"/>
      <c r="D183" s="21"/>
      <c r="E183" s="21"/>
      <c r="F183" s="31"/>
      <c r="G183" s="31"/>
      <c r="H183" s="31"/>
      <c r="I183" s="21"/>
      <c r="J183" s="21"/>
      <c r="K183" s="21"/>
      <c r="L183" s="21" t="e">
        <f>L134+#REF!+L74</f>
        <v>#REF!</v>
      </c>
    </row>
    <row r="184" spans="1:19">
      <c r="C184" s="21"/>
      <c r="D184" s="21"/>
      <c r="E184" s="21"/>
      <c r="F184" s="31"/>
      <c r="G184" s="31"/>
      <c r="H184" s="31"/>
      <c r="I184" s="21"/>
      <c r="J184" s="21"/>
      <c r="K184" s="21"/>
    </row>
    <row r="186" spans="1:19">
      <c r="C186" s="21"/>
      <c r="D186" s="21"/>
      <c r="E186" s="21"/>
      <c r="F186" s="31"/>
      <c r="G186" s="31"/>
      <c r="H186" s="31"/>
      <c r="I186" s="21"/>
      <c r="J186" s="21"/>
      <c r="K186" s="21"/>
    </row>
    <row r="189" spans="1:19">
      <c r="C189" s="21"/>
      <c r="D189" s="21"/>
      <c r="E189" s="21"/>
      <c r="F189" s="31"/>
      <c r="G189" s="31"/>
      <c r="H189" s="31"/>
      <c r="I189" s="21"/>
      <c r="J189" s="21"/>
      <c r="K189" s="21"/>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91" firstPageNumber="44" fitToWidth="0" fitToHeight="0" orientation="landscape"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доходы</vt:lpstr>
      <vt:lpstr>доходы!Заголовки_для_печати</vt:lpstr>
      <vt:lpstr>доходы!Область_печати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2019-10-13T14:35:21Z</cp:lastPrinted>
  <dcterms:created xsi:type="dcterms:W3CDTF">2004-09-13T07:20:24Z</dcterms:created>
  <dcterms:modified xsi:type="dcterms:W3CDTF">2019-10-13T14:35:22Z</dcterms:modified>
</cp:coreProperties>
</file>