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Лист1!$10:$12</definedName>
    <definedName name="_xlnm.Print_Area" localSheetId="0">Лист1!$A$1:$G$43</definedName>
  </definedNames>
  <calcPr calcId="125725"/>
</workbook>
</file>

<file path=xl/calcChain.xml><?xml version="1.0" encoding="utf-8"?>
<calcChain xmlns="http://schemas.openxmlformats.org/spreadsheetml/2006/main">
  <c r="G39" i="9"/>
  <c r="F39"/>
  <c r="C39"/>
  <c r="G41"/>
  <c r="G40" s="1"/>
  <c r="F41"/>
  <c r="F40" s="1"/>
  <c r="G25"/>
  <c r="G24" s="1"/>
  <c r="G23" s="1"/>
  <c r="F25"/>
  <c r="F24" s="1"/>
  <c r="F23" s="1"/>
  <c r="G21"/>
  <c r="G20" s="1"/>
  <c r="F21"/>
  <c r="F20" s="1"/>
  <c r="F34" s="1"/>
  <c r="F33" s="1"/>
  <c r="F32" s="1"/>
  <c r="F31" s="1"/>
  <c r="G16"/>
  <c r="G38" s="1"/>
  <c r="G37" s="1"/>
  <c r="G36" s="1"/>
  <c r="G35" s="1"/>
  <c r="F16"/>
  <c r="F38" s="1"/>
  <c r="F37" s="1"/>
  <c r="F36" s="1"/>
  <c r="F35" s="1"/>
  <c r="G14"/>
  <c r="F14"/>
  <c r="G34" l="1"/>
  <c r="G33" s="1"/>
  <c r="G32" s="1"/>
  <c r="G31" s="1"/>
  <c r="F30"/>
  <c r="G19"/>
  <c r="G18"/>
  <c r="G13"/>
  <c r="F13"/>
  <c r="F19"/>
  <c r="F18"/>
  <c r="G30"/>
  <c r="G43" l="1"/>
  <c r="F43"/>
  <c r="D37"/>
  <c r="D41"/>
  <c r="D40" s="1"/>
  <c r="D25"/>
  <c r="D24" s="1"/>
  <c r="D23" s="1"/>
  <c r="D21"/>
  <c r="D20" s="1"/>
  <c r="D16"/>
  <c r="D14"/>
  <c r="D18" l="1"/>
  <c r="D13"/>
  <c r="D19"/>
  <c r="E15"/>
  <c r="E17"/>
  <c r="E22"/>
  <c r="E26"/>
  <c r="E27"/>
  <c r="E28"/>
  <c r="E29"/>
  <c r="E42"/>
  <c r="E41" s="1"/>
  <c r="E40" s="1"/>
  <c r="E25" l="1"/>
  <c r="E24" s="1"/>
  <c r="E23" s="1"/>
  <c r="E21"/>
  <c r="E20" s="1"/>
  <c r="E16"/>
  <c r="E14"/>
  <c r="D33"/>
  <c r="D32" s="1"/>
  <c r="D31" s="1"/>
  <c r="C21"/>
  <c r="C25"/>
  <c r="C24" s="1"/>
  <c r="E18" l="1"/>
  <c r="E19"/>
  <c r="E13"/>
  <c r="D36"/>
  <c r="D35" s="1"/>
  <c r="D30" s="1"/>
  <c r="D39"/>
  <c r="C41"/>
  <c r="C20"/>
  <c r="C16"/>
  <c r="C14"/>
  <c r="C23" l="1"/>
  <c r="C18" s="1"/>
  <c r="D43"/>
  <c r="C40"/>
  <c r="C34" s="1"/>
  <c r="C13"/>
  <c r="C38" l="1"/>
  <c r="C19"/>
  <c r="E39"/>
  <c r="E34"/>
  <c r="C37"/>
  <c r="E33" l="1"/>
  <c r="E32" s="1"/>
  <c r="E31" s="1"/>
  <c r="E38"/>
  <c r="C33"/>
  <c r="C36"/>
  <c r="E37" l="1"/>
  <c r="C32"/>
  <c r="C35"/>
  <c r="E36" l="1"/>
  <c r="C31"/>
  <c r="E35" l="1"/>
  <c r="C30"/>
  <c r="E30" l="1"/>
  <c r="C43"/>
  <c r="E43" s="1"/>
</calcChain>
</file>

<file path=xl/sharedStrings.xml><?xml version="1.0" encoding="utf-8"?>
<sst xmlns="http://schemas.openxmlformats.org/spreadsheetml/2006/main" count="64" uniqueCount="64">
  <si>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</si>
  <si>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</si>
  <si>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</si>
  <si>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</si>
  <si>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</si>
  <si>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</si>
  <si>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</si>
  <si>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</si>
  <si>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</si>
  <si>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</si>
  <si>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</si>
  <si>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</si>
  <si>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</si>
  <si>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</si>
  <si>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</si>
  <si>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</si>
  <si>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</si>
  <si>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</si>
  <si>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</si>
  <si>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</si>
  <si>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</si>
  <si>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</si>
  <si>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</si>
  <si>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</si>
  <si>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</si>
  <si>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</si>
  <si>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</si>
  <si>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</si>
  <si>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</si>
  <si>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</si>
  <si>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</si>
  <si>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</si>
  <si>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</si>
  <si>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</si>
  <si>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</si>
  <si>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</si>
  <si>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</si>
  <si>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</si>
  <si>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</si>
  <si>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</si>
  <si>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</si>
  <si>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</si>
  <si>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</si>
  <si>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</si>
  <si>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</si>
  <si>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</si>
  <si>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</si>
  <si>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</si>
  <si>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</si>
  <si>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</si>
  <si>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</si>
  <si>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</si>
  <si>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</si>
  <si>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</si>
  <si>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</si>
  <si>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Сумма, 
 тыс. рублей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</si>
  <si>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</si>
  <si>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</si>
  <si>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2020 год</t>
  </si>
  <si>
    <t>2021 год</t>
  </si>
  <si>
    <t>2022 год</t>
  </si>
  <si>
    <t>Источники финансирования дефицита областного бюджета на 2020 год на плановый период 2021 года и направления профицита областного бюджета на плановый период 2022 года</t>
  </si>
  <si>
    <t xml:space="preserve">              Приложение № 7</t>
  </si>
  <si>
    <t xml:space="preserve">              к областному закону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</si>
</sst>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54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165" fontId="0" fillId="0" borderId="4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0" fillId="0" borderId="19" xfId="0" applyNumberFormat="1" applyFill="1" applyBorder="1" applyAlignment="1">
      <alignment vertical="center"/>
    </xf>
    <xf numFmtId="164" fontId="0" fillId="0" borderId="20" xfId="0" applyNumberFormat="1" applyFill="1" applyBorder="1" applyAlignment="1">
      <alignment vertical="center"/>
    </xf>
    <xf numFmtId="164" fontId="11" fillId="0" borderId="19" xfId="0" applyNumberFormat="1" applyFont="1" applyFill="1" applyBorder="1" applyAlignment="1">
      <alignment vertical="center"/>
    </xf>
    <xf numFmtId="164" fontId="11" fillId="0" borderId="20" xfId="0" applyNumberFormat="1" applyFont="1" applyFill="1" applyBorder="1" applyAlignment="1">
      <alignment vertical="center"/>
    </xf>
    <xf numFmtId="165" fontId="0" fillId="0" borderId="19" xfId="0" applyNumberFormat="1" applyFill="1" applyBorder="1" applyAlignment="1">
      <alignment vertical="center"/>
    </xf>
    <xf numFmtId="165" fontId="0" fillId="0" borderId="20" xfId="0" applyNumberFormat="1" applyFill="1" applyBorder="1" applyAlignment="1">
      <alignment vertical="center"/>
    </xf>
    <xf numFmtId="164" fontId="8" fillId="0" borderId="15" xfId="0" applyNumberFormat="1" applyFont="1" applyFill="1" applyBorder="1" applyAlignment="1">
      <alignment vertical="center"/>
    </xf>
    <xf numFmtId="164" fontId="8" fillId="0" borderId="16" xfId="0" applyNumberFormat="1" applyFont="1" applyFill="1" applyBorder="1" applyAlignment="1">
      <alignment vertical="center"/>
    </xf>
    <xf numFmtId="164" fontId="0" fillId="0" borderId="21" xfId="0" applyNumberFormat="1" applyFill="1" applyBorder="1" applyAlignment="1">
      <alignment vertical="center"/>
    </xf>
    <xf numFmtId="164" fontId="0" fillId="0" borderId="22" xfId="0" applyNumberFormat="1" applyFill="1" applyBorder="1" applyAlignment="1">
      <alignment vertical="center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view="pageBreakPreview" zoomScale="133" zoomScaleNormal="100" zoomScaleSheetLayoutView="133" workbookViewId="0">
      <selection activeCell="G40" sqref="G40"/>
    </sheetView>
  </sheetViews>
  <sheetFormatPr defaultColWidth="9.140625" defaultRowHeight="12.75"/>
  <cols>
    <col min="1" max="1" width="78.7109375" style="7" customWidth="1"/>
    <col min="2" max="2" width="25.5703125" style="7" customWidth="1"/>
    <col min="3" max="3" width="16.5703125" style="7" customWidth="1"/>
    <col min="4" max="4" width="15.42578125" style="7" hidden="1" customWidth="1"/>
    <col min="5" max="5" width="16.85546875" style="7" hidden="1" customWidth="1"/>
    <col min="6" max="6" width="16.85546875" style="7" customWidth="1"/>
    <col min="7" max="7" width="16" style="7" customWidth="1"/>
    <col min="8" max="16384" width="9.140625" style="7"/>
  </cols>
  <sheetData>
    <row r="1" spans="1:7">
      <c r="B1" s="21"/>
      <c r="C1" s="21"/>
      <c r="F1" s="21" t="s">
        <v>62</v>
      </c>
    </row>
    <row r="2" spans="1:7">
      <c r="B2" s="19"/>
      <c r="C2" s="19"/>
      <c r="F2" s="19" t="s">
        <v>63</v>
      </c>
    </row>
    <row r="3" spans="1:7">
      <c r="B3" s="19"/>
      <c r="C3" s="19"/>
      <c r="F3" s="19"/>
    </row>
    <row r="4" spans="1:7">
      <c r="B4" s="19"/>
      <c r="C4" s="19"/>
      <c r="F4" s="19"/>
    </row>
    <row r="5" spans="1:7">
      <c r="B5" s="18"/>
    </row>
    <row r="6" spans="1:7">
      <c r="B6" s="18"/>
    </row>
    <row r="7" spans="1:7">
      <c r="B7" s="18"/>
    </row>
    <row r="8" spans="1:7" ht="36" customHeight="1">
      <c r="A8" s="37" t="s">
        <v>61</v>
      </c>
      <c r="B8" s="37"/>
      <c r="C8" s="37"/>
      <c r="D8" s="37"/>
      <c r="E8" s="37"/>
      <c r="F8" s="37"/>
      <c r="G8" s="37"/>
    </row>
    <row r="9" spans="1:7" ht="14.25" customHeight="1">
      <c r="A9" s="8"/>
      <c r="B9" s="8"/>
      <c r="C9" s="8"/>
      <c r="D9" s="9"/>
      <c r="E9" s="9"/>
      <c r="F9" s="9"/>
    </row>
    <row r="10" spans="1:7" ht="18.95" customHeight="1">
      <c r="A10" s="35" t="s">
        <v>0</v>
      </c>
      <c r="B10" s="35" t="s">
        <v>42</v>
      </c>
      <c r="C10" s="32" t="s">
        <v>55</v>
      </c>
      <c r="D10" s="33"/>
      <c r="E10" s="33"/>
      <c r="F10" s="33"/>
      <c r="G10" s="34"/>
    </row>
    <row r="11" spans="1:7" ht="25.5" customHeight="1">
      <c r="A11" s="36"/>
      <c r="B11" s="36"/>
      <c r="C11" s="38" t="s">
        <v>58</v>
      </c>
      <c r="D11" s="39"/>
      <c r="E11" s="39"/>
      <c r="F11" s="39" t="s">
        <v>59</v>
      </c>
      <c r="G11" s="2" t="s">
        <v>60</v>
      </c>
    </row>
    <row r="12" spans="1:7">
      <c r="A12" s="10">
        <v>1</v>
      </c>
      <c r="B12" s="10">
        <v>2</v>
      </c>
      <c r="C12" s="40">
        <v>3</v>
      </c>
      <c r="D12" s="41">
        <v>4</v>
      </c>
      <c r="E12" s="41">
        <v>3</v>
      </c>
      <c r="F12" s="41">
        <v>4</v>
      </c>
      <c r="G12" s="3">
        <v>5</v>
      </c>
    </row>
    <row r="13" spans="1:7" ht="28.15" customHeight="1">
      <c r="A13" s="22" t="s">
        <v>1</v>
      </c>
      <c r="B13" s="23" t="s">
        <v>2</v>
      </c>
      <c r="C13" s="42">
        <f>C14-C16</f>
        <v>7335599.5</v>
      </c>
      <c r="D13" s="43">
        <f t="shared" ref="D13:G13" si="0">D14-D16</f>
        <v>0</v>
      </c>
      <c r="E13" s="43">
        <f t="shared" si="0"/>
        <v>7335599.5</v>
      </c>
      <c r="F13" s="43">
        <f t="shared" si="0"/>
        <v>2993851.6999999993</v>
      </c>
      <c r="G13" s="24">
        <f t="shared" si="0"/>
        <v>2234700</v>
      </c>
    </row>
    <row r="14" spans="1:7" ht="21" customHeight="1">
      <c r="A14" s="25" t="s">
        <v>3</v>
      </c>
      <c r="B14" s="11" t="s">
        <v>4</v>
      </c>
      <c r="C14" s="44">
        <f>C15</f>
        <v>22835599.5</v>
      </c>
      <c r="D14" s="45">
        <f t="shared" ref="D14:G14" si="1">D15</f>
        <v>0</v>
      </c>
      <c r="E14" s="45">
        <f t="shared" si="1"/>
        <v>22835599.5</v>
      </c>
      <c r="F14" s="45">
        <f t="shared" si="1"/>
        <v>16093795.699999999</v>
      </c>
      <c r="G14" s="4">
        <f t="shared" si="1"/>
        <v>4734700</v>
      </c>
    </row>
    <row r="15" spans="1:7" ht="28.5" customHeight="1">
      <c r="A15" s="12" t="s">
        <v>43</v>
      </c>
      <c r="B15" s="11" t="s">
        <v>5</v>
      </c>
      <c r="C15" s="44">
        <v>22835599.5</v>
      </c>
      <c r="D15" s="45"/>
      <c r="E15" s="45">
        <f t="shared" ref="E15:E38" si="2">C15+D15</f>
        <v>22835599.5</v>
      </c>
      <c r="F15" s="45">
        <v>16093795.699999999</v>
      </c>
      <c r="G15" s="4">
        <v>4734700</v>
      </c>
    </row>
    <row r="16" spans="1:7" ht="30.75" customHeight="1">
      <c r="A16" s="25" t="s">
        <v>6</v>
      </c>
      <c r="B16" s="11" t="s">
        <v>7</v>
      </c>
      <c r="C16" s="44">
        <f>C17</f>
        <v>15500000</v>
      </c>
      <c r="D16" s="45">
        <f t="shared" ref="D16:G16" si="3">D17</f>
        <v>0</v>
      </c>
      <c r="E16" s="45">
        <f t="shared" si="3"/>
        <v>15500000</v>
      </c>
      <c r="F16" s="45">
        <f t="shared" si="3"/>
        <v>13099944</v>
      </c>
      <c r="G16" s="4">
        <f t="shared" si="3"/>
        <v>2500000</v>
      </c>
    </row>
    <row r="17" spans="1:7" ht="30" customHeight="1">
      <c r="A17" s="13" t="s">
        <v>44</v>
      </c>
      <c r="B17" s="14" t="s">
        <v>8</v>
      </c>
      <c r="C17" s="44">
        <v>15500000</v>
      </c>
      <c r="D17" s="45"/>
      <c r="E17" s="45">
        <f t="shared" si="2"/>
        <v>15500000</v>
      </c>
      <c r="F17" s="45">
        <v>13099944</v>
      </c>
      <c r="G17" s="4">
        <v>2500000</v>
      </c>
    </row>
    <row r="18" spans="1:7" ht="25.5" customHeight="1">
      <c r="A18" s="22" t="s">
        <v>36</v>
      </c>
      <c r="B18" s="26" t="s">
        <v>9</v>
      </c>
      <c r="C18" s="42">
        <f>C20-C23</f>
        <v>-1154948.299999997</v>
      </c>
      <c r="D18" s="43">
        <f t="shared" ref="D18:G18" si="4">D20-D23</f>
        <v>0</v>
      </c>
      <c r="E18" s="43">
        <f t="shared" si="4"/>
        <v>-1154948.299999997</v>
      </c>
      <c r="F18" s="43">
        <f t="shared" si="4"/>
        <v>-2309896.5999999978</v>
      </c>
      <c r="G18" s="24">
        <f t="shared" si="4"/>
        <v>-2309896.5999999978</v>
      </c>
    </row>
    <row r="19" spans="1:7" ht="32.25" customHeight="1">
      <c r="A19" s="25" t="s">
        <v>35</v>
      </c>
      <c r="B19" s="11" t="s">
        <v>37</v>
      </c>
      <c r="C19" s="46">
        <f>C20-C23</f>
        <v>-1154948.299999997</v>
      </c>
      <c r="D19" s="47">
        <f t="shared" ref="D19:G19" si="5">D20-D23</f>
        <v>0</v>
      </c>
      <c r="E19" s="47">
        <f t="shared" si="5"/>
        <v>-1154948.299999997</v>
      </c>
      <c r="F19" s="47">
        <f t="shared" si="5"/>
        <v>-2309896.5999999978</v>
      </c>
      <c r="G19" s="27">
        <f t="shared" si="5"/>
        <v>-2309896.5999999978</v>
      </c>
    </row>
    <row r="20" spans="1:7" ht="33" customHeight="1">
      <c r="A20" s="25" t="s">
        <v>10</v>
      </c>
      <c r="B20" s="11" t="s">
        <v>38</v>
      </c>
      <c r="C20" s="44">
        <f>C21</f>
        <v>25904950.800000001</v>
      </c>
      <c r="D20" s="45">
        <f t="shared" ref="D20:G21" si="6">D21</f>
        <v>0</v>
      </c>
      <c r="E20" s="45">
        <f t="shared" si="6"/>
        <v>25904950.800000001</v>
      </c>
      <c r="F20" s="45">
        <f t="shared" si="6"/>
        <v>27944558.5</v>
      </c>
      <c r="G20" s="4">
        <f t="shared" si="6"/>
        <v>30343515.100000001</v>
      </c>
    </row>
    <row r="21" spans="1:7" ht="30.75" customHeight="1">
      <c r="A21" s="12" t="s">
        <v>45</v>
      </c>
      <c r="B21" s="11" t="s">
        <v>39</v>
      </c>
      <c r="C21" s="44">
        <f>C22</f>
        <v>25904950.800000001</v>
      </c>
      <c r="D21" s="45">
        <f t="shared" si="6"/>
        <v>0</v>
      </c>
      <c r="E21" s="45">
        <f t="shared" si="6"/>
        <v>25904950.800000001</v>
      </c>
      <c r="F21" s="45">
        <f t="shared" si="6"/>
        <v>27944558.5</v>
      </c>
      <c r="G21" s="4">
        <f t="shared" si="6"/>
        <v>30343515.100000001</v>
      </c>
    </row>
    <row r="22" spans="1:7" ht="30" customHeight="1">
      <c r="A22" s="15" t="s">
        <v>56</v>
      </c>
      <c r="B22" s="11"/>
      <c r="C22" s="44">
        <v>25904950.800000001</v>
      </c>
      <c r="D22" s="45"/>
      <c r="E22" s="45">
        <f t="shared" si="2"/>
        <v>25904950.800000001</v>
      </c>
      <c r="F22" s="45">
        <v>27944558.5</v>
      </c>
      <c r="G22" s="4">
        <v>30343515.100000001</v>
      </c>
    </row>
    <row r="23" spans="1:7" ht="30.75" customHeight="1">
      <c r="A23" s="25" t="s">
        <v>11</v>
      </c>
      <c r="B23" s="11" t="s">
        <v>40</v>
      </c>
      <c r="C23" s="44">
        <f>C24</f>
        <v>27059899.099999998</v>
      </c>
      <c r="D23" s="45">
        <f t="shared" ref="D23:G23" si="7">D24</f>
        <v>0</v>
      </c>
      <c r="E23" s="45">
        <f t="shared" si="7"/>
        <v>27059899.099999998</v>
      </c>
      <c r="F23" s="45">
        <f t="shared" si="7"/>
        <v>30254455.099999998</v>
      </c>
      <c r="G23" s="4">
        <f t="shared" si="7"/>
        <v>32653411.699999999</v>
      </c>
    </row>
    <row r="24" spans="1:7" ht="31.5" customHeight="1">
      <c r="A24" s="12" t="s">
        <v>46</v>
      </c>
      <c r="B24" s="11" t="s">
        <v>41</v>
      </c>
      <c r="C24" s="44">
        <f>C25+C26+C27+C28+C29</f>
        <v>27059899.099999998</v>
      </c>
      <c r="D24" s="45">
        <f t="shared" ref="D24:G24" si="8">D25+D26+D27+D28+D29</f>
        <v>0</v>
      </c>
      <c r="E24" s="45">
        <f t="shared" si="8"/>
        <v>27059899.099999998</v>
      </c>
      <c r="F24" s="45">
        <f t="shared" si="8"/>
        <v>30254455.099999998</v>
      </c>
      <c r="G24" s="4">
        <f t="shared" si="8"/>
        <v>32653411.699999999</v>
      </c>
    </row>
    <row r="25" spans="1:7" ht="30" customHeight="1">
      <c r="A25" s="15" t="s">
        <v>57</v>
      </c>
      <c r="B25" s="11"/>
      <c r="C25" s="44">
        <f>C22</f>
        <v>25904950.800000001</v>
      </c>
      <c r="D25" s="45">
        <f t="shared" ref="D25:G25" si="9">D22</f>
        <v>0</v>
      </c>
      <c r="E25" s="45">
        <f t="shared" si="9"/>
        <v>25904950.800000001</v>
      </c>
      <c r="F25" s="45">
        <f t="shared" si="9"/>
        <v>27944558.5</v>
      </c>
      <c r="G25" s="4">
        <f t="shared" si="9"/>
        <v>30343515.100000001</v>
      </c>
    </row>
    <row r="26" spans="1:7" ht="69.75" customHeight="1">
      <c r="A26" s="15" t="s">
        <v>51</v>
      </c>
      <c r="B26" s="11"/>
      <c r="C26" s="48">
        <v>30000</v>
      </c>
      <c r="D26" s="49"/>
      <c r="E26" s="49">
        <f t="shared" si="2"/>
        <v>30000</v>
      </c>
      <c r="F26" s="49">
        <v>60000</v>
      </c>
      <c r="G26" s="20">
        <v>60000</v>
      </c>
    </row>
    <row r="27" spans="1:7" ht="68.25" customHeight="1">
      <c r="A27" s="15" t="s">
        <v>52</v>
      </c>
      <c r="B27" s="11"/>
      <c r="C27" s="48">
        <v>507648.4</v>
      </c>
      <c r="D27" s="49"/>
      <c r="E27" s="49">
        <f t="shared" si="2"/>
        <v>507648.4</v>
      </c>
      <c r="F27" s="49">
        <v>1015296.8</v>
      </c>
      <c r="G27" s="20">
        <v>1015296.8</v>
      </c>
    </row>
    <row r="28" spans="1:7" ht="72" customHeight="1">
      <c r="A28" s="15" t="s">
        <v>53</v>
      </c>
      <c r="B28" s="11"/>
      <c r="C28" s="48">
        <v>579939.19999999995</v>
      </c>
      <c r="D28" s="49"/>
      <c r="E28" s="49">
        <f t="shared" si="2"/>
        <v>579939.19999999995</v>
      </c>
      <c r="F28" s="49">
        <v>1159878.3999999999</v>
      </c>
      <c r="G28" s="20">
        <v>1159878.3999999999</v>
      </c>
    </row>
    <row r="29" spans="1:7" ht="67.5" customHeight="1">
      <c r="A29" s="15" t="s">
        <v>54</v>
      </c>
      <c r="B29" s="11"/>
      <c r="C29" s="44">
        <v>37360.699999999997</v>
      </c>
      <c r="D29" s="45"/>
      <c r="E29" s="45">
        <f t="shared" si="2"/>
        <v>37360.699999999997</v>
      </c>
      <c r="F29" s="45">
        <v>74721.399999999994</v>
      </c>
      <c r="G29" s="4">
        <v>74721.399999999994</v>
      </c>
    </row>
    <row r="30" spans="1:7" ht="23.25" customHeight="1">
      <c r="A30" s="22" t="s">
        <v>47</v>
      </c>
      <c r="B30" s="23" t="s">
        <v>12</v>
      </c>
      <c r="C30" s="42">
        <f>C35-C31</f>
        <v>829796.70000001788</v>
      </c>
      <c r="D30" s="43">
        <f t="shared" ref="D30:G30" si="10">D35-D31</f>
        <v>0</v>
      </c>
      <c r="E30" s="43">
        <f t="shared" si="10"/>
        <v>829796.70000001788</v>
      </c>
      <c r="F30" s="43">
        <f t="shared" si="10"/>
        <v>773940.79999998212</v>
      </c>
      <c r="G30" s="24">
        <f t="shared" si="10"/>
        <v>0</v>
      </c>
    </row>
    <row r="31" spans="1:7" ht="15.75" customHeight="1">
      <c r="A31" s="25" t="s">
        <v>13</v>
      </c>
      <c r="B31" s="28" t="s">
        <v>14</v>
      </c>
      <c r="C31" s="44">
        <f t="shared" ref="C31:G33" si="11">C32</f>
        <v>142238795.09999999</v>
      </c>
      <c r="D31" s="45">
        <f t="shared" si="11"/>
        <v>0</v>
      </c>
      <c r="E31" s="45">
        <f t="shared" si="11"/>
        <v>142238795.09999999</v>
      </c>
      <c r="F31" s="45">
        <f t="shared" si="11"/>
        <v>141387507.90000001</v>
      </c>
      <c r="G31" s="4">
        <f t="shared" si="11"/>
        <v>137710973.80000001</v>
      </c>
    </row>
    <row r="32" spans="1:7" ht="16.5" customHeight="1">
      <c r="A32" s="25" t="s">
        <v>15</v>
      </c>
      <c r="B32" s="11" t="s">
        <v>16</v>
      </c>
      <c r="C32" s="44">
        <f t="shared" si="11"/>
        <v>142238795.09999999</v>
      </c>
      <c r="D32" s="45">
        <f t="shared" si="11"/>
        <v>0</v>
      </c>
      <c r="E32" s="45">
        <f t="shared" si="11"/>
        <v>142238795.09999999</v>
      </c>
      <c r="F32" s="45">
        <f t="shared" si="11"/>
        <v>141387507.90000001</v>
      </c>
      <c r="G32" s="4">
        <f t="shared" si="11"/>
        <v>137710973.80000001</v>
      </c>
    </row>
    <row r="33" spans="1:7" ht="15" customHeight="1">
      <c r="A33" s="25" t="s">
        <v>17</v>
      </c>
      <c r="B33" s="11" t="s">
        <v>18</v>
      </c>
      <c r="C33" s="44">
        <f t="shared" si="11"/>
        <v>142238795.09999999</v>
      </c>
      <c r="D33" s="45">
        <f t="shared" si="11"/>
        <v>0</v>
      </c>
      <c r="E33" s="45">
        <f t="shared" si="11"/>
        <v>142238795.09999999</v>
      </c>
      <c r="F33" s="45">
        <f t="shared" si="11"/>
        <v>141387507.90000001</v>
      </c>
      <c r="G33" s="4">
        <f t="shared" si="11"/>
        <v>137710973.80000001</v>
      </c>
    </row>
    <row r="34" spans="1:7" ht="27" customHeight="1">
      <c r="A34" s="12" t="s">
        <v>48</v>
      </c>
      <c r="B34" s="11" t="s">
        <v>19</v>
      </c>
      <c r="C34" s="44">
        <f>92215749.8+C15+C20+C40</f>
        <v>142238795.09999999</v>
      </c>
      <c r="D34" s="45"/>
      <c r="E34" s="45">
        <f t="shared" si="2"/>
        <v>142238795.09999999</v>
      </c>
      <c r="F34" s="45">
        <f>97349153.7+F15+F20+F40</f>
        <v>141387507.90000001</v>
      </c>
      <c r="G34" s="4">
        <f>102632758.7+G15+G20+G40</f>
        <v>137710973.80000001</v>
      </c>
    </row>
    <row r="35" spans="1:7" ht="16.5" customHeight="1">
      <c r="A35" s="25" t="s">
        <v>20</v>
      </c>
      <c r="B35" s="11" t="s">
        <v>21</v>
      </c>
      <c r="C35" s="44">
        <f t="shared" ref="C35:G37" si="12">C36</f>
        <v>143068591.80000001</v>
      </c>
      <c r="D35" s="45">
        <f t="shared" si="12"/>
        <v>0</v>
      </c>
      <c r="E35" s="45">
        <f t="shared" si="12"/>
        <v>143068591.80000001</v>
      </c>
      <c r="F35" s="45">
        <f t="shared" si="12"/>
        <v>142161448.69999999</v>
      </c>
      <c r="G35" s="4">
        <f t="shared" si="12"/>
        <v>137710973.79999998</v>
      </c>
    </row>
    <row r="36" spans="1:7" ht="17.25" customHeight="1">
      <c r="A36" s="25" t="s">
        <v>22</v>
      </c>
      <c r="B36" s="11" t="s">
        <v>23</v>
      </c>
      <c r="C36" s="44">
        <f t="shared" si="12"/>
        <v>143068591.80000001</v>
      </c>
      <c r="D36" s="45">
        <f t="shared" si="12"/>
        <v>0</v>
      </c>
      <c r="E36" s="45">
        <f t="shared" si="12"/>
        <v>143068591.80000001</v>
      </c>
      <c r="F36" s="45">
        <f t="shared" si="12"/>
        <v>142161448.69999999</v>
      </c>
      <c r="G36" s="4">
        <f t="shared" si="12"/>
        <v>137710973.79999998</v>
      </c>
    </row>
    <row r="37" spans="1:7" ht="18" customHeight="1">
      <c r="A37" s="25" t="s">
        <v>24</v>
      </c>
      <c r="B37" s="11" t="s">
        <v>25</v>
      </c>
      <c r="C37" s="44">
        <f t="shared" si="12"/>
        <v>143068591.80000001</v>
      </c>
      <c r="D37" s="45">
        <f t="shared" si="12"/>
        <v>0</v>
      </c>
      <c r="E37" s="45">
        <f t="shared" si="12"/>
        <v>143068591.80000001</v>
      </c>
      <c r="F37" s="45">
        <f t="shared" si="12"/>
        <v>142161448.69999999</v>
      </c>
      <c r="G37" s="4">
        <f t="shared" si="12"/>
        <v>137710973.79999998</v>
      </c>
    </row>
    <row r="38" spans="1:7" ht="29.25" customHeight="1">
      <c r="A38" s="13" t="s">
        <v>49</v>
      </c>
      <c r="B38" s="14" t="s">
        <v>26</v>
      </c>
      <c r="C38" s="44">
        <f>100508692.7+C16+C23</f>
        <v>143068591.80000001</v>
      </c>
      <c r="D38" s="45"/>
      <c r="E38" s="45">
        <f t="shared" si="2"/>
        <v>143068591.80000001</v>
      </c>
      <c r="F38" s="45">
        <f>98807049.6+F16+F23</f>
        <v>142161448.69999999</v>
      </c>
      <c r="G38" s="4">
        <f>102557562.1+G16+G23</f>
        <v>137710973.79999998</v>
      </c>
    </row>
    <row r="39" spans="1:7" ht="21.75" customHeight="1">
      <c r="A39" s="29" t="s">
        <v>27</v>
      </c>
      <c r="B39" s="30" t="s">
        <v>28</v>
      </c>
      <c r="C39" s="50">
        <f>C40</f>
        <v>1282495</v>
      </c>
      <c r="D39" s="51" t="e">
        <f>D40-#REF!+#REF!+#REF!</f>
        <v>#REF!</v>
      </c>
      <c r="E39" s="51" t="e">
        <f>E40-#REF!+#REF!+#REF!</f>
        <v>#REF!</v>
      </c>
      <c r="F39" s="51">
        <f>F40</f>
        <v>0</v>
      </c>
      <c r="G39" s="6">
        <f>G40</f>
        <v>0</v>
      </c>
    </row>
    <row r="40" spans="1:7" ht="31.5" customHeight="1">
      <c r="A40" s="22" t="s">
        <v>29</v>
      </c>
      <c r="B40" s="26" t="s">
        <v>30</v>
      </c>
      <c r="C40" s="42">
        <f t="shared" ref="C40:G41" si="13">C41</f>
        <v>1282495</v>
      </c>
      <c r="D40" s="43">
        <f t="shared" si="13"/>
        <v>0</v>
      </c>
      <c r="E40" s="43">
        <f t="shared" si="13"/>
        <v>1282495</v>
      </c>
      <c r="F40" s="43">
        <f t="shared" si="13"/>
        <v>0</v>
      </c>
      <c r="G40" s="24">
        <f t="shared" si="13"/>
        <v>0</v>
      </c>
    </row>
    <row r="41" spans="1:7" ht="34.5" customHeight="1">
      <c r="A41" s="31" t="s">
        <v>31</v>
      </c>
      <c r="B41" s="16" t="s">
        <v>32</v>
      </c>
      <c r="C41" s="52">
        <f t="shared" si="13"/>
        <v>1282495</v>
      </c>
      <c r="D41" s="53">
        <f t="shared" si="13"/>
        <v>0</v>
      </c>
      <c r="E41" s="53">
        <f t="shared" si="13"/>
        <v>1282495</v>
      </c>
      <c r="F41" s="53">
        <f t="shared" si="13"/>
        <v>0</v>
      </c>
      <c r="G41" s="5">
        <f t="shared" si="13"/>
        <v>0</v>
      </c>
    </row>
    <row r="42" spans="1:7" ht="30" customHeight="1">
      <c r="A42" s="13" t="s">
        <v>50</v>
      </c>
      <c r="B42" s="14" t="s">
        <v>33</v>
      </c>
      <c r="C42" s="44">
        <v>1282495</v>
      </c>
      <c r="D42" s="45"/>
      <c r="E42" s="45">
        <f t="shared" ref="E42" si="14">C42+D42</f>
        <v>1282495</v>
      </c>
      <c r="F42" s="45">
        <v>0</v>
      </c>
      <c r="G42" s="4">
        <v>0</v>
      </c>
    </row>
    <row r="43" spans="1:7" ht="25.5" customHeight="1">
      <c r="A43" s="1" t="s">
        <v>34</v>
      </c>
      <c r="B43" s="17"/>
      <c r="C43" s="50">
        <f>C13+C18+C30+C39</f>
        <v>8292942.9000000209</v>
      </c>
      <c r="D43" s="51" t="e">
        <f>D13+D18+D30+D39</f>
        <v>#REF!</v>
      </c>
      <c r="E43" s="51" t="e">
        <f t="shared" ref="E43" si="15">C43+D43</f>
        <v>#REF!</v>
      </c>
      <c r="F43" s="51">
        <f t="shared" ref="F43:G43" si="16">F13+F18+F30+F39</f>
        <v>1457895.8999999836</v>
      </c>
      <c r="G43" s="6">
        <f t="shared" si="16"/>
        <v>-75196.599999997765</v>
      </c>
    </row>
  </sheetData>
  <mergeCells count="4">
    <mergeCell ref="C10:G10"/>
    <mergeCell ref="B10:B11"/>
    <mergeCell ref="A10:A11"/>
    <mergeCell ref="A8:G8"/>
  </mergeCells>
  <phoneticPr fontId="1" type="noConversion"/>
  <pageMargins left="0.59055118110236227" right="0.39370078740157483" top="0.78740157480314965" bottom="0.78740157480314965" header="0.62992125984251968" footer="0.51181102362204722"/>
  <pageSetup paperSize="9" scale="90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2019-10-08T13:59:43Z</cp:lastPrinted>
  <dcterms:created xsi:type="dcterms:W3CDTF">1996-10-08T23:32:33Z</dcterms:created>
  <dcterms:modified xsi:type="dcterms:W3CDTF">2019-10-08T13:59:46Z</dcterms:modified>
</cp:coreProperties>
</file>