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135"/>
  </bookViews>
  <sheets>
    <sheet name="перечень" sheetId="2" r:id="rId1"/>
  </sheets>
  <definedNames>
    <definedName name="_xlnm.Print_Titles" localSheetId="0">перечень!$3:$3</definedName>
  </definedNames>
  <calcPr calcId="125725"/>
</workbook>
</file>

<file path=xl/calcChain.xml><?xml version="1.0" encoding="utf-8"?>
<calcChain xmlns="http://schemas.openxmlformats.org/spreadsheetml/2006/main">
  <c r="G43" i="2"/>
  <c r="F43"/>
  <c r="E43"/>
  <c r="D43"/>
  <c r="C43"/>
  <c r="D11" l="1"/>
  <c r="D29"/>
  <c r="D22"/>
  <c r="D12"/>
  <c r="D10"/>
  <c r="D39" l="1"/>
  <c r="D38"/>
  <c r="D37"/>
  <c r="D36"/>
  <c r="G35"/>
  <c r="D35"/>
  <c r="C7" l="1"/>
  <c r="D7" s="1"/>
  <c r="C6"/>
  <c r="D6" s="1"/>
  <c r="C26" l="1"/>
  <c r="D26" s="1"/>
  <c r="G22"/>
  <c r="A6" l="1"/>
  <c r="A7" s="1"/>
  <c r="A8" l="1"/>
  <c r="A9" s="1"/>
  <c r="A10" s="1"/>
  <c r="A11" l="1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2" s="1"/>
  <c r="A33" s="1"/>
  <c r="A35" s="1"/>
  <c r="A36" s="1"/>
  <c r="A37" s="1"/>
  <c r="A39" s="1"/>
  <c r="A40" s="1"/>
  <c r="A41" s="1"/>
  <c r="A42" s="1"/>
  <c r="A12"/>
</calcChain>
</file>

<file path=xl/sharedStrings.xml><?xml version="1.0" encoding="utf-8"?>
<sst xmlns="http://schemas.openxmlformats.org/spreadsheetml/2006/main" count="82" uniqueCount="56">
  <si>
    <t>Наименование объекта</t>
  </si>
  <si>
    <t>№            п/п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</si>
  <si>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плановом периоде</t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</si>
  <si>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01.01.2020)</t>
    </r>
  </si>
  <si>
    <r>
      <t xml:space="preserve">Задолжен- ность за выполненные работы на начало текущего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01.01.2019)</t>
    </r>
  </si>
  <si>
    <r>
      <t xml:space="preserve">Ожидаемая оценка задолженности  за выполненные работы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01.01.2020)</t>
    </r>
  </si>
  <si>
    <t>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</t>
  </si>
  <si>
    <t xml:space="preserve">Остаток сметной стоимости объектов, вводимых в текущем 2019 финансовом году,               тыс. руб.  </t>
  </si>
  <si>
    <t>Строительство больницы                                                                в пос. Березник Виноградовского района Архангельской области</t>
  </si>
  <si>
    <t>Здание специального учреждения УФМС                                                                             в г. Архангельске</t>
  </si>
  <si>
    <t>Реконструкция аэропортового комплекса «Соловки» 
о. Соловецкий, Архангельская область</t>
  </si>
  <si>
    <t>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</si>
  <si>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Детский сад на 220 мест в г. Мезень Архангельской области</t>
  </si>
  <si>
    <t>Детский сад на 220 мест в г.Вельске</t>
  </si>
  <si>
    <t>Детский сад на 220 мест в микрорайоне Южный г. Котласа</t>
  </si>
  <si>
    <t>Детский сад на 280 мест в округе Варавино-Фактория города Архангельска</t>
  </si>
  <si>
    <t>Детский сад на 280 мест в территориальном округе Майская горка г. Архангельска</t>
  </si>
  <si>
    <t>Детский сад на 60 мест                                                             в г. Няндома</t>
  </si>
  <si>
    <t>Детский сад на 60 мест                                                                                        в пос. Боброво Приморского района</t>
  </si>
  <si>
    <t>Детский сад на 60 мест                                                                                  в с. Курцево Котласского района</t>
  </si>
  <si>
    <t>Обеспечение объектами инженерной инфраструктуры                                                        300-квартирного дома по пр. Московскому в г. Архангельске</t>
  </si>
  <si>
    <t>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</si>
  <si>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Строительство школы                                                                                            на 860 учащихся в г. Котласе</t>
  </si>
  <si>
    <t>Строительство школы на 90 учащихся в с. Долгощелье Мезенского района Архангельской области</t>
  </si>
  <si>
    <t>Строительство средней общеобразовательной школы                                             на 250 мест с блоком временного проживания                                                                      на 50 человек в с. Ровдино Шенкурского района</t>
  </si>
  <si>
    <t>Детский сад на 220 мест в с. Карпогоры Пинежского района</t>
  </si>
  <si>
    <t>Детский сад на 220 мест в округе Варавино-Фактория города Архангельска</t>
  </si>
  <si>
    <t>Начальная общеобразовательная школа на 320 учащихся в с. Ильинско-Подомское Вилегодского района</t>
  </si>
  <si>
    <t>Строительство школы                                                        на 860 мест в округе Варавино-Фактория г. Архангельска</t>
  </si>
  <si>
    <t>Строительство центра культурного развития на 120 мест в с. Ильинско-Подомское Вилегодского района Архангельской области</t>
  </si>
  <si>
    <t>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</si>
  <si>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
 (I этап, 1 подэтап, I этап, 2 подэтап, и II этап)</t>
  </si>
  <si>
    <t>-</t>
  </si>
  <si>
    <t>12.2020</t>
  </si>
  <si>
    <t>12.2019</t>
  </si>
  <si>
    <t xml:space="preserve">Планируе-мый срок ввода в эксплуата-цию объектов в очередном финансовом году </t>
  </si>
  <si>
    <t>30.11.2020</t>
  </si>
  <si>
    <t>08.2020</t>
  </si>
  <si>
    <t>09.2020</t>
  </si>
  <si>
    <t>Газопровод высокого, среднего                                                  и низкого давления в МО «Аргуновское» Вельского района Архангельской области                                               (3 очередь)</t>
  </si>
  <si>
    <t>Газораспределительная сеть                                                  дер. Куимиха Котласского района Архангельской области (газификация ул. Рябиновая,                                   ул. Полевая, ул. Сиреневая,                                ул. Строительная)</t>
  </si>
  <si>
    <t>05.2020</t>
  </si>
  <si>
    <t>Реконструкция м/п через р.Вага км 2+067 а/д Вельск-Шангалы</t>
  </si>
  <si>
    <t>Разработка проектной документации на реконструкцию а/д Усть-Ваеньга-Осиново-Фалюки на уч км 85-км 97</t>
  </si>
  <si>
    <t>Реконструкция а/д Усть-Ваеньга-Осиново-Фалюки (до д.Задориха) на уч.км 43+500-км 63+000 (I пусковой комплекс)</t>
  </si>
  <si>
    <t>Строительство м/п через р.Сельменьга на а/д Усть-Ваеньга-Осиново-Фалюки                                                   (до д.Задориха)</t>
  </si>
  <si>
    <t>Разработка проектной документации на строительство а/д Подъезд к дер.Петариха                                                                            от а/д "Подьезд к дер.Макаровская"</t>
  </si>
  <si>
    <t>объекты министерства ТЭК и ЖКХ АО</t>
  </si>
  <si>
    <t>объекты министерства транспорта АО</t>
  </si>
  <si>
    <t>________________________________</t>
  </si>
  <si>
    <t>объекты министерства строительства и архитектуры АО</t>
  </si>
  <si>
    <t>ИТОГО:</t>
  </si>
  <si>
    <t>Строительство автомобильной дороги к селу Ненокса от автодороги "Северодвинск - Онега"</t>
  </si>
  <si>
    <t>Реконструкция моста через Никольское устье Северной Двины в г.Северодвинске</t>
  </si>
  <si>
    <t>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</t>
  </si>
  <si>
    <r>
      <t xml:space="preserve">Стоимость объекта, подтвержден-ная данными бухгалтерского учета на начало текущего финансового года, тыс.руб. </t>
    </r>
    <r>
      <rPr>
        <i/>
        <sz val="13"/>
        <color theme="1"/>
        <rFont val="Times New Roman"/>
        <family val="1"/>
        <charset val="204"/>
      </rPr>
      <t>(на 01.01.2019)</t>
    </r>
    <r>
      <rPr>
        <sz val="13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</si>
</sst>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9" fontId="11" fillId="4" borderId="5">
      <alignment horizontal="left" vertical="top" wrapText="1"/>
    </xf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7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9" fontId="8" fillId="4" borderId="7" xfId="2" applyFont="1" applyBorder="1" applyAlignment="1" applyProtection="1">
      <alignment horizontal="left" vertical="center" wrapText="1"/>
    </xf>
    <xf numFmtId="49" fontId="8" fillId="4" borderId="8" xfId="2" applyFont="1" applyBorder="1" applyAlignment="1" applyProtection="1">
      <alignment horizontal="left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49" fontId="8" fillId="4" borderId="1" xfId="2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8" fillId="4" borderId="11" xfId="2" applyFont="1" applyBorder="1" applyAlignment="1" applyProtection="1">
      <alignment horizontal="center" vertical="center" wrapText="1"/>
    </xf>
    <xf numFmtId="49" fontId="8" fillId="4" borderId="12" xfId="2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st145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1"/>
  <sheetViews>
    <sheetView tabSelected="1" zoomScale="80" zoomScaleNormal="80" workbookViewId="0">
      <pane ySplit="3" topLeftCell="A4" activePane="bottomLeft" state="frozen"/>
      <selection pane="bottomLeft" activeCell="B6" sqref="B6"/>
    </sheetView>
  </sheetViews>
  <sheetFormatPr defaultColWidth="9.140625" defaultRowHeight="12.75"/>
  <cols>
    <col min="1" max="1" width="5.7109375" style="1" customWidth="1"/>
    <col min="2" max="2" width="38.28515625" style="3" customWidth="1"/>
    <col min="3" max="3" width="19.85546875" style="1" customWidth="1"/>
    <col min="4" max="4" width="17.85546875" style="1" customWidth="1"/>
    <col min="5" max="5" width="18.7109375" style="1" customWidth="1"/>
    <col min="6" max="6" width="19.42578125" style="1" customWidth="1"/>
    <col min="7" max="8" width="16.140625" style="1" customWidth="1"/>
    <col min="9" max="9" width="22.85546875" style="1" customWidth="1"/>
    <col min="10" max="16384" width="9.140625" style="1"/>
  </cols>
  <sheetData>
    <row r="1" spans="1:8" ht="65.25" customHeight="1">
      <c r="A1" s="36" t="s">
        <v>2</v>
      </c>
      <c r="B1" s="36"/>
      <c r="C1" s="36"/>
      <c r="D1" s="36"/>
      <c r="E1" s="36"/>
      <c r="F1" s="36"/>
      <c r="G1" s="36"/>
      <c r="H1" s="36"/>
    </row>
    <row r="2" spans="1:8" ht="13.9" customHeight="1">
      <c r="A2" s="7"/>
      <c r="B2" s="8"/>
      <c r="C2" s="7"/>
      <c r="D2" s="7"/>
      <c r="E2" s="7"/>
      <c r="F2" s="7"/>
      <c r="G2" s="7"/>
      <c r="H2" s="7"/>
    </row>
    <row r="3" spans="1:8" ht="168" customHeight="1">
      <c r="A3" s="44" t="s">
        <v>1</v>
      </c>
      <c r="B3" s="45" t="s">
        <v>0</v>
      </c>
      <c r="C3" s="45" t="s">
        <v>55</v>
      </c>
      <c r="D3" s="46" t="s">
        <v>3</v>
      </c>
      <c r="E3" s="46" t="s">
        <v>4</v>
      </c>
      <c r="F3" s="46" t="s">
        <v>5</v>
      </c>
      <c r="G3" s="46" t="s">
        <v>7</v>
      </c>
      <c r="H3" s="46" t="s">
        <v>35</v>
      </c>
    </row>
    <row r="4" spans="1:8" s="2" customFormat="1" ht="19.5" customHeight="1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</row>
    <row r="5" spans="1:8" s="2" customFormat="1" ht="25.5" hidden="1" customHeight="1">
      <c r="A5" s="39" t="s">
        <v>50</v>
      </c>
      <c r="B5" s="40"/>
      <c r="C5" s="40"/>
      <c r="D5" s="40"/>
      <c r="E5" s="40"/>
      <c r="F5" s="40"/>
      <c r="G5" s="40"/>
      <c r="H5" s="41"/>
    </row>
    <row r="6" spans="1:8" s="6" customFormat="1" ht="93" customHeight="1">
      <c r="A6" s="9">
        <f>1</f>
        <v>1</v>
      </c>
      <c r="B6" s="10" t="s">
        <v>21</v>
      </c>
      <c r="C6" s="27">
        <f>7500.56161+178642.39281</f>
        <v>186142.95441999999</v>
      </c>
      <c r="D6" s="28">
        <f>42690.3+C6</f>
        <v>228833.25442000001</v>
      </c>
      <c r="E6" s="11">
        <v>0</v>
      </c>
      <c r="F6" s="11">
        <v>0</v>
      </c>
      <c r="G6" s="11">
        <v>0</v>
      </c>
      <c r="H6" s="16" t="s">
        <v>33</v>
      </c>
    </row>
    <row r="7" spans="1:8" s="6" customFormat="1" ht="96" customHeight="1">
      <c r="A7" s="9">
        <f>A6+1</f>
        <v>2</v>
      </c>
      <c r="B7" s="10" t="s">
        <v>20</v>
      </c>
      <c r="C7" s="27">
        <f>374.81646+7513.205172+4922.16185+2.7715</f>
        <v>12812.954982000001</v>
      </c>
      <c r="D7" s="29">
        <f>C7</f>
        <v>12812.954982000001</v>
      </c>
      <c r="E7" s="11">
        <v>0</v>
      </c>
      <c r="F7" s="11">
        <v>0</v>
      </c>
      <c r="G7" s="11">
        <v>0</v>
      </c>
      <c r="H7" s="16" t="s">
        <v>33</v>
      </c>
    </row>
    <row r="8" spans="1:8" s="6" customFormat="1" ht="96" customHeight="1">
      <c r="A8" s="9">
        <f t="shared" ref="A8:A42" si="0">A7+1</f>
        <v>3</v>
      </c>
      <c r="B8" s="10" t="s">
        <v>8</v>
      </c>
      <c r="C8" s="27">
        <v>5000</v>
      </c>
      <c r="D8" s="28">
        <v>61651.1</v>
      </c>
      <c r="E8" s="11">
        <v>0</v>
      </c>
      <c r="F8" s="11">
        <v>0</v>
      </c>
      <c r="G8" s="11">
        <v>0</v>
      </c>
      <c r="H8" s="16" t="s">
        <v>33</v>
      </c>
    </row>
    <row r="9" spans="1:8" s="6" customFormat="1" ht="84.75" customHeight="1">
      <c r="A9" s="9">
        <f t="shared" si="0"/>
        <v>4</v>
      </c>
      <c r="B9" s="10" t="s">
        <v>9</v>
      </c>
      <c r="C9" s="11">
        <v>0</v>
      </c>
      <c r="D9" s="28">
        <v>5677.4420499999997</v>
      </c>
      <c r="E9" s="11">
        <v>0</v>
      </c>
      <c r="F9" s="11">
        <v>0</v>
      </c>
      <c r="G9" s="11">
        <v>0</v>
      </c>
      <c r="H9" s="21" t="s">
        <v>32</v>
      </c>
    </row>
    <row r="10" spans="1:8" s="6" customFormat="1" ht="96" customHeight="1">
      <c r="A10" s="9">
        <f t="shared" si="0"/>
        <v>5</v>
      </c>
      <c r="B10" s="10" t="s">
        <v>10</v>
      </c>
      <c r="C10" s="27">
        <v>333333.33332999999</v>
      </c>
      <c r="D10" s="28">
        <f>1438152.43902+C10</f>
        <v>1771485.77235</v>
      </c>
      <c r="E10" s="11">
        <v>0</v>
      </c>
      <c r="F10" s="28">
        <v>26965.075850000001</v>
      </c>
      <c r="G10" s="11">
        <v>0</v>
      </c>
      <c r="H10" s="13" t="s">
        <v>36</v>
      </c>
    </row>
    <row r="11" spans="1:8" s="6" customFormat="1" ht="168.75" customHeight="1">
      <c r="A11" s="9">
        <f t="shared" si="0"/>
        <v>6</v>
      </c>
      <c r="B11" s="22" t="s">
        <v>30</v>
      </c>
      <c r="C11" s="27">
        <v>69056.998500000002</v>
      </c>
      <c r="D11" s="28">
        <f>39494.6+C11</f>
        <v>108551.59849999999</v>
      </c>
      <c r="E11" s="11">
        <v>0</v>
      </c>
      <c r="F11" s="11">
        <v>0</v>
      </c>
      <c r="G11" s="11">
        <v>0</v>
      </c>
      <c r="H11" s="23">
        <v>44134</v>
      </c>
    </row>
    <row r="12" spans="1:8" s="6" customFormat="1" ht="324" customHeight="1">
      <c r="A12" s="9">
        <f t="shared" si="0"/>
        <v>7</v>
      </c>
      <c r="B12" s="17" t="s">
        <v>31</v>
      </c>
      <c r="C12" s="27">
        <v>87.872169999999997</v>
      </c>
      <c r="D12" s="24">
        <f>57.97643+C12</f>
        <v>145.8486</v>
      </c>
      <c r="E12" s="11">
        <v>0</v>
      </c>
      <c r="F12" s="11">
        <v>0</v>
      </c>
      <c r="G12" s="11">
        <v>0</v>
      </c>
      <c r="H12" s="23">
        <v>44134</v>
      </c>
    </row>
    <row r="13" spans="1:8" s="6" customFormat="1" ht="115.5" customHeight="1">
      <c r="A13" s="9">
        <v>8</v>
      </c>
      <c r="B13" s="14" t="s">
        <v>11</v>
      </c>
      <c r="C13" s="27">
        <v>2105358.4358100002</v>
      </c>
      <c r="D13" s="27">
        <v>2629170.5358099998</v>
      </c>
      <c r="E13" s="30">
        <v>2001.5</v>
      </c>
      <c r="F13" s="11">
        <v>0</v>
      </c>
      <c r="G13" s="15">
        <v>0</v>
      </c>
      <c r="H13" s="16" t="s">
        <v>33</v>
      </c>
    </row>
    <row r="14" spans="1:8" s="6" customFormat="1" ht="55.5" customHeight="1">
      <c r="A14" s="9">
        <v>9</v>
      </c>
      <c r="B14" s="20" t="s">
        <v>12</v>
      </c>
      <c r="C14" s="11">
        <v>0</v>
      </c>
      <c r="D14" s="27">
        <v>30000</v>
      </c>
      <c r="E14" s="11">
        <v>0</v>
      </c>
      <c r="F14" s="11">
        <v>0</v>
      </c>
      <c r="G14" s="11">
        <v>0</v>
      </c>
      <c r="H14" s="16" t="s">
        <v>33</v>
      </c>
    </row>
    <row r="15" spans="1:8" s="6" customFormat="1" ht="60.75" customHeight="1">
      <c r="A15" s="9">
        <f t="shared" si="0"/>
        <v>10</v>
      </c>
      <c r="B15" s="20" t="s">
        <v>13</v>
      </c>
      <c r="C15" s="11">
        <v>0</v>
      </c>
      <c r="D15" s="27">
        <v>30000</v>
      </c>
      <c r="E15" s="11">
        <v>0</v>
      </c>
      <c r="F15" s="11">
        <v>0</v>
      </c>
      <c r="G15" s="11">
        <v>0</v>
      </c>
      <c r="H15" s="16" t="s">
        <v>33</v>
      </c>
    </row>
    <row r="16" spans="1:8" s="6" customFormat="1" ht="55.5" customHeight="1">
      <c r="A16" s="9">
        <f t="shared" si="0"/>
        <v>11</v>
      </c>
      <c r="B16" s="20" t="s">
        <v>14</v>
      </c>
      <c r="C16" s="11">
        <v>0</v>
      </c>
      <c r="D16" s="29">
        <v>30000</v>
      </c>
      <c r="E16" s="11">
        <v>0</v>
      </c>
      <c r="F16" s="11">
        <v>0</v>
      </c>
      <c r="G16" s="11">
        <v>0</v>
      </c>
      <c r="H16" s="16" t="s">
        <v>33</v>
      </c>
    </row>
    <row r="17" spans="1:8" s="6" customFormat="1" ht="72.75" customHeight="1">
      <c r="A17" s="9">
        <f t="shared" si="0"/>
        <v>12</v>
      </c>
      <c r="B17" s="20" t="s">
        <v>15</v>
      </c>
      <c r="C17" s="11">
        <v>0</v>
      </c>
      <c r="D17" s="31">
        <v>30000</v>
      </c>
      <c r="E17" s="11">
        <v>0</v>
      </c>
      <c r="F17" s="11">
        <v>0</v>
      </c>
      <c r="G17" s="11">
        <v>0</v>
      </c>
      <c r="H17" s="16" t="s">
        <v>33</v>
      </c>
    </row>
    <row r="18" spans="1:8" s="6" customFormat="1" ht="77.25" customHeight="1">
      <c r="A18" s="9">
        <f t="shared" si="0"/>
        <v>13</v>
      </c>
      <c r="B18" s="20" t="s">
        <v>16</v>
      </c>
      <c r="C18" s="11">
        <v>0</v>
      </c>
      <c r="D18" s="31">
        <v>30000</v>
      </c>
      <c r="E18" s="11">
        <v>0</v>
      </c>
      <c r="F18" s="11">
        <v>0</v>
      </c>
      <c r="G18" s="11">
        <v>0</v>
      </c>
      <c r="H18" s="16" t="s">
        <v>33</v>
      </c>
    </row>
    <row r="19" spans="1:8" s="6" customFormat="1" ht="61.5" customHeight="1">
      <c r="A19" s="9">
        <f t="shared" si="0"/>
        <v>14</v>
      </c>
      <c r="B19" s="20" t="s">
        <v>17</v>
      </c>
      <c r="C19" s="11">
        <v>0</v>
      </c>
      <c r="D19" s="31">
        <v>20000</v>
      </c>
      <c r="E19" s="11">
        <v>0</v>
      </c>
      <c r="F19" s="11">
        <v>0</v>
      </c>
      <c r="G19" s="11">
        <v>0</v>
      </c>
      <c r="H19" s="16" t="s">
        <v>33</v>
      </c>
    </row>
    <row r="20" spans="1:8" s="6" customFormat="1" ht="74.25" customHeight="1">
      <c r="A20" s="9">
        <f t="shared" si="0"/>
        <v>15</v>
      </c>
      <c r="B20" s="20" t="s">
        <v>18</v>
      </c>
      <c r="C20" s="11">
        <v>0</v>
      </c>
      <c r="D20" s="31">
        <v>20000</v>
      </c>
      <c r="E20" s="11">
        <v>0</v>
      </c>
      <c r="F20" s="11">
        <v>0</v>
      </c>
      <c r="G20" s="11">
        <v>0</v>
      </c>
      <c r="H20" s="16" t="s">
        <v>33</v>
      </c>
    </row>
    <row r="21" spans="1:8" s="6" customFormat="1" ht="57" customHeight="1">
      <c r="A21" s="9">
        <f t="shared" si="0"/>
        <v>16</v>
      </c>
      <c r="B21" s="20" t="s">
        <v>19</v>
      </c>
      <c r="C21" s="11">
        <v>0</v>
      </c>
      <c r="D21" s="31">
        <v>20000</v>
      </c>
      <c r="E21" s="11">
        <v>0</v>
      </c>
      <c r="F21" s="11">
        <v>0</v>
      </c>
      <c r="G21" s="11">
        <v>0</v>
      </c>
      <c r="H21" s="16" t="s">
        <v>33</v>
      </c>
    </row>
    <row r="22" spans="1:8" s="6" customFormat="1" ht="56.25" customHeight="1">
      <c r="A22" s="9">
        <f t="shared" si="0"/>
        <v>17</v>
      </c>
      <c r="B22" s="17" t="s">
        <v>25</v>
      </c>
      <c r="C22" s="31">
        <v>9711.6</v>
      </c>
      <c r="D22" s="31">
        <f>65000+C22</f>
        <v>74711.600000000006</v>
      </c>
      <c r="E22" s="31">
        <v>3405</v>
      </c>
      <c r="F22" s="11">
        <v>0</v>
      </c>
      <c r="G22" s="11">
        <f>197855.47-C22</f>
        <v>188143.87</v>
      </c>
      <c r="H22" s="16" t="s">
        <v>34</v>
      </c>
    </row>
    <row r="23" spans="1:8" s="6" customFormat="1" ht="74.25" customHeight="1">
      <c r="A23" s="9">
        <f t="shared" si="0"/>
        <v>18</v>
      </c>
      <c r="B23" s="17" t="s">
        <v>26</v>
      </c>
      <c r="C23" s="11">
        <v>0</v>
      </c>
      <c r="D23" s="31">
        <v>56000</v>
      </c>
      <c r="E23" s="11">
        <v>0</v>
      </c>
      <c r="F23" s="11">
        <v>0</v>
      </c>
      <c r="G23" s="11">
        <v>221313.6</v>
      </c>
      <c r="H23" s="16" t="s">
        <v>34</v>
      </c>
    </row>
    <row r="24" spans="1:8" s="6" customFormat="1" ht="60" customHeight="1">
      <c r="A24" s="9">
        <f t="shared" si="0"/>
        <v>19</v>
      </c>
      <c r="B24" s="17" t="s">
        <v>22</v>
      </c>
      <c r="C24" s="11">
        <v>0</v>
      </c>
      <c r="D24" s="31">
        <v>101829.8</v>
      </c>
      <c r="E24" s="11">
        <v>0</v>
      </c>
      <c r="F24" s="11">
        <v>0</v>
      </c>
      <c r="G24" s="11">
        <v>0</v>
      </c>
      <c r="H24" s="16" t="s">
        <v>32</v>
      </c>
    </row>
    <row r="25" spans="1:8" s="6" customFormat="1" ht="74.25" customHeight="1">
      <c r="A25" s="9">
        <f t="shared" si="0"/>
        <v>20</v>
      </c>
      <c r="B25" s="20" t="s">
        <v>28</v>
      </c>
      <c r="C25" s="11">
        <v>0</v>
      </c>
      <c r="D25" s="31">
        <v>80000</v>
      </c>
      <c r="E25" s="11">
        <v>0</v>
      </c>
      <c r="F25" s="11">
        <v>0</v>
      </c>
      <c r="G25" s="11">
        <v>0</v>
      </c>
      <c r="H25" s="16" t="s">
        <v>32</v>
      </c>
    </row>
    <row r="26" spans="1:8" s="6" customFormat="1" ht="124.5" customHeight="1">
      <c r="A26" s="9">
        <f t="shared" si="0"/>
        <v>21</v>
      </c>
      <c r="B26" s="17" t="s">
        <v>24</v>
      </c>
      <c r="C26" s="31">
        <f>42142.15+69528.12</f>
        <v>111670.26999999999</v>
      </c>
      <c r="D26" s="31">
        <f>70000+C26</f>
        <v>181670.27</v>
      </c>
      <c r="E26" s="11">
        <v>0</v>
      </c>
      <c r="F26" s="11">
        <v>0</v>
      </c>
      <c r="G26" s="11">
        <v>0</v>
      </c>
      <c r="H26" s="16" t="s">
        <v>33</v>
      </c>
    </row>
    <row r="27" spans="1:8" s="6" customFormat="1" ht="96" customHeight="1">
      <c r="A27" s="9">
        <f t="shared" si="0"/>
        <v>22</v>
      </c>
      <c r="B27" s="14" t="s">
        <v>23</v>
      </c>
      <c r="C27" s="11">
        <v>0</v>
      </c>
      <c r="D27" s="31">
        <v>20000</v>
      </c>
      <c r="E27" s="11">
        <v>0</v>
      </c>
      <c r="F27" s="11">
        <v>0</v>
      </c>
      <c r="G27" s="11">
        <v>0</v>
      </c>
      <c r="H27" s="16" t="s">
        <v>33</v>
      </c>
    </row>
    <row r="28" spans="1:8" s="6" customFormat="1" ht="96" customHeight="1">
      <c r="A28" s="9">
        <f t="shared" si="0"/>
        <v>23</v>
      </c>
      <c r="B28" s="18" t="s">
        <v>27</v>
      </c>
      <c r="C28" s="11">
        <v>0</v>
      </c>
      <c r="D28" s="31">
        <v>5250</v>
      </c>
      <c r="E28" s="11">
        <v>0</v>
      </c>
      <c r="F28" s="11">
        <v>0</v>
      </c>
      <c r="G28" s="11">
        <v>0</v>
      </c>
      <c r="H28" s="16" t="s">
        <v>32</v>
      </c>
    </row>
    <row r="29" spans="1:8" s="6" customFormat="1" ht="103.5" customHeight="1">
      <c r="A29" s="9">
        <f t="shared" si="0"/>
        <v>24</v>
      </c>
      <c r="B29" s="10" t="s">
        <v>29</v>
      </c>
      <c r="C29" s="28">
        <v>33914.199999999997</v>
      </c>
      <c r="D29" s="28">
        <f>40040+C29</f>
        <v>73954.2</v>
      </c>
      <c r="E29" s="11">
        <v>0</v>
      </c>
      <c r="F29" s="11">
        <v>0</v>
      </c>
      <c r="G29" s="11">
        <v>0</v>
      </c>
      <c r="H29" s="16" t="s">
        <v>37</v>
      </c>
    </row>
    <row r="30" spans="1:8" s="6" customFormat="1" ht="153.75" customHeight="1">
      <c r="A30" s="9">
        <f t="shared" si="0"/>
        <v>25</v>
      </c>
      <c r="B30" s="17" t="s">
        <v>6</v>
      </c>
      <c r="C30" s="11">
        <v>0</v>
      </c>
      <c r="D30" s="24">
        <v>93208.34</v>
      </c>
      <c r="E30" s="11">
        <v>0</v>
      </c>
      <c r="F30" s="11">
        <v>0</v>
      </c>
      <c r="G30" s="11">
        <v>0</v>
      </c>
      <c r="H30" s="16" t="s">
        <v>38</v>
      </c>
    </row>
    <row r="31" spans="1:8" s="6" customFormat="1" ht="27.75" hidden="1" customHeight="1">
      <c r="A31" s="39" t="s">
        <v>47</v>
      </c>
      <c r="B31" s="40"/>
      <c r="C31" s="40"/>
      <c r="D31" s="40"/>
      <c r="E31" s="40"/>
      <c r="F31" s="40"/>
      <c r="G31" s="40"/>
      <c r="H31" s="41"/>
    </row>
    <row r="32" spans="1:8" s="6" customFormat="1" ht="112.5" customHeight="1">
      <c r="A32" s="9">
        <f>A30+1</f>
        <v>26</v>
      </c>
      <c r="B32" s="10" t="s">
        <v>39</v>
      </c>
      <c r="C32" s="12">
        <v>0</v>
      </c>
      <c r="D32" s="11">
        <v>22947.759999999998</v>
      </c>
      <c r="E32" s="11">
        <v>0</v>
      </c>
      <c r="F32" s="11">
        <v>34043.53</v>
      </c>
      <c r="G32" s="11">
        <v>0</v>
      </c>
      <c r="H32" s="16" t="s">
        <v>41</v>
      </c>
    </row>
    <row r="33" spans="1:8" s="6" customFormat="1" ht="125.25" customHeight="1">
      <c r="A33" s="9">
        <f t="shared" si="0"/>
        <v>27</v>
      </c>
      <c r="B33" s="10" t="s">
        <v>40</v>
      </c>
      <c r="C33" s="12">
        <v>0</v>
      </c>
      <c r="D33" s="11">
        <v>4504.5</v>
      </c>
      <c r="E33" s="11">
        <v>0</v>
      </c>
      <c r="F33" s="11">
        <v>968.42</v>
      </c>
      <c r="G33" s="11">
        <v>0</v>
      </c>
      <c r="H33" s="16" t="s">
        <v>41</v>
      </c>
    </row>
    <row r="34" spans="1:8" s="6" customFormat="1" ht="27.75" hidden="1" customHeight="1">
      <c r="A34" s="39" t="s">
        <v>48</v>
      </c>
      <c r="B34" s="40"/>
      <c r="C34" s="40"/>
      <c r="D34" s="40"/>
      <c r="E34" s="40"/>
      <c r="F34" s="40"/>
      <c r="G34" s="40"/>
      <c r="H34" s="41"/>
    </row>
    <row r="35" spans="1:8" s="6" customFormat="1" ht="90" customHeight="1">
      <c r="A35" s="9">
        <f>A33+1</f>
        <v>28</v>
      </c>
      <c r="B35" s="25" t="s">
        <v>44</v>
      </c>
      <c r="C35" s="12">
        <v>126219.486</v>
      </c>
      <c r="D35" s="11">
        <f>C35+102719.6</f>
        <v>228939.08600000001</v>
      </c>
      <c r="E35" s="11">
        <v>0</v>
      </c>
      <c r="F35" s="11">
        <v>0</v>
      </c>
      <c r="G35" s="11">
        <f>D35-C35</f>
        <v>102719.6</v>
      </c>
      <c r="H35" s="13" t="s">
        <v>32</v>
      </c>
    </row>
    <row r="36" spans="1:8" s="6" customFormat="1" ht="96" customHeight="1">
      <c r="A36" s="9">
        <f t="shared" si="0"/>
        <v>29</v>
      </c>
      <c r="B36" s="26" t="s">
        <v>45</v>
      </c>
      <c r="C36" s="12">
        <v>1990</v>
      </c>
      <c r="D36" s="11">
        <f>C36+45323.8</f>
        <v>47313.8</v>
      </c>
      <c r="E36" s="11">
        <v>0</v>
      </c>
      <c r="F36" s="11">
        <v>0</v>
      </c>
      <c r="G36" s="11">
        <v>0</v>
      </c>
      <c r="H36" s="16" t="s">
        <v>33</v>
      </c>
    </row>
    <row r="37" spans="1:8" s="4" customFormat="1" ht="53.25" customHeight="1">
      <c r="A37" s="9">
        <f t="shared" si="0"/>
        <v>30</v>
      </c>
      <c r="B37" s="26" t="s">
        <v>42</v>
      </c>
      <c r="C37" s="12">
        <v>3757.42</v>
      </c>
      <c r="D37" s="11">
        <f>C37+325666.7</f>
        <v>329424.12</v>
      </c>
      <c r="E37" s="11">
        <v>0</v>
      </c>
      <c r="F37" s="11">
        <v>0</v>
      </c>
      <c r="G37" s="11">
        <v>0</v>
      </c>
      <c r="H37" s="13" t="s">
        <v>32</v>
      </c>
    </row>
    <row r="38" spans="1:8" s="4" customFormat="1" ht="93.75">
      <c r="A38" s="9">
        <v>31</v>
      </c>
      <c r="B38" s="26" t="s">
        <v>43</v>
      </c>
      <c r="C38" s="12">
        <v>2210</v>
      </c>
      <c r="D38" s="11">
        <f>C38+5060</f>
        <v>7270</v>
      </c>
      <c r="E38" s="11">
        <v>0</v>
      </c>
      <c r="F38" s="11">
        <v>0</v>
      </c>
      <c r="G38" s="11">
        <v>0</v>
      </c>
      <c r="H38" s="13" t="s">
        <v>32</v>
      </c>
    </row>
    <row r="39" spans="1:8" s="4" customFormat="1" ht="112.5">
      <c r="A39" s="9">
        <f t="shared" si="0"/>
        <v>32</v>
      </c>
      <c r="B39" s="26" t="s">
        <v>46</v>
      </c>
      <c r="C39" s="12">
        <v>1065</v>
      </c>
      <c r="D39" s="11">
        <f t="shared" ref="D39" si="1">C39</f>
        <v>1065</v>
      </c>
      <c r="E39" s="11">
        <v>0</v>
      </c>
      <c r="F39" s="11">
        <v>0</v>
      </c>
      <c r="G39" s="11">
        <v>0</v>
      </c>
      <c r="H39" s="13" t="s">
        <v>32</v>
      </c>
    </row>
    <row r="40" spans="1:8" s="4" customFormat="1" ht="87" customHeight="1">
      <c r="A40" s="9">
        <f t="shared" si="0"/>
        <v>33</v>
      </c>
      <c r="B40" s="26" t="s">
        <v>52</v>
      </c>
      <c r="C40" s="32">
        <v>4683.3333300000004</v>
      </c>
      <c r="D40" s="33">
        <v>186237.69333000001</v>
      </c>
      <c r="E40" s="11">
        <v>0</v>
      </c>
      <c r="F40" s="11">
        <v>0</v>
      </c>
      <c r="G40" s="11">
        <v>0</v>
      </c>
      <c r="H40" s="13" t="s">
        <v>32</v>
      </c>
    </row>
    <row r="41" spans="1:8" s="4" customFormat="1" ht="84" customHeight="1">
      <c r="A41" s="9">
        <f t="shared" si="0"/>
        <v>34</v>
      </c>
      <c r="B41" s="34" t="s">
        <v>53</v>
      </c>
      <c r="C41" s="12">
        <v>19316.87528</v>
      </c>
      <c r="D41" s="11">
        <v>272694.87527999998</v>
      </c>
      <c r="E41" s="11">
        <v>0</v>
      </c>
      <c r="F41" s="11">
        <v>0</v>
      </c>
      <c r="G41" s="11">
        <v>0</v>
      </c>
      <c r="H41" s="13" t="s">
        <v>32</v>
      </c>
    </row>
    <row r="42" spans="1:8" s="4" customFormat="1" ht="149.25" customHeight="1">
      <c r="A42" s="9">
        <f t="shared" si="0"/>
        <v>35</v>
      </c>
      <c r="B42" s="35" t="s">
        <v>54</v>
      </c>
      <c r="C42" s="12">
        <v>0</v>
      </c>
      <c r="D42" s="11">
        <v>10000</v>
      </c>
      <c r="E42" s="12">
        <v>0</v>
      </c>
      <c r="F42" s="11">
        <v>0</v>
      </c>
      <c r="G42" s="11">
        <v>0</v>
      </c>
      <c r="H42" s="13" t="s">
        <v>32</v>
      </c>
    </row>
    <row r="43" spans="1:8" s="4" customFormat="1" ht="41.25" customHeight="1">
      <c r="A43" s="42" t="s">
        <v>51</v>
      </c>
      <c r="B43" s="43"/>
      <c r="C43" s="12">
        <f>C6+C7+C8+C9+C10+C11+C12+C13+C14+C15+C16+C17+C18+C19+C20+C21+C22+C23+C24+C25+C26+C27+C28+C29+C30+C32+C33+C35+C36+C37+C38+C39+C40+C41+C42</f>
        <v>3026330.7338220002</v>
      </c>
      <c r="D43" s="12">
        <f t="shared" ref="D43:G43" si="2">D6+D7+D8+D9+D10+D11+D12+D13+D14+D15+D16+D17+D18+D19+D20+D21+D22+D23+D24+D25+D26+D27+D28+D29+D30+D32+D33+D35+D36+D37+D38+D39+D40+D41+D42</f>
        <v>6825349.5513219992</v>
      </c>
      <c r="E43" s="12">
        <f t="shared" si="2"/>
        <v>5406.5</v>
      </c>
      <c r="F43" s="12">
        <f t="shared" si="2"/>
        <v>61977.025849999998</v>
      </c>
      <c r="G43" s="12">
        <f t="shared" si="2"/>
        <v>512177.06999999995</v>
      </c>
      <c r="H43" s="19"/>
    </row>
    <row r="44" spans="1:8" s="4" customFormat="1">
      <c r="B44" s="5"/>
    </row>
    <row r="45" spans="1:8" s="4" customFormat="1" ht="15" hidden="1">
      <c r="A45" s="37" t="s">
        <v>49</v>
      </c>
      <c r="B45" s="38"/>
      <c r="C45" s="38"/>
      <c r="D45" s="38"/>
      <c r="E45" s="38"/>
      <c r="F45" s="38"/>
      <c r="G45" s="38"/>
      <c r="H45" s="38"/>
    </row>
    <row r="46" spans="1:8" s="4" customFormat="1">
      <c r="B46" s="5"/>
    </row>
    <row r="47" spans="1:8" s="4" customFormat="1">
      <c r="B47" s="5"/>
    </row>
    <row r="48" spans="1:8" s="4" customFormat="1">
      <c r="B48" s="5"/>
    </row>
    <row r="49" spans="2:2" s="4" customFormat="1">
      <c r="B49" s="5"/>
    </row>
    <row r="50" spans="2:2" s="4" customFormat="1">
      <c r="B50" s="5"/>
    </row>
    <row r="51" spans="2:2" s="4" customFormat="1">
      <c r="B51" s="5"/>
    </row>
    <row r="52" spans="2:2" s="4" customFormat="1">
      <c r="B52" s="5"/>
    </row>
    <row r="53" spans="2:2" s="4" customFormat="1">
      <c r="B53" s="5"/>
    </row>
    <row r="54" spans="2:2" s="4" customFormat="1">
      <c r="B54" s="5"/>
    </row>
    <row r="55" spans="2:2" s="4" customFormat="1">
      <c r="B55" s="5"/>
    </row>
    <row r="56" spans="2:2" s="4" customFormat="1">
      <c r="B56" s="5"/>
    </row>
    <row r="57" spans="2:2" s="4" customFormat="1">
      <c r="B57" s="5"/>
    </row>
    <row r="58" spans="2:2" s="4" customFormat="1">
      <c r="B58" s="5"/>
    </row>
    <row r="59" spans="2:2" s="4" customFormat="1">
      <c r="B59" s="5"/>
    </row>
    <row r="60" spans="2:2" s="4" customFormat="1">
      <c r="B60" s="5"/>
    </row>
    <row r="61" spans="2:2" s="4" customFormat="1">
      <c r="B61" s="5"/>
    </row>
    <row r="62" spans="2:2" s="4" customFormat="1">
      <c r="B62" s="5"/>
    </row>
    <row r="63" spans="2:2" s="4" customFormat="1">
      <c r="B63" s="5"/>
    </row>
    <row r="64" spans="2:2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</sheetData>
  <mergeCells count="6">
    <mergeCell ref="A1:H1"/>
    <mergeCell ref="A45:H45"/>
    <mergeCell ref="A31:H31"/>
    <mergeCell ref="A34:H34"/>
    <mergeCell ref="A5:H5"/>
    <mergeCell ref="A43:B43"/>
  </mergeCells>
  <pageMargins left="0.78740157480314965" right="0.39370078740157483" top="0.78740157480314965" bottom="0.78740157480314965" header="0.31496062992125984" footer="0.31496062992125984"/>
  <pageSetup paperSize="9" scale="5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2019-10-11T08:28:47Z</dcterms:modified>
</cp:coreProperties>
</file>