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2980" windowHeight="9525"/>
  </bookViews>
  <sheets>
    <sheet name="I4" sheetId="3" r:id="rId1"/>
  </sheets>
  <definedNames>
    <definedName name="_xlnm.Print_Titles" localSheetId="0">'I4'!$6:$7</definedName>
  </definedNames>
  <calcPr calcId="125725"/>
</workbook>
</file>

<file path=xl/calcChain.xml><?xml version="1.0" encoding="utf-8"?>
<calcChain xmlns="http://schemas.openxmlformats.org/spreadsheetml/2006/main">
  <c r="O9" i="3"/>
  <c r="N9"/>
  <c r="M9"/>
  <c r="L9"/>
  <c r="K9"/>
  <c r="J9"/>
  <c r="I9"/>
  <c r="H9"/>
  <c r="G9"/>
  <c r="F9"/>
  <c r="E9"/>
  <c r="D9"/>
  <c r="O17" l="1"/>
  <c r="O8" s="1"/>
  <c r="N17"/>
  <c r="M19"/>
  <c r="M17" s="1"/>
  <c r="F23"/>
  <c r="D23" s="1"/>
  <c r="M23"/>
  <c r="J23"/>
  <c r="G23"/>
  <c r="M22"/>
  <c r="J22"/>
  <c r="G22"/>
  <c r="D22"/>
  <c r="O20"/>
  <c r="N20"/>
  <c r="L20"/>
  <c r="K20"/>
  <c r="I20"/>
  <c r="H20"/>
  <c r="E20"/>
  <c r="M16"/>
  <c r="J16"/>
  <c r="G16"/>
  <c r="D16"/>
  <c r="O15"/>
  <c r="O12" s="1"/>
  <c r="L15"/>
  <c r="L12" s="1"/>
  <c r="I15"/>
  <c r="G15" s="1"/>
  <c r="F15"/>
  <c r="D15" s="1"/>
  <c r="M14"/>
  <c r="J14"/>
  <c r="G14"/>
  <c r="D14"/>
  <c r="N12"/>
  <c r="K12"/>
  <c r="H12"/>
  <c r="H8" s="1"/>
  <c r="E12"/>
  <c r="E8"/>
  <c r="M11"/>
  <c r="J11"/>
  <c r="G11"/>
  <c r="D11"/>
  <c r="L8" l="1"/>
  <c r="K8"/>
  <c r="N8"/>
  <c r="F20"/>
  <c r="F8" s="1"/>
  <c r="D20"/>
  <c r="J20"/>
  <c r="M20"/>
  <c r="G20"/>
  <c r="G12"/>
  <c r="I12"/>
  <c r="I8" s="1"/>
  <c r="F12"/>
  <c r="D12"/>
  <c r="M15"/>
  <c r="M12" s="1"/>
  <c r="J15"/>
  <c r="J12" s="1"/>
  <c r="M8" l="1"/>
  <c r="J8"/>
  <c r="G8"/>
  <c r="D8"/>
</calcChain>
</file>

<file path=xl/sharedStrings.xml><?xml version="1.0" encoding="utf-8"?>
<sst xmlns="http://schemas.openxmlformats.org/spreadsheetml/2006/main" count="50" uniqueCount="35">
  <si>
    <t>ГРБС-исполнитель</t>
  </si>
  <si>
    <t>Всего</t>
  </si>
  <si>
    <t>ФБ</t>
  </si>
  <si>
    <t>ОБ</t>
  </si>
  <si>
    <t>тыс. рублей</t>
  </si>
  <si>
    <t xml:space="preserve">Уточненный план 2019 года
(на 1.10.2019)
</t>
  </si>
  <si>
    <t>в том числе:</t>
  </si>
  <si>
    <t>Результаты  проекта</t>
  </si>
  <si>
    <t xml:space="preserve"> 2020 год (проект)</t>
  </si>
  <si>
    <t xml:space="preserve"> 2021 год (проект)</t>
  </si>
  <si>
    <t xml:space="preserve"> 2022 год (проект)</t>
  </si>
  <si>
    <t>I4</t>
  </si>
  <si>
    <t>I5</t>
  </si>
  <si>
    <t>Доступ субъектов МСП к экспортной поддержке обеспечен во всех субъектах
Российской Федерации, в том числе с привлечением торгово-промышленных
палат субъектов Российской Федерации и административно-территориальных
образований. Не менее чем в 75 субъектах Российской Федерации функционируют ЦПЭ. В других субъектах Российской Федерации определен специалист, обладающий компетенциями по консультационной поддержке экспортеров. Количество субъектов Российской Федерации, осуществляющих
поддержку экспорта субъектов МСП: в 2019 г. - 72 субъектов Российской Федерации; в 2020 г. - 75 субъектов Российской Федерации; в 2021 г. - 85 субъектов Российской Федерации. Количество субъектов МСП, выведенных на экспорт при поддержке ЦПЭ, достигло 15,4 тыс. единиц (нарастающим итогом) к 2024</t>
  </si>
  <si>
    <t>Разработана и реализована программа поддержки субъектов МСП в целях их ускоренного развития в
моногородах. Общее количество субъектов МСП в моногородах, получивших поддержку, в 2019-2024 годах
составит 4511 единиц</t>
  </si>
  <si>
    <t>I8</t>
  </si>
  <si>
    <t>В 85 субъектах Российской Федерации реализованы комплексные программы по вовлечению в предпринимательскую деятельность и содействию созданию собственного бизнеса для каждой целевой
группы, включая поддержку создания сообществ начинающих предпринимателей и развитие института
наставничества. Количество вновь созданных субъектов МСП достигнет (нарастающим итогом) 62000 ед. в 2024 г. - всего, в т.ч. по ГРБС</t>
  </si>
  <si>
    <t xml:space="preserve">Предоставлены субсидии из федерального бюджета органам государственной власти субъектов Российской Федерации на исполнение расходных обязательств, предусматривающих создание и (или) развитие государственных МФО, а также субсидии государственным МФО на субсидирование ставки вознаграждения по микрозаймам субъектов МСП, в размере 21,433 млрд. рублей, в том числе: в 2019 году – 4,736 млрд. рублей; в 2020 году – 1,377 млрд. рублей; в 2021 году – 1,820 млрд. рублей; в 2022 году – 7,247 млрд. рублей; в 2023 году – 5,400 млрд. рублей; в 2024 году – 0,853 млрд. рублей
</t>
  </si>
  <si>
    <t>министерство экономического развития АО</t>
  </si>
  <si>
    <t>Федеральный проект "Расширение доступа субъектов МСП к финансовой поддержке, в том числе к льготному финансированию" (руководитель регионального проекта - министр экономического развития Архангельской области)</t>
  </si>
  <si>
    <t>Федеральный проект "Акселерация субъектов малого и среднего предпринимательства" (руководитель регионального проекта - министр экономического развития Архангельской области)</t>
  </si>
  <si>
    <t>Федеральный проект "Популяризация предпринимательства"  (руководитель регионального проекта - министр экономического развития Архангельской области)</t>
  </si>
  <si>
    <t>Результат "Количество вовлеченных в субъекты МСП, осуществляющие деятельность в сфере сельского хозяйства, в том числе за счет средств государственной поддержки, составит 106 человек к 2024 году"</t>
  </si>
  <si>
    <t>Министерство АПК и торговли АО</t>
  </si>
  <si>
    <t>Федеральный проект "Создание системы поддержки фермеров и развитие сельской кооперации в Архангельской области" (руководитель регионального проекта - министр агропромышленного
комплекса и торговли Архангельской области)</t>
  </si>
  <si>
    <t>I7</t>
  </si>
  <si>
    <t xml:space="preserve"> Информация о бюджетных ассигнованиях, предусмотренных в проекте областного закона "Об областном бюджете на 2020 год и на плановый период 2021 и 2022 годов", на финансовое обеспечение региональных проектов, обеспечивающих достижение федеральных проектов, реализуемых в рамках национального проекта  "Малое и среднее предпринимательство и поддержка индивидуальной предпринимательской инициативы"</t>
  </si>
  <si>
    <t>I</t>
  </si>
  <si>
    <t>Национальный проект  "Малое и среднее предпринимательство и поддержка индивидуальной предпринимательской инициативы" - всего, в том числе:</t>
  </si>
  <si>
    <t>министерство экономичес-кого развития АО</t>
  </si>
  <si>
    <t>Код националь-ного (федераль-ного) проекта</t>
  </si>
  <si>
    <t>Администра-ция Губернатора АО 
и Правитель-ства АО</t>
  </si>
  <si>
    <t>Организовано оказание комплекса услуг, сервисов и мер поддержки субъектам МСП в Центрах "Мой бизнес", в т ч финансовых (кредитных, гарантийных, лизинговых) услуг, консультационной и образовательной поддержки, поддержки по созданию и модернизации производств, социального предпринимательства и в таких сферах, как благоустройство городской среды и сельской местности, экология, женское предпринимательство, а также услуг АО "Корпорация "МСП" и АО "Российский экспортный центр", не менее чем в 100 Центрах "Мой бизнес", в т ч по годам (нарастающим
итогом): 2019 г. - 20 Центров "Мой бизнес"; 2020 г. - 40 Центров "Мой бизнес"; 2021 г. - 80 Центров "Мой
бизнес"; 2022 г. - 100 Центров "Мой бизнес"; 2023 г. - 100 Центров "Мой бизнес"; 2024 г. - 100 Центров "Мой
бизнес". К 2024 году доля субъектов МСП, охваченных услугами Центров "Мой бизнес" составит 10%</t>
  </si>
  <si>
    <t>Таблица № 5</t>
  </si>
  <si>
    <t>приложения № 24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</si>
</sst>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0" fontId="3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165" fontId="5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1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tabSelected="1" zoomScale="88" zoomScaleNormal="88" workbookViewId="0">
      <selection activeCell="D6" sqref="D6:F6"/>
    </sheetView>
  </sheetViews>
  <sheetFormatPr defaultRowHeight="15"/>
  <cols>
    <col min="1" max="1" width="48.7109375" customWidth="1"/>
    <col min="2" max="2" width="12.28515625" style="3" customWidth="1"/>
    <col min="3" max="3" width="14.85546875" style="3" customWidth="1"/>
    <col min="4" max="5" width="13.7109375" style="6" customWidth="1"/>
    <col min="6" max="6" width="11.7109375" style="6" customWidth="1"/>
    <col min="7" max="7" width="13.28515625" style="6" customWidth="1"/>
    <col min="8" max="8" width="12" style="6" customWidth="1"/>
    <col min="9" max="9" width="12.28515625" style="6" customWidth="1"/>
    <col min="10" max="10" width="12.85546875" style="6" customWidth="1"/>
    <col min="11" max="11" width="13.28515625" style="6" customWidth="1"/>
    <col min="12" max="12" width="11.85546875" style="6" customWidth="1"/>
    <col min="13" max="13" width="13.28515625" style="6" customWidth="1"/>
    <col min="14" max="14" width="13.7109375" style="6" customWidth="1"/>
    <col min="15" max="15" width="12" style="6" customWidth="1"/>
  </cols>
  <sheetData>
    <row r="1" spans="1:19">
      <c r="N1" s="6" t="s">
        <v>33</v>
      </c>
    </row>
    <row r="2" spans="1:19">
      <c r="N2" s="6" t="s">
        <v>34</v>
      </c>
    </row>
    <row r="4" spans="1:19" ht="60" customHeight="1">
      <c r="A4" s="24" t="s">
        <v>26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12"/>
      <c r="Q4" s="12"/>
      <c r="R4" s="12"/>
      <c r="S4" s="13"/>
    </row>
    <row r="5" spans="1:19" ht="10.15" customHeight="1">
      <c r="A5" s="1"/>
      <c r="B5" s="2"/>
      <c r="C5" s="2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 t="s">
        <v>4</v>
      </c>
    </row>
    <row r="6" spans="1:19" ht="38.25" customHeight="1">
      <c r="A6" s="29" t="s">
        <v>7</v>
      </c>
      <c r="B6" s="27" t="s">
        <v>30</v>
      </c>
      <c r="C6" s="29" t="s">
        <v>0</v>
      </c>
      <c r="D6" s="30" t="s">
        <v>5</v>
      </c>
      <c r="E6" s="31"/>
      <c r="F6" s="32"/>
      <c r="G6" s="33" t="s">
        <v>8</v>
      </c>
      <c r="H6" s="33"/>
      <c r="I6" s="33"/>
      <c r="J6" s="33" t="s">
        <v>9</v>
      </c>
      <c r="K6" s="33"/>
      <c r="L6" s="33"/>
      <c r="M6" s="33" t="s">
        <v>10</v>
      </c>
      <c r="N6" s="33"/>
      <c r="O6" s="33"/>
    </row>
    <row r="7" spans="1:19" ht="54" customHeight="1">
      <c r="A7" s="29"/>
      <c r="B7" s="28"/>
      <c r="C7" s="29"/>
      <c r="D7" s="14" t="s">
        <v>1</v>
      </c>
      <c r="E7" s="14" t="s">
        <v>2</v>
      </c>
      <c r="F7" s="14" t="s">
        <v>3</v>
      </c>
      <c r="G7" s="14" t="s">
        <v>1</v>
      </c>
      <c r="H7" s="14" t="s">
        <v>2</v>
      </c>
      <c r="I7" s="14" t="s">
        <v>3</v>
      </c>
      <c r="J7" s="14" t="s">
        <v>1</v>
      </c>
      <c r="K7" s="14" t="s">
        <v>2</v>
      </c>
      <c r="L7" s="14" t="s">
        <v>3</v>
      </c>
      <c r="M7" s="14" t="s">
        <v>1</v>
      </c>
      <c r="N7" s="14" t="s">
        <v>2</v>
      </c>
      <c r="O7" s="14" t="s">
        <v>3</v>
      </c>
    </row>
    <row r="8" spans="1:19" s="10" customFormat="1" ht="76.900000000000006" customHeight="1">
      <c r="A8" s="8" t="s">
        <v>28</v>
      </c>
      <c r="B8" s="9" t="s">
        <v>27</v>
      </c>
      <c r="C8" s="9"/>
      <c r="D8" s="11">
        <f t="shared" ref="D8:O8" si="0">D9+D12+D17+D20</f>
        <v>504143.54399999999</v>
      </c>
      <c r="E8" s="11">
        <f t="shared" si="0"/>
        <v>439898.39999999997</v>
      </c>
      <c r="F8" s="11">
        <f t="shared" si="0"/>
        <v>64245.144000000008</v>
      </c>
      <c r="G8" s="11">
        <f t="shared" si="0"/>
        <v>166362.00999999998</v>
      </c>
      <c r="H8" s="11">
        <f t="shared" si="0"/>
        <v>89213.8</v>
      </c>
      <c r="I8" s="11">
        <f t="shared" si="0"/>
        <v>77148.210000000006</v>
      </c>
      <c r="J8" s="11">
        <f t="shared" si="0"/>
        <v>151554.9</v>
      </c>
      <c r="K8" s="11">
        <f t="shared" si="0"/>
        <v>121768.5</v>
      </c>
      <c r="L8" s="11">
        <f t="shared" si="0"/>
        <v>29786.400000000001</v>
      </c>
      <c r="M8" s="11">
        <f t="shared" si="0"/>
        <v>209117.82</v>
      </c>
      <c r="N8" s="11">
        <f t="shared" si="0"/>
        <v>178180.1</v>
      </c>
      <c r="O8" s="11">
        <f t="shared" si="0"/>
        <v>30937.72</v>
      </c>
    </row>
    <row r="9" spans="1:19" s="7" customFormat="1" ht="97.15" customHeight="1">
      <c r="A9" s="15" t="s">
        <v>19</v>
      </c>
      <c r="B9" s="9" t="s">
        <v>11</v>
      </c>
      <c r="C9" s="9"/>
      <c r="D9" s="16">
        <f>D11</f>
        <v>215567.63999999998</v>
      </c>
      <c r="E9" s="16">
        <f t="shared" ref="E9:O9" si="1">E11</f>
        <v>207521.4</v>
      </c>
      <c r="F9" s="16">
        <f t="shared" si="1"/>
        <v>8046.24</v>
      </c>
      <c r="G9" s="16">
        <f t="shared" si="1"/>
        <v>5124.7</v>
      </c>
      <c r="H9" s="16">
        <f t="shared" si="1"/>
        <v>5022.2</v>
      </c>
      <c r="I9" s="16">
        <f t="shared" si="1"/>
        <v>102.5</v>
      </c>
      <c r="J9" s="16">
        <f t="shared" si="1"/>
        <v>11281.529999999999</v>
      </c>
      <c r="K9" s="16">
        <f t="shared" si="1"/>
        <v>11055.9</v>
      </c>
      <c r="L9" s="16">
        <f t="shared" si="1"/>
        <v>225.63</v>
      </c>
      <c r="M9" s="16">
        <f t="shared" si="1"/>
        <v>44918.879999999997</v>
      </c>
      <c r="N9" s="16">
        <f t="shared" si="1"/>
        <v>44020.5</v>
      </c>
      <c r="O9" s="16">
        <f t="shared" si="1"/>
        <v>898.38</v>
      </c>
    </row>
    <row r="10" spans="1:19" ht="15.75">
      <c r="A10" s="17" t="s">
        <v>6</v>
      </c>
      <c r="B10" s="18"/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9" ht="207.75" customHeight="1">
      <c r="A11" s="17" t="s">
        <v>17</v>
      </c>
      <c r="B11" s="18"/>
      <c r="C11" s="18" t="s">
        <v>29</v>
      </c>
      <c r="D11" s="21">
        <f t="shared" ref="D11" si="2">E11+F11</f>
        <v>215567.63999999998</v>
      </c>
      <c r="E11" s="21">
        <v>207521.4</v>
      </c>
      <c r="F11" s="21">
        <v>8046.24</v>
      </c>
      <c r="G11" s="21">
        <f t="shared" ref="G11" si="3">H11+I11</f>
        <v>5124.7</v>
      </c>
      <c r="H11" s="21">
        <v>5022.2</v>
      </c>
      <c r="I11" s="21">
        <v>102.5</v>
      </c>
      <c r="J11" s="21">
        <f t="shared" ref="J11" si="4">K11+L11</f>
        <v>11281.529999999999</v>
      </c>
      <c r="K11" s="21">
        <v>11055.9</v>
      </c>
      <c r="L11" s="21">
        <v>225.63</v>
      </c>
      <c r="M11" s="21">
        <f t="shared" ref="M11" si="5">N11+O11</f>
        <v>44918.879999999997</v>
      </c>
      <c r="N11" s="21">
        <v>44020.5</v>
      </c>
      <c r="O11" s="21">
        <v>898.38</v>
      </c>
    </row>
    <row r="12" spans="1:19" ht="95.45" customHeight="1">
      <c r="A12" s="15" t="s">
        <v>20</v>
      </c>
      <c r="B12" s="9" t="s">
        <v>12</v>
      </c>
      <c r="C12" s="9"/>
      <c r="D12" s="16">
        <f>D14+D15+D16</f>
        <v>268762.11</v>
      </c>
      <c r="E12" s="16">
        <f t="shared" ref="E12:O12" si="6">E14+E15+E16</f>
        <v>214409.3</v>
      </c>
      <c r="F12" s="16">
        <f t="shared" si="6"/>
        <v>54352.810000000005</v>
      </c>
      <c r="G12" s="16">
        <f t="shared" si="6"/>
        <v>146792.71</v>
      </c>
      <c r="H12" s="16">
        <f t="shared" si="6"/>
        <v>70035.8</v>
      </c>
      <c r="I12" s="16">
        <f t="shared" si="6"/>
        <v>76756.91</v>
      </c>
      <c r="J12" s="16">
        <f t="shared" si="6"/>
        <v>127836.17000000001</v>
      </c>
      <c r="K12" s="16">
        <f t="shared" si="6"/>
        <v>98524</v>
      </c>
      <c r="L12" s="16">
        <f t="shared" si="6"/>
        <v>29312.17</v>
      </c>
      <c r="M12" s="16">
        <f t="shared" si="6"/>
        <v>147619.34000000003</v>
      </c>
      <c r="N12" s="16">
        <f t="shared" si="6"/>
        <v>117911.6</v>
      </c>
      <c r="O12" s="16">
        <f t="shared" si="6"/>
        <v>29707.739999999998</v>
      </c>
    </row>
    <row r="13" spans="1:19" ht="15.75">
      <c r="A13" s="17" t="s">
        <v>6</v>
      </c>
      <c r="B13" s="18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9" s="1" customFormat="1" ht="320.45" customHeight="1">
      <c r="A14" s="17" t="s">
        <v>13</v>
      </c>
      <c r="B14" s="18"/>
      <c r="C14" s="18" t="s">
        <v>29</v>
      </c>
      <c r="D14" s="21">
        <f t="shared" ref="D14:D16" si="7">E14+F14</f>
        <v>43373.159999999996</v>
      </c>
      <c r="E14" s="21">
        <v>42505.7</v>
      </c>
      <c r="F14" s="21">
        <v>867.46</v>
      </c>
      <c r="G14" s="21">
        <f t="shared" ref="G14:G16" si="8">H14+I14</f>
        <v>11561.43</v>
      </c>
      <c r="H14" s="21">
        <v>11330.2</v>
      </c>
      <c r="I14" s="21">
        <v>231.23</v>
      </c>
      <c r="J14" s="21">
        <f t="shared" ref="J14:J16" si="9">K14+L14</f>
        <v>18254.8</v>
      </c>
      <c r="K14" s="21">
        <v>17889.7</v>
      </c>
      <c r="L14" s="21">
        <v>365.1</v>
      </c>
      <c r="M14" s="21">
        <f t="shared" ref="M14:M16" si="10">N14+O14</f>
        <v>21905.82</v>
      </c>
      <c r="N14" s="21">
        <v>21467.7</v>
      </c>
      <c r="O14" s="21">
        <v>438.12</v>
      </c>
    </row>
    <row r="15" spans="1:19" s="1" customFormat="1" ht="373.15" customHeight="1">
      <c r="A15" s="17" t="s">
        <v>32</v>
      </c>
      <c r="B15" s="18"/>
      <c r="C15" s="18" t="s">
        <v>18</v>
      </c>
      <c r="D15" s="21">
        <f t="shared" si="7"/>
        <v>127700.89000000001</v>
      </c>
      <c r="E15" s="21">
        <v>76169.3</v>
      </c>
      <c r="F15" s="21">
        <f>1554.48+49977.11</f>
        <v>51531.590000000004</v>
      </c>
      <c r="G15" s="21">
        <f t="shared" si="8"/>
        <v>93440.459999999992</v>
      </c>
      <c r="H15" s="21">
        <v>17750.599999999999</v>
      </c>
      <c r="I15" s="21">
        <f>362.26+75327.6</f>
        <v>75689.86</v>
      </c>
      <c r="J15" s="21">
        <f t="shared" si="9"/>
        <v>54620.86</v>
      </c>
      <c r="K15" s="21">
        <v>26773</v>
      </c>
      <c r="L15" s="21">
        <f>546.39+27301.47</f>
        <v>27847.86</v>
      </c>
      <c r="M15" s="21">
        <f t="shared" si="10"/>
        <v>52707.19</v>
      </c>
      <c r="N15" s="21">
        <v>24897.7</v>
      </c>
      <c r="O15" s="21">
        <f>508.12+27301.37</f>
        <v>27809.489999999998</v>
      </c>
    </row>
    <row r="16" spans="1:19" s="1" customFormat="1" ht="110.25">
      <c r="A16" s="17" t="s">
        <v>14</v>
      </c>
      <c r="B16" s="18"/>
      <c r="C16" s="18" t="s">
        <v>29</v>
      </c>
      <c r="D16" s="21">
        <f t="shared" si="7"/>
        <v>97688.06</v>
      </c>
      <c r="E16" s="21">
        <v>95734.3</v>
      </c>
      <c r="F16" s="21">
        <v>1953.76</v>
      </c>
      <c r="G16" s="21">
        <f t="shared" si="8"/>
        <v>41790.82</v>
      </c>
      <c r="H16" s="21">
        <v>40955</v>
      </c>
      <c r="I16" s="21">
        <v>835.82</v>
      </c>
      <c r="J16" s="21">
        <f t="shared" si="9"/>
        <v>54960.51</v>
      </c>
      <c r="K16" s="21">
        <v>53861.3</v>
      </c>
      <c r="L16" s="21">
        <v>1099.21</v>
      </c>
      <c r="M16" s="21">
        <f t="shared" si="10"/>
        <v>73006.33</v>
      </c>
      <c r="N16" s="21">
        <v>71546.2</v>
      </c>
      <c r="O16" s="21">
        <v>1460.13</v>
      </c>
    </row>
    <row r="17" spans="1:15" s="1" customFormat="1" ht="133.15" customHeight="1">
      <c r="A17" s="15" t="s">
        <v>24</v>
      </c>
      <c r="B17" s="9" t="s">
        <v>25</v>
      </c>
      <c r="C17" s="9"/>
      <c r="D17" s="11">
        <v>8809.6939999999995</v>
      </c>
      <c r="E17" s="11">
        <v>8633.5</v>
      </c>
      <c r="F17" s="11">
        <v>176.19399999999999</v>
      </c>
      <c r="G17" s="11">
        <v>9682.2999999999993</v>
      </c>
      <c r="H17" s="11">
        <v>9488.7000000000007</v>
      </c>
      <c r="I17" s="11">
        <v>193.6</v>
      </c>
      <c r="J17" s="11">
        <v>7674.9</v>
      </c>
      <c r="K17" s="11">
        <v>7521.5</v>
      </c>
      <c r="L17" s="11">
        <v>153.4</v>
      </c>
      <c r="M17" s="11">
        <f>M19</f>
        <v>8959.8000000000011</v>
      </c>
      <c r="N17" s="11">
        <f>N19</f>
        <v>8780.6</v>
      </c>
      <c r="O17" s="11">
        <f>O19</f>
        <v>179.2</v>
      </c>
    </row>
    <row r="18" spans="1:15" s="1" customFormat="1" ht="15.75">
      <c r="A18" s="17" t="s">
        <v>6</v>
      </c>
      <c r="B18" s="18"/>
      <c r="C18" s="18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s="1" customFormat="1" ht="99.6" customHeight="1">
      <c r="A19" s="22" t="s">
        <v>22</v>
      </c>
      <c r="B19" s="18"/>
      <c r="C19" s="18" t="s">
        <v>23</v>
      </c>
      <c r="D19" s="20">
        <v>8809.6939999999995</v>
      </c>
      <c r="E19" s="20">
        <v>8633.5</v>
      </c>
      <c r="F19" s="20">
        <v>176.19399999999999</v>
      </c>
      <c r="G19" s="20">
        <v>9682.2999999999993</v>
      </c>
      <c r="H19" s="20">
        <v>9488.7000000000007</v>
      </c>
      <c r="I19" s="20">
        <v>193.6</v>
      </c>
      <c r="J19" s="20">
        <v>7674.9</v>
      </c>
      <c r="K19" s="20">
        <v>7521.5</v>
      </c>
      <c r="L19" s="20">
        <v>153.4</v>
      </c>
      <c r="M19" s="20">
        <f>N19+O19</f>
        <v>8959.8000000000011</v>
      </c>
      <c r="N19" s="20">
        <v>8780.6</v>
      </c>
      <c r="O19" s="20">
        <v>179.2</v>
      </c>
    </row>
    <row r="20" spans="1:15" s="1" customFormat="1" ht="97.15" customHeight="1">
      <c r="A20" s="15" t="s">
        <v>21</v>
      </c>
      <c r="B20" s="9" t="s">
        <v>15</v>
      </c>
      <c r="C20" s="9"/>
      <c r="D20" s="16">
        <f>D22+D23</f>
        <v>11004.1</v>
      </c>
      <c r="E20" s="16">
        <f t="shared" ref="E20:O20" si="11">E22+E23</f>
        <v>9334.2000000000007</v>
      </c>
      <c r="F20" s="16">
        <f t="shared" si="11"/>
        <v>1669.9</v>
      </c>
      <c r="G20" s="16">
        <f t="shared" si="11"/>
        <v>4762.3</v>
      </c>
      <c r="H20" s="16">
        <f t="shared" si="11"/>
        <v>4667.1000000000004</v>
      </c>
      <c r="I20" s="16">
        <f t="shared" si="11"/>
        <v>95.2</v>
      </c>
      <c r="J20" s="16">
        <f t="shared" si="11"/>
        <v>4762.3</v>
      </c>
      <c r="K20" s="16">
        <f t="shared" si="11"/>
        <v>4667.1000000000004</v>
      </c>
      <c r="L20" s="16">
        <f t="shared" si="11"/>
        <v>95.2</v>
      </c>
      <c r="M20" s="16">
        <f t="shared" si="11"/>
        <v>7619.7999999999993</v>
      </c>
      <c r="N20" s="16">
        <f t="shared" si="11"/>
        <v>7467.4</v>
      </c>
      <c r="O20" s="16">
        <f t="shared" si="11"/>
        <v>152.4</v>
      </c>
    </row>
    <row r="21" spans="1:15" s="1" customFormat="1" ht="15.75">
      <c r="A21" s="17" t="s">
        <v>6</v>
      </c>
      <c r="B21" s="23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5" ht="63">
      <c r="A22" s="25" t="s">
        <v>16</v>
      </c>
      <c r="B22" s="27"/>
      <c r="C22" s="18" t="s">
        <v>29</v>
      </c>
      <c r="D22" s="21">
        <f t="shared" ref="D22:D23" si="12">E22+F22</f>
        <v>4762.3</v>
      </c>
      <c r="E22" s="21">
        <v>4667.1000000000004</v>
      </c>
      <c r="F22" s="21">
        <v>95.2</v>
      </c>
      <c r="G22" s="21">
        <f t="shared" ref="G22:G23" si="13">H22+I22</f>
        <v>4762.3</v>
      </c>
      <c r="H22" s="21">
        <v>4667.1000000000004</v>
      </c>
      <c r="I22" s="21">
        <v>95.2</v>
      </c>
      <c r="J22" s="21">
        <f t="shared" ref="J22:J23" si="14">K22+L22</f>
        <v>4762.3</v>
      </c>
      <c r="K22" s="21">
        <v>4667.1000000000004</v>
      </c>
      <c r="L22" s="21">
        <v>95.2</v>
      </c>
      <c r="M22" s="21">
        <f t="shared" ref="M22:M23" si="15">N22+O22</f>
        <v>7619.7999999999993</v>
      </c>
      <c r="N22" s="21">
        <v>7467.4</v>
      </c>
      <c r="O22" s="21">
        <v>152.4</v>
      </c>
    </row>
    <row r="23" spans="1:15" ht="134.44999999999999" customHeight="1">
      <c r="A23" s="26"/>
      <c r="B23" s="28"/>
      <c r="C23" s="18" t="s">
        <v>31</v>
      </c>
      <c r="D23" s="21">
        <f t="shared" si="12"/>
        <v>6241.8</v>
      </c>
      <c r="E23" s="21">
        <v>4667.1000000000004</v>
      </c>
      <c r="F23" s="21">
        <f>95.2+1479.5</f>
        <v>1574.7</v>
      </c>
      <c r="G23" s="21">
        <f t="shared" si="13"/>
        <v>0</v>
      </c>
      <c r="H23" s="21">
        <v>0</v>
      </c>
      <c r="I23" s="21">
        <v>0</v>
      </c>
      <c r="J23" s="21">
        <f t="shared" si="14"/>
        <v>0</v>
      </c>
      <c r="K23" s="21">
        <v>0</v>
      </c>
      <c r="L23" s="21">
        <v>0</v>
      </c>
      <c r="M23" s="21">
        <f t="shared" si="15"/>
        <v>0</v>
      </c>
      <c r="N23" s="21">
        <v>0</v>
      </c>
      <c r="O23" s="21">
        <v>0</v>
      </c>
    </row>
  </sheetData>
  <mergeCells count="10">
    <mergeCell ref="A4:O4"/>
    <mergeCell ref="A22:A23"/>
    <mergeCell ref="B22:B23"/>
    <mergeCell ref="A6:A7"/>
    <mergeCell ref="B6:B7"/>
    <mergeCell ref="C6:C7"/>
    <mergeCell ref="D6:F6"/>
    <mergeCell ref="G6:I6"/>
    <mergeCell ref="J6:L6"/>
    <mergeCell ref="M6:O6"/>
  </mergeCells>
  <pageMargins left="0.35433070866141736" right="0.43307086614173229" top="0.78740157480314965" bottom="0.39370078740157483" header="0.31496062992125984" footer="0.31496062992125984"/>
  <pageSetup paperSize="9" scale="60" fitToWidth="0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I4</vt:lpstr>
      <vt:lpstr>'I4'!Заголовки_для_печати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 user</dc:creator>
  <cp:lastModifiedBy>minfin user</cp:lastModifiedBy>
  <cp:lastPrinted>2019-10-13T10:37:42Z</cp:lastPrinted>
  <dcterms:created xsi:type="dcterms:W3CDTF">2019-10-05T13:40:06Z</dcterms:created>
  <dcterms:modified xsi:type="dcterms:W3CDTF">2019-10-13T10:37:57Z</dcterms:modified>
</cp:coreProperties>
</file>