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135"/>
  </bookViews>
  <sheets>
    <sheet name="5 часть" sheetId="3" r:id="rId1"/>
  </sheets>
  <definedNames>
    <definedName name="_xlnm.Print_Titles" localSheetId="0">'5 часть'!$A:$A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3"/>
  <c r="V12"/>
  <c r="U13"/>
  <c r="V13"/>
  <c r="U14"/>
  <c r="V14"/>
  <c r="U15"/>
  <c r="V15"/>
  <c r="U16"/>
  <c r="V16"/>
  <c r="U17"/>
  <c r="V17"/>
  <c r="U18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U32"/>
  <c r="V32"/>
  <c r="U33"/>
  <c r="V33"/>
  <c r="U34"/>
  <c r="V34"/>
  <c r="U35"/>
  <c r="V35"/>
  <c r="U36"/>
  <c r="V36"/>
  <c r="V11"/>
  <c r="U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11"/>
  <c r="S35" l="1"/>
  <c r="T34"/>
  <c r="T33"/>
  <c r="S32"/>
  <c r="T31"/>
  <c r="T30"/>
  <c r="T29"/>
  <c r="T28"/>
  <c r="S27"/>
  <c r="T26"/>
  <c r="S25"/>
  <c r="S24"/>
  <c r="T23"/>
  <c r="T22"/>
  <c r="T21"/>
  <c r="S20"/>
  <c r="S19"/>
  <c r="S18"/>
  <c r="S17"/>
  <c r="T16"/>
  <c r="T15"/>
  <c r="T14"/>
  <c r="T13"/>
  <c r="S12"/>
  <c r="S11"/>
  <c r="V37" l="1"/>
  <c r="U37"/>
  <c r="S23"/>
  <c r="S26"/>
  <c r="S33"/>
  <c r="T17"/>
  <c r="T24"/>
  <c r="T35"/>
  <c r="S31"/>
  <c r="S34"/>
  <c r="T12"/>
  <c r="T25"/>
  <c r="T32"/>
  <c r="T18"/>
  <c r="T11"/>
  <c r="S16"/>
  <c r="T19"/>
  <c r="S15"/>
  <c r="T27"/>
  <c r="S22"/>
  <c r="S13"/>
  <c r="S29"/>
  <c r="T20"/>
  <c r="S14"/>
  <c r="S30"/>
  <c r="S21"/>
  <c r="S28"/>
  <c r="R36" l="1"/>
  <c r="S36" l="1"/>
  <c r="T36"/>
  <c r="R37"/>
  <c r="T37" l="1"/>
  <c r="S37"/>
</calcChain>
</file>

<file path=xl/sharedStrings.xml><?xml version="1.0" encoding="utf-8"?>
<sst xmlns="http://schemas.openxmlformats.org/spreadsheetml/2006/main" count="80" uniqueCount="80">
  <si>
    <t>Вельский р-он</t>
  </si>
  <si>
    <t>Верхнетоемский р-он</t>
  </si>
  <si>
    <t>Вилегодский р-он</t>
  </si>
  <si>
    <t>Виноградовский р-он</t>
  </si>
  <si>
    <t>Каргопольский р-он</t>
  </si>
  <si>
    <t>Коношский р-он</t>
  </si>
  <si>
    <t>Котласский р-он</t>
  </si>
  <si>
    <t>Красноборский р-он</t>
  </si>
  <si>
    <t>Ленский р-он</t>
  </si>
  <si>
    <t>Лешуконский р-он</t>
  </si>
  <si>
    <t>Мезенский р-он</t>
  </si>
  <si>
    <t>Няндомский р-он</t>
  </si>
  <si>
    <t>Онежский р-он</t>
  </si>
  <si>
    <t>Пинежский р-он</t>
  </si>
  <si>
    <t>Плесецкий р-он</t>
  </si>
  <si>
    <t>Приморский р-он</t>
  </si>
  <si>
    <t>Устьянский р-он</t>
  </si>
  <si>
    <t>Холмогорский р-он</t>
  </si>
  <si>
    <t>Шенкурский р-он</t>
  </si>
  <si>
    <t>г.Архангельск</t>
  </si>
  <si>
    <t>г.Северодвинск</t>
  </si>
  <si>
    <t>г.Котлас</t>
  </si>
  <si>
    <t>г.Новодвинск</t>
  </si>
  <si>
    <t>г.Коряжма</t>
  </si>
  <si>
    <t>Мирный</t>
  </si>
  <si>
    <t>Н.Земля</t>
  </si>
  <si>
    <t>Итого по районам</t>
  </si>
  <si>
    <t>Наименование муниципального образования</t>
  </si>
  <si>
    <t>W</t>
  </si>
  <si>
    <t>Zmv</t>
  </si>
  <si>
    <t>Кmv</t>
  </si>
  <si>
    <t>Чvo</t>
  </si>
  <si>
    <t>Чmv</t>
  </si>
  <si>
    <t>4=2+3</t>
  </si>
  <si>
    <t>7=6/5</t>
  </si>
  <si>
    <t>9=8/7</t>
  </si>
  <si>
    <t xml:space="preserve">Коэффициент соотношения мл.воспитателей к численности воспитанников в 2019 году,                             
</t>
  </si>
  <si>
    <t>Формулы</t>
  </si>
  <si>
    <t xml:space="preserve">W
Кmv = ------------
     Zmv
</t>
  </si>
  <si>
    <t xml:space="preserve">            Чvo 
Чmv = ------------
              Кmv
</t>
  </si>
  <si>
    <t>R</t>
  </si>
  <si>
    <t xml:space="preserve">Районный коэффициент для районов Крайнего Севера  и для местностей, приравненных к районам Крайнего Севера
</t>
  </si>
  <si>
    <t>Количество месяцев в году</t>
  </si>
  <si>
    <t>rd</t>
  </si>
  <si>
    <t>cd</t>
  </si>
  <si>
    <t xml:space="preserve">Коэффициент отчислений страховых взносов в Пенсионный фонд РФ, Фонд социального страхования РФ и ФФОМС
</t>
  </si>
  <si>
    <t>K</t>
  </si>
  <si>
    <t>Pmrot</t>
  </si>
  <si>
    <t>Pmrot = Чmv x R x rd x 12 x cd x k</t>
  </si>
  <si>
    <t>15=9*10*11*12*13*14</t>
  </si>
  <si>
    <t>Vmv</t>
  </si>
  <si>
    <t>М</t>
  </si>
  <si>
    <t>СПРАВОЧНО</t>
  </si>
  <si>
    <t>Справочно</t>
  </si>
  <si>
    <t>19=16+18</t>
  </si>
  <si>
    <t>Буквенный код, применяемый в методике расчета</t>
  </si>
  <si>
    <t xml:space="preserve">Расчет 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в дошкольной образовательной организации или общеобразовательной организации на 2020 год
</t>
  </si>
  <si>
    <t>20=19-4</t>
  </si>
  <si>
    <t>21=19/4</t>
  </si>
  <si>
    <t>22=8-6</t>
  </si>
  <si>
    <t>23=8/6</t>
  </si>
  <si>
    <t>если М&gt; 0</t>
  </si>
  <si>
    <t>ФОТ младших воспитателей, учтенный в субвенции на 2019 год, рублей</t>
  </si>
  <si>
    <t>Дотация на МРОТ младшим воспитателям в 2019 году (ГРБС- минфин АО), рублей</t>
  </si>
  <si>
    <t>Всего на  ФОТ на МРОТ младшим воспитателям в 2019 году (с учетом дотации), рублей</t>
  </si>
  <si>
    <t>Потребность на повышение минимального размера оплаты труда младших воспитателей и помощников воспитателей, рублей</t>
  </si>
  <si>
    <t>Объем расходов на оплату труда младших воспитателей, помощников воспитателей, учтенный в субвенции согласно методике расчета  на 2020 год, рублей</t>
  </si>
  <si>
    <r>
      <t xml:space="preserve">Необходимый объем средств на повышение минимального размера оплаты труда младших воспитателей и помощников воспитателей </t>
    </r>
    <r>
      <rPr>
        <i/>
        <sz val="8"/>
        <rFont val="Arial"/>
        <family val="2"/>
        <charset val="204"/>
      </rPr>
      <t>(без отрицательных значений), рублей</t>
    </r>
  </si>
  <si>
    <t>Всего расходы на оплату труда младших воспитателей и помощников воспитателей, согласно методике расчета с до уровня МРОТ, рублей</t>
  </si>
  <si>
    <t>Среднесписочная численность младших  воспитателей по форме ЗП-Образование на 1 апреля года, предшествующего очередному финансовому году (на 01.04.2019, чел.</t>
  </si>
  <si>
    <t>Прогнозируемая среднегодовая численность воспитанников, обучающихся по программам дошкольного образования на 2019 год, чел.</t>
  </si>
  <si>
    <t>Прогнозируемая среднегодовая численность воспитанников, обучающихся по программам дошкольного образования на 2020 год, чел.</t>
  </si>
  <si>
    <t xml:space="preserve">Прогнозируемая среднегодовая численность младших воспитателей и помощников воспитателей на 2020  год, чел. </t>
  </si>
  <si>
    <t>Минимальный размер оплаты труда, установленный с 1 января 2020 года</t>
  </si>
  <si>
    <t xml:space="preserve">Отклонения уровня расходов 2020 года от 2019 года,  рублей </t>
  </si>
  <si>
    <t xml:space="preserve">Коэффициент отклонения расходов 2020 года к 2019 году, % </t>
  </si>
  <si>
    <t>Изменение численности детей в ДОУ 2020 года к 2019 году, человек</t>
  </si>
  <si>
    <t xml:space="preserve">Коэффициент отклонения численности детей в ДОУ 2020  к 2019 году, % </t>
  </si>
  <si>
    <t>Коэффициент  индексации окладов   (с 01.10.2020 на 3%)</t>
  </si>
  <si>
    <t>Часть 5</t>
  </si>
</sst>
</file>

<file path=xl/styles.xml><?xml version="1.0" encoding="utf-8"?>
<styleSheet xmlns="http://schemas.openxmlformats.org/spreadsheetml/2006/main">
  <numFmts count="9"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_-* #,##0.0\ _₽_-;\-* #,##0.0\ _₽_-;_-* &quot;-&quot;?\ _₽_-;_-@_-"/>
    <numFmt numFmtId="168" formatCode="0.0"/>
    <numFmt numFmtId="169" formatCode="_-* #,##0.0000\ _₽_-;\-* #,##0.0000\ _₽_-;_-* &quot;-&quot;?\ _₽_-;_-@_-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3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9" fontId="1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165" fontId="5" fillId="2" borderId="2" xfId="1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/>
    <xf numFmtId="167" fontId="0" fillId="0" borderId="0" xfId="0" applyNumberFormat="1"/>
    <xf numFmtId="166" fontId="7" fillId="2" borderId="2" xfId="3" applyNumberFormat="1" applyFont="1" applyFill="1" applyBorder="1" applyAlignment="1">
      <alignment horizontal="left" vertical="center" wrapText="1"/>
    </xf>
    <xf numFmtId="165" fontId="8" fillId="2" borderId="2" xfId="1" applyNumberFormat="1" applyFont="1" applyFill="1" applyBorder="1" applyAlignment="1">
      <alignment horizontal="center" vertical="center"/>
    </xf>
    <xf numFmtId="168" fontId="8" fillId="2" borderId="2" xfId="0" applyNumberFormat="1" applyFont="1" applyFill="1" applyBorder="1" applyAlignment="1">
      <alignment horizontal="center" vertical="center"/>
    </xf>
    <xf numFmtId="169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/>
    <xf numFmtId="170" fontId="5" fillId="2" borderId="2" xfId="0" applyNumberFormat="1" applyFont="1" applyFill="1" applyBorder="1"/>
    <xf numFmtId="171" fontId="5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164" fontId="8" fillId="2" borderId="2" xfId="0" applyNumberFormat="1" applyFont="1" applyFill="1" applyBorder="1" applyAlignment="1"/>
    <xf numFmtId="170" fontId="8" fillId="2" borderId="2" xfId="0" applyNumberFormat="1" applyFont="1" applyFill="1" applyBorder="1"/>
    <xf numFmtId="171" fontId="8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66" fontId="5" fillId="0" borderId="2" xfId="0" applyNumberFormat="1" applyFont="1" applyFill="1" applyBorder="1"/>
    <xf numFmtId="165" fontId="8" fillId="0" borderId="2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/>
    </xf>
    <xf numFmtId="167" fontId="0" fillId="0" borderId="0" xfId="0" applyNumberFormat="1" applyFill="1"/>
    <xf numFmtId="169" fontId="0" fillId="0" borderId="0" xfId="0" applyNumberFormat="1" applyFill="1"/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/>
    <xf numFmtId="0" fontId="0" fillId="0" borderId="8" xfId="0" applyBorder="1"/>
    <xf numFmtId="0" fontId="3" fillId="2" borderId="0" xfId="0" applyFont="1" applyFill="1" applyBorder="1" applyAlignment="1">
      <alignment horizontal="center" vertical="center" wrapText="1"/>
    </xf>
    <xf numFmtId="172" fontId="2" fillId="0" borderId="2" xfId="4" applyNumberFormat="1" applyFont="1" applyBorder="1" applyAlignment="1">
      <alignment horizontal="center"/>
    </xf>
    <xf numFmtId="172" fontId="1" fillId="0" borderId="2" xfId="4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2"/>
    <cellStyle name="Обычный_Субвенции 2005" xfId="3"/>
    <cellStyle name="Процентный" xfId="4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X40"/>
  <sheetViews>
    <sheetView tabSelected="1" view="pageBreakPreview" zoomScale="110" zoomScaleNormal="90" zoomScaleSheetLayoutView="110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2.75"/>
  <cols>
    <col min="1" max="1" width="16.85546875" customWidth="1"/>
    <col min="2" max="2" width="17.28515625" customWidth="1"/>
    <col min="3" max="3" width="14.140625" customWidth="1"/>
    <col min="4" max="4" width="17.28515625" style="26" customWidth="1"/>
    <col min="5" max="5" width="14.28515625" customWidth="1"/>
    <col min="6" max="6" width="13.140625" customWidth="1"/>
    <col min="7" max="7" width="12.5703125" customWidth="1"/>
    <col min="8" max="8" width="13.140625" customWidth="1"/>
    <col min="9" max="9" width="13" customWidth="1"/>
    <col min="10" max="10" width="12.5703125" customWidth="1"/>
    <col min="11" max="11" width="11.5703125" customWidth="1"/>
    <col min="12" max="13" width="12.28515625" customWidth="1"/>
    <col min="14" max="14" width="12.42578125" customWidth="1"/>
    <col min="15" max="15" width="17.140625" customWidth="1"/>
    <col min="16" max="16" width="15.5703125" style="26" customWidth="1"/>
    <col min="17" max="17" width="13.7109375" style="53" customWidth="1"/>
    <col min="18" max="18" width="15.85546875" hidden="1" customWidth="1"/>
    <col min="19" max="20" width="13.5703125" hidden="1" customWidth="1"/>
    <col min="21" max="21" width="11.42578125" hidden="1" customWidth="1"/>
    <col min="22" max="22" width="12.42578125" style="36" hidden="1" customWidth="1"/>
    <col min="23" max="23" width="27" hidden="1" customWidth="1"/>
    <col min="24" max="24" width="12.85546875" bestFit="1" customWidth="1"/>
    <col min="25" max="25" width="33.85546875" customWidth="1"/>
    <col min="26" max="26" width="29.140625" customWidth="1"/>
    <col min="27" max="27" width="18.140625" customWidth="1"/>
  </cols>
  <sheetData>
    <row r="1" spans="1:22" ht="50.25" customHeight="1">
      <c r="B1" s="58" t="s">
        <v>56</v>
      </c>
      <c r="C1" s="58"/>
      <c r="D1" s="58"/>
      <c r="E1" s="58"/>
      <c r="F1" s="58"/>
      <c r="G1" s="58"/>
      <c r="H1" s="58"/>
      <c r="I1" s="58"/>
      <c r="J1" s="58"/>
      <c r="K1" s="58"/>
      <c r="L1" s="54"/>
      <c r="M1" s="54"/>
      <c r="N1" s="1"/>
      <c r="O1" s="1"/>
      <c r="P1" s="1"/>
      <c r="Q1" s="1"/>
      <c r="R1" s="1"/>
      <c r="S1" s="1"/>
      <c r="T1" s="1"/>
      <c r="U1" s="1"/>
      <c r="V1" s="1"/>
    </row>
    <row r="2" spans="1:22">
      <c r="A2" s="41" t="s">
        <v>79</v>
      </c>
    </row>
    <row r="3" spans="1:22" ht="40.5" hidden="1" customHeight="1">
      <c r="A3" s="65" t="s">
        <v>27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42"/>
      <c r="S3" s="42"/>
      <c r="T3" s="42"/>
      <c r="U3" s="42"/>
      <c r="V3" s="37"/>
    </row>
    <row r="4" spans="1:22" ht="25.5" customHeight="1">
      <c r="A4" s="66"/>
      <c r="B4" s="62" t="s">
        <v>52</v>
      </c>
      <c r="C4" s="63"/>
      <c r="D4" s="64"/>
      <c r="E4" s="67" t="s">
        <v>69</v>
      </c>
      <c r="F4" s="55" t="s">
        <v>70</v>
      </c>
      <c r="G4" s="55" t="s">
        <v>36</v>
      </c>
      <c r="H4" s="55" t="s">
        <v>71</v>
      </c>
      <c r="I4" s="67" t="s">
        <v>72</v>
      </c>
      <c r="J4" s="67" t="s">
        <v>73</v>
      </c>
      <c r="K4" s="55" t="s">
        <v>41</v>
      </c>
      <c r="L4" s="55" t="s">
        <v>42</v>
      </c>
      <c r="M4" s="55" t="s">
        <v>45</v>
      </c>
      <c r="N4" s="55" t="s">
        <v>78</v>
      </c>
      <c r="O4" s="55" t="s">
        <v>65</v>
      </c>
      <c r="P4" s="68" t="s">
        <v>66</v>
      </c>
      <c r="Q4" s="55" t="s">
        <v>67</v>
      </c>
      <c r="R4" s="62" t="s">
        <v>53</v>
      </c>
      <c r="S4" s="63"/>
      <c r="T4" s="63"/>
      <c r="U4" s="63"/>
      <c r="V4" s="64"/>
    </row>
    <row r="5" spans="1:22" ht="12.75" customHeight="1">
      <c r="A5" s="66"/>
      <c r="B5" s="55" t="s">
        <v>62</v>
      </c>
      <c r="C5" s="55" t="s">
        <v>63</v>
      </c>
      <c r="D5" s="59" t="s">
        <v>64</v>
      </c>
      <c r="E5" s="67"/>
      <c r="F5" s="56"/>
      <c r="G5" s="56"/>
      <c r="H5" s="56"/>
      <c r="I5" s="67"/>
      <c r="J5" s="67"/>
      <c r="K5" s="56"/>
      <c r="L5" s="56"/>
      <c r="M5" s="56"/>
      <c r="N5" s="56"/>
      <c r="O5" s="56"/>
      <c r="P5" s="68"/>
      <c r="Q5" s="56"/>
      <c r="R5" s="55" t="s">
        <v>68</v>
      </c>
      <c r="S5" s="55" t="s">
        <v>74</v>
      </c>
      <c r="T5" s="55" t="s">
        <v>75</v>
      </c>
      <c r="U5" s="55" t="s">
        <v>76</v>
      </c>
      <c r="V5" s="55" t="s">
        <v>77</v>
      </c>
    </row>
    <row r="6" spans="1:22" ht="12.75" customHeight="1">
      <c r="A6" s="66"/>
      <c r="B6" s="56"/>
      <c r="C6" s="56"/>
      <c r="D6" s="60"/>
      <c r="E6" s="67"/>
      <c r="F6" s="56"/>
      <c r="G6" s="56"/>
      <c r="H6" s="56"/>
      <c r="I6" s="67"/>
      <c r="J6" s="67"/>
      <c r="K6" s="56"/>
      <c r="L6" s="56"/>
      <c r="M6" s="56"/>
      <c r="N6" s="56"/>
      <c r="O6" s="56"/>
      <c r="P6" s="68"/>
      <c r="Q6" s="56"/>
      <c r="R6" s="56"/>
      <c r="S6" s="56"/>
      <c r="T6" s="56"/>
      <c r="U6" s="56"/>
      <c r="V6" s="56"/>
    </row>
    <row r="7" spans="1:22" ht="101.25" customHeight="1">
      <c r="A7" s="66"/>
      <c r="B7" s="57"/>
      <c r="C7" s="57"/>
      <c r="D7" s="61"/>
      <c r="E7" s="67"/>
      <c r="F7" s="57"/>
      <c r="G7" s="57"/>
      <c r="H7" s="57"/>
      <c r="I7" s="67"/>
      <c r="J7" s="67"/>
      <c r="K7" s="57"/>
      <c r="L7" s="57"/>
      <c r="M7" s="57"/>
      <c r="N7" s="57"/>
      <c r="O7" s="57"/>
      <c r="P7" s="68"/>
      <c r="Q7" s="57"/>
      <c r="R7" s="57"/>
      <c r="S7" s="57"/>
      <c r="T7" s="57"/>
      <c r="U7" s="57"/>
      <c r="V7" s="57"/>
    </row>
    <row r="8" spans="1:22" ht="36" hidden="1" customHeight="1">
      <c r="A8" s="16" t="s">
        <v>37</v>
      </c>
      <c r="B8" s="13"/>
      <c r="C8" s="14"/>
      <c r="D8" s="31"/>
      <c r="E8" s="13"/>
      <c r="F8" s="51"/>
      <c r="G8" s="14" t="s">
        <v>38</v>
      </c>
      <c r="H8" s="14"/>
      <c r="I8" s="13" t="s">
        <v>39</v>
      </c>
      <c r="J8" s="13"/>
      <c r="K8" s="13"/>
      <c r="L8" s="13"/>
      <c r="M8" s="13"/>
      <c r="N8" s="13"/>
      <c r="O8" s="13" t="s">
        <v>48</v>
      </c>
      <c r="P8" s="27"/>
      <c r="Q8" s="52" t="s">
        <v>61</v>
      </c>
      <c r="R8" s="35"/>
      <c r="S8" s="35"/>
      <c r="T8" s="38"/>
      <c r="U8" s="45"/>
      <c r="V8" s="38"/>
    </row>
    <row r="9" spans="1:22" ht="39" hidden="1" customHeight="1">
      <c r="A9" s="39" t="s">
        <v>55</v>
      </c>
      <c r="B9" s="46"/>
      <c r="C9" s="47"/>
      <c r="D9" s="49"/>
      <c r="E9" s="46" t="s">
        <v>29</v>
      </c>
      <c r="F9" s="47" t="s">
        <v>28</v>
      </c>
      <c r="G9" s="47" t="s">
        <v>30</v>
      </c>
      <c r="H9" s="47" t="s">
        <v>31</v>
      </c>
      <c r="I9" s="46" t="s">
        <v>32</v>
      </c>
      <c r="J9" s="50" t="s">
        <v>40</v>
      </c>
      <c r="K9" s="46" t="s">
        <v>43</v>
      </c>
      <c r="L9" s="46">
        <v>12</v>
      </c>
      <c r="M9" s="46" t="s">
        <v>44</v>
      </c>
      <c r="N9" s="46" t="s">
        <v>46</v>
      </c>
      <c r="O9" s="46" t="s">
        <v>47</v>
      </c>
      <c r="P9" s="48" t="s">
        <v>50</v>
      </c>
      <c r="Q9" s="52" t="s">
        <v>51</v>
      </c>
      <c r="R9" s="47"/>
      <c r="S9" s="47"/>
      <c r="T9" s="38"/>
      <c r="U9" s="47"/>
      <c r="V9" s="38"/>
    </row>
    <row r="10" spans="1:22" ht="21" customHeight="1">
      <c r="A10" s="3">
        <v>1</v>
      </c>
      <c r="B10" s="4">
        <v>2</v>
      </c>
      <c r="C10" s="4">
        <v>3</v>
      </c>
      <c r="D10" s="28" t="s">
        <v>33</v>
      </c>
      <c r="E10" s="4">
        <v>5</v>
      </c>
      <c r="F10" s="4">
        <v>6</v>
      </c>
      <c r="G10" s="4" t="s">
        <v>34</v>
      </c>
      <c r="H10" s="4">
        <v>8</v>
      </c>
      <c r="I10" s="4" t="s">
        <v>35</v>
      </c>
      <c r="J10" s="4">
        <v>10</v>
      </c>
      <c r="K10" s="4">
        <v>11</v>
      </c>
      <c r="L10" s="4">
        <v>12</v>
      </c>
      <c r="M10" s="4">
        <v>13</v>
      </c>
      <c r="N10" s="4">
        <v>14</v>
      </c>
      <c r="O10" s="20" t="s">
        <v>49</v>
      </c>
      <c r="P10" s="28">
        <v>16</v>
      </c>
      <c r="Q10" s="4">
        <v>17</v>
      </c>
      <c r="R10" s="4" t="s">
        <v>54</v>
      </c>
      <c r="S10" s="4" t="s">
        <v>57</v>
      </c>
      <c r="T10" s="4" t="s">
        <v>58</v>
      </c>
      <c r="U10" s="4" t="s">
        <v>59</v>
      </c>
      <c r="V10" s="4" t="s">
        <v>60</v>
      </c>
    </row>
    <row r="11" spans="1:22">
      <c r="A11" s="5" t="s">
        <v>0</v>
      </c>
      <c r="B11" s="6">
        <v>49046563</v>
      </c>
      <c r="C11" s="6"/>
      <c r="D11" s="32">
        <v>49046563</v>
      </c>
      <c r="E11" s="15">
        <v>158.10000000000002</v>
      </c>
      <c r="F11" s="7">
        <v>3120</v>
      </c>
      <c r="G11" s="7">
        <v>19.73434535104364</v>
      </c>
      <c r="H11" s="7">
        <v>3036</v>
      </c>
      <c r="I11" s="7">
        <v>153.84346153846155</v>
      </c>
      <c r="J11" s="7">
        <v>12130</v>
      </c>
      <c r="K11" s="17">
        <v>1.7</v>
      </c>
      <c r="L11" s="7">
        <v>12</v>
      </c>
      <c r="M11" s="18">
        <v>1.302</v>
      </c>
      <c r="N11" s="19">
        <v>1.0075000000000001</v>
      </c>
      <c r="O11" s="7">
        <v>49937414.199957915</v>
      </c>
      <c r="P11" s="29">
        <v>51422966</v>
      </c>
      <c r="Q11" s="7"/>
      <c r="R11" s="7">
        <f>P11+Q11</f>
        <v>51422966</v>
      </c>
      <c r="S11" s="7">
        <f>R11-D11</f>
        <v>2376403</v>
      </c>
      <c r="T11" s="43">
        <f>R11/D11</f>
        <v>1.0484519781742911</v>
      </c>
      <c r="U11" s="7">
        <f>H11-F11</f>
        <v>-84</v>
      </c>
      <c r="V11" s="43">
        <f>H11/F11</f>
        <v>0.97307692307692306</v>
      </c>
    </row>
    <row r="12" spans="1:22">
      <c r="A12" s="5" t="s">
        <v>1</v>
      </c>
      <c r="B12" s="6">
        <v>10517023</v>
      </c>
      <c r="C12" s="6">
        <v>4196200</v>
      </c>
      <c r="D12" s="32">
        <v>14713223</v>
      </c>
      <c r="E12" s="15">
        <v>47.9</v>
      </c>
      <c r="F12" s="7">
        <v>694</v>
      </c>
      <c r="G12" s="7">
        <v>14.488517745302714</v>
      </c>
      <c r="H12" s="7">
        <v>639</v>
      </c>
      <c r="I12" s="7">
        <v>44.103890489913546</v>
      </c>
      <c r="J12" s="7">
        <v>12130</v>
      </c>
      <c r="K12" s="17">
        <v>1.7</v>
      </c>
      <c r="L12" s="7">
        <v>12</v>
      </c>
      <c r="M12" s="18">
        <v>1.302</v>
      </c>
      <c r="N12" s="19">
        <v>1.0075000000000001</v>
      </c>
      <c r="O12" s="7">
        <v>14316073.138238503</v>
      </c>
      <c r="P12" s="29">
        <v>10219077</v>
      </c>
      <c r="Q12" s="7">
        <v>4096996.1382385027</v>
      </c>
      <c r="R12" s="7">
        <f>P12+Q12</f>
        <v>14316073.138238503</v>
      </c>
      <c r="S12" s="7">
        <f>R12-D12</f>
        <v>-397149.86176149733</v>
      </c>
      <c r="T12" s="43">
        <f>R12/D12</f>
        <v>0.97300728319271057</v>
      </c>
      <c r="U12" s="7">
        <f t="shared" ref="U12:U37" si="0">H12-F12</f>
        <v>-55</v>
      </c>
      <c r="V12" s="43">
        <f t="shared" ref="V12:V37" si="1">H12/F12</f>
        <v>0.92074927953890495</v>
      </c>
    </row>
    <row r="13" spans="1:22">
      <c r="A13" s="5" t="s">
        <v>2</v>
      </c>
      <c r="B13" s="6">
        <v>8623045</v>
      </c>
      <c r="C13" s="6">
        <v>2219900</v>
      </c>
      <c r="D13" s="32">
        <v>10842945</v>
      </c>
      <c r="E13" s="15">
        <v>35.299999999999997</v>
      </c>
      <c r="F13" s="7">
        <v>552</v>
      </c>
      <c r="G13" s="7">
        <v>15.637393767705383</v>
      </c>
      <c r="H13" s="7">
        <v>530</v>
      </c>
      <c r="I13" s="7">
        <v>33.893115942028984</v>
      </c>
      <c r="J13" s="7">
        <v>12130</v>
      </c>
      <c r="K13" s="17">
        <v>1.7</v>
      </c>
      <c r="L13" s="7">
        <v>12</v>
      </c>
      <c r="M13" s="18">
        <v>1.302</v>
      </c>
      <c r="N13" s="19">
        <v>1.0075000000000001</v>
      </c>
      <c r="O13" s="7">
        <v>11001667.229784459</v>
      </c>
      <c r="P13" s="29">
        <v>9024572</v>
      </c>
      <c r="Q13" s="7">
        <v>1977095.2297844589</v>
      </c>
      <c r="R13" s="7">
        <f>P13+Q13</f>
        <v>11001667.229784459</v>
      </c>
      <c r="S13" s="7">
        <f>R13-D13</f>
        <v>158722.22978445888</v>
      </c>
      <c r="T13" s="43">
        <f>R13/D13</f>
        <v>1.0146382952034212</v>
      </c>
      <c r="U13" s="7">
        <f t="shared" si="0"/>
        <v>-22</v>
      </c>
      <c r="V13" s="43">
        <f t="shared" si="1"/>
        <v>0.96014492753623193</v>
      </c>
    </row>
    <row r="14" spans="1:22">
      <c r="A14" s="5" t="s">
        <v>3</v>
      </c>
      <c r="B14" s="6">
        <v>12963437</v>
      </c>
      <c r="C14" s="6">
        <v>1074000</v>
      </c>
      <c r="D14" s="32">
        <v>14037437</v>
      </c>
      <c r="E14" s="15">
        <v>45.7</v>
      </c>
      <c r="F14" s="7">
        <v>895</v>
      </c>
      <c r="G14" s="7">
        <v>19.584245076586431</v>
      </c>
      <c r="H14" s="7">
        <v>854</v>
      </c>
      <c r="I14" s="7">
        <v>43.606480446927378</v>
      </c>
      <c r="J14" s="7">
        <v>12130</v>
      </c>
      <c r="K14" s="17">
        <v>1.7</v>
      </c>
      <c r="L14" s="7">
        <v>12</v>
      </c>
      <c r="M14" s="18">
        <v>1.302</v>
      </c>
      <c r="N14" s="19">
        <v>1.0075000000000001</v>
      </c>
      <c r="O14" s="7">
        <v>14154614.398975739</v>
      </c>
      <c r="P14" s="29">
        <v>13438412</v>
      </c>
      <c r="Q14" s="7">
        <v>716202.39897573926</v>
      </c>
      <c r="R14" s="7">
        <f>P14+Q14</f>
        <v>14154614.398975739</v>
      </c>
      <c r="S14" s="7">
        <f>R14-D14</f>
        <v>117177.39897573926</v>
      </c>
      <c r="T14" s="43">
        <f>R14/D14</f>
        <v>1.0083474924215681</v>
      </c>
      <c r="U14" s="7">
        <f t="shared" si="0"/>
        <v>-41</v>
      </c>
      <c r="V14" s="43">
        <f t="shared" si="1"/>
        <v>0.95418994413407821</v>
      </c>
    </row>
    <row r="15" spans="1:22">
      <c r="A15" s="5" t="s">
        <v>4</v>
      </c>
      <c r="B15" s="6">
        <v>15010683</v>
      </c>
      <c r="C15" s="6">
        <v>4678600</v>
      </c>
      <c r="D15" s="32">
        <v>19689283</v>
      </c>
      <c r="E15" s="15">
        <v>64.099999999999994</v>
      </c>
      <c r="F15" s="7">
        <v>1139</v>
      </c>
      <c r="G15" s="7">
        <v>17.769110764430579</v>
      </c>
      <c r="H15" s="7">
        <v>1067</v>
      </c>
      <c r="I15" s="7">
        <v>60.048024582967507</v>
      </c>
      <c r="J15" s="7">
        <v>12130</v>
      </c>
      <c r="K15" s="17">
        <v>1.7</v>
      </c>
      <c r="L15" s="7">
        <v>12</v>
      </c>
      <c r="M15" s="18">
        <v>1.302</v>
      </c>
      <c r="N15" s="19">
        <v>1.0075000000000001</v>
      </c>
      <c r="O15" s="7">
        <v>19491521.09229698</v>
      </c>
      <c r="P15" s="29">
        <v>14779727</v>
      </c>
      <c r="Q15" s="7">
        <v>4711794.0922969803</v>
      </c>
      <c r="R15" s="7">
        <f>P15+Q15</f>
        <v>19491521.09229698</v>
      </c>
      <c r="S15" s="7">
        <f>R15-D15</f>
        <v>-197761.90770301968</v>
      </c>
      <c r="T15" s="43">
        <f>R15/D15</f>
        <v>0.98995586036814953</v>
      </c>
      <c r="U15" s="7">
        <f t="shared" si="0"/>
        <v>-72</v>
      </c>
      <c r="V15" s="43">
        <f t="shared" si="1"/>
        <v>0.93678665496049163</v>
      </c>
    </row>
    <row r="16" spans="1:22">
      <c r="A16" s="5" t="s">
        <v>5</v>
      </c>
      <c r="B16" s="6">
        <v>23812406</v>
      </c>
      <c r="C16" s="6">
        <v>0</v>
      </c>
      <c r="D16" s="32">
        <v>23812406</v>
      </c>
      <c r="E16" s="15">
        <v>75.2</v>
      </c>
      <c r="F16" s="7">
        <v>1329</v>
      </c>
      <c r="G16" s="7">
        <v>17.672872340425531</v>
      </c>
      <c r="H16" s="7">
        <v>1274</v>
      </c>
      <c r="I16" s="7">
        <v>72.087885628291957</v>
      </c>
      <c r="J16" s="7">
        <v>12130</v>
      </c>
      <c r="K16" s="17">
        <v>1.7</v>
      </c>
      <c r="L16" s="7">
        <v>12</v>
      </c>
      <c r="M16" s="18">
        <v>1.302</v>
      </c>
      <c r="N16" s="19">
        <v>1.0075000000000001</v>
      </c>
      <c r="O16" s="7">
        <v>23399646.416037139</v>
      </c>
      <c r="P16" s="29">
        <v>25347581</v>
      </c>
      <c r="Q16" s="7"/>
      <c r="R16" s="7">
        <f>P16+Q16</f>
        <v>25347581</v>
      </c>
      <c r="S16" s="7">
        <f>R16-D16</f>
        <v>1535175</v>
      </c>
      <c r="T16" s="43">
        <f>R16/D16</f>
        <v>1.0644695458325379</v>
      </c>
      <c r="U16" s="7">
        <f t="shared" si="0"/>
        <v>-55</v>
      </c>
      <c r="V16" s="43">
        <f t="shared" si="1"/>
        <v>0.95861550037622267</v>
      </c>
    </row>
    <row r="17" spans="1:22">
      <c r="A17" s="5" t="s">
        <v>6</v>
      </c>
      <c r="B17" s="6">
        <v>14416333</v>
      </c>
      <c r="C17" s="6">
        <v>911200</v>
      </c>
      <c r="D17" s="32">
        <v>15327533</v>
      </c>
      <c r="E17" s="15">
        <v>49.9</v>
      </c>
      <c r="F17" s="7">
        <v>1027</v>
      </c>
      <c r="G17" s="7">
        <v>20.581162324649299</v>
      </c>
      <c r="H17" s="7">
        <v>856</v>
      </c>
      <c r="I17" s="7">
        <v>41.59143135345667</v>
      </c>
      <c r="J17" s="7">
        <v>12130</v>
      </c>
      <c r="K17" s="17">
        <v>1.7</v>
      </c>
      <c r="L17" s="7">
        <v>12</v>
      </c>
      <c r="M17" s="18">
        <v>1.302</v>
      </c>
      <c r="N17" s="19">
        <v>1.0075000000000001</v>
      </c>
      <c r="O17" s="7">
        <v>13500531.734638784</v>
      </c>
      <c r="P17" s="29">
        <v>12673102</v>
      </c>
      <c r="Q17" s="7">
        <v>827429.73463878408</v>
      </c>
      <c r="R17" s="7">
        <f>P17+Q17</f>
        <v>13500531.734638784</v>
      </c>
      <c r="S17" s="7">
        <f>R17-D17</f>
        <v>-1827001.2653612159</v>
      </c>
      <c r="T17" s="43">
        <f>R17/D17</f>
        <v>0.88080265328013219</v>
      </c>
      <c r="U17" s="7">
        <f t="shared" si="0"/>
        <v>-171</v>
      </c>
      <c r="V17" s="43">
        <f t="shared" si="1"/>
        <v>0.83349561830574492</v>
      </c>
    </row>
    <row r="18" spans="1:22">
      <c r="A18" s="5" t="s">
        <v>7</v>
      </c>
      <c r="B18" s="6">
        <v>9915774</v>
      </c>
      <c r="C18" s="6">
        <v>4582500</v>
      </c>
      <c r="D18" s="32">
        <v>14498274</v>
      </c>
      <c r="E18" s="15">
        <v>47.2</v>
      </c>
      <c r="F18" s="7">
        <v>710</v>
      </c>
      <c r="G18" s="7">
        <v>15.042372881355931</v>
      </c>
      <c r="H18" s="7">
        <v>661</v>
      </c>
      <c r="I18" s="7">
        <v>43.942535211267611</v>
      </c>
      <c r="J18" s="7">
        <v>12130</v>
      </c>
      <c r="K18" s="17">
        <v>1.7</v>
      </c>
      <c r="L18" s="7">
        <v>12</v>
      </c>
      <c r="M18" s="18">
        <v>1.302</v>
      </c>
      <c r="N18" s="19">
        <v>1.0075000000000001</v>
      </c>
      <c r="O18" s="7">
        <v>14263697.396672927</v>
      </c>
      <c r="P18" s="29">
        <v>10451896</v>
      </c>
      <c r="Q18" s="7">
        <v>3811801.3966729268</v>
      </c>
      <c r="R18" s="7">
        <f>P18+Q18</f>
        <v>14263697.396672927</v>
      </c>
      <c r="S18" s="7">
        <f>R18-D18</f>
        <v>-234576.60332707316</v>
      </c>
      <c r="T18" s="43">
        <f>R18/D18</f>
        <v>0.98382037728580152</v>
      </c>
      <c r="U18" s="7">
        <f t="shared" si="0"/>
        <v>-49</v>
      </c>
      <c r="V18" s="43">
        <f t="shared" si="1"/>
        <v>0.93098591549295773</v>
      </c>
    </row>
    <row r="19" spans="1:22">
      <c r="A19" s="5" t="s">
        <v>8</v>
      </c>
      <c r="B19" s="6">
        <v>12349903</v>
      </c>
      <c r="C19" s="6">
        <v>4851400</v>
      </c>
      <c r="D19" s="32">
        <v>17201303</v>
      </c>
      <c r="E19" s="15">
        <v>56</v>
      </c>
      <c r="F19" s="7">
        <v>849</v>
      </c>
      <c r="G19" s="7">
        <v>15.160714285714286</v>
      </c>
      <c r="H19" s="7">
        <v>885</v>
      </c>
      <c r="I19" s="7">
        <v>58.374558303886921</v>
      </c>
      <c r="J19" s="7">
        <v>12130</v>
      </c>
      <c r="K19" s="17">
        <v>1.7</v>
      </c>
      <c r="L19" s="7">
        <v>12</v>
      </c>
      <c r="M19" s="18">
        <v>1.302</v>
      </c>
      <c r="N19" s="19">
        <v>1.0075000000000001</v>
      </c>
      <c r="O19" s="7">
        <v>18948315.824472085</v>
      </c>
      <c r="P19" s="29">
        <v>13817677</v>
      </c>
      <c r="Q19" s="7">
        <v>5130638.8244720846</v>
      </c>
      <c r="R19" s="7">
        <f>P19+Q19</f>
        <v>18948315.824472085</v>
      </c>
      <c r="S19" s="7">
        <f>R19-D19</f>
        <v>1747012.8244720846</v>
      </c>
      <c r="T19" s="43">
        <f>R19/D19</f>
        <v>1.101562819076676</v>
      </c>
      <c r="U19" s="7">
        <f t="shared" si="0"/>
        <v>36</v>
      </c>
      <c r="V19" s="43">
        <f t="shared" si="1"/>
        <v>1.0424028268551238</v>
      </c>
    </row>
    <row r="20" spans="1:22">
      <c r="A20" s="5" t="s">
        <v>9</v>
      </c>
      <c r="B20" s="6">
        <v>6269213</v>
      </c>
      <c r="C20" s="6">
        <v>2268900</v>
      </c>
      <c r="D20" s="32">
        <v>8538113</v>
      </c>
      <c r="E20" s="15">
        <v>21.6</v>
      </c>
      <c r="F20" s="7">
        <v>325</v>
      </c>
      <c r="G20" s="7">
        <v>15.046296296296296</v>
      </c>
      <c r="H20" s="7">
        <v>300</v>
      </c>
      <c r="I20" s="7">
        <v>19.938461538461539</v>
      </c>
      <c r="J20" s="7">
        <v>12130</v>
      </c>
      <c r="K20" s="17">
        <v>2.2000000000000002</v>
      </c>
      <c r="L20" s="7">
        <v>12</v>
      </c>
      <c r="M20" s="18">
        <v>1.302</v>
      </c>
      <c r="N20" s="19">
        <v>1.0075000000000001</v>
      </c>
      <c r="O20" s="7">
        <v>8375532.1816320019</v>
      </c>
      <c r="P20" s="29">
        <v>6324534</v>
      </c>
      <c r="Q20" s="7">
        <v>2050998.1816320019</v>
      </c>
      <c r="R20" s="7">
        <f>P20+Q20</f>
        <v>8375532.1816320019</v>
      </c>
      <c r="S20" s="7">
        <f>R20-D20</f>
        <v>-162580.81836799812</v>
      </c>
      <c r="T20" s="43">
        <f>R20/D20</f>
        <v>0.98095822597241356</v>
      </c>
      <c r="U20" s="7">
        <f t="shared" si="0"/>
        <v>-25</v>
      </c>
      <c r="V20" s="43">
        <f t="shared" si="1"/>
        <v>0.92307692307692313</v>
      </c>
    </row>
    <row r="21" spans="1:22">
      <c r="A21" s="5" t="s">
        <v>10</v>
      </c>
      <c r="B21" s="6">
        <v>7754252</v>
      </c>
      <c r="C21" s="6">
        <v>1653500</v>
      </c>
      <c r="D21" s="32">
        <v>9407752</v>
      </c>
      <c r="E21" s="15">
        <v>23.8</v>
      </c>
      <c r="F21" s="7">
        <v>453</v>
      </c>
      <c r="G21" s="7">
        <v>19.033613445378151</v>
      </c>
      <c r="H21" s="7">
        <v>401</v>
      </c>
      <c r="I21" s="7">
        <v>21.067991169977926</v>
      </c>
      <c r="J21" s="7">
        <v>12130</v>
      </c>
      <c r="K21" s="17">
        <v>2.2000000000000002</v>
      </c>
      <c r="L21" s="7">
        <v>12</v>
      </c>
      <c r="M21" s="18">
        <v>1.302</v>
      </c>
      <c r="N21" s="19">
        <v>1.0075000000000001</v>
      </c>
      <c r="O21" s="7">
        <v>8850012.7106649559</v>
      </c>
      <c r="P21" s="29">
        <v>7733577</v>
      </c>
      <c r="Q21" s="7">
        <v>1116435.7106649559</v>
      </c>
      <c r="R21" s="7">
        <f>P21+Q21</f>
        <v>8850012.7106649559</v>
      </c>
      <c r="S21" s="7">
        <f>R21-D21</f>
        <v>-557739.2893350441</v>
      </c>
      <c r="T21" s="43">
        <f>R21/D21</f>
        <v>0.94071492431613379</v>
      </c>
      <c r="U21" s="7">
        <f t="shared" si="0"/>
        <v>-52</v>
      </c>
      <c r="V21" s="43">
        <f t="shared" si="1"/>
        <v>0.88520971302428253</v>
      </c>
    </row>
    <row r="22" spans="1:22">
      <c r="A22" s="5" t="s">
        <v>11</v>
      </c>
      <c r="B22" s="6">
        <v>22198921</v>
      </c>
      <c r="C22" s="6">
        <v>5384600</v>
      </c>
      <c r="D22" s="32">
        <v>27583521</v>
      </c>
      <c r="E22" s="15">
        <v>89.8</v>
      </c>
      <c r="F22" s="7">
        <v>1645</v>
      </c>
      <c r="G22" s="7">
        <v>18.318485523385302</v>
      </c>
      <c r="H22" s="7">
        <v>1578</v>
      </c>
      <c r="I22" s="7">
        <v>86.142492401215804</v>
      </c>
      <c r="J22" s="7">
        <v>12130</v>
      </c>
      <c r="K22" s="17">
        <v>1.7</v>
      </c>
      <c r="L22" s="7">
        <v>12</v>
      </c>
      <c r="M22" s="18">
        <v>1.302</v>
      </c>
      <c r="N22" s="19">
        <v>1.0075000000000001</v>
      </c>
      <c r="O22" s="7">
        <v>27961755.931894369</v>
      </c>
      <c r="P22" s="29">
        <v>23028254</v>
      </c>
      <c r="Q22" s="7">
        <v>4933501.9318943694</v>
      </c>
      <c r="R22" s="7">
        <f>P22+Q22</f>
        <v>27961755.931894369</v>
      </c>
      <c r="S22" s="7">
        <f>R22-D22</f>
        <v>378234.93189436942</v>
      </c>
      <c r="T22" s="43">
        <f>R22/D22</f>
        <v>1.0137123513671213</v>
      </c>
      <c r="U22" s="7">
        <f t="shared" si="0"/>
        <v>-67</v>
      </c>
      <c r="V22" s="43">
        <f t="shared" si="1"/>
        <v>0.95927051671732522</v>
      </c>
    </row>
    <row r="23" spans="1:22">
      <c r="A23" s="5" t="s">
        <v>12</v>
      </c>
      <c r="B23" s="6">
        <v>18809127</v>
      </c>
      <c r="C23" s="6">
        <v>2139600</v>
      </c>
      <c r="D23" s="32">
        <v>20948727</v>
      </c>
      <c r="E23" s="15">
        <v>68.2</v>
      </c>
      <c r="F23" s="7">
        <v>1493</v>
      </c>
      <c r="G23" s="7">
        <v>21.89149560117302</v>
      </c>
      <c r="H23" s="7">
        <v>1437</v>
      </c>
      <c r="I23" s="7">
        <v>65.641929002009377</v>
      </c>
      <c r="J23" s="7">
        <v>12130</v>
      </c>
      <c r="K23" s="17">
        <v>1.7</v>
      </c>
      <c r="L23" s="7">
        <v>12</v>
      </c>
      <c r="M23" s="18">
        <v>1.302</v>
      </c>
      <c r="N23" s="19">
        <v>1.0075000000000001</v>
      </c>
      <c r="O23" s="7">
        <v>21307296.161157034</v>
      </c>
      <c r="P23" s="29">
        <v>20276033</v>
      </c>
      <c r="Q23" s="7">
        <v>1031263.1611570343</v>
      </c>
      <c r="R23" s="7">
        <f>P23+Q23</f>
        <v>21307296.161157034</v>
      </c>
      <c r="S23" s="7">
        <f>R23-D23</f>
        <v>358569.16115703434</v>
      </c>
      <c r="T23" s="43">
        <f>R23/D23</f>
        <v>1.0171165131493209</v>
      </c>
      <c r="U23" s="7">
        <f t="shared" si="0"/>
        <v>-56</v>
      </c>
      <c r="V23" s="43">
        <f t="shared" si="1"/>
        <v>0.96249162759544538</v>
      </c>
    </row>
    <row r="24" spans="1:22">
      <c r="A24" s="5" t="s">
        <v>13</v>
      </c>
      <c r="B24" s="6">
        <v>23867261</v>
      </c>
      <c r="C24" s="6">
        <v>442800</v>
      </c>
      <c r="D24" s="32">
        <v>24310061</v>
      </c>
      <c r="E24" s="15">
        <v>61.5</v>
      </c>
      <c r="F24" s="7">
        <v>1122</v>
      </c>
      <c r="G24" s="7">
        <v>18.243902439024389</v>
      </c>
      <c r="H24" s="7">
        <v>1029</v>
      </c>
      <c r="I24" s="7">
        <v>56.402406417112303</v>
      </c>
      <c r="J24" s="7">
        <v>12130</v>
      </c>
      <c r="K24" s="17">
        <v>2.2000000000000002</v>
      </c>
      <c r="L24" s="7">
        <v>12</v>
      </c>
      <c r="M24" s="18">
        <v>1.302</v>
      </c>
      <c r="N24" s="19">
        <v>1.0075000000000001</v>
      </c>
      <c r="O24" s="7">
        <v>23692909.764213536</v>
      </c>
      <c r="P24" s="29">
        <v>23353065</v>
      </c>
      <c r="Q24" s="7">
        <v>339844.76421353593</v>
      </c>
      <c r="R24" s="7">
        <f>P24+Q24</f>
        <v>23692909.764213536</v>
      </c>
      <c r="S24" s="7">
        <f>R24-D24</f>
        <v>-617151.23578646407</v>
      </c>
      <c r="T24" s="43">
        <f>R24/D24</f>
        <v>0.97461334071574468</v>
      </c>
      <c r="U24" s="7">
        <f t="shared" si="0"/>
        <v>-93</v>
      </c>
      <c r="V24" s="43">
        <f t="shared" si="1"/>
        <v>0.91711229946524064</v>
      </c>
    </row>
    <row r="25" spans="1:22">
      <c r="A25" s="5" t="s">
        <v>14</v>
      </c>
      <c r="B25" s="6">
        <v>28625897</v>
      </c>
      <c r="C25" s="6">
        <v>8971200</v>
      </c>
      <c r="D25" s="32">
        <v>37597097</v>
      </c>
      <c r="E25" s="15">
        <v>122.4</v>
      </c>
      <c r="F25" s="7">
        <v>2196</v>
      </c>
      <c r="G25" s="7">
        <v>17.941176470588236</v>
      </c>
      <c r="H25" s="7">
        <v>2080</v>
      </c>
      <c r="I25" s="7">
        <v>115.93442622950819</v>
      </c>
      <c r="J25" s="7">
        <v>12130</v>
      </c>
      <c r="K25" s="17">
        <v>1.7</v>
      </c>
      <c r="L25" s="7">
        <v>12</v>
      </c>
      <c r="M25" s="18">
        <v>1.302</v>
      </c>
      <c r="N25" s="19">
        <v>1.0075000000000001</v>
      </c>
      <c r="O25" s="7">
        <v>37632184.070494428</v>
      </c>
      <c r="P25" s="29">
        <v>28284741</v>
      </c>
      <c r="Q25" s="7">
        <v>9347443.0704944283</v>
      </c>
      <c r="R25" s="7">
        <f>P25+Q25</f>
        <v>37632184.070494428</v>
      </c>
      <c r="S25" s="7">
        <f>R25-D25</f>
        <v>35087.070494428277</v>
      </c>
      <c r="T25" s="43">
        <f>R25/D25</f>
        <v>1.0009332388214556</v>
      </c>
      <c r="U25" s="7">
        <f t="shared" si="0"/>
        <v>-116</v>
      </c>
      <c r="V25" s="43">
        <f t="shared" si="1"/>
        <v>0.94717668488160289</v>
      </c>
    </row>
    <row r="26" spans="1:22">
      <c r="A26" s="5" t="s">
        <v>15</v>
      </c>
      <c r="B26" s="6">
        <v>22850775</v>
      </c>
      <c r="C26" s="6">
        <v>0</v>
      </c>
      <c r="D26" s="32">
        <v>22850775</v>
      </c>
      <c r="E26" s="15">
        <v>68.400000000000006</v>
      </c>
      <c r="F26" s="7">
        <v>1569</v>
      </c>
      <c r="G26" s="7">
        <v>22.938596491228068</v>
      </c>
      <c r="H26" s="7">
        <v>1535</v>
      </c>
      <c r="I26" s="7">
        <v>66.917782026768649</v>
      </c>
      <c r="J26" s="7">
        <v>12130</v>
      </c>
      <c r="K26" s="17">
        <v>1.7</v>
      </c>
      <c r="L26" s="7">
        <v>12</v>
      </c>
      <c r="M26" s="18">
        <v>1.302</v>
      </c>
      <c r="N26" s="19">
        <v>1.0075000000000001</v>
      </c>
      <c r="O26" s="7">
        <v>21721436.614826851</v>
      </c>
      <c r="P26" s="29">
        <v>24685661</v>
      </c>
      <c r="Q26" s="7"/>
      <c r="R26" s="7">
        <f>P26+Q26</f>
        <v>24685661</v>
      </c>
      <c r="S26" s="7">
        <f>R26-D26</f>
        <v>1834886</v>
      </c>
      <c r="T26" s="43">
        <f>R26/D26</f>
        <v>1.0802986331973423</v>
      </c>
      <c r="U26" s="7">
        <f t="shared" si="0"/>
        <v>-34</v>
      </c>
      <c r="V26" s="43">
        <f t="shared" si="1"/>
        <v>0.9783301465901848</v>
      </c>
    </row>
    <row r="27" spans="1:22">
      <c r="A27" s="5" t="s">
        <v>16</v>
      </c>
      <c r="B27" s="6">
        <v>29827070</v>
      </c>
      <c r="C27" s="6">
        <v>2056699.9999999998</v>
      </c>
      <c r="D27" s="32">
        <v>31883770</v>
      </c>
      <c r="E27" s="15">
        <v>103.8</v>
      </c>
      <c r="F27" s="7">
        <v>1704</v>
      </c>
      <c r="G27" s="7">
        <v>16.416184971098268</v>
      </c>
      <c r="H27" s="7">
        <v>1640</v>
      </c>
      <c r="I27" s="7">
        <v>99.90140845070421</v>
      </c>
      <c r="J27" s="7">
        <v>12130</v>
      </c>
      <c r="K27" s="17">
        <v>1.7</v>
      </c>
      <c r="L27" s="7">
        <v>12</v>
      </c>
      <c r="M27" s="18">
        <v>1.302</v>
      </c>
      <c r="N27" s="19">
        <v>1.0075000000000001</v>
      </c>
      <c r="O27" s="7">
        <v>32427884.572232958</v>
      </c>
      <c r="P27" s="29">
        <v>29820264</v>
      </c>
      <c r="Q27" s="7">
        <v>2607620.5722329579</v>
      </c>
      <c r="R27" s="7">
        <f>P27+Q27</f>
        <v>32427884.572232958</v>
      </c>
      <c r="S27" s="7">
        <f>R27-D27</f>
        <v>544114.57223295793</v>
      </c>
      <c r="T27" s="43">
        <f>R27/D27</f>
        <v>1.0170655657167567</v>
      </c>
      <c r="U27" s="7">
        <f t="shared" si="0"/>
        <v>-64</v>
      </c>
      <c r="V27" s="43">
        <f t="shared" si="1"/>
        <v>0.96244131455399062</v>
      </c>
    </row>
    <row r="28" spans="1:22">
      <c r="A28" s="5" t="s">
        <v>17</v>
      </c>
      <c r="B28" s="6">
        <v>14781545</v>
      </c>
      <c r="C28" s="6">
        <v>6013600</v>
      </c>
      <c r="D28" s="32">
        <v>20795145</v>
      </c>
      <c r="E28" s="15">
        <v>67.7</v>
      </c>
      <c r="F28" s="7">
        <v>1083</v>
      </c>
      <c r="G28" s="7">
        <v>15.997045790251107</v>
      </c>
      <c r="H28" s="7">
        <v>1061</v>
      </c>
      <c r="I28" s="7">
        <v>66.324746075715609</v>
      </c>
      <c r="J28" s="7">
        <v>12130</v>
      </c>
      <c r="K28" s="17">
        <v>1.7</v>
      </c>
      <c r="L28" s="7">
        <v>12</v>
      </c>
      <c r="M28" s="18">
        <v>1.302</v>
      </c>
      <c r="N28" s="19">
        <v>1.0075000000000001</v>
      </c>
      <c r="O28" s="7">
        <v>21528937.813597016</v>
      </c>
      <c r="P28" s="29">
        <v>15751087</v>
      </c>
      <c r="Q28" s="7">
        <v>5777850.813597016</v>
      </c>
      <c r="R28" s="7">
        <f>P28+Q28</f>
        <v>21528937.813597016</v>
      </c>
      <c r="S28" s="7">
        <f>R28-D28</f>
        <v>733792.81359701604</v>
      </c>
      <c r="T28" s="43">
        <f>R28/D28</f>
        <v>1.0352867370531447</v>
      </c>
      <c r="U28" s="7">
        <f t="shared" si="0"/>
        <v>-22</v>
      </c>
      <c r="V28" s="43">
        <f t="shared" si="1"/>
        <v>0.97968605724838409</v>
      </c>
    </row>
    <row r="29" spans="1:22">
      <c r="A29" s="5" t="s">
        <v>18</v>
      </c>
      <c r="B29" s="6">
        <v>11036981</v>
      </c>
      <c r="C29" s="6">
        <v>3799100</v>
      </c>
      <c r="D29" s="32">
        <v>14836081</v>
      </c>
      <c r="E29" s="15">
        <v>48.3</v>
      </c>
      <c r="F29" s="7">
        <v>703</v>
      </c>
      <c r="G29" s="7">
        <v>14.554865424430643</v>
      </c>
      <c r="H29" s="7">
        <v>637</v>
      </c>
      <c r="I29" s="7">
        <v>43.765433854907535</v>
      </c>
      <c r="J29" s="7">
        <v>12130</v>
      </c>
      <c r="K29" s="17">
        <v>1.7</v>
      </c>
      <c r="L29" s="7">
        <v>12</v>
      </c>
      <c r="M29" s="18">
        <v>1.302</v>
      </c>
      <c r="N29" s="19">
        <v>1.0075000000000001</v>
      </c>
      <c r="O29" s="7">
        <v>14206210.496030636</v>
      </c>
      <c r="P29" s="29">
        <v>12181285</v>
      </c>
      <c r="Q29" s="7">
        <v>2024925.4960306361</v>
      </c>
      <c r="R29" s="7">
        <f>P29+Q29</f>
        <v>14206210.496030636</v>
      </c>
      <c r="S29" s="7">
        <f>R29-D29</f>
        <v>-629870.50396936387</v>
      </c>
      <c r="T29" s="43">
        <f>R29/D29</f>
        <v>0.95754468420808947</v>
      </c>
      <c r="U29" s="7">
        <f t="shared" si="0"/>
        <v>-66</v>
      </c>
      <c r="V29" s="43">
        <f t="shared" si="1"/>
        <v>0.90611664295874828</v>
      </c>
    </row>
    <row r="30" spans="1:22">
      <c r="A30" s="5" t="s">
        <v>19</v>
      </c>
      <c r="B30" s="6">
        <v>302543393</v>
      </c>
      <c r="C30" s="6">
        <v>0</v>
      </c>
      <c r="D30" s="32">
        <v>302543393</v>
      </c>
      <c r="E30" s="15">
        <v>902.7</v>
      </c>
      <c r="F30" s="7">
        <v>20410</v>
      </c>
      <c r="G30" s="7">
        <v>22.60994793397585</v>
      </c>
      <c r="H30" s="7">
        <v>21340</v>
      </c>
      <c r="I30" s="7">
        <v>943.83233708966191</v>
      </c>
      <c r="J30" s="7">
        <v>12130</v>
      </c>
      <c r="K30" s="17">
        <v>1.7</v>
      </c>
      <c r="L30" s="7">
        <v>12</v>
      </c>
      <c r="M30" s="18">
        <v>1.302</v>
      </c>
      <c r="N30" s="19">
        <v>1.0075000000000001</v>
      </c>
      <c r="O30" s="7">
        <v>306366912.71261728</v>
      </c>
      <c r="P30" s="29">
        <v>334940293</v>
      </c>
      <c r="Q30" s="7"/>
      <c r="R30" s="7">
        <f>P30+Q30</f>
        <v>334940293</v>
      </c>
      <c r="S30" s="7">
        <f>R30-D30</f>
        <v>32396900</v>
      </c>
      <c r="T30" s="43">
        <f>R30/D30</f>
        <v>1.1070818294154585</v>
      </c>
      <c r="U30" s="7">
        <f t="shared" si="0"/>
        <v>930</v>
      </c>
      <c r="V30" s="43">
        <f t="shared" si="1"/>
        <v>1.0455658990690837</v>
      </c>
    </row>
    <row r="31" spans="1:22">
      <c r="A31" s="5" t="s">
        <v>20</v>
      </c>
      <c r="B31" s="6">
        <v>240589438</v>
      </c>
      <c r="C31" s="6">
        <v>0</v>
      </c>
      <c r="D31" s="32">
        <v>240589438</v>
      </c>
      <c r="E31" s="15">
        <v>603.40000000000009</v>
      </c>
      <c r="F31" s="7">
        <v>12275</v>
      </c>
      <c r="G31" s="7">
        <v>20.343056015909841</v>
      </c>
      <c r="H31" s="7">
        <v>12695</v>
      </c>
      <c r="I31" s="7">
        <v>624.04586558044821</v>
      </c>
      <c r="J31" s="7">
        <v>12130</v>
      </c>
      <c r="K31" s="17">
        <v>2.2000000000000002</v>
      </c>
      <c r="L31" s="7">
        <v>12</v>
      </c>
      <c r="M31" s="18">
        <v>1.302</v>
      </c>
      <c r="N31" s="19">
        <v>1.0075000000000001</v>
      </c>
      <c r="O31" s="7">
        <v>262142403.50997207</v>
      </c>
      <c r="P31" s="29">
        <v>267848833</v>
      </c>
      <c r="Q31" s="7"/>
      <c r="R31" s="7">
        <f>P31+Q31</f>
        <v>267848833</v>
      </c>
      <c r="S31" s="7">
        <f>R31-D31</f>
        <v>27259395</v>
      </c>
      <c r="T31" s="43">
        <f>R31/D31</f>
        <v>1.1133025424000533</v>
      </c>
      <c r="U31" s="7">
        <f t="shared" si="0"/>
        <v>420</v>
      </c>
      <c r="V31" s="43">
        <f t="shared" si="1"/>
        <v>1.0342158859470469</v>
      </c>
    </row>
    <row r="32" spans="1:22">
      <c r="A32" s="5" t="s">
        <v>21</v>
      </c>
      <c r="B32" s="6">
        <v>78859004</v>
      </c>
      <c r="C32" s="6">
        <v>5734400</v>
      </c>
      <c r="D32" s="32">
        <v>84593404</v>
      </c>
      <c r="E32" s="15">
        <v>275.39999999999998</v>
      </c>
      <c r="F32" s="7">
        <v>5507</v>
      </c>
      <c r="G32" s="7">
        <v>19.996368917937549</v>
      </c>
      <c r="H32" s="7">
        <v>5742</v>
      </c>
      <c r="I32" s="7">
        <v>287.1521336480842</v>
      </c>
      <c r="J32" s="7">
        <v>12130</v>
      </c>
      <c r="K32" s="17">
        <v>1.7</v>
      </c>
      <c r="L32" s="7">
        <v>12</v>
      </c>
      <c r="M32" s="18">
        <v>1.302</v>
      </c>
      <c r="N32" s="19">
        <v>1.0075000000000001</v>
      </c>
      <c r="O32" s="7">
        <v>93209258.898540035</v>
      </c>
      <c r="P32" s="29">
        <v>88709636</v>
      </c>
      <c r="Q32" s="7">
        <v>4499622.8985400349</v>
      </c>
      <c r="R32" s="7">
        <f>P32+Q32</f>
        <v>93209258.898540035</v>
      </c>
      <c r="S32" s="7">
        <f>R32-D32</f>
        <v>8615854.8985400349</v>
      </c>
      <c r="T32" s="43">
        <f>R32/D32</f>
        <v>1.1018501974283956</v>
      </c>
      <c r="U32" s="7">
        <f t="shared" si="0"/>
        <v>235</v>
      </c>
      <c r="V32" s="43">
        <f t="shared" si="1"/>
        <v>1.042672961685128</v>
      </c>
    </row>
    <row r="33" spans="1:22">
      <c r="A33" s="5" t="s">
        <v>22</v>
      </c>
      <c r="B33" s="6">
        <v>40287654</v>
      </c>
      <c r="C33" s="6">
        <v>1855500</v>
      </c>
      <c r="D33" s="32">
        <v>42143154</v>
      </c>
      <c r="E33" s="15">
        <v>137.19999999999999</v>
      </c>
      <c r="F33" s="7">
        <v>2792</v>
      </c>
      <c r="G33" s="7">
        <v>20.349854227405249</v>
      </c>
      <c r="H33" s="7">
        <v>2698</v>
      </c>
      <c r="I33" s="7">
        <v>132.5808022922636</v>
      </c>
      <c r="J33" s="7">
        <v>12130</v>
      </c>
      <c r="K33" s="17">
        <v>1.7</v>
      </c>
      <c r="L33" s="7">
        <v>12</v>
      </c>
      <c r="M33" s="18">
        <v>1.302</v>
      </c>
      <c r="N33" s="19">
        <v>1.0075000000000001</v>
      </c>
      <c r="O33" s="7">
        <v>43035578.976336814</v>
      </c>
      <c r="P33" s="29">
        <v>44962766</v>
      </c>
      <c r="Q33" s="7"/>
      <c r="R33" s="7">
        <f>P33+Q33</f>
        <v>44962766</v>
      </c>
      <c r="S33" s="7">
        <f>R33-D33</f>
        <v>2819612</v>
      </c>
      <c r="T33" s="43">
        <f>R33/D33</f>
        <v>1.0669055761702126</v>
      </c>
      <c r="U33" s="7">
        <f t="shared" si="0"/>
        <v>-94</v>
      </c>
      <c r="V33" s="43">
        <f t="shared" si="1"/>
        <v>0.96633237822349571</v>
      </c>
    </row>
    <row r="34" spans="1:22">
      <c r="A34" s="5" t="s">
        <v>23</v>
      </c>
      <c r="B34" s="6">
        <v>41832261</v>
      </c>
      <c r="C34" s="6">
        <v>5686300</v>
      </c>
      <c r="D34" s="32">
        <v>47518561</v>
      </c>
      <c r="E34" s="15">
        <v>154.69999999999999</v>
      </c>
      <c r="F34" s="7">
        <v>2857</v>
      </c>
      <c r="G34" s="7">
        <v>18.468002585649646</v>
      </c>
      <c r="H34" s="7">
        <v>2640</v>
      </c>
      <c r="I34" s="7">
        <v>142.94994749737486</v>
      </c>
      <c r="J34" s="7">
        <v>12130</v>
      </c>
      <c r="K34" s="17">
        <v>1.7</v>
      </c>
      <c r="L34" s="7">
        <v>12</v>
      </c>
      <c r="M34" s="18">
        <v>1.302</v>
      </c>
      <c r="N34" s="19">
        <v>1.0075000000000001</v>
      </c>
      <c r="O34" s="7">
        <v>46401391.821608067</v>
      </c>
      <c r="P34" s="29">
        <v>41863528</v>
      </c>
      <c r="Q34" s="7">
        <v>4537863.8216080666</v>
      </c>
      <c r="R34" s="7">
        <f>P34+Q34</f>
        <v>46401391.821608067</v>
      </c>
      <c r="S34" s="7">
        <f>R34-D34</f>
        <v>-1117169.1783919334</v>
      </c>
      <c r="T34" s="43">
        <f>R34/D34</f>
        <v>0.9764898356582824</v>
      </c>
      <c r="U34" s="7">
        <f t="shared" si="0"/>
        <v>-217</v>
      </c>
      <c r="V34" s="43">
        <f t="shared" si="1"/>
        <v>0.92404620231011547</v>
      </c>
    </row>
    <row r="35" spans="1:22">
      <c r="A35" s="5" t="s">
        <v>24</v>
      </c>
      <c r="B35" s="6">
        <v>34708315</v>
      </c>
      <c r="C35" s="6">
        <v>6881900</v>
      </c>
      <c r="D35" s="32">
        <v>41590215</v>
      </c>
      <c r="E35" s="15">
        <v>135.4</v>
      </c>
      <c r="F35" s="7">
        <v>2260</v>
      </c>
      <c r="G35" s="7">
        <v>16.691285081240768</v>
      </c>
      <c r="H35" s="7">
        <v>2222</v>
      </c>
      <c r="I35" s="7">
        <v>133.1233628318584</v>
      </c>
      <c r="J35" s="7">
        <v>12130</v>
      </c>
      <c r="K35" s="17">
        <v>1.7</v>
      </c>
      <c r="L35" s="7">
        <v>12</v>
      </c>
      <c r="M35" s="18">
        <v>1.302</v>
      </c>
      <c r="N35" s="19">
        <v>1.0075000000000001</v>
      </c>
      <c r="O35" s="7">
        <v>43211693.515904188</v>
      </c>
      <c r="P35" s="29">
        <v>35170480</v>
      </c>
      <c r="Q35" s="7">
        <v>8041213.5159041882</v>
      </c>
      <c r="R35" s="7">
        <f>P35+Q35</f>
        <v>43211693.515904188</v>
      </c>
      <c r="S35" s="7">
        <f>R35-D35</f>
        <v>1621478.5159041882</v>
      </c>
      <c r="T35" s="43">
        <f>R35/D35</f>
        <v>1.0389870193242374</v>
      </c>
      <c r="U35" s="7">
        <f t="shared" si="0"/>
        <v>-38</v>
      </c>
      <c r="V35" s="43">
        <f t="shared" si="1"/>
        <v>0.98318584070796455</v>
      </c>
    </row>
    <row r="36" spans="1:22">
      <c r="A36" s="5" t="s">
        <v>25</v>
      </c>
      <c r="B36" s="6">
        <v>1015320</v>
      </c>
      <c r="C36" s="6">
        <v>1666100</v>
      </c>
      <c r="D36" s="32">
        <v>2681420</v>
      </c>
      <c r="E36" s="15">
        <v>5</v>
      </c>
      <c r="F36" s="7">
        <v>45</v>
      </c>
      <c r="G36" s="7">
        <v>9</v>
      </c>
      <c r="H36" s="7">
        <v>45</v>
      </c>
      <c r="I36" s="7">
        <v>5</v>
      </c>
      <c r="J36" s="7">
        <v>12130</v>
      </c>
      <c r="K36" s="40">
        <v>3</v>
      </c>
      <c r="L36" s="7">
        <v>12</v>
      </c>
      <c r="M36" s="18">
        <v>1.302</v>
      </c>
      <c r="N36" s="19">
        <v>1.0075000000000001</v>
      </c>
      <c r="O36" s="7">
        <v>2864107.7010000004</v>
      </c>
      <c r="P36" s="29">
        <v>1033110</v>
      </c>
      <c r="Q36" s="7">
        <v>1830997.7010000004</v>
      </c>
      <c r="R36" s="7">
        <f>P36+Q36</f>
        <v>2864107.7010000004</v>
      </c>
      <c r="S36" s="7">
        <f>R36-D36</f>
        <v>182687.70100000035</v>
      </c>
      <c r="T36" s="43">
        <f>R36/D36</f>
        <v>1.0681309533754504</v>
      </c>
      <c r="U36" s="7">
        <f t="shared" si="0"/>
        <v>0</v>
      </c>
      <c r="V36" s="43">
        <f t="shared" si="1"/>
        <v>1</v>
      </c>
    </row>
    <row r="37" spans="1:22" s="25" customFormat="1" ht="21" customHeight="1">
      <c r="A37" s="9" t="s">
        <v>26</v>
      </c>
      <c r="B37" s="10">
        <v>1082511594</v>
      </c>
      <c r="C37" s="10">
        <v>77068000</v>
      </c>
      <c r="D37" s="30">
        <v>1159579594</v>
      </c>
      <c r="E37" s="10">
        <v>3468.7</v>
      </c>
      <c r="F37" s="10">
        <v>68754</v>
      </c>
      <c r="G37" s="21">
        <v>19.821258684809873</v>
      </c>
      <c r="H37" s="10">
        <v>68882</v>
      </c>
      <c r="I37" s="11">
        <v>3462.2129096032745</v>
      </c>
      <c r="J37" s="21">
        <v>12130</v>
      </c>
      <c r="K37" s="22">
        <v>1.8269230769230775</v>
      </c>
      <c r="L37" s="21">
        <v>12</v>
      </c>
      <c r="M37" s="23">
        <v>1.302</v>
      </c>
      <c r="N37" s="24">
        <v>1.0075000000000001</v>
      </c>
      <c r="O37" s="21">
        <v>1193948988.8837967</v>
      </c>
      <c r="P37" s="30">
        <v>1167142157</v>
      </c>
      <c r="Q37" s="10">
        <v>69411539.454048708</v>
      </c>
      <c r="R37" s="10">
        <f t="shared" ref="R37" si="2">SUM(R11:R36)</f>
        <v>1236553696.4540486</v>
      </c>
      <c r="S37" s="21">
        <f>R37-D37</f>
        <v>76974102.454048634</v>
      </c>
      <c r="T37" s="44">
        <f>R37/D37</f>
        <v>1.0663810426229772</v>
      </c>
      <c r="U37" s="21">
        <f t="shared" si="0"/>
        <v>128</v>
      </c>
      <c r="V37" s="44">
        <f t="shared" si="1"/>
        <v>1.0018617098641533</v>
      </c>
    </row>
    <row r="38" spans="1:22">
      <c r="A38" s="2"/>
      <c r="J38" s="8"/>
      <c r="K38" s="8"/>
      <c r="L38" s="8"/>
      <c r="M38" s="8"/>
      <c r="N38" s="8"/>
      <c r="O38" s="8"/>
    </row>
    <row r="39" spans="1:22">
      <c r="B39" s="8"/>
      <c r="C39" s="8"/>
      <c r="D39" s="33"/>
    </row>
    <row r="40" spans="1:22">
      <c r="B40" s="12"/>
      <c r="C40" s="12"/>
      <c r="D40" s="34"/>
    </row>
  </sheetData>
  <mergeCells count="26">
    <mergeCell ref="A3:A7"/>
    <mergeCell ref="U5:U7"/>
    <mergeCell ref="J4:J7"/>
    <mergeCell ref="K4:K7"/>
    <mergeCell ref="L4:L7"/>
    <mergeCell ref="M4:M7"/>
    <mergeCell ref="P4:P7"/>
    <mergeCell ref="T5:T7"/>
    <mergeCell ref="R4:V4"/>
    <mergeCell ref="R5:R7"/>
    <mergeCell ref="V5:V7"/>
    <mergeCell ref="S5:S7"/>
    <mergeCell ref="H4:H7"/>
    <mergeCell ref="I4:I7"/>
    <mergeCell ref="B3:Q3"/>
    <mergeCell ref="E4:E7"/>
    <mergeCell ref="N4:N7"/>
    <mergeCell ref="O4:O7"/>
    <mergeCell ref="Q4:Q7"/>
    <mergeCell ref="B1:K1"/>
    <mergeCell ref="F4:F7"/>
    <mergeCell ref="G4:G7"/>
    <mergeCell ref="B5:B7"/>
    <mergeCell ref="C5:C7"/>
    <mergeCell ref="D5:D7"/>
    <mergeCell ref="B4:D4"/>
  </mergeCells>
  <pageMargins left="0.59055118110236227" right="0.59055118110236227" top="0.59055118110236227" bottom="0.59055118110236227" header="0.51181102362204722" footer="0.51181102362204722"/>
  <pageSetup paperSize="9" scale="80" fitToHeight="0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часть</vt:lpstr>
      <vt:lpstr>'5 часть'!Заголовки_для_печати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2019-10-13T13:13:12Z</cp:lastPrinted>
  <dcterms:created xsi:type="dcterms:W3CDTF">2019-08-28T14:46:56Z</dcterms:created>
  <dcterms:modified xsi:type="dcterms:W3CDTF">2019-10-14T09:40:47Z</dcterms:modified>
</cp:coreProperties>
</file>