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600" windowWidth="24615" windowHeight="11445" firstSheet="1" activeTab="1"/>
  </bookViews>
  <sheets>
    <sheet name="ОЧГ(ГО)2020" sheetId="1" state="hidden" r:id="rId1"/>
    <sheet name="ОЧГ(МР)2020" sheetId="4" r:id="rId2"/>
    <sheet name="ОЧГ(МР)2021" sheetId="5" state="hidden" r:id="rId3"/>
  </sheets>
  <calcPr calcId="125725"/>
</workbook>
</file>

<file path=xl/calcChain.xml><?xml version="1.0" encoding="utf-8"?>
<calcChain xmlns="http://schemas.openxmlformats.org/spreadsheetml/2006/main">
  <c r="I9" i="5"/>
  <c r="H9"/>
  <c r="J27" s="1"/>
  <c r="G9"/>
  <c r="C9"/>
  <c r="J11" i="1"/>
  <c r="J12"/>
  <c r="J13"/>
  <c r="J14"/>
  <c r="J10"/>
  <c r="F9"/>
  <c r="K10" s="1"/>
  <c r="G9"/>
  <c r="I11" s="1"/>
  <c r="H9"/>
  <c r="J9"/>
  <c r="C9"/>
  <c r="E9" s="1"/>
  <c r="M9" i="4"/>
  <c r="I9"/>
  <c r="H9"/>
  <c r="J27" s="1"/>
  <c r="G9"/>
  <c r="L12" s="1"/>
  <c r="K12" i="1" l="1"/>
  <c r="K11"/>
  <c r="K13"/>
  <c r="K14"/>
  <c r="E9" i="5"/>
  <c r="J10"/>
  <c r="J12"/>
  <c r="J14"/>
  <c r="J16"/>
  <c r="J18"/>
  <c r="J20"/>
  <c r="J22"/>
  <c r="J24"/>
  <c r="J26"/>
  <c r="J28"/>
  <c r="D9"/>
  <c r="F9"/>
  <c r="J11"/>
  <c r="J13"/>
  <c r="J15"/>
  <c r="J17"/>
  <c r="J19"/>
  <c r="J21"/>
  <c r="J23"/>
  <c r="J25"/>
  <c r="I14" i="1"/>
  <c r="I12"/>
  <c r="I10"/>
  <c r="I9" s="1"/>
  <c r="I13"/>
  <c r="D9"/>
  <c r="L10" i="4"/>
  <c r="L27"/>
  <c r="L25"/>
  <c r="L23"/>
  <c r="L21"/>
  <c r="L19"/>
  <c r="L17"/>
  <c r="L15"/>
  <c r="L13"/>
  <c r="L11"/>
  <c r="L28"/>
  <c r="L26"/>
  <c r="L24"/>
  <c r="L22"/>
  <c r="L20"/>
  <c r="L18"/>
  <c r="L16"/>
  <c r="L14"/>
  <c r="J10"/>
  <c r="J12"/>
  <c r="J14"/>
  <c r="J16"/>
  <c r="J18"/>
  <c r="J20"/>
  <c r="J22"/>
  <c r="J24"/>
  <c r="J26"/>
  <c r="J28"/>
  <c r="J11"/>
  <c r="J13"/>
  <c r="J15"/>
  <c r="J17"/>
  <c r="J19"/>
  <c r="J21"/>
  <c r="J23"/>
  <c r="J25"/>
  <c r="F28" i="5" l="1"/>
  <c r="F26"/>
  <c r="F24"/>
  <c r="F22"/>
  <c r="F20"/>
  <c r="F18"/>
  <c r="F16"/>
  <c r="F14"/>
  <c r="F12"/>
  <c r="F10"/>
  <c r="F27"/>
  <c r="F25"/>
  <c r="F23"/>
  <c r="F21"/>
  <c r="F19"/>
  <c r="F17"/>
  <c r="F15"/>
  <c r="F13"/>
  <c r="F11"/>
  <c r="E27"/>
  <c r="E25"/>
  <c r="E23"/>
  <c r="E21"/>
  <c r="E19"/>
  <c r="E17"/>
  <c r="E15"/>
  <c r="E13"/>
  <c r="E11"/>
  <c r="E28"/>
  <c r="E26"/>
  <c r="E24"/>
  <c r="E22"/>
  <c r="E20"/>
  <c r="E18"/>
  <c r="E16"/>
  <c r="E14"/>
  <c r="E12"/>
  <c r="E10"/>
  <c r="D28"/>
  <c r="D26"/>
  <c r="D24"/>
  <c r="D22"/>
  <c r="D20"/>
  <c r="D18"/>
  <c r="D16"/>
  <c r="D14"/>
  <c r="D12"/>
  <c r="D10"/>
  <c r="D27"/>
  <c r="D25"/>
  <c r="D23"/>
  <c r="D21"/>
  <c r="D19"/>
  <c r="D17"/>
  <c r="D15"/>
  <c r="D13"/>
  <c r="D11"/>
  <c r="J9"/>
  <c r="K27" s="1"/>
  <c r="K20" i="4"/>
  <c r="K12"/>
  <c r="K19"/>
  <c r="K11"/>
  <c r="K22"/>
  <c r="K14"/>
  <c r="J9"/>
  <c r="K27" s="1"/>
  <c r="K10"/>
  <c r="K14" i="5" l="1"/>
  <c r="L14" s="1"/>
  <c r="N14" s="1"/>
  <c r="L27"/>
  <c r="N27" s="1"/>
  <c r="L16"/>
  <c r="N16" s="1"/>
  <c r="K15"/>
  <c r="L15" s="1"/>
  <c r="N15" s="1"/>
  <c r="K23"/>
  <c r="L23" s="1"/>
  <c r="N23" s="1"/>
  <c r="K12"/>
  <c r="L12" s="1"/>
  <c r="N12" s="1"/>
  <c r="K28"/>
  <c r="L28" s="1"/>
  <c r="N28" s="1"/>
  <c r="K21"/>
  <c r="L21" s="1"/>
  <c r="N21" s="1"/>
  <c r="K25"/>
  <c r="L25" s="1"/>
  <c r="N25" s="1"/>
  <c r="K10"/>
  <c r="K18"/>
  <c r="L18" s="1"/>
  <c r="N18" s="1"/>
  <c r="K26"/>
  <c r="L10"/>
  <c r="L26"/>
  <c r="N26" s="1"/>
  <c r="K11"/>
  <c r="L11" s="1"/>
  <c r="N11" s="1"/>
  <c r="K19"/>
  <c r="L19" s="1"/>
  <c r="N19" s="1"/>
  <c r="K16"/>
  <c r="K24"/>
  <c r="K17"/>
  <c r="L17" s="1"/>
  <c r="N17" s="1"/>
  <c r="K22"/>
  <c r="L22" s="1"/>
  <c r="N22" s="1"/>
  <c r="L24"/>
  <c r="N24" s="1"/>
  <c r="K20"/>
  <c r="L20" s="1"/>
  <c r="N20" s="1"/>
  <c r="K13"/>
  <c r="L13" s="1"/>
  <c r="N13" s="1"/>
  <c r="K18" i="4"/>
  <c r="K26"/>
  <c r="K15"/>
  <c r="K23"/>
  <c r="K16"/>
  <c r="K24"/>
  <c r="K13"/>
  <c r="K21"/>
  <c r="K28"/>
  <c r="K17"/>
  <c r="K25"/>
  <c r="C9"/>
  <c r="N10" i="5" l="1"/>
  <c r="N9" s="1"/>
  <c r="L9"/>
  <c r="M9" s="1"/>
  <c r="F9" i="4"/>
  <c r="D9"/>
  <c r="E9"/>
  <c r="F11" l="1"/>
  <c r="F13"/>
  <c r="F15"/>
  <c r="F17"/>
  <c r="F19"/>
  <c r="F21"/>
  <c r="F23"/>
  <c r="F25"/>
  <c r="F27"/>
  <c r="F10"/>
  <c r="F12"/>
  <c r="F14"/>
  <c r="F16"/>
  <c r="F18"/>
  <c r="F20"/>
  <c r="F22"/>
  <c r="F24"/>
  <c r="F26"/>
  <c r="F28"/>
  <c r="D11"/>
  <c r="D13"/>
  <c r="D15"/>
  <c r="D17"/>
  <c r="D19"/>
  <c r="D21"/>
  <c r="D23"/>
  <c r="D25"/>
  <c r="D27"/>
  <c r="D10"/>
  <c r="D12"/>
  <c r="D14"/>
  <c r="D16"/>
  <c r="D18"/>
  <c r="D20"/>
  <c r="D22"/>
  <c r="D24"/>
  <c r="D26"/>
  <c r="D28"/>
  <c r="E11"/>
  <c r="E13"/>
  <c r="E15"/>
  <c r="E17"/>
  <c r="E19"/>
  <c r="E21"/>
  <c r="E23"/>
  <c r="E25"/>
  <c r="E27"/>
  <c r="E10"/>
  <c r="E12"/>
  <c r="E14"/>
  <c r="E16"/>
  <c r="E18"/>
  <c r="E20"/>
  <c r="E22"/>
  <c r="E24"/>
  <c r="E26"/>
  <c r="E28"/>
  <c r="N28" l="1"/>
  <c r="N20"/>
  <c r="N12"/>
  <c r="N23"/>
  <c r="N15"/>
  <c r="N26"/>
  <c r="N22"/>
  <c r="N18"/>
  <c r="N14"/>
  <c r="N24"/>
  <c r="N16"/>
  <c r="N27"/>
  <c r="N19"/>
  <c r="N11"/>
  <c r="N25"/>
  <c r="N21"/>
  <c r="N17"/>
  <c r="N13"/>
  <c r="N10" l="1"/>
  <c r="N9" s="1"/>
  <c r="L9"/>
  <c r="D10" i="1" l="1"/>
  <c r="D11" l="1"/>
  <c r="D12" l="1"/>
  <c r="D13" l="1"/>
  <c r="D14" l="1"/>
  <c r="E10"/>
  <c r="M10" l="1"/>
  <c r="E11"/>
  <c r="E12" l="1"/>
  <c r="M11" l="1"/>
  <c r="M12"/>
  <c r="E13"/>
  <c r="M13" l="1"/>
  <c r="E14"/>
  <c r="M14" s="1"/>
  <c r="M9" l="1"/>
  <c r="K9"/>
  <c r="L9" s="1"/>
</calcChain>
</file>

<file path=xl/sharedStrings.xml><?xml version="1.0" encoding="utf-8"?>
<sst xmlns="http://schemas.openxmlformats.org/spreadsheetml/2006/main" count="113" uniqueCount="69">
  <si>
    <t xml:space="preserve"> </t>
  </si>
  <si>
    <t>Наименование муниципального образования</t>
  </si>
  <si>
    <t>Общий объем субсидий, предусмотренной в областном бюджете</t>
  </si>
  <si>
    <t>Объем субсидий бюджетам городских округов, предусмотренный на развитие потенциала ТОС</t>
  </si>
  <si>
    <t>Объем субсидий бюджетам городских округов, предусмотренный на поддержку текущего уровня развития ТОС</t>
  </si>
  <si>
    <t>Количество ТОС, находящихся на территории i-го городского округа</t>
  </si>
  <si>
    <t>Удельный коэффициент реализации проектов i-го городского округа</t>
  </si>
  <si>
    <t>Коэффициент уровня развития ТОС на территории i-го городского округа</t>
  </si>
  <si>
    <t>Корректировка по результатам расчета и округлений (+/-)</t>
  </si>
  <si>
    <t>3=гр.2*0.5</t>
  </si>
  <si>
    <t>4=гр.2*0.5</t>
  </si>
  <si>
    <t>8=(гр.6/гр.7)/(итого(гр.6)/итого(гр.7))</t>
  </si>
  <si>
    <t>13=гр.11+гр.12</t>
  </si>
  <si>
    <t>ИТОГО: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</si>
  <si>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</si>
  <si>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</si>
  <si>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</si>
  <si>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</si>
  <si>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</si>
  <si>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Количество ТОС, находящихся на территории i-го муниципального района</t>
  </si>
  <si>
    <t>Удельный коэффициент реализации проектов i-го муниципального района</t>
  </si>
  <si>
    <t>Коэффициент уровня развития ТОС на территории i-го муниципального района</t>
  </si>
  <si>
    <t xml:space="preserve">Объем субсидии бюджету i-го муниципального района Архангельской области в 2019 году, тыс.руб. </t>
  </si>
  <si>
    <t>4=гр.2*0.3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</si>
  <si>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</si>
  <si>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</si>
  <si>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</si>
  <si>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</si>
  <si>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</si>
  <si>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</si>
  <si>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</si>
  <si>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</si>
  <si>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</si>
  <si>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</si>
  <si>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</si>
  <si>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</si>
  <si>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</si>
  <si>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</si>
  <si>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</si>
  <si>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</si>
  <si>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</si>
  <si>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</si>
  <si>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</si>
  <si>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+0,1</t>
  </si>
  <si>
    <t>3=гр.2*0.3</t>
  </si>
  <si>
    <t>5=гр.2*0.4</t>
  </si>
  <si>
    <t>объем субсидий бюджетам муниципальных районов (муниципальных округов), предоставляемый исходя из удельного количества ТОС</t>
  </si>
  <si>
    <t>Объем субсидий бюджетам муниципальных районов (муниципальных округов), предусмотренный на поддержку текущего уровня развития ТОС</t>
  </si>
  <si>
    <t>Объем субсидий бюджетам муниципальных районов (муниципальных округов), предусмотренный на развитие потенциала ТОС</t>
  </si>
  <si>
    <t>9=(гр.7/гр.8)/(итого(гр.7)/итого(гр.8))</t>
  </si>
  <si>
    <t>10=гр.9/итого(гр.9)</t>
  </si>
  <si>
    <t>11=((гр.3*гр.6)/итого(гр.6))+(гр.4*гр.10)+((гр.5*гр.8)/итого(гр.8))</t>
  </si>
  <si>
    <t>Численность постоянного населения (по состоянию на 01.01.2019), человек</t>
  </si>
  <si>
    <t>Распределение субсидий бюджетам городских округов Архангельской области на развитие территориального общественного самоуправления в Архангельской области в 2020 году</t>
  </si>
  <si>
    <t>тыс.руб.</t>
  </si>
  <si>
    <t>9=гр.8/итого(гр.8)</t>
  </si>
  <si>
    <t>12=гр.10+гр.11</t>
  </si>
  <si>
    <t>10=((гр.3*гр.5)/итого(гр.5))+(гр.4*гр.9)</t>
  </si>
  <si>
    <t>Распределение субсидий бюджетам муниципальных районов Архангельской области на развитие территориального общественного самоуправления в Архангельской области в 2021 году</t>
  </si>
  <si>
    <t>Численность постоянного населения (прогноз), тыс. человек</t>
  </si>
  <si>
    <t>Объем субсидии бюджету i-го городского округа Архангельской области 2020 году, тыс.руб.</t>
  </si>
  <si>
    <t>Объем субсидии бюджету i-го муниципального района Архангельской области 2020 году, тыс.руб.</t>
  </si>
  <si>
    <t>Объем субсидии бюджету i-го муниципального района Архангельской области 2021 году, тыс.руб.</t>
  </si>
  <si>
    <t xml:space="preserve">Объем субсидии бюджету i-го муниципального района Архангельской области в 2021 году, тыс.руб. </t>
  </si>
  <si>
    <t xml:space="preserve">Объем субсидии бюджету i-го городского округа Архангельской области в 2020 году, тыс.руб. </t>
  </si>
  <si>
    <t>Количество проектов, реализованных на территории i-го городского округа в 2019 году</t>
  </si>
  <si>
    <t>Численность постоянного населения (по состоянию на 01.01.2019), тыс. чел.</t>
  </si>
  <si>
    <t>Количество проектов, реализованных на территории i-го муниципального района в 2019 году</t>
  </si>
  <si>
    <t>Расчет распределения субсидий бюджетам муниципальных районов Архангельской области на развитие территориального общественного самоуправления в Архангельской области в 2020 году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</si>
</sst>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000000"/>
    <numFmt numFmtId="166" formatCode="0.0"/>
  </numFmts>
  <fonts count="7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3" fontId="1" fillId="0" borderId="0" xfId="0" applyNumberFormat="1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4" fontId="0" fillId="0" borderId="0" xfId="0" applyNumberFormat="1"/>
    <xf numFmtId="0" fontId="0" fillId="0" borderId="0" xfId="0" applyFill="1"/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Fill="1" applyBorder="1" applyAlignment="1" applyProtection="1">
      <alignment horizontal="right" vertical="center"/>
      <protection locked="0"/>
    </xf>
    <xf numFmtId="164" fontId="1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/>
    <xf numFmtId="166" fontId="0" fillId="0" borderId="7" xfId="0" applyNumberFormat="1" applyFill="1" applyBorder="1"/>
    <xf numFmtId="3" fontId="1" fillId="0" borderId="7" xfId="0" applyNumberFormat="1" applyFont="1" applyFill="1" applyBorder="1" applyAlignment="1" applyProtection="1">
      <alignment vertical="center"/>
      <protection locked="0"/>
    </xf>
    <xf numFmtId="3" fontId="0" fillId="0" borderId="7" xfId="0" applyNumberFormat="1" applyFill="1" applyBorder="1"/>
    <xf numFmtId="4" fontId="1" fillId="0" borderId="7" xfId="0" applyNumberFormat="1" applyFont="1" applyFill="1" applyBorder="1" applyAlignment="1" applyProtection="1">
      <alignment vertical="center"/>
      <protection locked="0"/>
    </xf>
    <xf numFmtId="4" fontId="0" fillId="0" borderId="7" xfId="0" applyNumberFormat="1" applyFill="1" applyBorder="1"/>
    <xf numFmtId="165" fontId="1" fillId="0" borderId="7" xfId="0" applyNumberFormat="1" applyFont="1" applyFill="1" applyBorder="1" applyAlignment="1" applyProtection="1">
      <alignment vertical="center"/>
      <protection locked="0"/>
    </xf>
    <xf numFmtId="165" fontId="0" fillId="0" borderId="7" xfId="0" applyNumberFormat="1" applyFill="1" applyBorder="1"/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quotePrefix="1" applyFill="1" applyBorder="1" applyAlignment="1">
      <alignment horizontal="center"/>
    </xf>
    <xf numFmtId="0" fontId="0" fillId="0" borderId="7" xfId="0" quotePrefix="1" applyFill="1" applyBorder="1" applyAlignment="1">
      <alignment horizontal="right"/>
    </xf>
    <xf numFmtId="4" fontId="0" fillId="0" borderId="7" xfId="0" quotePrefix="1" applyNumberFormat="1" applyFill="1" applyBorder="1" applyAlignment="1">
      <alignment horizontal="center"/>
    </xf>
    <xf numFmtId="4" fontId="6" fillId="0" borderId="7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23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4"/>
  <sheetViews>
    <sheetView zoomScale="85" zoomScaleNormal="85" workbookViewId="0">
      <selection activeCell="F25" sqref="F25"/>
    </sheetView>
  </sheetViews>
  <sheetFormatPr defaultRowHeight="15"/>
  <cols>
    <col min="1" max="1" width="35" style="1" customWidth="1"/>
    <col min="2" max="2" width="18.7109375" style="1" hidden="1" bestFit="1" customWidth="1"/>
    <col min="3" max="3" width="16.42578125" style="1" customWidth="1"/>
    <col min="4" max="4" width="18.85546875" style="1" customWidth="1"/>
    <col min="5" max="5" width="19.28515625" style="1" customWidth="1"/>
    <col min="6" max="6" width="17.140625" style="1" customWidth="1"/>
    <col min="7" max="7" width="17.85546875" style="1" customWidth="1"/>
    <col min="8" max="8" width="16.85546875" style="1" customWidth="1"/>
    <col min="9" max="9" width="18.7109375" style="1" customWidth="1"/>
    <col min="10" max="11" width="17.85546875" style="1" customWidth="1"/>
    <col min="12" max="12" width="16" style="1" hidden="1" customWidth="1"/>
    <col min="13" max="13" width="16.85546875" style="1" hidden="1" customWidth="1"/>
  </cols>
  <sheetData>
    <row r="2" spans="1:13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>
      <c r="A3" s="31" t="s">
        <v>53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3">
      <c r="M5" s="1" t="s">
        <v>54</v>
      </c>
    </row>
    <row r="6" spans="1:13">
      <c r="A6" s="29" t="s">
        <v>1</v>
      </c>
      <c r="B6" s="6"/>
      <c r="C6" s="25" t="s">
        <v>2</v>
      </c>
      <c r="D6" s="25" t="s">
        <v>3</v>
      </c>
      <c r="E6" s="25" t="s">
        <v>4</v>
      </c>
      <c r="F6" s="32" t="s">
        <v>66</v>
      </c>
      <c r="G6" s="32" t="s">
        <v>65</v>
      </c>
      <c r="H6" s="25" t="s">
        <v>5</v>
      </c>
      <c r="I6" s="25" t="s">
        <v>6</v>
      </c>
      <c r="J6" s="25" t="s">
        <v>7</v>
      </c>
      <c r="K6" s="28" t="s">
        <v>64</v>
      </c>
      <c r="L6" s="25" t="s">
        <v>8</v>
      </c>
      <c r="M6" s="26" t="s">
        <v>60</v>
      </c>
    </row>
    <row r="7" spans="1:13" ht="87" customHeight="1">
      <c r="A7" s="30"/>
      <c r="B7" s="6"/>
      <c r="C7" s="25"/>
      <c r="D7" s="25"/>
      <c r="E7" s="25"/>
      <c r="F7" s="25"/>
      <c r="G7" s="25"/>
      <c r="H7" s="25"/>
      <c r="I7" s="25"/>
      <c r="J7" s="25"/>
      <c r="K7" s="28"/>
      <c r="L7" s="25"/>
      <c r="M7" s="27"/>
    </row>
    <row r="8" spans="1:13" ht="31.5" customHeight="1">
      <c r="A8" s="7">
        <v>1</v>
      </c>
      <c r="B8" s="6"/>
      <c r="C8" s="7">
        <v>2</v>
      </c>
      <c r="D8" s="7" t="s">
        <v>9</v>
      </c>
      <c r="E8" s="7" t="s">
        <v>10</v>
      </c>
      <c r="F8" s="8">
        <v>5</v>
      </c>
      <c r="G8" s="7">
        <v>6</v>
      </c>
      <c r="H8" s="7">
        <v>7</v>
      </c>
      <c r="I8" s="8" t="s">
        <v>11</v>
      </c>
      <c r="J8" s="8" t="s">
        <v>55</v>
      </c>
      <c r="K8" s="8" t="s">
        <v>57</v>
      </c>
      <c r="L8" s="7">
        <v>11</v>
      </c>
      <c r="M8" s="7" t="s">
        <v>56</v>
      </c>
    </row>
    <row r="9" spans="1:13" ht="15.75">
      <c r="A9" s="9" t="s">
        <v>13</v>
      </c>
      <c r="B9" s="10">
        <v>500</v>
      </c>
      <c r="C9" s="15">
        <f>SUM(C10:C14)</f>
        <v>2000</v>
      </c>
      <c r="D9" s="15">
        <f>C9*0.5</f>
        <v>1000</v>
      </c>
      <c r="E9" s="15">
        <f>C9*0.5</f>
        <v>1000</v>
      </c>
      <c r="F9" s="15">
        <f t="shared" ref="F9:M9" si="0">SUM(F10:F14)</f>
        <v>687.34</v>
      </c>
      <c r="G9" s="13">
        <f t="shared" si="0"/>
        <v>26</v>
      </c>
      <c r="H9" s="13">
        <f t="shared" si="0"/>
        <v>68</v>
      </c>
      <c r="I9" s="17">
        <f t="shared" si="0"/>
        <v>6.2894488653109342</v>
      </c>
      <c r="J9" s="17">
        <f t="shared" si="0"/>
        <v>1.0000000000000002</v>
      </c>
      <c r="K9" s="10">
        <f t="shared" si="0"/>
        <v>2000</v>
      </c>
      <c r="L9" s="10">
        <f>C9-K9</f>
        <v>0</v>
      </c>
      <c r="M9" s="10">
        <f t="shared" si="0"/>
        <v>2000</v>
      </c>
    </row>
    <row r="10" spans="1:13">
      <c r="A10" s="11" t="s">
        <v>14</v>
      </c>
      <c r="B10" s="11">
        <v>179.8</v>
      </c>
      <c r="C10" s="16">
        <v>2000</v>
      </c>
      <c r="D10" s="16">
        <f>D9</f>
        <v>1000</v>
      </c>
      <c r="E10" s="16">
        <f>E9</f>
        <v>1000</v>
      </c>
      <c r="F10" s="16">
        <v>355.476</v>
      </c>
      <c r="G10" s="14">
        <v>11</v>
      </c>
      <c r="H10" s="14">
        <v>15</v>
      </c>
      <c r="I10" s="18">
        <f>(G10/H10)/(G$9/H$9)</f>
        <v>1.917948717948718</v>
      </c>
      <c r="J10" s="18">
        <f>I10/I$9</f>
        <v>0.30494702461562972</v>
      </c>
      <c r="K10" s="12">
        <f>ROUND(((D10*F10/F$9)+E10*J10),1)</f>
        <v>822.1</v>
      </c>
      <c r="L10" s="11"/>
      <c r="M10" s="12">
        <f>K10+L10</f>
        <v>822.1</v>
      </c>
    </row>
    <row r="11" spans="1:13">
      <c r="A11" s="11" t="s">
        <v>15</v>
      </c>
      <c r="B11" s="11">
        <v>143.4</v>
      </c>
      <c r="C11" s="16"/>
      <c r="D11" s="16">
        <f t="shared" ref="D11:D14" si="1">D10</f>
        <v>1000</v>
      </c>
      <c r="E11" s="16">
        <f t="shared" ref="E11:E14" si="2">E10</f>
        <v>1000</v>
      </c>
      <c r="F11" s="16">
        <v>183.28399999999999</v>
      </c>
      <c r="G11" s="14">
        <v>1</v>
      </c>
      <c r="H11" s="14">
        <v>2</v>
      </c>
      <c r="I11" s="18">
        <f t="shared" ref="I11:I14" si="3">(G11/H11)/(G$9/H$9)</f>
        <v>1.3076923076923077</v>
      </c>
      <c r="J11" s="18">
        <f t="shared" ref="J11:J14" si="4">I11/I$9</f>
        <v>0.20791842587429302</v>
      </c>
      <c r="K11" s="12">
        <f t="shared" ref="K11:K14" si="5">ROUND(((D11*F11/F$9)+E11*J11),1)</f>
        <v>474.6</v>
      </c>
      <c r="L11" s="11"/>
      <c r="M11" s="12">
        <f t="shared" ref="M11:M14" si="6">K11+L11</f>
        <v>474.6</v>
      </c>
    </row>
    <row r="12" spans="1:13">
      <c r="A12" s="11" t="s">
        <v>16</v>
      </c>
      <c r="B12" s="11">
        <v>81.400000000000006</v>
      </c>
      <c r="C12" s="16"/>
      <c r="D12" s="16">
        <f t="shared" si="1"/>
        <v>1000</v>
      </c>
      <c r="E12" s="16">
        <f t="shared" si="2"/>
        <v>1000</v>
      </c>
      <c r="F12" s="16">
        <v>74.274000000000001</v>
      </c>
      <c r="G12" s="14">
        <v>9</v>
      </c>
      <c r="H12" s="14">
        <v>29</v>
      </c>
      <c r="I12" s="18">
        <f t="shared" si="3"/>
        <v>0.81167108753315653</v>
      </c>
      <c r="J12" s="18">
        <f t="shared" si="4"/>
        <v>0.12905281605990601</v>
      </c>
      <c r="K12" s="12">
        <f t="shared" si="5"/>
        <v>237.1</v>
      </c>
      <c r="L12" s="11"/>
      <c r="M12" s="12">
        <f t="shared" si="6"/>
        <v>237.1</v>
      </c>
    </row>
    <row r="13" spans="1:13">
      <c r="A13" s="11" t="s">
        <v>17</v>
      </c>
      <c r="B13" s="11">
        <v>65</v>
      </c>
      <c r="C13" s="16"/>
      <c r="D13" s="16">
        <f t="shared" si="1"/>
        <v>1000</v>
      </c>
      <c r="E13" s="16">
        <f t="shared" si="2"/>
        <v>1000</v>
      </c>
      <c r="F13" s="16">
        <v>38.082000000000001</v>
      </c>
      <c r="G13" s="14">
        <v>3</v>
      </c>
      <c r="H13" s="14">
        <v>4</v>
      </c>
      <c r="I13" s="18">
        <f t="shared" si="3"/>
        <v>1.9615384615384617</v>
      </c>
      <c r="J13" s="18">
        <f t="shared" si="4"/>
        <v>0.31187763881143954</v>
      </c>
      <c r="K13" s="12">
        <f t="shared" si="5"/>
        <v>367.3</v>
      </c>
      <c r="L13" s="11"/>
      <c r="M13" s="12">
        <f t="shared" si="6"/>
        <v>367.3</v>
      </c>
    </row>
    <row r="14" spans="1:13">
      <c r="A14" s="11" t="s">
        <v>18</v>
      </c>
      <c r="B14" s="11">
        <v>30.4</v>
      </c>
      <c r="C14" s="16"/>
      <c r="D14" s="16">
        <f t="shared" si="1"/>
        <v>1000</v>
      </c>
      <c r="E14" s="16">
        <f t="shared" si="2"/>
        <v>1000</v>
      </c>
      <c r="F14" s="16">
        <v>36.223999999999997</v>
      </c>
      <c r="G14" s="14">
        <v>2</v>
      </c>
      <c r="H14" s="14">
        <v>18</v>
      </c>
      <c r="I14" s="18">
        <f t="shared" si="3"/>
        <v>0.29059829059829062</v>
      </c>
      <c r="J14" s="18">
        <f t="shared" si="4"/>
        <v>4.6204094638731784E-2</v>
      </c>
      <c r="K14" s="12">
        <f t="shared" si="5"/>
        <v>98.9</v>
      </c>
      <c r="L14" s="11"/>
      <c r="M14" s="12">
        <f t="shared" si="6"/>
        <v>98.9</v>
      </c>
    </row>
  </sheetData>
  <mergeCells count="13">
    <mergeCell ref="A3:K4"/>
    <mergeCell ref="D6:D7"/>
    <mergeCell ref="C6:C7"/>
    <mergeCell ref="F6:F7"/>
    <mergeCell ref="H6:H7"/>
    <mergeCell ref="G6:G7"/>
    <mergeCell ref="I6:I7"/>
    <mergeCell ref="J6:J7"/>
    <mergeCell ref="L6:L7"/>
    <mergeCell ref="M6:M7"/>
    <mergeCell ref="K6:K7"/>
    <mergeCell ref="A6:A7"/>
    <mergeCell ref="E6:E7"/>
  </mergeCells>
  <conditionalFormatting sqref="A3:K4 A2:L2">
    <cfRule type="expression" dxfId="122" priority="5">
      <formula>LockedByCondition()</formula>
    </cfRule>
    <cfRule type="expression" dxfId="121" priority="12">
      <formula>HasError()</formula>
    </cfRule>
  </conditionalFormatting>
  <conditionalFormatting sqref="E8">
    <cfRule type="expression" dxfId="120" priority="14">
      <formula>LockedByCondition()</formula>
    </cfRule>
    <cfRule type="expression" dxfId="119" priority="29">
      <formula>HasError()</formula>
    </cfRule>
  </conditionalFormatting>
  <conditionalFormatting sqref="C8:D8 F8:J8">
    <cfRule type="expression" dxfId="118" priority="21">
      <formula>LockedByCondition()</formula>
    </cfRule>
    <cfRule type="expression" dxfId="117" priority="37">
      <formula>HasError()</formula>
    </cfRule>
  </conditionalFormatting>
  <conditionalFormatting sqref="C8">
    <cfRule type="expression" dxfId="116" priority="56">
      <formula>Locked()</formula>
    </cfRule>
  </conditionalFormatting>
  <conditionalFormatting sqref="K8:M8">
    <cfRule type="expression" dxfId="115" priority="58">
      <formula>LockedByCondition()</formula>
    </cfRule>
    <cfRule type="expression" dxfId="114" priority="66">
      <formula>HasError()</formula>
    </cfRule>
  </conditionalFormatting>
  <conditionalFormatting sqref="G6:G7">
    <cfRule type="expression" dxfId="113" priority="71">
      <formula>LockedByCondition()</formula>
    </cfRule>
    <cfRule type="expression" dxfId="112" priority="96">
      <formula>HasError()</formula>
    </cfRule>
  </conditionalFormatting>
  <conditionalFormatting sqref="D6:D7">
    <cfRule type="expression" dxfId="111" priority="78">
      <formula>LockedByCondition()</formula>
    </cfRule>
    <cfRule type="expression" dxfId="110" priority="137">
      <formula>HasError()</formula>
    </cfRule>
  </conditionalFormatting>
  <conditionalFormatting sqref="F6:F7">
    <cfRule type="expression" dxfId="109" priority="81">
      <formula>LockedByCondition()</formula>
    </cfRule>
    <cfRule type="expression" dxfId="108" priority="144">
      <formula>HasError()</formula>
    </cfRule>
  </conditionalFormatting>
  <conditionalFormatting sqref="H6:H7">
    <cfRule type="expression" dxfId="107" priority="85">
      <formula>LockedByCondition()</formula>
    </cfRule>
    <cfRule type="expression" dxfId="106" priority="145">
      <formula>HasError()</formula>
    </cfRule>
  </conditionalFormatting>
  <conditionalFormatting sqref="L6:M7">
    <cfRule type="expression" dxfId="105" priority="100">
      <formula>LockedByCondition()</formula>
    </cfRule>
    <cfRule type="expression" dxfId="104" priority="156">
      <formula>HasError()</formula>
    </cfRule>
  </conditionalFormatting>
  <conditionalFormatting sqref="K6:K7">
    <cfRule type="expression" dxfId="103" priority="108">
      <formula>LockedByCondition()</formula>
    </cfRule>
    <cfRule type="expression" dxfId="102" priority="158">
      <formula>HasError()</formula>
    </cfRule>
  </conditionalFormatting>
  <conditionalFormatting sqref="I6:I7">
    <cfRule type="expression" dxfId="101" priority="114">
      <formula>LockedByCondition()</formula>
    </cfRule>
    <cfRule type="expression" dxfId="100" priority="167">
      <formula>HasError()</formula>
    </cfRule>
  </conditionalFormatting>
  <conditionalFormatting sqref="J6:J7">
    <cfRule type="expression" dxfId="99" priority="124">
      <formula>LockedByCondition()</formula>
    </cfRule>
    <cfRule type="expression" dxfId="98" priority="177">
      <formula>HasError()</formula>
    </cfRule>
  </conditionalFormatting>
  <conditionalFormatting sqref="E6:E7">
    <cfRule type="expression" dxfId="97" priority="132">
      <formula>LockedByCondition()</formula>
    </cfRule>
    <cfRule type="expression" dxfId="96" priority="185">
      <formula>HasError()</formula>
    </cfRule>
  </conditionalFormatting>
  <conditionalFormatting sqref="A9 C9:M9">
    <cfRule type="expression" dxfId="95" priority="204">
      <formula>Locked()</formula>
    </cfRule>
    <cfRule type="expression" dxfId="94" priority="240">
      <formula>LockedByCondition()</formula>
    </cfRule>
    <cfRule type="expression" dxfId="93" priority="273">
      <formula>HasError()</formula>
    </cfRule>
  </conditionalFormatting>
  <conditionalFormatting sqref="B9">
    <cfRule type="expression" dxfId="92" priority="207">
      <formula>Locked()</formula>
    </cfRule>
    <cfRule type="expression" dxfId="91" priority="247">
      <formula>LockedByCondition()</formula>
    </cfRule>
    <cfRule type="expression" dxfId="90" priority="284">
      <formula>HasError()</formula>
    </cfRule>
  </conditionalFormatting>
  <conditionalFormatting sqref="A8">
    <cfRule type="expression" dxfId="89" priority="231">
      <formula>LockedByCondition()</formula>
    </cfRule>
    <cfRule type="expression" dxfId="88" priority="269">
      <formula>HasError()</formula>
    </cfRule>
  </conditionalFormatting>
  <dataValidations count="1">
    <dataValidation allowBlank="1" showInputMessage="1" showErrorMessage="1" sqref="A8:A9 A3 B9:M9 C8:M8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55"/>
  <sheetViews>
    <sheetView tabSelected="1" zoomScale="80" zoomScaleNormal="80" workbookViewId="0">
      <selection activeCell="A2" sqref="A2"/>
    </sheetView>
  </sheetViews>
  <sheetFormatPr defaultRowHeight="15"/>
  <cols>
    <col min="1" max="1" width="43.85546875" style="1" customWidth="1"/>
    <col min="2" max="2" width="18.7109375" style="1" hidden="1" bestFit="1" customWidth="1"/>
    <col min="3" max="3" width="16.42578125" style="1" customWidth="1"/>
    <col min="4" max="4" width="18.85546875" style="1" customWidth="1"/>
    <col min="5" max="6" width="19.28515625" style="1" customWidth="1"/>
    <col min="7" max="7" width="17.140625" style="1" customWidth="1"/>
    <col min="8" max="8" width="17.85546875" style="1" customWidth="1"/>
    <col min="9" max="9" width="16.85546875" style="1" customWidth="1"/>
    <col min="10" max="10" width="18.7109375" style="1" customWidth="1"/>
    <col min="11" max="12" width="17.85546875" style="1" customWidth="1"/>
    <col min="13" max="13" width="18.7109375" style="1" customWidth="1"/>
    <col min="14" max="14" width="17.85546875" style="1" customWidth="1"/>
  </cols>
  <sheetData>
    <row r="2" spans="1:18" ht="15.75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</row>
    <row r="3" spans="1:18" ht="15" customHeight="1">
      <c r="A3" s="37" t="s">
        <v>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6" spans="1:18">
      <c r="A6" s="35" t="s">
        <v>1</v>
      </c>
      <c r="B6" s="11"/>
      <c r="C6" s="36" t="s">
        <v>2</v>
      </c>
      <c r="D6" s="36" t="s">
        <v>48</v>
      </c>
      <c r="E6" s="36" t="s">
        <v>47</v>
      </c>
      <c r="F6" s="36" t="s">
        <v>46</v>
      </c>
      <c r="G6" s="36" t="s">
        <v>52</v>
      </c>
      <c r="H6" s="36" t="s">
        <v>67</v>
      </c>
      <c r="I6" s="33" t="s">
        <v>19</v>
      </c>
      <c r="J6" s="33" t="s">
        <v>20</v>
      </c>
      <c r="K6" s="33" t="s">
        <v>21</v>
      </c>
      <c r="L6" s="34" t="s">
        <v>22</v>
      </c>
      <c r="M6" s="33" t="s">
        <v>8</v>
      </c>
      <c r="N6" s="34" t="s">
        <v>61</v>
      </c>
    </row>
    <row r="7" spans="1:18" ht="138" customHeight="1">
      <c r="A7" s="35"/>
      <c r="B7" s="11"/>
      <c r="C7" s="33"/>
      <c r="D7" s="33"/>
      <c r="E7" s="33"/>
      <c r="F7" s="33"/>
      <c r="G7" s="33"/>
      <c r="H7" s="33"/>
      <c r="I7" s="33"/>
      <c r="J7" s="33"/>
      <c r="K7" s="33"/>
      <c r="L7" s="34"/>
      <c r="M7" s="33"/>
      <c r="N7" s="34"/>
    </row>
    <row r="8" spans="1:18" ht="33.75">
      <c r="A8" s="19">
        <v>1</v>
      </c>
      <c r="B8" s="11"/>
      <c r="C8" s="19">
        <v>2</v>
      </c>
      <c r="D8" s="19" t="s">
        <v>44</v>
      </c>
      <c r="E8" s="19" t="s">
        <v>23</v>
      </c>
      <c r="F8" s="19" t="s">
        <v>45</v>
      </c>
      <c r="G8" s="20">
        <v>6</v>
      </c>
      <c r="H8" s="19">
        <v>7</v>
      </c>
      <c r="I8" s="19">
        <v>8</v>
      </c>
      <c r="J8" s="20" t="s">
        <v>49</v>
      </c>
      <c r="K8" s="20" t="s">
        <v>50</v>
      </c>
      <c r="L8" s="20" t="s">
        <v>51</v>
      </c>
      <c r="M8" s="19">
        <v>12</v>
      </c>
      <c r="N8" s="19" t="s">
        <v>12</v>
      </c>
    </row>
    <row r="9" spans="1:18" ht="15.75">
      <c r="A9" s="9" t="s">
        <v>13</v>
      </c>
      <c r="B9" s="10">
        <v>16000.000000000002</v>
      </c>
      <c r="C9" s="15">
        <f>SUM(C10:C28)</f>
        <v>24000</v>
      </c>
      <c r="D9" s="15">
        <f>C9*0.3</f>
        <v>7200</v>
      </c>
      <c r="E9" s="15">
        <f>C9*0.3</f>
        <v>7200</v>
      </c>
      <c r="F9" s="15">
        <f>C9*0.4</f>
        <v>9600</v>
      </c>
      <c r="G9" s="13">
        <f>SUM(G10:G28)</f>
        <v>377721</v>
      </c>
      <c r="H9" s="13">
        <f>SUM(H10:H28)</f>
        <v>319</v>
      </c>
      <c r="I9" s="13">
        <f>SUM(I10:I28)</f>
        <v>1044</v>
      </c>
      <c r="J9" s="17">
        <f>SUM(J10:J28)</f>
        <v>21.138666570892987</v>
      </c>
      <c r="K9" s="17">
        <v>4.9486672329791703E-2</v>
      </c>
      <c r="L9" s="10">
        <f>SUM(L10:L28)</f>
        <v>23999.8</v>
      </c>
      <c r="M9" s="10">
        <f>C9-L9</f>
        <v>0.2000000000007276</v>
      </c>
      <c r="N9" s="15">
        <f>SUM(N10:N28)</f>
        <v>24000</v>
      </c>
    </row>
    <row r="10" spans="1:18">
      <c r="A10" s="11" t="s">
        <v>24</v>
      </c>
      <c r="B10" s="11">
        <v>1676.6000000000001</v>
      </c>
      <c r="C10" s="16">
        <v>24000</v>
      </c>
      <c r="D10" s="16">
        <f>D$9</f>
        <v>7200</v>
      </c>
      <c r="E10" s="16">
        <f>E$9</f>
        <v>7200</v>
      </c>
      <c r="F10" s="16">
        <f>F$9</f>
        <v>9600</v>
      </c>
      <c r="G10" s="14">
        <v>48668</v>
      </c>
      <c r="H10" s="14">
        <v>44</v>
      </c>
      <c r="I10" s="14">
        <v>116</v>
      </c>
      <c r="J10" s="18">
        <f>(H10/I10)/(H$9/I$9)</f>
        <v>1.2413793103448274</v>
      </c>
      <c r="K10" s="18">
        <f>J10/J$9</f>
        <v>5.87255258595238E-2</v>
      </c>
      <c r="L10" s="12">
        <f>ROUND(((D10*G10)/G$9)+E10*K10+((F10*I10)/I$9),1)</f>
        <v>2417.1999999999998</v>
      </c>
      <c r="M10" s="11"/>
      <c r="N10" s="16">
        <f>L10+M10</f>
        <v>2417.1999999999998</v>
      </c>
      <c r="Q10" s="5"/>
      <c r="R10" s="5"/>
    </row>
    <row r="11" spans="1:18">
      <c r="A11" s="11" t="s">
        <v>25</v>
      </c>
      <c r="B11" s="11">
        <v>471.1</v>
      </c>
      <c r="C11" s="16"/>
      <c r="D11" s="16">
        <f t="shared" ref="D11:F28" si="0">D$9</f>
        <v>7200</v>
      </c>
      <c r="E11" s="16">
        <f t="shared" si="0"/>
        <v>7200</v>
      </c>
      <c r="F11" s="16">
        <f t="shared" si="0"/>
        <v>9600</v>
      </c>
      <c r="G11" s="14">
        <v>12787</v>
      </c>
      <c r="H11" s="14">
        <v>7</v>
      </c>
      <c r="I11" s="14">
        <v>77</v>
      </c>
      <c r="J11" s="18">
        <f t="shared" ref="J11:J28" si="1">(H11/I11)/(H$9/I$9)</f>
        <v>0.2975206611570248</v>
      </c>
      <c r="K11" s="18">
        <f t="shared" ref="K11:K28" si="2">J11/J$9</f>
        <v>1.407471280930736E-2</v>
      </c>
      <c r="L11" s="12">
        <f t="shared" ref="L11:L28" si="3">ROUND(((D11*G11)/G$9)+E11*K11+((F11*I11)/I$9),1)</f>
        <v>1053.0999999999999</v>
      </c>
      <c r="M11" s="21"/>
      <c r="N11" s="16">
        <f t="shared" ref="N11:N28" si="4">L11+M11</f>
        <v>1053.0999999999999</v>
      </c>
      <c r="Q11" s="5"/>
      <c r="R11" s="5"/>
    </row>
    <row r="12" spans="1:18">
      <c r="A12" s="11" t="s">
        <v>26</v>
      </c>
      <c r="B12" s="11">
        <v>700.3</v>
      </c>
      <c r="C12" s="16"/>
      <c r="D12" s="16">
        <f t="shared" si="0"/>
        <v>7200</v>
      </c>
      <c r="E12" s="16">
        <f t="shared" si="0"/>
        <v>7200</v>
      </c>
      <c r="F12" s="16">
        <f t="shared" si="0"/>
        <v>9600</v>
      </c>
      <c r="G12" s="14">
        <v>9350</v>
      </c>
      <c r="H12" s="14">
        <v>19</v>
      </c>
      <c r="I12" s="14">
        <v>26</v>
      </c>
      <c r="J12" s="18">
        <f t="shared" si="1"/>
        <v>2.3916083916083912</v>
      </c>
      <c r="K12" s="18">
        <f t="shared" si="2"/>
        <v>0.11313903758250914</v>
      </c>
      <c r="L12" s="12">
        <f t="shared" si="3"/>
        <v>1231.9000000000001</v>
      </c>
      <c r="M12" s="11"/>
      <c r="N12" s="16">
        <f t="shared" si="4"/>
        <v>1231.9000000000001</v>
      </c>
      <c r="Q12" s="5"/>
      <c r="R12" s="5"/>
    </row>
    <row r="13" spans="1:18">
      <c r="A13" s="11" t="s">
        <v>27</v>
      </c>
      <c r="B13" s="11">
        <v>677.7</v>
      </c>
      <c r="C13" s="16"/>
      <c r="D13" s="16">
        <f t="shared" si="0"/>
        <v>7200</v>
      </c>
      <c r="E13" s="16">
        <f t="shared" si="0"/>
        <v>7200</v>
      </c>
      <c r="F13" s="16">
        <f t="shared" si="0"/>
        <v>9600</v>
      </c>
      <c r="G13" s="14">
        <v>13667</v>
      </c>
      <c r="H13" s="14">
        <v>27</v>
      </c>
      <c r="I13" s="14">
        <v>91</v>
      </c>
      <c r="J13" s="18">
        <f t="shared" si="1"/>
        <v>0.9710289710289709</v>
      </c>
      <c r="K13" s="18">
        <f t="shared" si="2"/>
        <v>4.5936150597409728E-2</v>
      </c>
      <c r="L13" s="12">
        <f t="shared" si="3"/>
        <v>1428</v>
      </c>
      <c r="M13" s="11"/>
      <c r="N13" s="16">
        <f t="shared" si="4"/>
        <v>1428</v>
      </c>
      <c r="Q13" s="5"/>
      <c r="R13" s="5"/>
    </row>
    <row r="14" spans="1:18">
      <c r="A14" s="11" t="s">
        <v>28</v>
      </c>
      <c r="B14" s="11">
        <v>767.9</v>
      </c>
      <c r="C14" s="16"/>
      <c r="D14" s="16">
        <f t="shared" si="0"/>
        <v>7200</v>
      </c>
      <c r="E14" s="16">
        <f t="shared" si="0"/>
        <v>7200</v>
      </c>
      <c r="F14" s="16">
        <f t="shared" si="0"/>
        <v>9600</v>
      </c>
      <c r="G14" s="14">
        <v>16853</v>
      </c>
      <c r="H14" s="14">
        <v>17</v>
      </c>
      <c r="I14" s="14">
        <v>42</v>
      </c>
      <c r="J14" s="18">
        <f t="shared" si="1"/>
        <v>1.3246753246753247</v>
      </c>
      <c r="K14" s="18">
        <f t="shared" si="2"/>
        <v>6.2665983222392294E-2</v>
      </c>
      <c r="L14" s="12">
        <f t="shared" si="3"/>
        <v>1158.5999999999999</v>
      </c>
      <c r="M14" s="11"/>
      <c r="N14" s="16">
        <f t="shared" si="4"/>
        <v>1158.5999999999999</v>
      </c>
      <c r="Q14" s="5"/>
      <c r="R14" s="5"/>
    </row>
    <row r="15" spans="1:18">
      <c r="A15" s="11" t="s">
        <v>29</v>
      </c>
      <c r="B15" s="11">
        <v>861.8</v>
      </c>
      <c r="C15" s="16"/>
      <c r="D15" s="16">
        <f t="shared" si="0"/>
        <v>7200</v>
      </c>
      <c r="E15" s="16">
        <f t="shared" si="0"/>
        <v>7200</v>
      </c>
      <c r="F15" s="16">
        <f t="shared" si="0"/>
        <v>9600</v>
      </c>
      <c r="G15" s="14">
        <v>21087</v>
      </c>
      <c r="H15" s="14">
        <v>14</v>
      </c>
      <c r="I15" s="14">
        <v>37</v>
      </c>
      <c r="J15" s="18">
        <f t="shared" si="1"/>
        <v>1.2383292383292384</v>
      </c>
      <c r="K15" s="18">
        <f t="shared" si="2"/>
        <v>5.8581237098198201E-2</v>
      </c>
      <c r="L15" s="12">
        <f t="shared" si="3"/>
        <v>1164</v>
      </c>
      <c r="M15" s="11"/>
      <c r="N15" s="16">
        <f t="shared" si="4"/>
        <v>1164</v>
      </c>
      <c r="Q15" s="5"/>
      <c r="R15" s="5"/>
    </row>
    <row r="16" spans="1:18">
      <c r="A16" s="11" t="s">
        <v>30</v>
      </c>
      <c r="B16" s="11">
        <v>683.6</v>
      </c>
      <c r="C16" s="16"/>
      <c r="D16" s="16">
        <f t="shared" si="0"/>
        <v>7200</v>
      </c>
      <c r="E16" s="16">
        <f t="shared" si="0"/>
        <v>7200</v>
      </c>
      <c r="F16" s="16">
        <f t="shared" si="0"/>
        <v>9600</v>
      </c>
      <c r="G16" s="14">
        <v>18894</v>
      </c>
      <c r="H16" s="14">
        <v>13</v>
      </c>
      <c r="I16" s="14">
        <v>57</v>
      </c>
      <c r="J16" s="18">
        <f t="shared" si="1"/>
        <v>0.74641148325358841</v>
      </c>
      <c r="K16" s="18">
        <f t="shared" si="2"/>
        <v>3.5310244416332494E-2</v>
      </c>
      <c r="L16" s="12">
        <f t="shared" si="3"/>
        <v>1138.5</v>
      </c>
      <c r="M16" s="11"/>
      <c r="N16" s="16">
        <f t="shared" si="4"/>
        <v>1138.5</v>
      </c>
      <c r="Q16" s="5"/>
      <c r="R16" s="5"/>
    </row>
    <row r="17" spans="1:18">
      <c r="A17" s="11" t="s">
        <v>31</v>
      </c>
      <c r="B17" s="11">
        <v>623.79999999999995</v>
      </c>
      <c r="C17" s="16"/>
      <c r="D17" s="16">
        <f t="shared" si="0"/>
        <v>7200</v>
      </c>
      <c r="E17" s="16">
        <f t="shared" si="0"/>
        <v>7200</v>
      </c>
      <c r="F17" s="16">
        <f t="shared" si="0"/>
        <v>9600</v>
      </c>
      <c r="G17" s="14">
        <v>11609</v>
      </c>
      <c r="H17" s="14">
        <v>12</v>
      </c>
      <c r="I17" s="14">
        <v>28</v>
      </c>
      <c r="J17" s="18">
        <f t="shared" si="1"/>
        <v>1.4025974025974024</v>
      </c>
      <c r="K17" s="18">
        <f t="shared" si="2"/>
        <v>6.6352217529591834E-2</v>
      </c>
      <c r="L17" s="12">
        <f t="shared" si="3"/>
        <v>956.5</v>
      </c>
      <c r="M17" s="11"/>
      <c r="N17" s="16">
        <f t="shared" si="4"/>
        <v>956.5</v>
      </c>
      <c r="Q17" s="1"/>
      <c r="R17" s="5"/>
    </row>
    <row r="18" spans="1:18">
      <c r="A18" s="11" t="s">
        <v>32</v>
      </c>
      <c r="B18" s="11">
        <v>522.1</v>
      </c>
      <c r="C18" s="16"/>
      <c r="D18" s="16">
        <f t="shared" si="0"/>
        <v>7200</v>
      </c>
      <c r="E18" s="16">
        <f t="shared" si="0"/>
        <v>7200</v>
      </c>
      <c r="F18" s="16">
        <f t="shared" si="0"/>
        <v>9600</v>
      </c>
      <c r="G18" s="14">
        <v>10976</v>
      </c>
      <c r="H18" s="14">
        <v>9</v>
      </c>
      <c r="I18" s="14">
        <v>30</v>
      </c>
      <c r="J18" s="18">
        <f t="shared" si="1"/>
        <v>0.9818181818181817</v>
      </c>
      <c r="K18" s="18">
        <f t="shared" si="2"/>
        <v>4.6446552270714279E-2</v>
      </c>
      <c r="L18" s="12">
        <f t="shared" si="3"/>
        <v>819.5</v>
      </c>
      <c r="M18" s="22" t="s">
        <v>43</v>
      </c>
      <c r="N18" s="16">
        <f t="shared" si="4"/>
        <v>819.6</v>
      </c>
      <c r="Q18" s="1"/>
      <c r="R18" s="5"/>
    </row>
    <row r="19" spans="1:18">
      <c r="A19" s="11" t="s">
        <v>33</v>
      </c>
      <c r="B19" s="11">
        <v>351.2</v>
      </c>
      <c r="C19" s="16"/>
      <c r="D19" s="16">
        <f t="shared" si="0"/>
        <v>7200</v>
      </c>
      <c r="E19" s="16">
        <f t="shared" si="0"/>
        <v>7200</v>
      </c>
      <c r="F19" s="16">
        <f t="shared" si="0"/>
        <v>9600</v>
      </c>
      <c r="G19" s="14">
        <v>6227</v>
      </c>
      <c r="H19" s="14">
        <v>14</v>
      </c>
      <c r="I19" s="14">
        <v>51</v>
      </c>
      <c r="J19" s="18">
        <f t="shared" si="1"/>
        <v>0.89839572192513373</v>
      </c>
      <c r="K19" s="18">
        <f t="shared" si="2"/>
        <v>4.250011318888889E-2</v>
      </c>
      <c r="L19" s="12">
        <f t="shared" si="3"/>
        <v>893.7</v>
      </c>
      <c r="M19" s="22" t="s">
        <v>43</v>
      </c>
      <c r="N19" s="16">
        <f t="shared" si="4"/>
        <v>893.80000000000007</v>
      </c>
      <c r="Q19" s="1"/>
      <c r="R19" s="5"/>
    </row>
    <row r="20" spans="1:18">
      <c r="A20" s="11" t="s">
        <v>34</v>
      </c>
      <c r="B20" s="11">
        <v>794</v>
      </c>
      <c r="C20" s="16"/>
      <c r="D20" s="16">
        <f t="shared" si="0"/>
        <v>7200</v>
      </c>
      <c r="E20" s="16">
        <f t="shared" si="0"/>
        <v>7200</v>
      </c>
      <c r="F20" s="16">
        <f t="shared" si="0"/>
        <v>9600</v>
      </c>
      <c r="G20" s="14">
        <v>8482</v>
      </c>
      <c r="H20" s="14">
        <v>24</v>
      </c>
      <c r="I20" s="14">
        <v>36</v>
      </c>
      <c r="J20" s="18">
        <f t="shared" si="1"/>
        <v>2.1818181818181817</v>
      </c>
      <c r="K20" s="18">
        <f t="shared" si="2"/>
        <v>0.10321456060158729</v>
      </c>
      <c r="L20" s="12">
        <f t="shared" si="3"/>
        <v>1235.9000000000001</v>
      </c>
      <c r="M20" s="11"/>
      <c r="N20" s="16">
        <f t="shared" si="4"/>
        <v>1235.9000000000001</v>
      </c>
      <c r="Q20" s="5"/>
      <c r="R20" s="5"/>
    </row>
    <row r="21" spans="1:18">
      <c r="A21" s="11" t="s">
        <v>35</v>
      </c>
      <c r="B21" s="11">
        <v>941.2</v>
      </c>
      <c r="C21" s="16"/>
      <c r="D21" s="16">
        <f t="shared" si="0"/>
        <v>7200</v>
      </c>
      <c r="E21" s="16">
        <f t="shared" si="0"/>
        <v>7200</v>
      </c>
      <c r="F21" s="16">
        <f t="shared" si="0"/>
        <v>9600</v>
      </c>
      <c r="G21" s="14">
        <v>25440</v>
      </c>
      <c r="H21" s="14">
        <v>12</v>
      </c>
      <c r="I21" s="14">
        <v>61</v>
      </c>
      <c r="J21" s="18">
        <f t="shared" si="1"/>
        <v>0.64381520119225033</v>
      </c>
      <c r="K21" s="18">
        <f t="shared" si="2"/>
        <v>3.045675558735363E-2</v>
      </c>
      <c r="L21" s="12">
        <f t="shared" si="3"/>
        <v>1265.0999999999999</v>
      </c>
      <c r="M21" s="11"/>
      <c r="N21" s="16">
        <f t="shared" si="4"/>
        <v>1265.0999999999999</v>
      </c>
      <c r="Q21" s="5"/>
      <c r="R21" s="5"/>
    </row>
    <row r="22" spans="1:18">
      <c r="A22" s="11" t="s">
        <v>36</v>
      </c>
      <c r="B22" s="11">
        <v>1074.3</v>
      </c>
      <c r="C22" s="16"/>
      <c r="D22" s="16">
        <f t="shared" si="0"/>
        <v>7200</v>
      </c>
      <c r="E22" s="16">
        <f t="shared" si="0"/>
        <v>7200</v>
      </c>
      <c r="F22" s="16">
        <f t="shared" si="0"/>
        <v>9600</v>
      </c>
      <c r="G22" s="14">
        <v>29590</v>
      </c>
      <c r="H22" s="14">
        <v>17</v>
      </c>
      <c r="I22" s="14">
        <v>77</v>
      </c>
      <c r="J22" s="18">
        <f t="shared" si="1"/>
        <v>0.72255017709563152</v>
      </c>
      <c r="K22" s="18">
        <f t="shared" si="2"/>
        <v>3.4181445394032152E-2</v>
      </c>
      <c r="L22" s="12">
        <f t="shared" si="3"/>
        <v>1518.2</v>
      </c>
      <c r="M22" s="11"/>
      <c r="N22" s="16">
        <f t="shared" si="4"/>
        <v>1518.2</v>
      </c>
      <c r="Q22" s="5"/>
      <c r="R22" s="5"/>
    </row>
    <row r="23" spans="1:18">
      <c r="A23" s="11" t="s">
        <v>37</v>
      </c>
      <c r="B23" s="11">
        <v>912.6</v>
      </c>
      <c r="C23" s="16"/>
      <c r="D23" s="16">
        <f t="shared" si="0"/>
        <v>7200</v>
      </c>
      <c r="E23" s="16">
        <f t="shared" si="0"/>
        <v>7200</v>
      </c>
      <c r="F23" s="16">
        <f t="shared" si="0"/>
        <v>9600</v>
      </c>
      <c r="G23" s="14">
        <v>21471</v>
      </c>
      <c r="H23" s="14">
        <v>23</v>
      </c>
      <c r="I23" s="14">
        <v>39</v>
      </c>
      <c r="J23" s="18">
        <f t="shared" si="1"/>
        <v>1.93006993006993</v>
      </c>
      <c r="K23" s="18">
        <f t="shared" si="2"/>
        <v>9.1305188224481068E-2</v>
      </c>
      <c r="L23" s="12">
        <f t="shared" si="3"/>
        <v>1425.3</v>
      </c>
      <c r="M23" s="11"/>
      <c r="N23" s="16">
        <f t="shared" si="4"/>
        <v>1425.3</v>
      </c>
      <c r="Q23" s="5"/>
      <c r="R23" s="5"/>
    </row>
    <row r="24" spans="1:18">
      <c r="A24" s="11" t="s">
        <v>38</v>
      </c>
      <c r="B24" s="11">
        <v>1422.7</v>
      </c>
      <c r="C24" s="16"/>
      <c r="D24" s="16">
        <f t="shared" si="0"/>
        <v>7200</v>
      </c>
      <c r="E24" s="16">
        <f t="shared" si="0"/>
        <v>7200</v>
      </c>
      <c r="F24" s="16">
        <f t="shared" si="0"/>
        <v>9600</v>
      </c>
      <c r="G24" s="14">
        <v>39347</v>
      </c>
      <c r="H24" s="14">
        <v>6</v>
      </c>
      <c r="I24" s="14">
        <v>59</v>
      </c>
      <c r="J24" s="18">
        <f t="shared" si="1"/>
        <v>0.33281972265023113</v>
      </c>
      <c r="K24" s="18">
        <f t="shared" si="2"/>
        <v>1.574459399007264E-2</v>
      </c>
      <c r="L24" s="12">
        <f t="shared" si="3"/>
        <v>1405.9</v>
      </c>
      <c r="M24" s="11"/>
      <c r="N24" s="16">
        <f t="shared" si="4"/>
        <v>1405.9</v>
      </c>
      <c r="Q24" s="5"/>
      <c r="R24" s="5"/>
    </row>
    <row r="25" spans="1:18">
      <c r="A25" s="11" t="s">
        <v>39</v>
      </c>
      <c r="B25" s="11">
        <v>922.4</v>
      </c>
      <c r="C25" s="16"/>
      <c r="D25" s="16">
        <f t="shared" si="0"/>
        <v>7200</v>
      </c>
      <c r="E25" s="16">
        <f t="shared" si="0"/>
        <v>7200</v>
      </c>
      <c r="F25" s="16">
        <f t="shared" si="0"/>
        <v>9600</v>
      </c>
      <c r="G25" s="14">
        <v>25100</v>
      </c>
      <c r="H25" s="14">
        <v>11</v>
      </c>
      <c r="I25" s="14">
        <v>64</v>
      </c>
      <c r="J25" s="18">
        <f t="shared" si="1"/>
        <v>0.5625</v>
      </c>
      <c r="K25" s="18">
        <f t="shared" si="2"/>
        <v>2.6610003905096727E-2</v>
      </c>
      <c r="L25" s="12">
        <f t="shared" si="3"/>
        <v>1258.5</v>
      </c>
      <c r="M25" s="11"/>
      <c r="N25" s="16">
        <f t="shared" si="4"/>
        <v>1258.5</v>
      </c>
      <c r="Q25" s="5"/>
      <c r="R25" s="5"/>
    </row>
    <row r="26" spans="1:18">
      <c r="A26" s="11" t="s">
        <v>40</v>
      </c>
      <c r="B26" s="11">
        <v>1116.9000000000001</v>
      </c>
      <c r="C26" s="16"/>
      <c r="D26" s="16">
        <f t="shared" si="0"/>
        <v>7200</v>
      </c>
      <c r="E26" s="16">
        <f t="shared" si="0"/>
        <v>7200</v>
      </c>
      <c r="F26" s="16">
        <f t="shared" si="0"/>
        <v>9600</v>
      </c>
      <c r="G26" s="14">
        <v>26100</v>
      </c>
      <c r="H26" s="14">
        <v>18</v>
      </c>
      <c r="I26" s="14">
        <v>52</v>
      </c>
      <c r="J26" s="18">
        <f t="shared" si="1"/>
        <v>1.1328671328671327</v>
      </c>
      <c r="K26" s="18">
        <f t="shared" si="2"/>
        <v>5.3592175696978016E-2</v>
      </c>
      <c r="L26" s="12">
        <f t="shared" si="3"/>
        <v>1361.5</v>
      </c>
      <c r="M26" s="11"/>
      <c r="N26" s="16">
        <f t="shared" si="4"/>
        <v>1361.5</v>
      </c>
      <c r="Q26" s="5"/>
      <c r="R26" s="5"/>
    </row>
    <row r="27" spans="1:18">
      <c r="A27" s="11" t="s">
        <v>41</v>
      </c>
      <c r="B27" s="11">
        <v>879.6</v>
      </c>
      <c r="C27" s="16"/>
      <c r="D27" s="16">
        <f t="shared" si="0"/>
        <v>7200</v>
      </c>
      <c r="E27" s="16">
        <f t="shared" si="0"/>
        <v>7200</v>
      </c>
      <c r="F27" s="16">
        <f t="shared" si="0"/>
        <v>9600</v>
      </c>
      <c r="G27" s="14">
        <v>19704</v>
      </c>
      <c r="H27" s="14">
        <v>19</v>
      </c>
      <c r="I27" s="14">
        <v>65</v>
      </c>
      <c r="J27" s="18">
        <f t="shared" si="1"/>
        <v>0.95664335664335665</v>
      </c>
      <c r="K27" s="18">
        <f t="shared" si="2"/>
        <v>4.5255615033003661E-2</v>
      </c>
      <c r="L27" s="12">
        <f t="shared" si="3"/>
        <v>1299.0999999999999</v>
      </c>
      <c r="M27" s="11"/>
      <c r="N27" s="16">
        <f t="shared" si="4"/>
        <v>1299.0999999999999</v>
      </c>
      <c r="Q27" s="5"/>
      <c r="R27" s="5"/>
    </row>
    <row r="28" spans="1:18">
      <c r="A28" s="11" t="s">
        <v>42</v>
      </c>
      <c r="B28" s="11">
        <v>600.20000000000005</v>
      </c>
      <c r="C28" s="16"/>
      <c r="D28" s="16">
        <f t="shared" si="0"/>
        <v>7200</v>
      </c>
      <c r="E28" s="16">
        <f t="shared" si="0"/>
        <v>7200</v>
      </c>
      <c r="F28" s="16">
        <f t="shared" si="0"/>
        <v>9600</v>
      </c>
      <c r="G28" s="14">
        <v>12369</v>
      </c>
      <c r="H28" s="14">
        <v>13</v>
      </c>
      <c r="I28" s="14">
        <v>36</v>
      </c>
      <c r="J28" s="18">
        <f t="shared" si="1"/>
        <v>1.1818181818181817</v>
      </c>
      <c r="K28" s="18">
        <f t="shared" si="2"/>
        <v>5.5907886992526447E-2</v>
      </c>
      <c r="L28" s="12">
        <f t="shared" si="3"/>
        <v>969.3</v>
      </c>
      <c r="M28" s="11"/>
      <c r="N28" s="16">
        <f t="shared" si="4"/>
        <v>969.3</v>
      </c>
      <c r="Q28" s="1"/>
      <c r="R28" s="5"/>
    </row>
    <row r="36" spans="7:14" customFormat="1">
      <c r="G36" s="1"/>
      <c r="H36" s="1"/>
      <c r="I36" s="1"/>
      <c r="J36" s="1"/>
      <c r="K36" s="1"/>
      <c r="L36" s="1"/>
      <c r="M36" s="1"/>
      <c r="N36" s="1"/>
    </row>
    <row r="37" spans="7:14" customFormat="1">
      <c r="G37" s="1"/>
      <c r="H37" s="1"/>
      <c r="I37" s="1"/>
      <c r="J37" s="1"/>
      <c r="K37" s="1"/>
      <c r="L37" s="1"/>
      <c r="M37" s="1"/>
      <c r="N37" s="1"/>
    </row>
    <row r="38" spans="7:14" customFormat="1">
      <c r="G38" s="1"/>
      <c r="H38" s="1"/>
      <c r="I38" s="1"/>
      <c r="J38" s="1"/>
      <c r="K38" s="1"/>
      <c r="L38" s="1"/>
      <c r="M38" s="1"/>
      <c r="N38" s="1"/>
    </row>
    <row r="39" spans="7:14" customFormat="1">
      <c r="G39" s="1"/>
      <c r="H39" s="1"/>
      <c r="I39" s="1"/>
      <c r="J39" s="1"/>
      <c r="K39" s="1"/>
      <c r="L39" s="1"/>
      <c r="M39" s="1"/>
      <c r="N39" s="1"/>
    </row>
    <row r="40" spans="7:14" customFormat="1">
      <c r="G40" s="1"/>
      <c r="H40" s="1"/>
      <c r="I40" s="1"/>
      <c r="J40" s="1"/>
      <c r="K40" s="1"/>
      <c r="L40" s="1"/>
      <c r="M40" s="1"/>
      <c r="N40" s="1"/>
    </row>
    <row r="41" spans="7:14" customFormat="1">
      <c r="G41" s="1"/>
      <c r="H41" s="1"/>
      <c r="I41" s="1"/>
      <c r="J41" s="1"/>
      <c r="K41" s="1"/>
      <c r="L41" s="1"/>
      <c r="M41" s="1"/>
      <c r="N41" s="1"/>
    </row>
    <row r="42" spans="7:14" customFormat="1">
      <c r="G42" s="1"/>
      <c r="H42" s="1"/>
      <c r="I42" s="1"/>
      <c r="J42" s="1"/>
      <c r="K42" s="1"/>
      <c r="L42" s="1"/>
      <c r="M42" s="1"/>
      <c r="N42" s="1"/>
    </row>
    <row r="43" spans="7:14" customFormat="1">
      <c r="G43" s="1"/>
      <c r="H43" s="1"/>
      <c r="I43" s="1"/>
      <c r="J43" s="1"/>
      <c r="K43" s="1"/>
      <c r="L43" s="1"/>
      <c r="M43" s="1"/>
      <c r="N43" s="1"/>
    </row>
    <row r="44" spans="7:14" customFormat="1">
      <c r="G44" s="1"/>
      <c r="H44" s="1"/>
      <c r="I44" s="1"/>
      <c r="J44" s="1"/>
      <c r="K44" s="1"/>
      <c r="L44" s="1"/>
      <c r="M44" s="1"/>
      <c r="N44" s="1"/>
    </row>
    <row r="45" spans="7:14" customFormat="1">
      <c r="G45" s="1"/>
      <c r="H45" s="1"/>
      <c r="I45" s="1"/>
      <c r="J45" s="1"/>
      <c r="K45" s="1"/>
      <c r="L45" s="1"/>
      <c r="M45" s="1"/>
      <c r="N45" s="1"/>
    </row>
    <row r="46" spans="7:14" customFormat="1">
      <c r="G46" s="1"/>
      <c r="H46" s="1"/>
      <c r="I46" s="1"/>
      <c r="J46" s="1"/>
      <c r="K46" s="1"/>
      <c r="L46" s="1"/>
      <c r="M46" s="1"/>
      <c r="N46" s="1"/>
    </row>
    <row r="47" spans="7:14" customFormat="1">
      <c r="G47" s="1"/>
      <c r="H47" s="1"/>
      <c r="I47" s="1"/>
      <c r="J47" s="1"/>
      <c r="K47" s="1"/>
      <c r="L47" s="1"/>
      <c r="M47" s="1"/>
      <c r="N47" s="1"/>
    </row>
    <row r="48" spans="7:14" customFormat="1">
      <c r="G48" s="1"/>
      <c r="H48" s="1"/>
      <c r="I48" s="1"/>
      <c r="J48" s="1"/>
      <c r="K48" s="1"/>
      <c r="L48" s="1"/>
      <c r="M48" s="1"/>
      <c r="N48" s="1"/>
    </row>
    <row r="49" spans="7:14" customFormat="1">
      <c r="G49" s="1"/>
      <c r="H49" s="1"/>
      <c r="I49" s="1"/>
      <c r="J49" s="1"/>
      <c r="K49" s="1"/>
      <c r="L49" s="1"/>
      <c r="M49" s="1"/>
      <c r="N49" s="1"/>
    </row>
    <row r="50" spans="7:14" customFormat="1">
      <c r="G50" s="1"/>
      <c r="H50" s="1"/>
      <c r="I50" s="1"/>
      <c r="J50" s="1"/>
      <c r="K50" s="1"/>
      <c r="L50" s="1"/>
      <c r="M50" s="1"/>
      <c r="N50" s="1"/>
    </row>
    <row r="51" spans="7:14" customFormat="1">
      <c r="G51" s="1"/>
      <c r="H51" s="1"/>
      <c r="I51" s="1"/>
      <c r="J51" s="1"/>
      <c r="K51" s="1"/>
      <c r="L51" s="1"/>
      <c r="M51" s="1"/>
      <c r="N51" s="1"/>
    </row>
    <row r="52" spans="7:14" customFormat="1">
      <c r="G52" s="1"/>
      <c r="H52" s="1"/>
      <c r="I52" s="1"/>
      <c r="J52" s="1"/>
      <c r="K52" s="1"/>
      <c r="L52" s="1"/>
      <c r="M52" s="1"/>
      <c r="N52" s="1"/>
    </row>
    <row r="53" spans="7:14" customFormat="1">
      <c r="G53" s="1"/>
      <c r="H53" s="1"/>
      <c r="I53" s="1"/>
      <c r="J53" s="1"/>
      <c r="K53" s="1"/>
      <c r="L53" s="1"/>
      <c r="M53" s="1"/>
      <c r="N53" s="1"/>
    </row>
    <row r="54" spans="7:14" customFormat="1">
      <c r="G54" s="1"/>
      <c r="H54" s="1"/>
      <c r="I54" s="1"/>
      <c r="J54" s="1"/>
      <c r="K54" s="1"/>
      <c r="L54" s="1"/>
      <c r="M54" s="1"/>
      <c r="N54" s="1"/>
    </row>
    <row r="55" spans="7:14" customFormat="1">
      <c r="G55" s="1"/>
      <c r="H55" s="1"/>
      <c r="I55" s="1"/>
      <c r="J55" s="1"/>
      <c r="K55" s="1"/>
      <c r="L55" s="1"/>
      <c r="M55" s="1"/>
      <c r="N55" s="1"/>
    </row>
    <row r="56" spans="7:14" customFormat="1">
      <c r="G56" s="1"/>
      <c r="H56" s="1"/>
      <c r="I56" s="1"/>
      <c r="J56" s="1"/>
      <c r="K56" s="1"/>
      <c r="L56" s="1"/>
      <c r="M56" s="1"/>
      <c r="N56" s="1"/>
    </row>
    <row r="57" spans="7:14" customFormat="1">
      <c r="G57" s="1"/>
      <c r="H57" s="1"/>
      <c r="I57" s="1"/>
      <c r="J57" s="1"/>
      <c r="K57" s="1"/>
      <c r="L57" s="1"/>
      <c r="M57" s="1"/>
      <c r="N57" s="1"/>
    </row>
    <row r="58" spans="7:14" customFormat="1">
      <c r="G58" s="1"/>
      <c r="H58" s="1"/>
      <c r="I58" s="1"/>
      <c r="J58" s="1"/>
      <c r="K58" s="1"/>
      <c r="L58" s="1"/>
      <c r="M58" s="1"/>
      <c r="N58" s="1"/>
    </row>
    <row r="59" spans="7:14" customFormat="1">
      <c r="G59" s="1"/>
      <c r="H59" s="1"/>
      <c r="I59" s="1"/>
      <c r="J59" s="1"/>
      <c r="K59" s="1"/>
      <c r="L59" s="1"/>
      <c r="M59" s="1"/>
      <c r="N59" s="1"/>
    </row>
    <row r="60" spans="7:14" customFormat="1">
      <c r="G60" s="1"/>
      <c r="H60" s="1"/>
      <c r="I60" s="1"/>
      <c r="J60" s="1"/>
      <c r="K60" s="1"/>
      <c r="L60" s="1"/>
      <c r="M60" s="1"/>
      <c r="N60" s="1"/>
    </row>
    <row r="61" spans="7:14" customFormat="1">
      <c r="G61" s="1"/>
      <c r="H61" s="1"/>
      <c r="I61" s="1"/>
      <c r="J61" s="1"/>
      <c r="K61" s="1"/>
      <c r="L61" s="1"/>
      <c r="M61" s="1"/>
      <c r="N61" s="1"/>
    </row>
    <row r="62" spans="7:14" customFormat="1">
      <c r="G62" s="1"/>
      <c r="H62" s="1"/>
      <c r="I62" s="1"/>
      <c r="J62" s="1"/>
      <c r="K62" s="1"/>
      <c r="L62" s="1"/>
      <c r="M62" s="1"/>
      <c r="N62" s="1"/>
    </row>
    <row r="63" spans="7:14" customFormat="1">
      <c r="G63" s="1"/>
      <c r="H63" s="1"/>
      <c r="I63" s="1"/>
      <c r="J63" s="1"/>
      <c r="K63" s="1"/>
      <c r="L63" s="1"/>
      <c r="M63" s="1"/>
      <c r="N63" s="1"/>
    </row>
    <row r="64" spans="7:14" customFormat="1">
      <c r="G64" s="1"/>
      <c r="H64" s="1"/>
      <c r="I64" s="1"/>
      <c r="J64" s="1"/>
      <c r="K64" s="1"/>
      <c r="L64" s="1"/>
      <c r="M64" s="1"/>
      <c r="N64" s="1"/>
    </row>
    <row r="65" spans="7:14" customFormat="1">
      <c r="G65" s="1"/>
      <c r="H65" s="1"/>
      <c r="I65" s="1"/>
      <c r="J65" s="1"/>
      <c r="K65" s="1"/>
      <c r="L65" s="1"/>
      <c r="M65" s="1"/>
      <c r="N65" s="1"/>
    </row>
    <row r="66" spans="7:14" customFormat="1">
      <c r="G66" s="1"/>
      <c r="H66" s="1"/>
      <c r="I66" s="1"/>
      <c r="J66" s="1"/>
      <c r="K66" s="1"/>
      <c r="L66" s="1"/>
      <c r="M66" s="1"/>
      <c r="N66" s="1"/>
    </row>
    <row r="67" spans="7:14" customFormat="1">
      <c r="G67" s="1"/>
      <c r="H67" s="1"/>
      <c r="I67" s="1"/>
      <c r="J67" s="1"/>
      <c r="K67" s="1"/>
      <c r="L67" s="1"/>
      <c r="M67" s="1"/>
      <c r="N67" s="1"/>
    </row>
    <row r="68" spans="7:14" customFormat="1">
      <c r="G68" s="1"/>
      <c r="H68" s="1"/>
      <c r="I68" s="1"/>
      <c r="J68" s="1"/>
      <c r="K68" s="1"/>
      <c r="L68" s="1"/>
      <c r="M68" s="1"/>
      <c r="N68" s="1"/>
    </row>
    <row r="69" spans="7:14" customFormat="1">
      <c r="G69" s="1"/>
      <c r="H69" s="1"/>
      <c r="I69" s="1"/>
      <c r="J69" s="1"/>
      <c r="K69" s="1"/>
      <c r="L69" s="1"/>
      <c r="M69" s="1"/>
      <c r="N69" s="1"/>
    </row>
    <row r="70" spans="7:14" customFormat="1">
      <c r="G70" s="1"/>
      <c r="H70" s="1"/>
      <c r="I70" s="1"/>
      <c r="J70" s="1"/>
      <c r="K70" s="1"/>
      <c r="L70" s="1"/>
      <c r="M70" s="1"/>
      <c r="N70" s="1"/>
    </row>
    <row r="71" spans="7:14" customFormat="1">
      <c r="G71" s="1"/>
      <c r="H71" s="1"/>
      <c r="I71" s="1"/>
      <c r="J71" s="1"/>
      <c r="K71" s="1"/>
      <c r="L71" s="1"/>
      <c r="M71" s="1"/>
      <c r="N71" s="1"/>
    </row>
    <row r="72" spans="7:14" customFormat="1">
      <c r="G72" s="1"/>
      <c r="H72" s="1"/>
      <c r="I72" s="1"/>
      <c r="J72" s="1"/>
      <c r="K72" s="1"/>
      <c r="L72" s="1"/>
      <c r="M72" s="1"/>
      <c r="N72" s="1"/>
    </row>
    <row r="73" spans="7:14" customFormat="1">
      <c r="G73" s="1"/>
      <c r="H73" s="1"/>
      <c r="I73" s="1"/>
      <c r="J73" s="1"/>
      <c r="K73" s="1"/>
      <c r="L73" s="1"/>
      <c r="M73" s="1"/>
      <c r="N73" s="1"/>
    </row>
    <row r="74" spans="7:14" customFormat="1">
      <c r="G74" s="1"/>
      <c r="H74" s="1"/>
      <c r="I74" s="1"/>
      <c r="J74" s="1"/>
      <c r="K74" s="1"/>
      <c r="L74" s="1"/>
      <c r="M74" s="1"/>
      <c r="N74" s="1"/>
    </row>
    <row r="75" spans="7:14" customFormat="1">
      <c r="G75" s="1"/>
      <c r="H75" s="1"/>
      <c r="I75" s="1"/>
      <c r="J75" s="1"/>
      <c r="K75" s="1"/>
      <c r="L75" s="1"/>
      <c r="M75" s="1"/>
      <c r="N75" s="1"/>
    </row>
    <row r="76" spans="7:14" customFormat="1">
      <c r="G76" s="1"/>
      <c r="H76" s="1"/>
      <c r="I76" s="1"/>
      <c r="J76" s="1"/>
      <c r="K76" s="1"/>
      <c r="L76" s="1"/>
      <c r="M76" s="1"/>
      <c r="N76" s="1"/>
    </row>
    <row r="77" spans="7:14" customFormat="1">
      <c r="G77" s="1"/>
      <c r="H77" s="1"/>
      <c r="I77" s="1"/>
      <c r="J77" s="1"/>
      <c r="K77" s="1"/>
      <c r="L77" s="1"/>
      <c r="M77" s="1"/>
      <c r="N77" s="1"/>
    </row>
    <row r="78" spans="7:14" customFormat="1">
      <c r="G78" s="1"/>
      <c r="H78" s="1"/>
      <c r="I78" s="1"/>
      <c r="J78" s="1"/>
      <c r="K78" s="1"/>
      <c r="L78" s="1"/>
      <c r="M78" s="1"/>
      <c r="N78" s="1"/>
    </row>
    <row r="79" spans="7:14" customFormat="1">
      <c r="G79" s="1"/>
      <c r="H79" s="1"/>
      <c r="I79" s="1"/>
      <c r="J79" s="1"/>
      <c r="K79" s="1"/>
      <c r="L79" s="1"/>
      <c r="M79" s="1"/>
      <c r="N79" s="1"/>
    </row>
    <row r="80" spans="7:14" customFormat="1">
      <c r="G80" s="1"/>
      <c r="H80" s="1"/>
      <c r="I80" s="1"/>
      <c r="J80" s="1"/>
      <c r="K80" s="1"/>
      <c r="L80" s="1"/>
      <c r="M80" s="1"/>
      <c r="N80" s="1"/>
    </row>
    <row r="81" spans="7:14" customFormat="1">
      <c r="G81" s="1"/>
      <c r="H81" s="1"/>
      <c r="I81" s="1"/>
      <c r="J81" s="1"/>
      <c r="K81" s="1"/>
      <c r="L81" s="1"/>
      <c r="M81" s="1"/>
      <c r="N81" s="1"/>
    </row>
    <row r="82" spans="7:14" customFormat="1">
      <c r="G82" s="1"/>
      <c r="H82" s="1"/>
      <c r="I82" s="1"/>
      <c r="J82" s="1"/>
      <c r="K82" s="1"/>
      <c r="L82" s="1"/>
      <c r="M82" s="1"/>
      <c r="N82" s="1"/>
    </row>
    <row r="83" spans="7:14" customFormat="1">
      <c r="G83" s="1"/>
      <c r="H83" s="1"/>
      <c r="I83" s="1"/>
      <c r="J83" s="1"/>
      <c r="K83" s="1"/>
      <c r="L83" s="1"/>
      <c r="M83" s="1"/>
      <c r="N83" s="1"/>
    </row>
    <row r="84" spans="7:14" customFormat="1">
      <c r="G84" s="1"/>
      <c r="H84" s="1"/>
      <c r="I84" s="1"/>
      <c r="J84" s="1"/>
      <c r="K84" s="1"/>
      <c r="L84" s="1"/>
      <c r="M84" s="1"/>
      <c r="N84" s="1"/>
    </row>
    <row r="85" spans="7:14" customFormat="1">
      <c r="G85" s="1"/>
      <c r="H85" s="1"/>
      <c r="I85" s="1"/>
      <c r="J85" s="1"/>
      <c r="K85" s="1"/>
      <c r="L85" s="1"/>
      <c r="M85" s="1"/>
      <c r="N85" s="1"/>
    </row>
    <row r="86" spans="7:14" customFormat="1">
      <c r="G86" s="1"/>
      <c r="H86" s="1"/>
      <c r="I86" s="1"/>
      <c r="J86" s="1"/>
      <c r="K86" s="1"/>
      <c r="L86" s="1"/>
      <c r="M86" s="1"/>
      <c r="N86" s="1"/>
    </row>
    <row r="87" spans="7:14" customFormat="1">
      <c r="G87" s="1"/>
      <c r="H87" s="1"/>
      <c r="I87" s="1"/>
      <c r="J87" s="1"/>
      <c r="K87" s="1"/>
      <c r="L87" s="1"/>
      <c r="M87" s="1"/>
      <c r="N87" s="1"/>
    </row>
    <row r="88" spans="7:14" customFormat="1">
      <c r="G88" s="1"/>
      <c r="H88" s="1"/>
      <c r="I88" s="1"/>
      <c r="J88" s="1"/>
      <c r="K88" s="1"/>
      <c r="L88" s="1"/>
      <c r="M88" s="1"/>
      <c r="N88" s="1"/>
    </row>
    <row r="89" spans="7:14" customFormat="1">
      <c r="G89" s="1"/>
      <c r="H89" s="1"/>
      <c r="I89" s="1"/>
      <c r="J89" s="1"/>
      <c r="K89" s="1"/>
      <c r="L89" s="1"/>
      <c r="M89" s="1"/>
      <c r="N89" s="1"/>
    </row>
    <row r="90" spans="7:14" customFormat="1">
      <c r="G90" s="1"/>
      <c r="H90" s="1"/>
      <c r="I90" s="1"/>
      <c r="J90" s="1"/>
      <c r="K90" s="1"/>
      <c r="L90" s="1"/>
      <c r="M90" s="1"/>
      <c r="N90" s="1"/>
    </row>
    <row r="91" spans="7:14" customFormat="1">
      <c r="G91" s="1"/>
      <c r="H91" s="1"/>
      <c r="I91" s="1"/>
      <c r="J91" s="1"/>
      <c r="K91" s="1"/>
      <c r="L91" s="1"/>
      <c r="M91" s="1"/>
      <c r="N91" s="1"/>
    </row>
    <row r="92" spans="7:14" customFormat="1">
      <c r="G92" s="1"/>
      <c r="H92" s="1"/>
      <c r="I92" s="1"/>
      <c r="J92" s="1"/>
      <c r="K92" s="1"/>
      <c r="L92" s="1"/>
      <c r="M92" s="1"/>
      <c r="N92" s="1"/>
    </row>
    <row r="93" spans="7:14" customFormat="1">
      <c r="G93" s="1"/>
      <c r="H93" s="1"/>
      <c r="I93" s="1"/>
      <c r="J93" s="1"/>
      <c r="K93" s="1"/>
      <c r="L93" s="1"/>
      <c r="M93" s="1"/>
      <c r="N93" s="1"/>
    </row>
    <row r="94" spans="7:14" customFormat="1">
      <c r="G94" s="1"/>
      <c r="H94" s="1"/>
      <c r="I94" s="1"/>
      <c r="J94" s="1"/>
      <c r="K94" s="1"/>
      <c r="L94" s="1"/>
      <c r="M94" s="1"/>
      <c r="N94" s="1"/>
    </row>
    <row r="95" spans="7:14" customFormat="1">
      <c r="G95" s="1"/>
      <c r="H95" s="1"/>
      <c r="I95" s="1"/>
      <c r="J95" s="1"/>
      <c r="K95" s="1"/>
      <c r="L95" s="1"/>
      <c r="M95" s="1"/>
      <c r="N95" s="1"/>
    </row>
    <row r="96" spans="7:14" customFormat="1">
      <c r="G96" s="1"/>
      <c r="H96" s="1"/>
      <c r="I96" s="1"/>
      <c r="J96" s="1"/>
      <c r="K96" s="1"/>
      <c r="L96" s="1"/>
      <c r="M96" s="1"/>
      <c r="N96" s="1"/>
    </row>
    <row r="97" spans="7:14" customFormat="1">
      <c r="G97" s="1"/>
      <c r="H97" s="1"/>
      <c r="I97" s="1"/>
      <c r="J97" s="1"/>
      <c r="K97" s="1"/>
      <c r="L97" s="1"/>
      <c r="M97" s="1"/>
      <c r="N97" s="1"/>
    </row>
    <row r="98" spans="7:14" customFormat="1">
      <c r="G98" s="1"/>
      <c r="H98" s="1"/>
      <c r="I98" s="1"/>
      <c r="J98" s="1"/>
      <c r="K98" s="1"/>
      <c r="L98" s="1"/>
      <c r="M98" s="1"/>
      <c r="N98" s="1"/>
    </row>
    <row r="99" spans="7:14" customFormat="1">
      <c r="G99" s="1"/>
      <c r="H99" s="1"/>
      <c r="I99" s="1"/>
      <c r="J99" s="1"/>
      <c r="K99" s="1"/>
      <c r="L99" s="1"/>
      <c r="M99" s="1"/>
      <c r="N99" s="1"/>
    </row>
    <row r="100" spans="7:14" customFormat="1">
      <c r="G100" s="1"/>
      <c r="H100" s="1"/>
      <c r="I100" s="1"/>
      <c r="J100" s="1"/>
      <c r="K100" s="1"/>
      <c r="L100" s="1"/>
      <c r="M100" s="1"/>
      <c r="N100" s="1"/>
    </row>
    <row r="101" spans="7:14" customFormat="1">
      <c r="G101" s="1"/>
      <c r="H101" s="1"/>
      <c r="I101" s="1"/>
      <c r="J101" s="1"/>
      <c r="K101" s="1"/>
      <c r="L101" s="1"/>
      <c r="M101" s="1"/>
      <c r="N101" s="1"/>
    </row>
    <row r="102" spans="7:14" customFormat="1">
      <c r="G102" s="1"/>
      <c r="H102" s="1"/>
      <c r="I102" s="1"/>
      <c r="J102" s="1"/>
      <c r="K102" s="1"/>
      <c r="L102" s="1"/>
      <c r="M102" s="1"/>
      <c r="N102" s="1"/>
    </row>
    <row r="103" spans="7:14" customFormat="1">
      <c r="G103" s="1"/>
      <c r="H103" s="1"/>
      <c r="I103" s="1"/>
      <c r="J103" s="1"/>
      <c r="K103" s="1"/>
      <c r="L103" s="1"/>
      <c r="M103" s="1"/>
      <c r="N103" s="1"/>
    </row>
    <row r="104" spans="7:14" customFormat="1">
      <c r="G104" s="1"/>
      <c r="H104" s="1"/>
      <c r="I104" s="1"/>
      <c r="J104" s="1"/>
      <c r="K104" s="1"/>
      <c r="L104" s="1"/>
      <c r="M104" s="1"/>
      <c r="N104" s="1"/>
    </row>
    <row r="105" spans="7:14" customFormat="1">
      <c r="G105" s="1"/>
      <c r="H105" s="1"/>
      <c r="I105" s="1"/>
      <c r="J105" s="1"/>
      <c r="K105" s="1"/>
      <c r="L105" s="1"/>
      <c r="M105" s="1"/>
      <c r="N105" s="1"/>
    </row>
    <row r="106" spans="7:14" customFormat="1">
      <c r="G106" s="1"/>
      <c r="H106" s="1"/>
      <c r="I106" s="1"/>
      <c r="J106" s="1"/>
      <c r="K106" s="1"/>
      <c r="L106" s="1"/>
      <c r="M106" s="1"/>
      <c r="N106" s="1"/>
    </row>
    <row r="107" spans="7:14" customFormat="1">
      <c r="G107" s="1"/>
      <c r="H107" s="1"/>
      <c r="I107" s="1"/>
      <c r="J107" s="1"/>
      <c r="K107" s="1"/>
      <c r="L107" s="1"/>
      <c r="M107" s="1"/>
      <c r="N107" s="1"/>
    </row>
    <row r="108" spans="7:14" customFormat="1">
      <c r="G108" s="1"/>
      <c r="H108" s="1"/>
      <c r="I108" s="1"/>
      <c r="J108" s="1"/>
      <c r="K108" s="1"/>
      <c r="L108" s="1"/>
      <c r="M108" s="1"/>
      <c r="N108" s="1"/>
    </row>
    <row r="109" spans="7:14" customFormat="1">
      <c r="G109" s="1"/>
      <c r="H109" s="1"/>
      <c r="I109" s="1"/>
      <c r="J109" s="1"/>
      <c r="K109" s="1"/>
      <c r="L109" s="1"/>
      <c r="M109" s="1"/>
      <c r="N109" s="1"/>
    </row>
    <row r="110" spans="7:14" customFormat="1">
      <c r="G110" s="1"/>
      <c r="H110" s="1"/>
      <c r="I110" s="1"/>
      <c r="J110" s="1"/>
      <c r="K110" s="1"/>
      <c r="L110" s="1"/>
      <c r="M110" s="1"/>
      <c r="N110" s="1"/>
    </row>
    <row r="111" spans="7:14" customFormat="1">
      <c r="G111" s="1"/>
      <c r="H111" s="1"/>
      <c r="I111" s="1"/>
      <c r="J111" s="1"/>
      <c r="K111" s="1"/>
      <c r="L111" s="1"/>
      <c r="M111" s="1"/>
      <c r="N111" s="1"/>
    </row>
    <row r="112" spans="7:14" customFormat="1">
      <c r="G112" s="1"/>
      <c r="H112" s="1"/>
      <c r="I112" s="1"/>
      <c r="J112" s="1"/>
      <c r="K112" s="1"/>
      <c r="L112" s="1"/>
      <c r="M112" s="1"/>
      <c r="N112" s="1"/>
    </row>
    <row r="113" spans="7:14" customFormat="1">
      <c r="G113" s="1"/>
      <c r="H113" s="1"/>
      <c r="I113" s="1"/>
      <c r="J113" s="1"/>
      <c r="K113" s="1"/>
      <c r="L113" s="1"/>
      <c r="M113" s="1"/>
      <c r="N113" s="1"/>
    </row>
    <row r="114" spans="7:14" customFormat="1">
      <c r="G114" s="1"/>
      <c r="H114" s="1"/>
      <c r="I114" s="1"/>
      <c r="J114" s="1"/>
      <c r="K114" s="1"/>
      <c r="L114" s="1"/>
      <c r="M114" s="1"/>
      <c r="N114" s="1"/>
    </row>
    <row r="115" spans="7:14" customFormat="1">
      <c r="G115" s="1"/>
      <c r="H115" s="1"/>
      <c r="I115" s="1"/>
      <c r="J115" s="1"/>
      <c r="K115" s="1"/>
      <c r="L115" s="1"/>
      <c r="M115" s="1"/>
      <c r="N115" s="1"/>
    </row>
    <row r="116" spans="7:14" customFormat="1">
      <c r="G116" s="1"/>
      <c r="H116" s="1"/>
      <c r="I116" s="1"/>
      <c r="J116" s="1"/>
      <c r="K116" s="1"/>
      <c r="L116" s="1"/>
      <c r="M116" s="1"/>
      <c r="N116" s="1"/>
    </row>
    <row r="117" spans="7:14" customFormat="1">
      <c r="G117" s="1"/>
      <c r="H117" s="1"/>
      <c r="I117" s="1"/>
      <c r="J117" s="1"/>
      <c r="K117" s="1"/>
      <c r="L117" s="1"/>
      <c r="M117" s="1"/>
      <c r="N117" s="1"/>
    </row>
    <row r="118" spans="7:14" customFormat="1">
      <c r="G118" s="1"/>
      <c r="H118" s="1"/>
      <c r="I118" s="1"/>
      <c r="J118" s="1"/>
      <c r="K118" s="1"/>
      <c r="L118" s="1"/>
      <c r="M118" s="1"/>
      <c r="N118" s="1"/>
    </row>
    <row r="119" spans="7:14" customFormat="1">
      <c r="G119" s="1"/>
      <c r="H119" s="1"/>
      <c r="I119" s="1"/>
      <c r="J119" s="1"/>
      <c r="K119" s="1"/>
      <c r="L119" s="1"/>
      <c r="M119" s="1"/>
      <c r="N119" s="1"/>
    </row>
    <row r="120" spans="7:14" customFormat="1">
      <c r="G120" s="1"/>
      <c r="H120" s="1"/>
      <c r="I120" s="1"/>
      <c r="J120" s="1"/>
      <c r="K120" s="1"/>
      <c r="L120" s="1"/>
      <c r="M120" s="1"/>
      <c r="N120" s="1"/>
    </row>
    <row r="121" spans="7:14" customFormat="1">
      <c r="G121" s="1"/>
      <c r="H121" s="1"/>
      <c r="I121" s="1"/>
      <c r="J121" s="1"/>
      <c r="K121" s="1"/>
      <c r="L121" s="1"/>
      <c r="M121" s="1"/>
      <c r="N121" s="1"/>
    </row>
    <row r="122" spans="7:14" customFormat="1">
      <c r="G122" s="1"/>
      <c r="H122" s="1"/>
      <c r="I122" s="1"/>
      <c r="J122" s="1"/>
      <c r="K122" s="1"/>
      <c r="L122" s="1"/>
      <c r="M122" s="1"/>
      <c r="N122" s="1"/>
    </row>
    <row r="123" spans="7:14" customFormat="1">
      <c r="G123" s="1"/>
      <c r="H123" s="1"/>
      <c r="I123" s="1"/>
      <c r="J123" s="1"/>
      <c r="K123" s="1"/>
      <c r="L123" s="1"/>
      <c r="M123" s="1"/>
      <c r="N123" s="1"/>
    </row>
    <row r="124" spans="7:14" customFormat="1">
      <c r="G124" s="1"/>
      <c r="H124" s="1"/>
      <c r="I124" s="1"/>
      <c r="J124" s="1"/>
      <c r="K124" s="1"/>
      <c r="L124" s="1"/>
      <c r="M124" s="1"/>
      <c r="N124" s="1"/>
    </row>
    <row r="125" spans="7:14" customFormat="1">
      <c r="G125" s="1"/>
      <c r="H125" s="1"/>
      <c r="I125" s="1"/>
      <c r="J125" s="1"/>
      <c r="K125" s="1"/>
      <c r="L125" s="1"/>
      <c r="M125" s="1"/>
      <c r="N125" s="1"/>
    </row>
    <row r="126" spans="7:14" customFormat="1">
      <c r="G126" s="1"/>
      <c r="H126" s="1"/>
      <c r="I126" s="1"/>
      <c r="J126" s="1"/>
      <c r="K126" s="1"/>
      <c r="L126" s="1"/>
      <c r="M126" s="1"/>
      <c r="N126" s="1"/>
    </row>
    <row r="127" spans="7:14" customFormat="1">
      <c r="G127" s="1"/>
      <c r="H127" s="1"/>
      <c r="I127" s="1"/>
      <c r="J127" s="1"/>
      <c r="K127" s="1"/>
      <c r="L127" s="1"/>
      <c r="M127" s="1"/>
      <c r="N127" s="1"/>
    </row>
    <row r="128" spans="7:14" customFormat="1">
      <c r="G128" s="1"/>
      <c r="H128" s="1"/>
      <c r="I128" s="1"/>
      <c r="J128" s="1"/>
      <c r="K128" s="1"/>
      <c r="L128" s="1"/>
      <c r="M128" s="1"/>
      <c r="N128" s="1"/>
    </row>
    <row r="129" spans="7:14" customFormat="1">
      <c r="G129" s="1"/>
      <c r="H129" s="1"/>
      <c r="I129" s="1"/>
      <c r="J129" s="1"/>
      <c r="K129" s="1"/>
      <c r="L129" s="1"/>
      <c r="M129" s="1"/>
      <c r="N129" s="1"/>
    </row>
    <row r="130" spans="7:14" customFormat="1">
      <c r="G130" s="1"/>
      <c r="H130" s="1"/>
      <c r="I130" s="1"/>
      <c r="J130" s="1"/>
      <c r="K130" s="1"/>
      <c r="L130" s="1"/>
      <c r="M130" s="1"/>
      <c r="N130" s="1"/>
    </row>
    <row r="131" spans="7:14" customFormat="1">
      <c r="G131" s="1"/>
      <c r="H131" s="1"/>
      <c r="I131" s="1"/>
      <c r="J131" s="1"/>
      <c r="K131" s="1"/>
      <c r="L131" s="1"/>
      <c r="M131" s="1"/>
      <c r="N131" s="1"/>
    </row>
    <row r="132" spans="7:14" customFormat="1">
      <c r="G132" s="1"/>
      <c r="H132" s="1"/>
      <c r="I132" s="1"/>
      <c r="J132" s="1"/>
      <c r="K132" s="1"/>
      <c r="L132" s="1"/>
      <c r="M132" s="1"/>
      <c r="N132" s="1"/>
    </row>
    <row r="133" spans="7:14" customFormat="1">
      <c r="G133" s="1"/>
      <c r="H133" s="1"/>
      <c r="I133" s="1"/>
      <c r="J133" s="1"/>
      <c r="K133" s="1"/>
      <c r="L133" s="1"/>
      <c r="M133" s="1"/>
      <c r="N133" s="1"/>
    </row>
    <row r="134" spans="7:14" customFormat="1">
      <c r="G134" s="1"/>
      <c r="H134" s="1"/>
      <c r="I134" s="1"/>
      <c r="J134" s="1"/>
      <c r="K134" s="1"/>
      <c r="L134" s="1"/>
      <c r="M134" s="1"/>
      <c r="N134" s="1"/>
    </row>
    <row r="135" spans="7:14" customFormat="1">
      <c r="G135" s="1"/>
      <c r="H135" s="1"/>
      <c r="I135" s="1"/>
      <c r="J135" s="1"/>
      <c r="K135" s="1"/>
      <c r="L135" s="1"/>
      <c r="M135" s="1"/>
      <c r="N135" s="1"/>
    </row>
    <row r="136" spans="7:14" customFormat="1">
      <c r="G136" s="1"/>
      <c r="H136" s="1"/>
      <c r="I136" s="1"/>
      <c r="J136" s="1"/>
      <c r="K136" s="1"/>
      <c r="L136" s="1"/>
      <c r="M136" s="1"/>
      <c r="N136" s="1"/>
    </row>
    <row r="137" spans="7:14" customFormat="1">
      <c r="G137" s="1"/>
      <c r="H137" s="1"/>
      <c r="I137" s="1"/>
      <c r="J137" s="1"/>
      <c r="K137" s="1"/>
      <c r="L137" s="1"/>
      <c r="M137" s="1"/>
      <c r="N137" s="1"/>
    </row>
    <row r="138" spans="7:14" customFormat="1">
      <c r="G138" s="1"/>
      <c r="H138" s="1"/>
      <c r="I138" s="1"/>
      <c r="J138" s="1"/>
      <c r="K138" s="1"/>
      <c r="L138" s="1"/>
      <c r="M138" s="1"/>
      <c r="N138" s="1"/>
    </row>
    <row r="139" spans="7:14" customFormat="1">
      <c r="G139" s="1"/>
      <c r="H139" s="1"/>
      <c r="I139" s="1"/>
      <c r="J139" s="1"/>
      <c r="K139" s="1"/>
      <c r="L139" s="1"/>
      <c r="M139" s="1"/>
      <c r="N139" s="1"/>
    </row>
    <row r="140" spans="7:14" customFormat="1">
      <c r="G140" s="1"/>
      <c r="H140" s="1"/>
      <c r="I140" s="1"/>
      <c r="J140" s="1"/>
      <c r="K140" s="1"/>
      <c r="L140" s="1"/>
      <c r="M140" s="1"/>
      <c r="N140" s="1"/>
    </row>
    <row r="141" spans="7:14" customFormat="1">
      <c r="G141" s="1"/>
      <c r="H141" s="1"/>
      <c r="I141" s="1"/>
      <c r="J141" s="1"/>
      <c r="K141" s="1"/>
      <c r="L141" s="1"/>
      <c r="M141" s="1"/>
      <c r="N141" s="1"/>
    </row>
    <row r="142" spans="7:14" customFormat="1">
      <c r="G142" s="1"/>
      <c r="H142" s="1"/>
      <c r="I142" s="1"/>
      <c r="J142" s="1"/>
      <c r="K142" s="1"/>
      <c r="L142" s="1"/>
      <c r="M142" s="1"/>
      <c r="N142" s="1"/>
    </row>
    <row r="143" spans="7:14" customFormat="1">
      <c r="G143" s="1"/>
      <c r="H143" s="1"/>
      <c r="I143" s="1"/>
      <c r="J143" s="1"/>
      <c r="K143" s="1"/>
      <c r="L143" s="1"/>
      <c r="M143" s="1"/>
      <c r="N143" s="1"/>
    </row>
    <row r="144" spans="7:14" customFormat="1">
      <c r="G144" s="1"/>
      <c r="H144" s="1"/>
      <c r="I144" s="1"/>
      <c r="J144" s="1"/>
      <c r="K144" s="1"/>
      <c r="L144" s="1"/>
      <c r="M144" s="1"/>
      <c r="N144" s="1"/>
    </row>
    <row r="145" spans="7:14" customFormat="1">
      <c r="G145" s="1"/>
      <c r="H145" s="1"/>
      <c r="I145" s="1"/>
      <c r="J145" s="1"/>
      <c r="K145" s="1"/>
      <c r="L145" s="1"/>
      <c r="M145" s="1"/>
      <c r="N145" s="1"/>
    </row>
    <row r="146" spans="7:14" customFormat="1">
      <c r="G146" s="1"/>
      <c r="H146" s="1"/>
      <c r="I146" s="1"/>
      <c r="J146" s="1"/>
      <c r="K146" s="1"/>
      <c r="L146" s="1"/>
      <c r="M146" s="1"/>
      <c r="N146" s="1"/>
    </row>
    <row r="147" spans="7:14" customFormat="1">
      <c r="G147" s="1"/>
      <c r="H147" s="1"/>
      <c r="I147" s="1"/>
      <c r="J147" s="1"/>
      <c r="K147" s="1"/>
      <c r="L147" s="1"/>
      <c r="M147" s="1"/>
      <c r="N147" s="1"/>
    </row>
    <row r="148" spans="7:14" customFormat="1">
      <c r="G148" s="1"/>
      <c r="H148" s="1"/>
      <c r="I148" s="1"/>
      <c r="J148" s="1"/>
      <c r="K148" s="1"/>
      <c r="L148" s="1"/>
      <c r="M148" s="1"/>
      <c r="N148" s="1"/>
    </row>
    <row r="149" spans="7:14" customFormat="1">
      <c r="G149" s="1"/>
      <c r="H149" s="1"/>
      <c r="I149" s="1"/>
      <c r="J149" s="1"/>
      <c r="K149" s="1"/>
      <c r="L149" s="1"/>
      <c r="M149" s="1"/>
      <c r="N149" s="1"/>
    </row>
    <row r="150" spans="7:14" customFormat="1">
      <c r="G150" s="1"/>
      <c r="H150" s="1"/>
      <c r="I150" s="1"/>
      <c r="J150" s="1"/>
      <c r="K150" s="1"/>
      <c r="L150" s="1"/>
      <c r="M150" s="1"/>
      <c r="N150" s="1"/>
    </row>
    <row r="151" spans="7:14" customFormat="1">
      <c r="G151" s="1"/>
      <c r="H151" s="1"/>
      <c r="I151" s="1"/>
      <c r="J151" s="1"/>
      <c r="K151" s="1"/>
      <c r="L151" s="1"/>
      <c r="M151" s="1"/>
      <c r="N151" s="1"/>
    </row>
    <row r="152" spans="7:14" customFormat="1">
      <c r="G152" s="1"/>
      <c r="H152" s="1"/>
      <c r="I152" s="1"/>
      <c r="J152" s="1"/>
      <c r="K152" s="1"/>
      <c r="L152" s="1"/>
      <c r="M152" s="1"/>
      <c r="N152" s="1"/>
    </row>
    <row r="153" spans="7:14" customFormat="1">
      <c r="G153" s="1"/>
      <c r="H153" s="1"/>
      <c r="I153" s="1"/>
      <c r="J153" s="1"/>
      <c r="K153" s="1"/>
      <c r="L153" s="1"/>
      <c r="M153" s="1"/>
      <c r="N153" s="1"/>
    </row>
    <row r="154" spans="7:14" customFormat="1">
      <c r="G154" s="1"/>
      <c r="H154" s="1"/>
      <c r="I154" s="1"/>
      <c r="J154" s="1"/>
      <c r="K154" s="1"/>
      <c r="L154" s="1"/>
      <c r="M154" s="1"/>
      <c r="N154" s="1"/>
    </row>
    <row r="155" spans="7:14" customFormat="1">
      <c r="G155" s="1"/>
      <c r="H155" s="1"/>
      <c r="I155" s="1"/>
      <c r="J155" s="1"/>
      <c r="K155" s="1"/>
      <c r="L155" s="1"/>
      <c r="M155" s="1"/>
      <c r="N155" s="1"/>
    </row>
    <row r="156" spans="7:14" customFormat="1">
      <c r="G156" s="1"/>
      <c r="H156" s="1"/>
      <c r="I156" s="1"/>
      <c r="J156" s="1"/>
      <c r="K156" s="1"/>
      <c r="L156" s="1"/>
      <c r="M156" s="1"/>
      <c r="N156" s="1"/>
    </row>
    <row r="157" spans="7:14" customFormat="1">
      <c r="G157" s="1"/>
      <c r="H157" s="1"/>
      <c r="I157" s="1"/>
      <c r="J157" s="1"/>
      <c r="K157" s="1"/>
      <c r="L157" s="1"/>
      <c r="M157" s="1"/>
      <c r="N157" s="1"/>
    </row>
    <row r="158" spans="7:14" customFormat="1">
      <c r="G158" s="1"/>
      <c r="H158" s="1"/>
      <c r="I158" s="1"/>
      <c r="J158" s="1"/>
      <c r="K158" s="1"/>
      <c r="L158" s="1"/>
      <c r="M158" s="1"/>
      <c r="N158" s="1"/>
    </row>
    <row r="159" spans="7:14" customFormat="1">
      <c r="G159" s="1"/>
      <c r="H159" s="1"/>
      <c r="I159" s="1"/>
      <c r="J159" s="1"/>
      <c r="K159" s="1"/>
      <c r="L159" s="1"/>
      <c r="M159" s="1"/>
      <c r="N159" s="1"/>
    </row>
    <row r="160" spans="7:14" customFormat="1">
      <c r="G160" s="1"/>
      <c r="H160" s="1"/>
      <c r="I160" s="1"/>
      <c r="J160" s="1"/>
      <c r="K160" s="1"/>
      <c r="L160" s="1"/>
      <c r="M160" s="1"/>
      <c r="N160" s="1"/>
    </row>
    <row r="161" spans="7:14" customFormat="1">
      <c r="G161" s="1"/>
      <c r="H161" s="1"/>
      <c r="I161" s="1"/>
      <c r="J161" s="1"/>
      <c r="K161" s="1"/>
      <c r="L161" s="1"/>
      <c r="M161" s="1"/>
      <c r="N161" s="1"/>
    </row>
    <row r="162" spans="7:14" customFormat="1">
      <c r="G162" s="1"/>
      <c r="H162" s="1"/>
      <c r="I162" s="1"/>
      <c r="J162" s="1"/>
      <c r="K162" s="1"/>
      <c r="L162" s="1"/>
      <c r="M162" s="1"/>
      <c r="N162" s="1"/>
    </row>
    <row r="163" spans="7:14" customFormat="1">
      <c r="G163" s="1"/>
      <c r="H163" s="1"/>
      <c r="I163" s="1"/>
      <c r="J163" s="1"/>
      <c r="K163" s="1"/>
      <c r="L163" s="1"/>
      <c r="M163" s="1"/>
      <c r="N163" s="1"/>
    </row>
    <row r="164" spans="7:14" customFormat="1">
      <c r="G164" s="1"/>
      <c r="H164" s="1"/>
      <c r="I164" s="1"/>
      <c r="J164" s="1"/>
      <c r="K164" s="1"/>
      <c r="L164" s="1"/>
      <c r="M164" s="1"/>
      <c r="N164" s="1"/>
    </row>
    <row r="165" spans="7:14" customFormat="1">
      <c r="G165" s="1"/>
      <c r="H165" s="1"/>
      <c r="I165" s="1"/>
      <c r="J165" s="1"/>
      <c r="K165" s="1"/>
      <c r="L165" s="1"/>
      <c r="M165" s="1"/>
      <c r="N165" s="1"/>
    </row>
    <row r="166" spans="7:14" customFormat="1">
      <c r="G166" s="1"/>
      <c r="H166" s="1"/>
      <c r="I166" s="1"/>
      <c r="J166" s="1"/>
      <c r="K166" s="1"/>
      <c r="L166" s="1"/>
      <c r="M166" s="1"/>
      <c r="N166" s="1"/>
    </row>
    <row r="167" spans="7:14" customFormat="1">
      <c r="G167" s="1"/>
      <c r="H167" s="1"/>
      <c r="I167" s="1"/>
      <c r="J167" s="1"/>
      <c r="K167" s="1"/>
      <c r="L167" s="1"/>
      <c r="M167" s="1"/>
      <c r="N167" s="1"/>
    </row>
    <row r="168" spans="7:14" customFormat="1">
      <c r="G168" s="1"/>
      <c r="H168" s="1"/>
      <c r="I168" s="1"/>
      <c r="J168" s="1"/>
      <c r="K168" s="1"/>
      <c r="L168" s="1"/>
      <c r="M168" s="1"/>
      <c r="N168" s="1"/>
    </row>
    <row r="169" spans="7:14" customFormat="1">
      <c r="G169" s="1"/>
      <c r="H169" s="1"/>
      <c r="I169" s="1"/>
      <c r="J169" s="1"/>
      <c r="K169" s="1"/>
      <c r="L169" s="1"/>
      <c r="M169" s="1"/>
      <c r="N169" s="1"/>
    </row>
    <row r="170" spans="7:14" customFormat="1">
      <c r="G170" s="1"/>
      <c r="H170" s="1"/>
      <c r="I170" s="1"/>
      <c r="J170" s="1"/>
      <c r="K170" s="1"/>
      <c r="L170" s="1"/>
      <c r="M170" s="1"/>
      <c r="N170" s="1"/>
    </row>
    <row r="171" spans="7:14" customFormat="1">
      <c r="G171" s="1"/>
      <c r="H171" s="1"/>
      <c r="I171" s="1"/>
      <c r="J171" s="1"/>
      <c r="K171" s="1"/>
      <c r="L171" s="1"/>
      <c r="M171" s="1"/>
      <c r="N171" s="1"/>
    </row>
    <row r="172" spans="7:14" customFormat="1">
      <c r="G172" s="1"/>
      <c r="H172" s="1"/>
      <c r="I172" s="1"/>
      <c r="J172" s="1"/>
      <c r="K172" s="1"/>
      <c r="L172" s="1"/>
      <c r="M172" s="1"/>
      <c r="N172" s="1"/>
    </row>
    <row r="173" spans="7:14" customFormat="1">
      <c r="G173" s="1"/>
      <c r="H173" s="1"/>
      <c r="I173" s="1"/>
      <c r="J173" s="1"/>
      <c r="K173" s="1"/>
      <c r="L173" s="1"/>
      <c r="M173" s="1"/>
      <c r="N173" s="1"/>
    </row>
    <row r="174" spans="7:14" customFormat="1">
      <c r="G174" s="1"/>
      <c r="H174" s="1"/>
      <c r="I174" s="1"/>
      <c r="J174" s="1"/>
      <c r="K174" s="1"/>
      <c r="L174" s="1"/>
      <c r="M174" s="1"/>
      <c r="N174" s="1"/>
    </row>
    <row r="175" spans="7:14" customFormat="1">
      <c r="G175" s="1"/>
      <c r="H175" s="1"/>
      <c r="I175" s="1"/>
      <c r="J175" s="1"/>
      <c r="K175" s="1"/>
      <c r="L175" s="1"/>
      <c r="M175" s="1"/>
      <c r="N175" s="1"/>
    </row>
    <row r="176" spans="7:14" customFormat="1">
      <c r="G176" s="1"/>
      <c r="H176" s="1"/>
      <c r="I176" s="1"/>
      <c r="J176" s="1"/>
      <c r="K176" s="1"/>
      <c r="L176" s="1"/>
      <c r="M176" s="1"/>
      <c r="N176" s="1"/>
    </row>
    <row r="177" spans="7:14" customFormat="1">
      <c r="G177" s="1"/>
      <c r="H177" s="1"/>
      <c r="I177" s="1"/>
      <c r="J177" s="1"/>
      <c r="K177" s="1"/>
      <c r="L177" s="1"/>
      <c r="M177" s="1"/>
      <c r="N177" s="1"/>
    </row>
    <row r="178" spans="7:14" customFormat="1">
      <c r="G178" s="1"/>
      <c r="H178" s="1"/>
      <c r="I178" s="1"/>
      <c r="J178" s="1"/>
      <c r="K178" s="1"/>
      <c r="L178" s="1"/>
      <c r="M178" s="1"/>
      <c r="N178" s="1"/>
    </row>
    <row r="179" spans="7:14" customFormat="1">
      <c r="G179" s="1"/>
      <c r="H179" s="1"/>
      <c r="I179" s="1"/>
      <c r="J179" s="1"/>
      <c r="K179" s="1"/>
      <c r="L179" s="1"/>
      <c r="M179" s="1"/>
      <c r="N179" s="1"/>
    </row>
    <row r="180" spans="7:14" customFormat="1">
      <c r="G180" s="1"/>
      <c r="H180" s="1"/>
      <c r="I180" s="1"/>
      <c r="J180" s="1"/>
      <c r="K180" s="1"/>
      <c r="L180" s="1"/>
      <c r="M180" s="1"/>
      <c r="N180" s="1"/>
    </row>
    <row r="181" spans="7:14" customFormat="1">
      <c r="G181" s="1"/>
      <c r="H181" s="1"/>
      <c r="I181" s="1"/>
      <c r="J181" s="1"/>
      <c r="K181" s="1"/>
      <c r="L181" s="1"/>
      <c r="M181" s="1"/>
      <c r="N181" s="1"/>
    </row>
    <row r="182" spans="7:14" customFormat="1">
      <c r="G182" s="1"/>
      <c r="H182" s="1"/>
      <c r="I182" s="1"/>
      <c r="J182" s="1"/>
      <c r="K182" s="1"/>
      <c r="L182" s="1"/>
      <c r="M182" s="1"/>
      <c r="N182" s="1"/>
    </row>
    <row r="183" spans="7:14" customFormat="1">
      <c r="G183" s="1"/>
      <c r="H183" s="1"/>
      <c r="I183" s="1"/>
      <c r="J183" s="1"/>
      <c r="K183" s="1"/>
      <c r="L183" s="1"/>
      <c r="M183" s="1"/>
      <c r="N183" s="1"/>
    </row>
    <row r="184" spans="7:14" customFormat="1">
      <c r="G184" s="1"/>
      <c r="H184" s="1"/>
      <c r="I184" s="1"/>
      <c r="J184" s="1"/>
      <c r="K184" s="1"/>
      <c r="L184" s="1"/>
      <c r="M184" s="1"/>
      <c r="N184" s="1"/>
    </row>
    <row r="185" spans="7:14" customFormat="1">
      <c r="G185" s="1"/>
      <c r="H185" s="1"/>
      <c r="I185" s="1"/>
      <c r="J185" s="1"/>
      <c r="K185" s="1"/>
      <c r="L185" s="1"/>
      <c r="M185" s="1"/>
      <c r="N185" s="1"/>
    </row>
    <row r="186" spans="7:14" customFormat="1">
      <c r="G186" s="1"/>
      <c r="H186" s="1"/>
      <c r="I186" s="1"/>
      <c r="J186" s="1"/>
      <c r="K186" s="1"/>
      <c r="L186" s="1"/>
      <c r="M186" s="1"/>
      <c r="N186" s="1"/>
    </row>
    <row r="187" spans="7:14" customFormat="1">
      <c r="G187" s="1"/>
      <c r="H187" s="1"/>
      <c r="I187" s="1"/>
      <c r="J187" s="1"/>
      <c r="K187" s="1"/>
      <c r="L187" s="1"/>
      <c r="M187" s="1"/>
      <c r="N187" s="1"/>
    </row>
    <row r="188" spans="7:14" customFormat="1">
      <c r="G188" s="1"/>
      <c r="H188" s="1"/>
      <c r="I188" s="1"/>
      <c r="J188" s="1"/>
      <c r="K188" s="1"/>
      <c r="L188" s="1"/>
      <c r="M188" s="1"/>
      <c r="N188" s="1"/>
    </row>
    <row r="189" spans="7:14" customFormat="1">
      <c r="G189" s="1"/>
      <c r="H189" s="1"/>
      <c r="I189" s="1"/>
      <c r="J189" s="1"/>
      <c r="K189" s="1"/>
      <c r="L189" s="1"/>
      <c r="M189" s="1"/>
      <c r="N189" s="1"/>
    </row>
    <row r="190" spans="7:14" customFormat="1">
      <c r="G190" s="1"/>
      <c r="H190" s="1"/>
      <c r="I190" s="1"/>
      <c r="J190" s="1"/>
      <c r="K190" s="1"/>
      <c r="L190" s="1"/>
      <c r="M190" s="1"/>
      <c r="N190" s="1"/>
    </row>
    <row r="191" spans="7:14" customFormat="1">
      <c r="G191" s="1"/>
      <c r="H191" s="1"/>
      <c r="I191" s="1"/>
      <c r="J191" s="1"/>
      <c r="K191" s="1"/>
      <c r="L191" s="1"/>
      <c r="M191" s="1"/>
      <c r="N191" s="1"/>
    </row>
    <row r="192" spans="7:14" customFormat="1">
      <c r="G192" s="1"/>
      <c r="H192" s="1"/>
      <c r="I192" s="1"/>
      <c r="J192" s="1"/>
      <c r="K192" s="1"/>
      <c r="L192" s="1"/>
      <c r="M192" s="1"/>
      <c r="N192" s="1"/>
    </row>
    <row r="193" spans="7:14" customFormat="1">
      <c r="G193" s="1"/>
      <c r="H193" s="1"/>
      <c r="I193" s="1"/>
      <c r="J193" s="1"/>
      <c r="K193" s="1"/>
      <c r="L193" s="1"/>
      <c r="M193" s="1"/>
      <c r="N193" s="1"/>
    </row>
    <row r="194" spans="7:14" customFormat="1">
      <c r="G194" s="1"/>
      <c r="H194" s="1"/>
      <c r="I194" s="1"/>
      <c r="J194" s="1"/>
      <c r="K194" s="1"/>
      <c r="L194" s="1"/>
      <c r="M194" s="1"/>
      <c r="N194" s="1"/>
    </row>
    <row r="195" spans="7:14" customFormat="1">
      <c r="G195" s="1"/>
      <c r="H195" s="1"/>
      <c r="I195" s="1"/>
      <c r="J195" s="1"/>
      <c r="K195" s="1"/>
      <c r="L195" s="1"/>
      <c r="M195" s="1"/>
      <c r="N195" s="1"/>
    </row>
    <row r="196" spans="7:14" customFormat="1">
      <c r="G196" s="1"/>
      <c r="H196" s="1"/>
      <c r="I196" s="1"/>
      <c r="J196" s="1"/>
      <c r="K196" s="1"/>
      <c r="L196" s="1"/>
      <c r="M196" s="1"/>
      <c r="N196" s="1"/>
    </row>
    <row r="197" spans="7:14" customFormat="1">
      <c r="G197" s="1"/>
      <c r="H197" s="1"/>
      <c r="I197" s="1"/>
      <c r="J197" s="1"/>
      <c r="K197" s="1"/>
      <c r="L197" s="1"/>
      <c r="M197" s="1"/>
      <c r="N197" s="1"/>
    </row>
    <row r="198" spans="7:14" customFormat="1">
      <c r="G198" s="1"/>
      <c r="H198" s="1"/>
      <c r="I198" s="1"/>
      <c r="J198" s="1"/>
      <c r="K198" s="1"/>
      <c r="L198" s="1"/>
      <c r="M198" s="1"/>
      <c r="N198" s="1"/>
    </row>
    <row r="199" spans="7:14" customFormat="1">
      <c r="G199" s="1"/>
      <c r="H199" s="1"/>
      <c r="I199" s="1"/>
      <c r="J199" s="1"/>
      <c r="K199" s="1"/>
      <c r="L199" s="1"/>
      <c r="M199" s="1"/>
      <c r="N199" s="1"/>
    </row>
    <row r="200" spans="7:14" customFormat="1">
      <c r="G200" s="1"/>
      <c r="H200" s="1"/>
      <c r="I200" s="1"/>
      <c r="J200" s="1"/>
      <c r="K200" s="1"/>
      <c r="L200" s="1"/>
      <c r="M200" s="1"/>
      <c r="N200" s="1"/>
    </row>
    <row r="201" spans="7:14" customFormat="1">
      <c r="G201" s="1"/>
      <c r="H201" s="1"/>
      <c r="I201" s="1"/>
      <c r="J201" s="1"/>
      <c r="K201" s="1"/>
      <c r="L201" s="1"/>
      <c r="M201" s="1"/>
      <c r="N201" s="1"/>
    </row>
    <row r="202" spans="7:14" customFormat="1">
      <c r="G202" s="1"/>
      <c r="H202" s="1"/>
      <c r="I202" s="1"/>
      <c r="J202" s="1"/>
      <c r="K202" s="1"/>
      <c r="L202" s="1"/>
      <c r="M202" s="1"/>
      <c r="N202" s="1"/>
    </row>
    <row r="203" spans="7:14" customFormat="1">
      <c r="G203" s="1"/>
      <c r="H203" s="1"/>
      <c r="I203" s="1"/>
      <c r="J203" s="1"/>
      <c r="K203" s="1"/>
      <c r="L203" s="1"/>
      <c r="M203" s="1"/>
      <c r="N203" s="1"/>
    </row>
    <row r="204" spans="7:14" customFormat="1">
      <c r="G204" s="1"/>
      <c r="H204" s="1"/>
      <c r="I204" s="1"/>
      <c r="J204" s="1"/>
      <c r="K204" s="1"/>
      <c r="L204" s="1"/>
      <c r="M204" s="1"/>
      <c r="N204" s="1"/>
    </row>
    <row r="205" spans="7:14" customFormat="1">
      <c r="G205" s="1"/>
      <c r="H205" s="1"/>
      <c r="I205" s="1"/>
      <c r="J205" s="1"/>
      <c r="K205" s="1"/>
      <c r="L205" s="1"/>
      <c r="M205" s="1"/>
      <c r="N205" s="1"/>
    </row>
    <row r="206" spans="7:14" customFormat="1">
      <c r="G206" s="1"/>
      <c r="H206" s="1"/>
      <c r="I206" s="1"/>
      <c r="J206" s="1"/>
      <c r="K206" s="1"/>
      <c r="L206" s="1"/>
      <c r="M206" s="1"/>
      <c r="N206" s="1"/>
    </row>
    <row r="207" spans="7:14" customFormat="1">
      <c r="G207" s="1"/>
      <c r="H207" s="1"/>
      <c r="I207" s="1"/>
      <c r="J207" s="1"/>
      <c r="K207" s="1"/>
      <c r="L207" s="1"/>
      <c r="M207" s="1"/>
      <c r="N207" s="1"/>
    </row>
    <row r="208" spans="7:14" customFormat="1">
      <c r="G208" s="1"/>
      <c r="H208" s="1"/>
      <c r="I208" s="1"/>
      <c r="J208" s="1"/>
      <c r="K208" s="1"/>
      <c r="L208" s="1"/>
      <c r="M208" s="1"/>
      <c r="N208" s="1"/>
    </row>
    <row r="209" spans="7:14" customFormat="1">
      <c r="G209" s="1"/>
      <c r="H209" s="1"/>
      <c r="I209" s="1"/>
      <c r="J209" s="1"/>
      <c r="K209" s="1"/>
      <c r="L209" s="1"/>
      <c r="M209" s="1"/>
      <c r="N209" s="1"/>
    </row>
    <row r="210" spans="7:14" customFormat="1">
      <c r="G210" s="1"/>
      <c r="H210" s="1"/>
      <c r="I210" s="1"/>
      <c r="J210" s="1"/>
      <c r="K210" s="1"/>
      <c r="L210" s="1"/>
      <c r="M210" s="1"/>
      <c r="N210" s="1"/>
    </row>
    <row r="211" spans="7:14" customFormat="1">
      <c r="G211" s="1"/>
      <c r="H211" s="1"/>
      <c r="I211" s="1"/>
      <c r="J211" s="1"/>
      <c r="K211" s="1"/>
      <c r="L211" s="1"/>
      <c r="M211" s="1"/>
      <c r="N211" s="1"/>
    </row>
    <row r="212" spans="7:14" customFormat="1">
      <c r="G212" s="1"/>
      <c r="H212" s="1"/>
      <c r="I212" s="1"/>
      <c r="J212" s="1"/>
      <c r="K212" s="1"/>
      <c r="L212" s="1"/>
      <c r="M212" s="1"/>
      <c r="N212" s="1"/>
    </row>
    <row r="213" spans="7:14" customFormat="1">
      <c r="G213" s="1"/>
      <c r="H213" s="1"/>
      <c r="I213" s="1"/>
      <c r="J213" s="1"/>
      <c r="K213" s="1"/>
      <c r="L213" s="1"/>
      <c r="M213" s="1"/>
      <c r="N213" s="1"/>
    </row>
    <row r="214" spans="7:14" customFormat="1">
      <c r="G214" s="1"/>
      <c r="H214" s="1"/>
      <c r="I214" s="1"/>
      <c r="J214" s="1"/>
      <c r="K214" s="1"/>
      <c r="L214" s="1"/>
      <c r="M214" s="1"/>
      <c r="N214" s="1"/>
    </row>
    <row r="215" spans="7:14" customFormat="1">
      <c r="G215" s="1"/>
      <c r="H215" s="1"/>
      <c r="I215" s="1"/>
      <c r="J215" s="1"/>
      <c r="K215" s="1"/>
      <c r="L215" s="1"/>
      <c r="M215" s="1"/>
      <c r="N215" s="1"/>
    </row>
    <row r="216" spans="7:14" customFormat="1">
      <c r="G216" s="1"/>
      <c r="H216" s="1"/>
      <c r="I216" s="1"/>
      <c r="J216" s="1"/>
      <c r="K216" s="1"/>
      <c r="L216" s="1"/>
      <c r="M216" s="1"/>
      <c r="N216" s="1"/>
    </row>
    <row r="217" spans="7:14" customFormat="1">
      <c r="G217" s="1"/>
      <c r="H217" s="1"/>
      <c r="I217" s="1"/>
      <c r="J217" s="1"/>
      <c r="K217" s="1"/>
      <c r="L217" s="1"/>
      <c r="M217" s="1"/>
      <c r="N217" s="1"/>
    </row>
    <row r="218" spans="7:14" customFormat="1">
      <c r="G218" s="1"/>
      <c r="H218" s="1"/>
      <c r="I218" s="1"/>
      <c r="J218" s="1"/>
      <c r="K218" s="1"/>
      <c r="L218" s="1"/>
      <c r="M218" s="1"/>
      <c r="N218" s="1"/>
    </row>
    <row r="219" spans="7:14" customFormat="1">
      <c r="G219" s="1"/>
      <c r="H219" s="1"/>
      <c r="I219" s="1"/>
      <c r="J219" s="1"/>
      <c r="K219" s="1"/>
      <c r="L219" s="1"/>
      <c r="M219" s="1"/>
      <c r="N219" s="1"/>
    </row>
    <row r="220" spans="7:14" customFormat="1">
      <c r="G220" s="1"/>
      <c r="H220" s="1"/>
      <c r="I220" s="1"/>
      <c r="J220" s="1"/>
      <c r="K220" s="1"/>
      <c r="L220" s="1"/>
      <c r="M220" s="1"/>
      <c r="N220" s="1"/>
    </row>
    <row r="221" spans="7:14" customFormat="1">
      <c r="G221" s="1"/>
      <c r="H221" s="1"/>
      <c r="I221" s="1"/>
      <c r="J221" s="1"/>
      <c r="K221" s="1"/>
      <c r="L221" s="1"/>
      <c r="M221" s="1"/>
      <c r="N221" s="1"/>
    </row>
    <row r="222" spans="7:14" customFormat="1">
      <c r="G222" s="1"/>
      <c r="H222" s="1"/>
      <c r="I222" s="1"/>
      <c r="J222" s="1"/>
      <c r="K222" s="1"/>
      <c r="L222" s="1"/>
      <c r="M222" s="1"/>
      <c r="N222" s="1"/>
    </row>
    <row r="223" spans="7:14" customFormat="1">
      <c r="G223" s="1"/>
      <c r="H223" s="1"/>
      <c r="I223" s="1"/>
      <c r="J223" s="1"/>
      <c r="K223" s="1"/>
      <c r="L223" s="1"/>
      <c r="M223" s="1"/>
      <c r="N223" s="1"/>
    </row>
    <row r="224" spans="7:14" customFormat="1">
      <c r="G224" s="1"/>
      <c r="H224" s="1"/>
      <c r="I224" s="1"/>
      <c r="J224" s="1"/>
      <c r="K224" s="1"/>
      <c r="L224" s="1"/>
      <c r="M224" s="1"/>
      <c r="N224" s="1"/>
    </row>
    <row r="225" spans="7:14" customFormat="1">
      <c r="G225" s="1"/>
      <c r="H225" s="1"/>
      <c r="I225" s="1"/>
      <c r="J225" s="1"/>
      <c r="K225" s="1"/>
      <c r="L225" s="1"/>
      <c r="M225" s="1"/>
      <c r="N225" s="1"/>
    </row>
    <row r="226" spans="7:14" customFormat="1">
      <c r="G226" s="1"/>
      <c r="H226" s="1"/>
      <c r="I226" s="1"/>
      <c r="J226" s="1"/>
      <c r="K226" s="1"/>
      <c r="L226" s="1"/>
      <c r="M226" s="1"/>
      <c r="N226" s="1"/>
    </row>
    <row r="227" spans="7:14" customFormat="1">
      <c r="G227" s="1"/>
      <c r="H227" s="1"/>
      <c r="I227" s="1"/>
      <c r="J227" s="1"/>
      <c r="K227" s="1"/>
      <c r="L227" s="1"/>
      <c r="M227" s="1"/>
      <c r="N227" s="1"/>
    </row>
    <row r="228" spans="7:14" customFormat="1">
      <c r="G228" s="1"/>
      <c r="H228" s="1"/>
      <c r="I228" s="1"/>
      <c r="J228" s="1"/>
      <c r="K228" s="1"/>
      <c r="L228" s="1"/>
      <c r="M228" s="1"/>
      <c r="N228" s="1"/>
    </row>
    <row r="229" spans="7:14" customFormat="1">
      <c r="G229" s="1"/>
      <c r="H229" s="1"/>
      <c r="I229" s="1"/>
      <c r="J229" s="1"/>
      <c r="K229" s="1"/>
      <c r="L229" s="1"/>
      <c r="M229" s="1"/>
      <c r="N229" s="1"/>
    </row>
    <row r="230" spans="7:14" customFormat="1">
      <c r="G230" s="1"/>
      <c r="H230" s="1"/>
      <c r="I230" s="1"/>
      <c r="J230" s="1"/>
      <c r="K230" s="1"/>
      <c r="L230" s="1"/>
      <c r="M230" s="1"/>
      <c r="N230" s="1"/>
    </row>
    <row r="231" spans="7:14" customFormat="1">
      <c r="G231" s="1"/>
      <c r="H231" s="1"/>
      <c r="I231" s="1"/>
      <c r="J231" s="1"/>
      <c r="K231" s="1"/>
      <c r="L231" s="1"/>
      <c r="M231" s="1"/>
      <c r="N231" s="1"/>
    </row>
    <row r="232" spans="7:14" customFormat="1">
      <c r="G232" s="1"/>
      <c r="H232" s="1"/>
      <c r="I232" s="1"/>
      <c r="J232" s="1"/>
      <c r="K232" s="1"/>
      <c r="L232" s="1"/>
      <c r="M232" s="1"/>
      <c r="N232" s="1"/>
    </row>
    <row r="233" spans="7:14" customFormat="1">
      <c r="G233" s="1"/>
      <c r="H233" s="1"/>
      <c r="I233" s="1"/>
      <c r="J233" s="1"/>
      <c r="K233" s="1"/>
      <c r="L233" s="1"/>
      <c r="M233" s="1"/>
      <c r="N233" s="1"/>
    </row>
    <row r="234" spans="7:14" customFormat="1">
      <c r="G234" s="1"/>
      <c r="H234" s="1"/>
      <c r="I234" s="1"/>
      <c r="J234" s="1"/>
      <c r="K234" s="1"/>
      <c r="L234" s="1"/>
      <c r="M234" s="1"/>
      <c r="N234" s="1"/>
    </row>
    <row r="235" spans="7:14" customFormat="1">
      <c r="G235" s="1"/>
      <c r="H235" s="1"/>
      <c r="I235" s="1"/>
      <c r="J235" s="1"/>
      <c r="K235" s="1"/>
      <c r="L235" s="1"/>
      <c r="M235" s="1"/>
      <c r="N235" s="1"/>
    </row>
    <row r="236" spans="7:14" customFormat="1">
      <c r="G236" s="1"/>
      <c r="H236" s="1"/>
      <c r="I236" s="1"/>
      <c r="J236" s="1"/>
      <c r="K236" s="1"/>
      <c r="L236" s="1"/>
      <c r="M236" s="1"/>
      <c r="N236" s="1"/>
    </row>
    <row r="237" spans="7:14" customFormat="1">
      <c r="G237" s="1"/>
      <c r="H237" s="1"/>
      <c r="I237" s="1"/>
      <c r="J237" s="1"/>
      <c r="K237" s="1"/>
      <c r="L237" s="1"/>
      <c r="M237" s="1"/>
      <c r="N237" s="1"/>
    </row>
    <row r="238" spans="7:14" customFormat="1">
      <c r="G238" s="1"/>
      <c r="H238" s="1"/>
      <c r="I238" s="1"/>
      <c r="J238" s="1"/>
      <c r="K238" s="1"/>
      <c r="L238" s="1"/>
      <c r="M238" s="1"/>
      <c r="N238" s="1"/>
    </row>
    <row r="239" spans="7:14" customFormat="1">
      <c r="G239" s="1"/>
      <c r="H239" s="1"/>
      <c r="I239" s="1"/>
      <c r="J239" s="1"/>
      <c r="K239" s="1"/>
      <c r="L239" s="1"/>
      <c r="M239" s="1"/>
      <c r="N239" s="1"/>
    </row>
    <row r="240" spans="7:14" customFormat="1">
      <c r="G240" s="1"/>
      <c r="H240" s="1"/>
      <c r="I240" s="1"/>
      <c r="J240" s="1"/>
      <c r="K240" s="1"/>
      <c r="L240" s="1"/>
      <c r="M240" s="1"/>
      <c r="N240" s="1"/>
    </row>
    <row r="241" spans="7:14" customFormat="1">
      <c r="G241" s="1"/>
      <c r="H241" s="1"/>
      <c r="I241" s="1"/>
      <c r="J241" s="1"/>
      <c r="K241" s="1"/>
      <c r="L241" s="1"/>
      <c r="M241" s="1"/>
      <c r="N241" s="1"/>
    </row>
    <row r="242" spans="7:14" customFormat="1">
      <c r="G242" s="1"/>
      <c r="H242" s="1"/>
      <c r="I242" s="1"/>
      <c r="J242" s="1"/>
      <c r="K242" s="1"/>
      <c r="L242" s="1"/>
      <c r="M242" s="1"/>
      <c r="N242" s="1"/>
    </row>
    <row r="243" spans="7:14" customFormat="1">
      <c r="G243" s="1"/>
      <c r="H243" s="1"/>
      <c r="I243" s="1"/>
      <c r="J243" s="1"/>
      <c r="K243" s="1"/>
      <c r="L243" s="1"/>
      <c r="M243" s="1"/>
      <c r="N243" s="1"/>
    </row>
    <row r="244" spans="7:14" customFormat="1">
      <c r="G244" s="1"/>
      <c r="H244" s="1"/>
      <c r="I244" s="1"/>
      <c r="J244" s="1"/>
      <c r="K244" s="1"/>
      <c r="L244" s="1"/>
      <c r="M244" s="1"/>
      <c r="N244" s="1"/>
    </row>
    <row r="245" spans="7:14" customFormat="1">
      <c r="G245" s="1"/>
      <c r="H245" s="1"/>
      <c r="I245" s="1"/>
      <c r="J245" s="1"/>
      <c r="K245" s="1"/>
      <c r="L245" s="1"/>
      <c r="M245" s="1"/>
      <c r="N245" s="1"/>
    </row>
    <row r="246" spans="7:14" customFormat="1">
      <c r="G246" s="1"/>
      <c r="H246" s="1"/>
      <c r="I246" s="1"/>
      <c r="J246" s="1"/>
      <c r="K246" s="1"/>
      <c r="L246" s="1"/>
      <c r="M246" s="1"/>
      <c r="N246" s="1"/>
    </row>
    <row r="247" spans="7:14" customFormat="1">
      <c r="G247" s="1"/>
      <c r="H247" s="1"/>
      <c r="I247" s="1"/>
      <c r="J247" s="1"/>
      <c r="K247" s="1"/>
      <c r="L247" s="1"/>
      <c r="M247" s="1"/>
      <c r="N247" s="1"/>
    </row>
    <row r="248" spans="7:14" customFormat="1">
      <c r="G248" s="1"/>
      <c r="H248" s="1"/>
      <c r="I248" s="1"/>
      <c r="J248" s="1"/>
      <c r="K248" s="1"/>
      <c r="L248" s="1"/>
      <c r="M248" s="1"/>
      <c r="N248" s="1"/>
    </row>
    <row r="249" spans="7:14" customFormat="1">
      <c r="G249" s="1"/>
      <c r="H249" s="1"/>
      <c r="I249" s="1"/>
      <c r="J249" s="1"/>
      <c r="K249" s="1"/>
      <c r="L249" s="1"/>
      <c r="M249" s="1"/>
      <c r="N249" s="1"/>
    </row>
    <row r="250" spans="7:14" customFormat="1">
      <c r="G250" s="1"/>
      <c r="H250" s="1"/>
      <c r="I250" s="1"/>
      <c r="J250" s="1"/>
      <c r="K250" s="1"/>
      <c r="L250" s="1"/>
      <c r="M250" s="1"/>
      <c r="N250" s="1"/>
    </row>
    <row r="251" spans="7:14" customFormat="1">
      <c r="G251" s="1"/>
      <c r="H251" s="1"/>
      <c r="I251" s="1"/>
      <c r="J251" s="1"/>
      <c r="K251" s="1"/>
      <c r="L251" s="1"/>
      <c r="M251" s="1"/>
      <c r="N251" s="1"/>
    </row>
    <row r="252" spans="7:14" customFormat="1">
      <c r="G252" s="1"/>
      <c r="H252" s="1"/>
      <c r="I252" s="1"/>
      <c r="J252" s="1"/>
      <c r="K252" s="1"/>
      <c r="L252" s="1"/>
      <c r="M252" s="1"/>
      <c r="N252" s="1"/>
    </row>
    <row r="253" spans="7:14" customFormat="1">
      <c r="G253" s="1"/>
      <c r="H253" s="1"/>
      <c r="I253" s="1"/>
      <c r="J253" s="1"/>
      <c r="K253" s="1"/>
      <c r="L253" s="1"/>
      <c r="M253" s="1"/>
      <c r="N253" s="1"/>
    </row>
    <row r="254" spans="7:14" customFormat="1">
      <c r="G254" s="1"/>
      <c r="H254" s="1"/>
      <c r="I254" s="1"/>
      <c r="J254" s="1"/>
      <c r="K254" s="1"/>
      <c r="L254" s="1"/>
      <c r="M254" s="1"/>
      <c r="N254" s="1"/>
    </row>
    <row r="255" spans="7:14" customFormat="1">
      <c r="G255" s="1"/>
      <c r="H255" s="1"/>
      <c r="I255" s="1"/>
      <c r="J255" s="1"/>
      <c r="K255" s="1"/>
      <c r="L255" s="1"/>
      <c r="M255" s="1"/>
      <c r="N255" s="1"/>
    </row>
  </sheetData>
  <mergeCells count="14">
    <mergeCell ref="A3:N4"/>
    <mergeCell ref="M6:M7"/>
    <mergeCell ref="N6:N7"/>
    <mergeCell ref="A6:A7"/>
    <mergeCell ref="E6:E7"/>
    <mergeCell ref="F6:F7"/>
    <mergeCell ref="D6:D7"/>
    <mergeCell ref="C6:C7"/>
    <mergeCell ref="G6:G7"/>
    <mergeCell ref="I6:I7"/>
    <mergeCell ref="H6:H7"/>
    <mergeCell ref="J6:J7"/>
    <mergeCell ref="K6:K7"/>
    <mergeCell ref="L6:L7"/>
  </mergeCells>
  <conditionalFormatting sqref="A2:M2 A3">
    <cfRule type="expression" dxfId="87" priority="4">
      <formula>LockedByCondition()</formula>
    </cfRule>
    <cfRule type="expression" dxfId="86" priority="7">
      <formula>HasError()</formula>
    </cfRule>
  </conditionalFormatting>
  <conditionalFormatting sqref="E8:F8">
    <cfRule type="expression" dxfId="85" priority="17">
      <formula>LockedByCondition()</formula>
    </cfRule>
    <cfRule type="expression" dxfId="84" priority="35">
      <formula>HasError()</formula>
    </cfRule>
  </conditionalFormatting>
  <conditionalFormatting sqref="C8:D8 G8:K8">
    <cfRule type="expression" dxfId="83" priority="28">
      <formula>LockedByCondition()</formula>
    </cfRule>
    <cfRule type="expression" dxfId="82" priority="43">
      <formula>HasError()</formula>
    </cfRule>
  </conditionalFormatting>
  <conditionalFormatting sqref="C8">
    <cfRule type="expression" dxfId="81" priority="53">
      <formula>Locked()</formula>
    </cfRule>
  </conditionalFormatting>
  <conditionalFormatting sqref="L8:N8">
    <cfRule type="expression" dxfId="80" priority="60">
      <formula>LockedByCondition()</formula>
    </cfRule>
    <cfRule type="expression" dxfId="79" priority="63">
      <formula>HasError()</formula>
    </cfRule>
  </conditionalFormatting>
  <conditionalFormatting sqref="H6:H7">
    <cfRule type="expression" dxfId="78" priority="70">
      <formula>LockedByCondition()</formula>
    </cfRule>
    <cfRule type="expression" dxfId="77" priority="95">
      <formula>HasError()</formula>
    </cfRule>
  </conditionalFormatting>
  <conditionalFormatting sqref="D6:D7">
    <cfRule type="expression" dxfId="76" priority="76">
      <formula>LockedByCondition()</formula>
    </cfRule>
    <cfRule type="expression" dxfId="75" priority="138">
      <formula>HasError()</formula>
    </cfRule>
  </conditionalFormatting>
  <conditionalFormatting sqref="G6:G7">
    <cfRule type="expression" dxfId="74" priority="84">
      <formula>LockedByCondition()</formula>
    </cfRule>
    <cfRule type="expression" dxfId="73" priority="142">
      <formula>HasError()</formula>
    </cfRule>
  </conditionalFormatting>
  <conditionalFormatting sqref="I6:I7">
    <cfRule type="expression" dxfId="72" priority="88">
      <formula>LockedByCondition()</formula>
    </cfRule>
    <cfRule type="expression" dxfId="71" priority="147">
      <formula>HasError()</formula>
    </cfRule>
  </conditionalFormatting>
  <conditionalFormatting sqref="L6:N7">
    <cfRule type="expression" dxfId="70" priority="102">
      <formula>LockedByCondition()</formula>
    </cfRule>
    <cfRule type="expression" dxfId="69" priority="151">
      <formula>HasError()</formula>
    </cfRule>
  </conditionalFormatting>
  <conditionalFormatting sqref="L6:L7">
    <cfRule type="expression" dxfId="68" priority="106">
      <formula>LockedByCondition()</formula>
    </cfRule>
    <cfRule type="expression" dxfId="67" priority="163">
      <formula>HasError()</formula>
    </cfRule>
  </conditionalFormatting>
  <conditionalFormatting sqref="J6:J7">
    <cfRule type="expression" dxfId="66" priority="112">
      <formula>LockedByCondition()</formula>
    </cfRule>
    <cfRule type="expression" dxfId="65" priority="164">
      <formula>HasError()</formula>
    </cfRule>
  </conditionalFormatting>
  <conditionalFormatting sqref="K6:K7">
    <cfRule type="expression" dxfId="64" priority="116">
      <formula>LockedByCondition()</formula>
    </cfRule>
    <cfRule type="expression" dxfId="63" priority="170">
      <formula>HasError()</formula>
    </cfRule>
  </conditionalFormatting>
  <conditionalFormatting sqref="E6:F7">
    <cfRule type="expression" dxfId="62" priority="129">
      <formula>LockedByCondition()</formula>
    </cfRule>
    <cfRule type="expression" dxfId="61" priority="182">
      <formula>HasError()</formula>
    </cfRule>
  </conditionalFormatting>
  <conditionalFormatting sqref="A9">
    <cfRule type="expression" dxfId="60" priority="199">
      <formula>Locked()</formula>
    </cfRule>
    <cfRule type="expression" dxfId="59" priority="235">
      <formula>LockedByCondition()</formula>
    </cfRule>
    <cfRule type="expression" dxfId="58" priority="278">
      <formula>HasError()</formula>
    </cfRule>
  </conditionalFormatting>
  <conditionalFormatting sqref="B9">
    <cfRule type="expression" dxfId="57" priority="210">
      <formula>Locked()</formula>
    </cfRule>
    <cfRule type="expression" dxfId="56" priority="248">
      <formula>LockedByCondition()</formula>
    </cfRule>
    <cfRule type="expression" dxfId="55" priority="283">
      <formula>HasError()</formula>
    </cfRule>
  </conditionalFormatting>
  <conditionalFormatting sqref="C9:F9">
    <cfRule type="expression" dxfId="54" priority="218">
      <formula>Locked()</formula>
    </cfRule>
    <cfRule type="expression" dxfId="53" priority="252">
      <formula>LockedByCondition()</formula>
    </cfRule>
    <cfRule type="expression" dxfId="52" priority="285">
      <formula>HasError()</formula>
    </cfRule>
  </conditionalFormatting>
  <conditionalFormatting sqref="L9:N9">
    <cfRule type="expression" dxfId="51" priority="219">
      <formula>Locked()</formula>
    </cfRule>
    <cfRule type="expression" dxfId="50" priority="260">
      <formula>LockedByCondition()</formula>
    </cfRule>
    <cfRule type="expression" dxfId="49" priority="296">
      <formula>HasError()</formula>
    </cfRule>
  </conditionalFormatting>
  <conditionalFormatting sqref="G9:K9">
    <cfRule type="expression" dxfId="48" priority="229">
      <formula>Locked()</formula>
    </cfRule>
    <cfRule type="expression" dxfId="47" priority="266">
      <formula>LockedByCondition()</formula>
    </cfRule>
    <cfRule type="expression" dxfId="46" priority="301">
      <formula>HasError()</formula>
    </cfRule>
  </conditionalFormatting>
  <conditionalFormatting sqref="A8">
    <cfRule type="expression" dxfId="45" priority="232">
      <formula>LockedByCondition()</formula>
    </cfRule>
    <cfRule type="expression" dxfId="44" priority="274">
      <formula>HasError()</formula>
    </cfRule>
  </conditionalFormatting>
  <dataValidations count="1">
    <dataValidation allowBlank="1" showInputMessage="1" showErrorMessage="1" sqref="A8:A9 A3 B9:N9 C8:N8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8"/>
  <sheetViews>
    <sheetView zoomScale="80" zoomScaleNormal="80" workbookViewId="0">
      <selection activeCell="H28" sqref="H28"/>
    </sheetView>
  </sheetViews>
  <sheetFormatPr defaultRowHeight="15"/>
  <cols>
    <col min="1" max="1" width="43.85546875" style="1" customWidth="1"/>
    <col min="2" max="2" width="18.7109375" style="1" hidden="1" bestFit="1" customWidth="1"/>
    <col min="3" max="3" width="16.42578125" style="1" customWidth="1"/>
    <col min="4" max="4" width="18.85546875" style="1" customWidth="1"/>
    <col min="5" max="6" width="19.28515625" style="1" customWidth="1"/>
    <col min="7" max="7" width="17.140625" style="1" customWidth="1"/>
    <col min="8" max="8" width="17.85546875" style="1" customWidth="1"/>
    <col min="9" max="9" width="16.85546875" style="1" customWidth="1"/>
    <col min="10" max="10" width="18.7109375" style="1" customWidth="1"/>
    <col min="11" max="12" width="17.85546875" style="1" customWidth="1"/>
    <col min="13" max="13" width="18.7109375" style="1" hidden="1" customWidth="1"/>
    <col min="14" max="14" width="17.85546875" style="1" hidden="1" customWidth="1"/>
    <col min="15" max="16384" width="9.140625" style="1"/>
  </cols>
  <sheetData>
    <row r="2" spans="1:18" ht="15.7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ht="15" customHeight="1">
      <c r="A3" s="37" t="s">
        <v>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6" spans="1:18">
      <c r="A6" s="35" t="s">
        <v>1</v>
      </c>
      <c r="B6" s="11"/>
      <c r="C6" s="36" t="s">
        <v>2</v>
      </c>
      <c r="D6" s="36" t="s">
        <v>48</v>
      </c>
      <c r="E6" s="36" t="s">
        <v>47</v>
      </c>
      <c r="F6" s="36" t="s">
        <v>46</v>
      </c>
      <c r="G6" s="36" t="s">
        <v>59</v>
      </c>
      <c r="H6" s="36" t="s">
        <v>67</v>
      </c>
      <c r="I6" s="33" t="s">
        <v>19</v>
      </c>
      <c r="J6" s="33" t="s">
        <v>20</v>
      </c>
      <c r="K6" s="33" t="s">
        <v>21</v>
      </c>
      <c r="L6" s="34" t="s">
        <v>63</v>
      </c>
      <c r="M6" s="33" t="s">
        <v>8</v>
      </c>
      <c r="N6" s="34" t="s">
        <v>62</v>
      </c>
    </row>
    <row r="7" spans="1:18" ht="138" customHeight="1">
      <c r="A7" s="35"/>
      <c r="B7" s="11"/>
      <c r="C7" s="33"/>
      <c r="D7" s="33"/>
      <c r="E7" s="33"/>
      <c r="F7" s="33"/>
      <c r="G7" s="33"/>
      <c r="H7" s="33"/>
      <c r="I7" s="33"/>
      <c r="J7" s="33"/>
      <c r="K7" s="33"/>
      <c r="L7" s="34"/>
      <c r="M7" s="33"/>
      <c r="N7" s="34"/>
    </row>
    <row r="8" spans="1:18" ht="33.75">
      <c r="A8" s="19">
        <v>1</v>
      </c>
      <c r="B8" s="11"/>
      <c r="C8" s="19">
        <v>2</v>
      </c>
      <c r="D8" s="19" t="s">
        <v>44</v>
      </c>
      <c r="E8" s="19" t="s">
        <v>23</v>
      </c>
      <c r="F8" s="19" t="s">
        <v>45</v>
      </c>
      <c r="G8" s="20">
        <v>6</v>
      </c>
      <c r="H8" s="19">
        <v>7</v>
      </c>
      <c r="I8" s="19">
        <v>8</v>
      </c>
      <c r="J8" s="20" t="s">
        <v>49</v>
      </c>
      <c r="K8" s="20" t="s">
        <v>50</v>
      </c>
      <c r="L8" s="20" t="s">
        <v>51</v>
      </c>
      <c r="M8" s="19">
        <v>12</v>
      </c>
      <c r="N8" s="19" t="s">
        <v>12</v>
      </c>
    </row>
    <row r="9" spans="1:18" ht="15.75">
      <c r="A9" s="9" t="s">
        <v>13</v>
      </c>
      <c r="B9" s="10">
        <v>16000.000000000002</v>
      </c>
      <c r="C9" s="15">
        <f>SUM(C10:C28)</f>
        <v>200</v>
      </c>
      <c r="D9" s="15">
        <f>C9*0.3</f>
        <v>60</v>
      </c>
      <c r="E9" s="15">
        <f>C9*0.3</f>
        <v>60</v>
      </c>
      <c r="F9" s="15">
        <f>C9*0.4</f>
        <v>80</v>
      </c>
      <c r="G9" s="15">
        <f>SUM(G10:G28)</f>
        <v>366.95</v>
      </c>
      <c r="H9" s="13">
        <f>SUM(H10:H28)</f>
        <v>323</v>
      </c>
      <c r="I9" s="13">
        <f>SUM(I10:I28)</f>
        <v>1050</v>
      </c>
      <c r="J9" s="17">
        <f>SUM(J10:J28)</f>
        <v>21.176634839713397</v>
      </c>
      <c r="K9" s="17">
        <v>4.9486672329791703E-2</v>
      </c>
      <c r="L9" s="15">
        <f>SUM(L10:L28)</f>
        <v>200</v>
      </c>
      <c r="M9" s="15">
        <f>C9-L9</f>
        <v>0</v>
      </c>
      <c r="N9" s="15">
        <f>SUM(N10:N28)</f>
        <v>200</v>
      </c>
      <c r="R9" s="5"/>
    </row>
    <row r="10" spans="1:18">
      <c r="A10" s="11" t="s">
        <v>24</v>
      </c>
      <c r="B10" s="11">
        <v>1676.6000000000001</v>
      </c>
      <c r="C10" s="16">
        <v>200</v>
      </c>
      <c r="D10" s="16">
        <f>D$9</f>
        <v>60</v>
      </c>
      <c r="E10" s="16">
        <f>E$9</f>
        <v>60</v>
      </c>
      <c r="F10" s="16">
        <f>F$9</f>
        <v>80</v>
      </c>
      <c r="G10" s="16">
        <v>47.650000000000006</v>
      </c>
      <c r="H10" s="14">
        <v>45</v>
      </c>
      <c r="I10" s="14">
        <v>117</v>
      </c>
      <c r="J10" s="18">
        <f>(H10/I10)/(H$9/I$9)</f>
        <v>1.2502976899261729</v>
      </c>
      <c r="K10" s="18">
        <f>J10/J$9</f>
        <v>5.9041377413820213E-2</v>
      </c>
      <c r="L10" s="16">
        <f>ROUND(((D10*G10)/G$9)+E10*K10+((F10*I10)/I$9),1)</f>
        <v>20.2</v>
      </c>
      <c r="M10" s="16"/>
      <c r="N10" s="16">
        <f>L10+M10</f>
        <v>20.2</v>
      </c>
      <c r="Q10" s="5"/>
      <c r="R10" s="5"/>
    </row>
    <row r="11" spans="1:18">
      <c r="A11" s="11" t="s">
        <v>25</v>
      </c>
      <c r="B11" s="11">
        <v>471.1</v>
      </c>
      <c r="C11" s="16"/>
      <c r="D11" s="16">
        <f t="shared" ref="D11:F28" si="0">D$9</f>
        <v>60</v>
      </c>
      <c r="E11" s="16">
        <f t="shared" si="0"/>
        <v>60</v>
      </c>
      <c r="F11" s="16">
        <f t="shared" si="0"/>
        <v>80</v>
      </c>
      <c r="G11" s="16">
        <v>12.13</v>
      </c>
      <c r="H11" s="14">
        <v>7</v>
      </c>
      <c r="I11" s="14">
        <v>78</v>
      </c>
      <c r="J11" s="18">
        <f t="shared" ref="J11:J28" si="1">(H11/I11)/(H$9/I$9)</f>
        <v>0.29173612764944035</v>
      </c>
      <c r="K11" s="18">
        <f t="shared" ref="K11:K28" si="2">J11/J$9</f>
        <v>1.3776321396558051E-2</v>
      </c>
      <c r="L11" s="16">
        <f t="shared" ref="L11:L28" si="3">ROUND(((D11*G11)/G$9)+E11*K11+((F11*I11)/I$9),1)</f>
        <v>8.8000000000000007</v>
      </c>
      <c r="M11" s="23"/>
      <c r="N11" s="16">
        <f t="shared" ref="N11:N28" si="4">L11+M11</f>
        <v>8.8000000000000007</v>
      </c>
      <c r="Q11" s="5"/>
      <c r="R11" s="5"/>
    </row>
    <row r="12" spans="1:18">
      <c r="A12" s="11" t="s">
        <v>26</v>
      </c>
      <c r="B12" s="11">
        <v>700.3</v>
      </c>
      <c r="C12" s="16"/>
      <c r="D12" s="16">
        <f t="shared" si="0"/>
        <v>60</v>
      </c>
      <c r="E12" s="16">
        <f t="shared" si="0"/>
        <v>60</v>
      </c>
      <c r="F12" s="16">
        <f t="shared" si="0"/>
        <v>80</v>
      </c>
      <c r="G12" s="16">
        <v>9.09</v>
      </c>
      <c r="H12" s="14">
        <v>19</v>
      </c>
      <c r="I12" s="14">
        <v>26</v>
      </c>
      <c r="J12" s="18">
        <f t="shared" si="1"/>
        <v>2.3755656108597285</v>
      </c>
      <c r="K12" s="18">
        <f t="shared" si="2"/>
        <v>0.11217861708625841</v>
      </c>
      <c r="L12" s="16">
        <f t="shared" si="3"/>
        <v>10.199999999999999</v>
      </c>
      <c r="M12" s="16"/>
      <c r="N12" s="16">
        <f t="shared" si="4"/>
        <v>10.199999999999999</v>
      </c>
      <c r="Q12" s="5"/>
      <c r="R12" s="5"/>
    </row>
    <row r="13" spans="1:18">
      <c r="A13" s="11" t="s">
        <v>27</v>
      </c>
      <c r="B13" s="11">
        <v>677.7</v>
      </c>
      <c r="C13" s="16"/>
      <c r="D13" s="16">
        <f t="shared" si="0"/>
        <v>60</v>
      </c>
      <c r="E13" s="16">
        <f t="shared" si="0"/>
        <v>60</v>
      </c>
      <c r="F13" s="16">
        <f t="shared" si="0"/>
        <v>80</v>
      </c>
      <c r="G13" s="16">
        <v>13.420000000000002</v>
      </c>
      <c r="H13" s="14">
        <v>28</v>
      </c>
      <c r="I13" s="14">
        <v>92</v>
      </c>
      <c r="J13" s="18">
        <f t="shared" si="1"/>
        <v>0.98936599811549342</v>
      </c>
      <c r="K13" s="18">
        <f t="shared" si="2"/>
        <v>4.6719698649196874E-2</v>
      </c>
      <c r="L13" s="16">
        <f t="shared" si="3"/>
        <v>12</v>
      </c>
      <c r="M13" s="16"/>
      <c r="N13" s="16">
        <f t="shared" si="4"/>
        <v>12</v>
      </c>
      <c r="Q13" s="5"/>
      <c r="R13" s="5"/>
    </row>
    <row r="14" spans="1:18">
      <c r="A14" s="11" t="s">
        <v>28</v>
      </c>
      <c r="B14" s="11">
        <v>767.9</v>
      </c>
      <c r="C14" s="16"/>
      <c r="D14" s="16">
        <f t="shared" si="0"/>
        <v>60</v>
      </c>
      <c r="E14" s="16">
        <f t="shared" si="0"/>
        <v>60</v>
      </c>
      <c r="F14" s="16">
        <f t="shared" si="0"/>
        <v>80</v>
      </c>
      <c r="G14" s="16">
        <v>16.54</v>
      </c>
      <c r="H14" s="14">
        <v>17</v>
      </c>
      <c r="I14" s="14">
        <v>42</v>
      </c>
      <c r="J14" s="18">
        <f t="shared" si="1"/>
        <v>1.3157894736842106</v>
      </c>
      <c r="K14" s="18">
        <f t="shared" si="2"/>
        <v>6.2134020992639379E-2</v>
      </c>
      <c r="L14" s="16">
        <f t="shared" si="3"/>
        <v>9.6</v>
      </c>
      <c r="M14" s="16"/>
      <c r="N14" s="16">
        <f t="shared" si="4"/>
        <v>9.6</v>
      </c>
      <c r="Q14" s="5"/>
      <c r="R14" s="5"/>
    </row>
    <row r="15" spans="1:18">
      <c r="A15" s="11" t="s">
        <v>29</v>
      </c>
      <c r="B15" s="11">
        <v>861.8</v>
      </c>
      <c r="C15" s="16"/>
      <c r="D15" s="16">
        <f t="shared" si="0"/>
        <v>60</v>
      </c>
      <c r="E15" s="16">
        <f t="shared" si="0"/>
        <v>60</v>
      </c>
      <c r="F15" s="16">
        <f t="shared" si="0"/>
        <v>80</v>
      </c>
      <c r="G15" s="16">
        <v>21.16</v>
      </c>
      <c r="H15" s="14">
        <v>14</v>
      </c>
      <c r="I15" s="14">
        <v>37</v>
      </c>
      <c r="J15" s="18">
        <f t="shared" si="1"/>
        <v>1.2300225922516945</v>
      </c>
      <c r="K15" s="18">
        <f t="shared" si="2"/>
        <v>5.8083949671974486E-2</v>
      </c>
      <c r="L15" s="16">
        <f t="shared" si="3"/>
        <v>9.8000000000000007</v>
      </c>
      <c r="M15" s="16"/>
      <c r="N15" s="16">
        <f t="shared" si="4"/>
        <v>9.8000000000000007</v>
      </c>
      <c r="Q15" s="5"/>
      <c r="R15" s="5"/>
    </row>
    <row r="16" spans="1:18">
      <c r="A16" s="11" t="s">
        <v>30</v>
      </c>
      <c r="B16" s="11">
        <v>683.6</v>
      </c>
      <c r="C16" s="16"/>
      <c r="D16" s="16">
        <f t="shared" si="0"/>
        <v>60</v>
      </c>
      <c r="E16" s="16">
        <f t="shared" si="0"/>
        <v>60</v>
      </c>
      <c r="F16" s="16">
        <f t="shared" si="0"/>
        <v>80</v>
      </c>
      <c r="G16" s="16">
        <v>18.48</v>
      </c>
      <c r="H16" s="14">
        <v>13</v>
      </c>
      <c r="I16" s="14">
        <v>57</v>
      </c>
      <c r="J16" s="18">
        <f t="shared" si="1"/>
        <v>0.74140459507902878</v>
      </c>
      <c r="K16" s="18">
        <f t="shared" si="2"/>
        <v>3.5010500992756551E-2</v>
      </c>
      <c r="L16" s="16">
        <f t="shared" si="3"/>
        <v>9.5</v>
      </c>
      <c r="M16" s="16"/>
      <c r="N16" s="16">
        <f t="shared" si="4"/>
        <v>9.5</v>
      </c>
      <c r="Q16" s="5"/>
      <c r="R16" s="5"/>
    </row>
    <row r="17" spans="1:18">
      <c r="A17" s="11" t="s">
        <v>31</v>
      </c>
      <c r="B17" s="11">
        <v>623.79999999999995</v>
      </c>
      <c r="C17" s="16"/>
      <c r="D17" s="16">
        <f t="shared" si="0"/>
        <v>60</v>
      </c>
      <c r="E17" s="16">
        <f t="shared" si="0"/>
        <v>60</v>
      </c>
      <c r="F17" s="16">
        <f t="shared" si="0"/>
        <v>80</v>
      </c>
      <c r="G17" s="16">
        <v>11.28</v>
      </c>
      <c r="H17" s="14">
        <v>12</v>
      </c>
      <c r="I17" s="14">
        <v>28</v>
      </c>
      <c r="J17" s="18">
        <f t="shared" si="1"/>
        <v>1.393188854489164</v>
      </c>
      <c r="K17" s="18">
        <f t="shared" si="2"/>
        <v>6.5788963403971099E-2</v>
      </c>
      <c r="L17" s="16">
        <f t="shared" si="3"/>
        <v>7.9</v>
      </c>
      <c r="M17" s="16"/>
      <c r="N17" s="16">
        <f t="shared" si="4"/>
        <v>7.9</v>
      </c>
      <c r="R17" s="5"/>
    </row>
    <row r="18" spans="1:18">
      <c r="A18" s="11" t="s">
        <v>32</v>
      </c>
      <c r="B18" s="11">
        <v>522.1</v>
      </c>
      <c r="C18" s="16"/>
      <c r="D18" s="16">
        <f t="shared" si="0"/>
        <v>60</v>
      </c>
      <c r="E18" s="16">
        <f t="shared" si="0"/>
        <v>60</v>
      </c>
      <c r="F18" s="16">
        <f t="shared" si="0"/>
        <v>80</v>
      </c>
      <c r="G18" s="16">
        <v>10.68</v>
      </c>
      <c r="H18" s="14">
        <v>9</v>
      </c>
      <c r="I18" s="14">
        <v>30</v>
      </c>
      <c r="J18" s="18">
        <f t="shared" si="1"/>
        <v>0.9752321981424148</v>
      </c>
      <c r="K18" s="18">
        <f t="shared" si="2"/>
        <v>4.6052274382779763E-2</v>
      </c>
      <c r="L18" s="16">
        <f t="shared" si="3"/>
        <v>6.8</v>
      </c>
      <c r="M18" s="24"/>
      <c r="N18" s="16">
        <f t="shared" si="4"/>
        <v>6.8</v>
      </c>
      <c r="R18" s="5"/>
    </row>
    <row r="19" spans="1:18">
      <c r="A19" s="11" t="s">
        <v>33</v>
      </c>
      <c r="B19" s="11">
        <v>351.2</v>
      </c>
      <c r="C19" s="16"/>
      <c r="D19" s="16">
        <f t="shared" si="0"/>
        <v>60</v>
      </c>
      <c r="E19" s="16">
        <f t="shared" si="0"/>
        <v>60</v>
      </c>
      <c r="F19" s="16">
        <f t="shared" si="0"/>
        <v>80</v>
      </c>
      <c r="G19" s="16">
        <v>6.09</v>
      </c>
      <c r="H19" s="14">
        <v>14</v>
      </c>
      <c r="I19" s="14">
        <v>51</v>
      </c>
      <c r="J19" s="18">
        <f t="shared" si="1"/>
        <v>0.89236933163358223</v>
      </c>
      <c r="K19" s="18">
        <f t="shared" si="2"/>
        <v>4.2139336036530507E-2</v>
      </c>
      <c r="L19" s="16">
        <f t="shared" si="3"/>
        <v>7.4</v>
      </c>
      <c r="M19" s="24"/>
      <c r="N19" s="16">
        <f t="shared" si="4"/>
        <v>7.4</v>
      </c>
      <c r="R19" s="5"/>
    </row>
    <row r="20" spans="1:18">
      <c r="A20" s="11" t="s">
        <v>34</v>
      </c>
      <c r="B20" s="11">
        <v>794</v>
      </c>
      <c r="C20" s="16"/>
      <c r="D20" s="16">
        <f t="shared" si="0"/>
        <v>60</v>
      </c>
      <c r="E20" s="16">
        <f t="shared" si="0"/>
        <v>60</v>
      </c>
      <c r="F20" s="16">
        <f t="shared" si="0"/>
        <v>80</v>
      </c>
      <c r="G20" s="16">
        <v>8.16</v>
      </c>
      <c r="H20" s="14">
        <v>25</v>
      </c>
      <c r="I20" s="14">
        <v>36</v>
      </c>
      <c r="J20" s="18">
        <f t="shared" si="1"/>
        <v>2.2574819401444786</v>
      </c>
      <c r="K20" s="18">
        <f t="shared" si="2"/>
        <v>0.10660248699717538</v>
      </c>
      <c r="L20" s="16">
        <f t="shared" si="3"/>
        <v>10.5</v>
      </c>
      <c r="M20" s="16"/>
      <c r="N20" s="16">
        <f t="shared" si="4"/>
        <v>10.5</v>
      </c>
      <c r="Q20" s="5"/>
      <c r="R20" s="5"/>
    </row>
    <row r="21" spans="1:18">
      <c r="A21" s="11" t="s">
        <v>35</v>
      </c>
      <c r="B21" s="11">
        <v>941.2</v>
      </c>
      <c r="C21" s="16"/>
      <c r="D21" s="16">
        <f t="shared" si="0"/>
        <v>60</v>
      </c>
      <c r="E21" s="16">
        <f t="shared" si="0"/>
        <v>60</v>
      </c>
      <c r="F21" s="16">
        <f t="shared" si="0"/>
        <v>80</v>
      </c>
      <c r="G21" s="16">
        <v>24.62</v>
      </c>
      <c r="H21" s="14">
        <v>12</v>
      </c>
      <c r="I21" s="14">
        <v>61</v>
      </c>
      <c r="J21" s="18">
        <f t="shared" si="1"/>
        <v>0.6394965233720753</v>
      </c>
      <c r="K21" s="18">
        <f t="shared" si="2"/>
        <v>3.0198212710019521E-2</v>
      </c>
      <c r="L21" s="16">
        <f t="shared" si="3"/>
        <v>10.5</v>
      </c>
      <c r="M21" s="16"/>
      <c r="N21" s="16">
        <f t="shared" si="4"/>
        <v>10.5</v>
      </c>
      <c r="Q21" s="5"/>
      <c r="R21" s="5"/>
    </row>
    <row r="22" spans="1:18">
      <c r="A22" s="11" t="s">
        <v>36</v>
      </c>
      <c r="B22" s="11">
        <v>1074.3</v>
      </c>
      <c r="C22" s="16"/>
      <c r="D22" s="16">
        <f t="shared" si="0"/>
        <v>60</v>
      </c>
      <c r="E22" s="16">
        <f t="shared" si="0"/>
        <v>60</v>
      </c>
      <c r="F22" s="16">
        <f t="shared" si="0"/>
        <v>80</v>
      </c>
      <c r="G22" s="16">
        <v>27.73</v>
      </c>
      <c r="H22" s="14">
        <v>17</v>
      </c>
      <c r="I22" s="14">
        <v>78</v>
      </c>
      <c r="J22" s="18">
        <f t="shared" si="1"/>
        <v>0.708502024291498</v>
      </c>
      <c r="K22" s="18">
        <f t="shared" si="2"/>
        <v>3.3456780534498125E-2</v>
      </c>
      <c r="L22" s="16">
        <f t="shared" si="3"/>
        <v>12.5</v>
      </c>
      <c r="M22" s="16"/>
      <c r="N22" s="16">
        <f t="shared" si="4"/>
        <v>12.5</v>
      </c>
      <c r="Q22" s="5"/>
      <c r="R22" s="5"/>
    </row>
    <row r="23" spans="1:18">
      <c r="A23" s="11" t="s">
        <v>37</v>
      </c>
      <c r="B23" s="11">
        <v>912.6</v>
      </c>
      <c r="C23" s="16"/>
      <c r="D23" s="16">
        <f t="shared" si="0"/>
        <v>60</v>
      </c>
      <c r="E23" s="16">
        <f t="shared" si="0"/>
        <v>60</v>
      </c>
      <c r="F23" s="16">
        <f t="shared" si="0"/>
        <v>80</v>
      </c>
      <c r="G23" s="16">
        <v>20.67</v>
      </c>
      <c r="H23" s="14">
        <v>24</v>
      </c>
      <c r="I23" s="14">
        <v>39</v>
      </c>
      <c r="J23" s="18">
        <f t="shared" si="1"/>
        <v>2.0004763038818769</v>
      </c>
      <c r="K23" s="18">
        <f t="shared" si="2"/>
        <v>9.4466203862112366E-2</v>
      </c>
      <c r="L23" s="16">
        <f t="shared" si="3"/>
        <v>12</v>
      </c>
      <c r="M23" s="16"/>
      <c r="N23" s="16">
        <f t="shared" si="4"/>
        <v>12</v>
      </c>
      <c r="Q23" s="5"/>
      <c r="R23" s="5"/>
    </row>
    <row r="24" spans="1:18">
      <c r="A24" s="11" t="s">
        <v>38</v>
      </c>
      <c r="B24" s="11">
        <v>1422.7</v>
      </c>
      <c r="C24" s="16"/>
      <c r="D24" s="16">
        <f t="shared" si="0"/>
        <v>60</v>
      </c>
      <c r="E24" s="16">
        <f t="shared" si="0"/>
        <v>60</v>
      </c>
      <c r="F24" s="16">
        <f t="shared" si="0"/>
        <v>80</v>
      </c>
      <c r="G24" s="16">
        <v>38.21</v>
      </c>
      <c r="H24" s="14">
        <v>6</v>
      </c>
      <c r="I24" s="14">
        <v>59</v>
      </c>
      <c r="J24" s="18">
        <f t="shared" si="1"/>
        <v>0.33058718581098812</v>
      </c>
      <c r="K24" s="18">
        <f t="shared" si="2"/>
        <v>1.5610940468738906E-2</v>
      </c>
      <c r="L24" s="16">
        <f t="shared" si="3"/>
        <v>11.7</v>
      </c>
      <c r="M24" s="16"/>
      <c r="N24" s="16">
        <f t="shared" si="4"/>
        <v>11.7</v>
      </c>
      <c r="Q24" s="5"/>
      <c r="R24" s="5"/>
    </row>
    <row r="25" spans="1:18">
      <c r="A25" s="11" t="s">
        <v>39</v>
      </c>
      <c r="B25" s="11">
        <v>922.4</v>
      </c>
      <c r="C25" s="16"/>
      <c r="D25" s="16">
        <f t="shared" si="0"/>
        <v>60</v>
      </c>
      <c r="E25" s="16">
        <f t="shared" si="0"/>
        <v>60</v>
      </c>
      <c r="F25" s="16">
        <f t="shared" si="0"/>
        <v>80</v>
      </c>
      <c r="G25" s="16">
        <v>24.75</v>
      </c>
      <c r="H25" s="14">
        <v>11</v>
      </c>
      <c r="I25" s="14">
        <v>65</v>
      </c>
      <c r="J25" s="18">
        <f t="shared" si="1"/>
        <v>0.55013098356751611</v>
      </c>
      <c r="K25" s="18">
        <f t="shared" si="2"/>
        <v>2.5978206062080896E-2</v>
      </c>
      <c r="L25" s="16">
        <f t="shared" si="3"/>
        <v>10.6</v>
      </c>
      <c r="M25" s="16"/>
      <c r="N25" s="16">
        <f t="shared" si="4"/>
        <v>10.6</v>
      </c>
      <c r="Q25" s="5"/>
      <c r="R25" s="5"/>
    </row>
    <row r="26" spans="1:18">
      <c r="A26" s="11" t="s">
        <v>40</v>
      </c>
      <c r="B26" s="11">
        <v>1116.9000000000001</v>
      </c>
      <c r="C26" s="16"/>
      <c r="D26" s="16">
        <f t="shared" si="0"/>
        <v>60</v>
      </c>
      <c r="E26" s="16">
        <f t="shared" si="0"/>
        <v>60</v>
      </c>
      <c r="F26" s="16">
        <f t="shared" si="0"/>
        <v>80</v>
      </c>
      <c r="G26" s="16">
        <v>25.54</v>
      </c>
      <c r="H26" s="14">
        <v>18</v>
      </c>
      <c r="I26" s="14">
        <v>52</v>
      </c>
      <c r="J26" s="18">
        <f t="shared" si="1"/>
        <v>1.1252679209335557</v>
      </c>
      <c r="K26" s="18">
        <f t="shared" si="2"/>
        <v>5.3137239672438198E-2</v>
      </c>
      <c r="L26" s="16">
        <f t="shared" si="3"/>
        <v>11.3</v>
      </c>
      <c r="M26" s="16"/>
      <c r="N26" s="16">
        <f t="shared" si="4"/>
        <v>11.3</v>
      </c>
      <c r="Q26" s="5"/>
      <c r="R26" s="5"/>
    </row>
    <row r="27" spans="1:18">
      <c r="A27" s="11" t="s">
        <v>41</v>
      </c>
      <c r="B27" s="11">
        <v>879.6</v>
      </c>
      <c r="C27" s="16"/>
      <c r="D27" s="16">
        <f t="shared" si="0"/>
        <v>60</v>
      </c>
      <c r="E27" s="16">
        <f t="shared" si="0"/>
        <v>60</v>
      </c>
      <c r="F27" s="16">
        <f t="shared" si="0"/>
        <v>80</v>
      </c>
      <c r="G27" s="16">
        <v>18.77</v>
      </c>
      <c r="H27" s="14">
        <v>19</v>
      </c>
      <c r="I27" s="14">
        <v>66</v>
      </c>
      <c r="J27" s="18">
        <f t="shared" si="1"/>
        <v>0.93582887700534767</v>
      </c>
      <c r="K27" s="18">
        <f t="shared" si="2"/>
        <v>4.4191576427919987E-2</v>
      </c>
      <c r="L27" s="16">
        <f t="shared" si="3"/>
        <v>10.7</v>
      </c>
      <c r="M27" s="16"/>
      <c r="N27" s="16">
        <f t="shared" si="4"/>
        <v>10.7</v>
      </c>
      <c r="Q27" s="5"/>
      <c r="R27" s="5"/>
    </row>
    <row r="28" spans="1:18">
      <c r="A28" s="11" t="s">
        <v>42</v>
      </c>
      <c r="B28" s="11">
        <v>600.20000000000005</v>
      </c>
      <c r="C28" s="16"/>
      <c r="D28" s="16">
        <f t="shared" si="0"/>
        <v>60</v>
      </c>
      <c r="E28" s="16">
        <f t="shared" si="0"/>
        <v>60</v>
      </c>
      <c r="F28" s="16">
        <f t="shared" si="0"/>
        <v>80</v>
      </c>
      <c r="G28" s="16">
        <v>11.98</v>
      </c>
      <c r="H28" s="14">
        <v>13</v>
      </c>
      <c r="I28" s="14">
        <v>36</v>
      </c>
      <c r="J28" s="18">
        <f t="shared" si="1"/>
        <v>1.1738906088751289</v>
      </c>
      <c r="K28" s="18">
        <f t="shared" si="2"/>
        <v>5.5433293238531196E-2</v>
      </c>
      <c r="L28" s="16">
        <f t="shared" si="3"/>
        <v>8</v>
      </c>
      <c r="M28" s="16"/>
      <c r="N28" s="16">
        <f t="shared" si="4"/>
        <v>8</v>
      </c>
      <c r="R28" s="5"/>
    </row>
  </sheetData>
  <mergeCells count="14">
    <mergeCell ref="A3:N4"/>
    <mergeCell ref="K6:K7"/>
    <mergeCell ref="L6:L7"/>
    <mergeCell ref="M6:M7"/>
    <mergeCell ref="N6:N7"/>
    <mergeCell ref="A6:A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A2:M2 A3">
    <cfRule type="expression" dxfId="43" priority="1">
      <formula>LockedByCondition()</formula>
    </cfRule>
    <cfRule type="expression" dxfId="42" priority="2">
      <formula>HasError()</formula>
    </cfRule>
  </conditionalFormatting>
  <conditionalFormatting sqref="E8:F8">
    <cfRule type="expression" dxfId="41" priority="3">
      <formula>LockedByCondition()</formula>
    </cfRule>
    <cfRule type="expression" dxfId="40" priority="5">
      <formula>HasError()</formula>
    </cfRule>
  </conditionalFormatting>
  <conditionalFormatting sqref="C8:D8 G8:K8">
    <cfRule type="expression" dxfId="39" priority="4">
      <formula>LockedByCondition()</formula>
    </cfRule>
    <cfRule type="expression" dxfId="38" priority="6">
      <formula>HasError()</formula>
    </cfRule>
  </conditionalFormatting>
  <conditionalFormatting sqref="C8">
    <cfRule type="expression" dxfId="37" priority="7">
      <formula>Locked()</formula>
    </cfRule>
  </conditionalFormatting>
  <conditionalFormatting sqref="L8:N8">
    <cfRule type="expression" dxfId="36" priority="8">
      <formula>LockedByCondition()</formula>
    </cfRule>
    <cfRule type="expression" dxfId="35" priority="9">
      <formula>HasError()</formula>
    </cfRule>
  </conditionalFormatting>
  <conditionalFormatting sqref="H6:H7">
    <cfRule type="expression" dxfId="34" priority="10">
      <formula>LockedByCondition()</formula>
    </cfRule>
    <cfRule type="expression" dxfId="33" priority="14">
      <formula>HasError()</formula>
    </cfRule>
  </conditionalFormatting>
  <conditionalFormatting sqref="D6:D7">
    <cfRule type="expression" dxfId="32" priority="11">
      <formula>LockedByCondition()</formula>
    </cfRule>
    <cfRule type="expression" dxfId="31" priority="20">
      <formula>HasError()</formula>
    </cfRule>
  </conditionalFormatting>
  <conditionalFormatting sqref="G6:G7">
    <cfRule type="expression" dxfId="30" priority="12">
      <formula>LockedByCondition()</formula>
    </cfRule>
    <cfRule type="expression" dxfId="29" priority="21">
      <formula>HasError()</formula>
    </cfRule>
  </conditionalFormatting>
  <conditionalFormatting sqref="I6:I7">
    <cfRule type="expression" dxfId="28" priority="13">
      <formula>LockedByCondition()</formula>
    </cfRule>
    <cfRule type="expression" dxfId="27" priority="22">
      <formula>HasError()</formula>
    </cfRule>
  </conditionalFormatting>
  <conditionalFormatting sqref="L6:N7">
    <cfRule type="expression" dxfId="26" priority="15">
      <formula>LockedByCondition()</formula>
    </cfRule>
    <cfRule type="expression" dxfId="25" priority="23">
      <formula>HasError()</formula>
    </cfRule>
  </conditionalFormatting>
  <conditionalFormatting sqref="L6:L7">
    <cfRule type="expression" dxfId="24" priority="16">
      <formula>LockedByCondition()</formula>
    </cfRule>
    <cfRule type="expression" dxfId="23" priority="24">
      <formula>HasError()</formula>
    </cfRule>
  </conditionalFormatting>
  <conditionalFormatting sqref="J6:J7">
    <cfRule type="expression" dxfId="22" priority="17">
      <formula>LockedByCondition()</formula>
    </cfRule>
    <cfRule type="expression" dxfId="21" priority="25">
      <formula>HasError()</formula>
    </cfRule>
  </conditionalFormatting>
  <conditionalFormatting sqref="K6:K7">
    <cfRule type="expression" dxfId="20" priority="18">
      <formula>LockedByCondition()</formula>
    </cfRule>
    <cfRule type="expression" dxfId="19" priority="26">
      <formula>HasError()</formula>
    </cfRule>
  </conditionalFormatting>
  <conditionalFormatting sqref="E6:F7">
    <cfRule type="expression" dxfId="18" priority="19">
      <formula>LockedByCondition()</formula>
    </cfRule>
    <cfRule type="expression" dxfId="17" priority="27">
      <formula>HasError()</formula>
    </cfRule>
  </conditionalFormatting>
  <conditionalFormatting sqref="A9">
    <cfRule type="expression" dxfId="16" priority="28">
      <formula>Locked()</formula>
    </cfRule>
    <cfRule type="expression" dxfId="15" priority="34">
      <formula>LockedByCondition()</formula>
    </cfRule>
    <cfRule type="expression" dxfId="14" priority="40">
      <formula>HasError()</formula>
    </cfRule>
  </conditionalFormatting>
  <conditionalFormatting sqref="B9">
    <cfRule type="expression" dxfId="13" priority="29">
      <formula>Locked()</formula>
    </cfRule>
    <cfRule type="expression" dxfId="12" priority="35">
      <formula>LockedByCondition()</formula>
    </cfRule>
    <cfRule type="expression" dxfId="11" priority="41">
      <formula>HasError()</formula>
    </cfRule>
  </conditionalFormatting>
  <conditionalFormatting sqref="C9:F9">
    <cfRule type="expression" dxfId="10" priority="30">
      <formula>Locked()</formula>
    </cfRule>
    <cfRule type="expression" dxfId="9" priority="36">
      <formula>LockedByCondition()</formula>
    </cfRule>
    <cfRule type="expression" dxfId="8" priority="42">
      <formula>HasError()</formula>
    </cfRule>
  </conditionalFormatting>
  <conditionalFormatting sqref="L9:N9">
    <cfRule type="expression" dxfId="7" priority="31">
      <formula>Locked()</formula>
    </cfRule>
    <cfRule type="expression" dxfId="6" priority="37">
      <formula>LockedByCondition()</formula>
    </cfRule>
    <cfRule type="expression" dxfId="5" priority="43">
      <formula>HasError()</formula>
    </cfRule>
  </conditionalFormatting>
  <conditionalFormatting sqref="G9:K9">
    <cfRule type="expression" dxfId="4" priority="32">
      <formula>Locked()</formula>
    </cfRule>
    <cfRule type="expression" dxfId="3" priority="38">
      <formula>LockedByCondition()</formula>
    </cfRule>
    <cfRule type="expression" dxfId="2" priority="44">
      <formula>HasError()</formula>
    </cfRule>
  </conditionalFormatting>
  <conditionalFormatting sqref="A8">
    <cfRule type="expression" dxfId="1" priority="33">
      <formula>LockedByCondition()</formula>
    </cfRule>
    <cfRule type="expression" dxfId="0" priority="39">
      <formula>HasError()</formula>
    </cfRule>
  </conditionalFormatting>
  <dataValidations count="1">
    <dataValidation allowBlank="1" showInputMessage="1" showErrorMessage="1" sqref="A8:A9 A3 B9:N9 C8:N8"/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ОЧГ(ГО)2020</vt:lpstr>
      <vt:lpstr>ОЧГ(МР)2020</vt:lpstr>
      <vt:lpstr>ОЧГ(МР)2021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Е.А.</dc:creator>
  <cp:lastModifiedBy>minfin user</cp:lastModifiedBy>
  <cp:lastPrinted>2019-10-10T09:41:57Z</cp:lastPrinted>
  <dcterms:created xsi:type="dcterms:W3CDTF">2018-11-29T11:50:46Z</dcterms:created>
  <dcterms:modified xsi:type="dcterms:W3CDTF">2019-10-10T09:42:03Z</dcterms:modified>
</cp:coreProperties>
</file>