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codeName="ЭтаКнига" defaultThemeVersion="124226"/>
  <bookViews>
    <workbookView xWindow="0" yWindow="255" windowWidth="11880" windowHeight="6765" tabRatio="676"/>
  </bookViews>
  <sheets>
    <sheet name="объем усл." sheetId="38" r:id="rId1"/>
    <sheet name="Объемы ассигн без имущ и на" sheetId="39" r:id="rId2"/>
    <sheet name="Объемы ассигн на имущ и нал " sheetId="41" r:id="rId3"/>
    <sheet name="Объемы бюдж ассигн 2020" sheetId="40" r:id="rId4"/>
    <sheet name="Лист1" sheetId="42" r:id="rId5"/>
  </sheets>
  <definedNames>
    <definedName name="_xlnm._FilterDatabase" localSheetId="1" hidden="1">'Объемы ассигн без имущ и на'!$B$6:$M$68</definedName>
    <definedName name="_xlnm.Print_Titles" localSheetId="4">Лист1!$6:$9</definedName>
    <definedName name="_xlnm.Print_Titles" localSheetId="0">'объем усл.'!$9:$11</definedName>
    <definedName name="_xlnm.Print_Titles" localSheetId="1">'Объемы ассигн без имущ и на'!$4:$6</definedName>
    <definedName name="_xlnm.Print_Titles" localSheetId="2">'Объемы ассигн на имущ и нал '!$9:$11</definedName>
    <definedName name="_xlnm.Print_Titles" localSheetId="3">'Объемы бюдж ассигн 2020'!$9:$11</definedName>
    <definedName name="_xlnm.Print_Area" localSheetId="0">'объем усл.'!$A$1:$I$39</definedName>
    <definedName name="_xlnm.Print_Area" localSheetId="1">'Объемы ассигн без имущ и на'!$B$1:$M$99</definedName>
    <definedName name="_xlnm.Print_Area" localSheetId="2">'Объемы ассигн на имущ и нал '!$B$5:$J$23</definedName>
    <definedName name="_xlnm.Print_Area" localSheetId="3">'Объемы бюдж ассигн 2020'!$B$5:$J$29</definedName>
  </definedNames>
  <calcPr calcId="125725"/>
</workbook>
</file>

<file path=xl/calcChain.xml><?xml version="1.0" encoding="utf-8"?>
<calcChain xmlns="http://schemas.openxmlformats.org/spreadsheetml/2006/main">
  <c r="L54" i="39"/>
  <c r="K54"/>
  <c r="J54"/>
  <c r="J45"/>
  <c r="L41"/>
  <c r="K41"/>
  <c r="J41"/>
  <c r="K28" i="42"/>
  <c r="H28"/>
  <c r="E28"/>
  <c r="B28"/>
  <c r="I66" i="39"/>
  <c r="I27"/>
  <c r="G19" i="40"/>
  <c r="G18"/>
  <c r="G35" i="38"/>
  <c r="H35" s="1"/>
  <c r="I35" s="1"/>
  <c r="G38"/>
  <c r="I38"/>
  <c r="H38"/>
  <c r="F38"/>
  <c r="H37"/>
  <c r="I37" s="1"/>
  <c r="G37"/>
  <c r="G36"/>
  <c r="H36" s="1"/>
  <c r="I36" s="1"/>
  <c r="F18"/>
  <c r="F19"/>
  <c r="G19" s="1"/>
  <c r="H19" s="1"/>
  <c r="I19" s="1"/>
  <c r="G21"/>
  <c r="H21" s="1"/>
  <c r="I21" s="1"/>
  <c r="F20"/>
  <c r="G20"/>
  <c r="H20" s="1"/>
  <c r="I20" s="1"/>
  <c r="J22" i="39"/>
  <c r="J58"/>
  <c r="M64"/>
  <c r="M22"/>
  <c r="G26" i="40"/>
  <c r="H20" i="41"/>
  <c r="I20"/>
  <c r="J20"/>
  <c r="G20"/>
  <c r="J67" i="39"/>
  <c r="K67"/>
  <c r="L67"/>
  <c r="I67"/>
  <c r="I78"/>
  <c r="H26" i="40"/>
  <c r="I26"/>
  <c r="J26"/>
  <c r="M74" i="39"/>
  <c r="M75"/>
  <c r="M76"/>
  <c r="M77"/>
  <c r="J78"/>
  <c r="K78"/>
  <c r="M78"/>
  <c r="J63"/>
  <c r="K63"/>
  <c r="L63"/>
  <c r="I63"/>
  <c r="M57"/>
  <c r="J24"/>
  <c r="K24"/>
  <c r="L24"/>
  <c r="I25"/>
  <c r="I24"/>
  <c r="J26"/>
  <c r="I26"/>
  <c r="L78"/>
  <c r="L26"/>
  <c r="K26"/>
  <c r="K76" s="1"/>
  <c r="I35" i="40" s="1"/>
  <c r="K65" i="39"/>
  <c r="J65"/>
  <c r="J76" s="1"/>
  <c r="H35" i="40" s="1"/>
  <c r="I65" i="39"/>
  <c r="I76"/>
  <c r="G35" i="40" s="1"/>
  <c r="L65" i="39"/>
  <c r="L76" s="1"/>
  <c r="J35" i="40" s="1"/>
  <c r="I77" i="39"/>
  <c r="G36" i="40"/>
  <c r="L25" i="39"/>
  <c r="K25"/>
  <c r="K75" s="1"/>
  <c r="I34" i="40" s="1"/>
  <c r="J25" i="39"/>
  <c r="I64"/>
  <c r="I75" s="1"/>
  <c r="G34" i="40" s="1"/>
  <c r="G15" i="38"/>
  <c r="H15"/>
  <c r="I15" s="1"/>
  <c r="G16"/>
  <c r="H16" s="1"/>
  <c r="I16" s="1"/>
  <c r="G17"/>
  <c r="H17"/>
  <c r="I17" s="1"/>
  <c r="K58" i="39"/>
  <c r="J59"/>
  <c r="J71" s="1"/>
  <c r="K59"/>
  <c r="K71"/>
  <c r="L59"/>
  <c r="L71"/>
  <c r="J31" i="40" s="1"/>
  <c r="L58" i="39"/>
  <c r="L57" s="1"/>
  <c r="I58"/>
  <c r="J21"/>
  <c r="K21"/>
  <c r="K70" s="1"/>
  <c r="L21"/>
  <c r="L70" s="1"/>
  <c r="I21"/>
  <c r="I20" s="1"/>
  <c r="M79"/>
  <c r="M99"/>
  <c r="I68"/>
  <c r="J28"/>
  <c r="J79" s="1"/>
  <c r="I23"/>
  <c r="I22"/>
  <c r="I72" s="1"/>
  <c r="L61"/>
  <c r="L73" s="1"/>
  <c r="J33" i="40" s="1"/>
  <c r="L60" i="39"/>
  <c r="L23"/>
  <c r="J23"/>
  <c r="K23"/>
  <c r="K73" s="1"/>
  <c r="I28"/>
  <c r="I59"/>
  <c r="I71" s="1"/>
  <c r="J60"/>
  <c r="K60"/>
  <c r="K72" s="1"/>
  <c r="I61"/>
  <c r="J61"/>
  <c r="J73" s="1"/>
  <c r="K61"/>
  <c r="M95"/>
  <c r="M72"/>
  <c r="M96"/>
  <c r="M73"/>
  <c r="M69" s="1"/>
  <c r="M97"/>
  <c r="M98"/>
  <c r="M94"/>
  <c r="E18" i="38"/>
  <c r="E33"/>
  <c r="J68" i="39"/>
  <c r="J27"/>
  <c r="K66"/>
  <c r="K77" s="1"/>
  <c r="I36" i="40" s="1"/>
  <c r="J70" i="39"/>
  <c r="H30" i="40"/>
  <c r="J66" i="39"/>
  <c r="J77"/>
  <c r="H36" i="40" s="1"/>
  <c r="K68" i="39"/>
  <c r="J64"/>
  <c r="J75"/>
  <c r="H34" i="40" s="1"/>
  <c r="L64" i="39"/>
  <c r="L75" s="1"/>
  <c r="J34" i="40" s="1"/>
  <c r="K62" i="39"/>
  <c r="K74"/>
  <c r="K28"/>
  <c r="L27"/>
  <c r="K27"/>
  <c r="L28"/>
  <c r="L68"/>
  <c r="L79" s="1"/>
  <c r="J38" i="40" s="1"/>
  <c r="J98" i="39"/>
  <c r="L66"/>
  <c r="L77" s="1"/>
  <c r="J36" i="40" s="1"/>
  <c r="K98" i="39"/>
  <c r="K22"/>
  <c r="L22"/>
  <c r="L72" s="1"/>
  <c r="J32" i="40" s="1"/>
  <c r="J72" i="39"/>
  <c r="J20"/>
  <c r="I79"/>
  <c r="G38" i="40"/>
  <c r="I62" i="39"/>
  <c r="I74"/>
  <c r="L62"/>
  <c r="L74"/>
  <c r="J62"/>
  <c r="J74"/>
  <c r="K64"/>
  <c r="I57"/>
  <c r="J94"/>
  <c r="H32" i="40"/>
  <c r="J96" i="39"/>
  <c r="I99"/>
  <c r="I73"/>
  <c r="K79"/>
  <c r="I38" i="40" s="1"/>
  <c r="K20" i="39"/>
  <c r="I97"/>
  <c r="G33" i="40"/>
  <c r="K99" i="39"/>
  <c r="K57"/>
  <c r="I31" i="40"/>
  <c r="K95" i="39"/>
  <c r="I98"/>
  <c r="J99" l="1"/>
  <c r="H38" i="40"/>
  <c r="H33"/>
  <c r="J97" i="39"/>
  <c r="G32" i="40"/>
  <c r="I96" i="39"/>
  <c r="K94"/>
  <c r="K69"/>
  <c r="I30" i="40"/>
  <c r="J69" i="39"/>
  <c r="H31" i="40"/>
  <c r="J95" i="39"/>
  <c r="I95"/>
  <c r="G31" i="40"/>
  <c r="K96" i="39"/>
  <c r="I32" i="40"/>
  <c r="K97" i="39"/>
  <c r="I33" i="40"/>
  <c r="L69" i="39"/>
  <c r="J30" i="40"/>
  <c r="J57" i="39"/>
  <c r="I70"/>
  <c r="L20"/>
  <c r="I69" l="1"/>
  <c r="I94"/>
  <c r="G30" i="40"/>
</calcChain>
</file>

<file path=xl/sharedStrings.xml><?xml version="1.0" encoding="utf-8"?>
<sst xmlns="http://schemas.openxmlformats.org/spreadsheetml/2006/main" count="751" uniqueCount="171">
  <si>
    <t>Наименование государственной услуги (работы)</t>
  </si>
  <si>
    <t>I. Государственные услуги</t>
  </si>
  <si>
    <t>Показатель объема государственной услуги (работы)</t>
  </si>
  <si>
    <t>наименование</t>
  </si>
  <si>
    <t>наименование единицы измерения</t>
  </si>
  <si>
    <t>Значения показателей объема государственных услуг (работ)</t>
  </si>
  <si>
    <t>Код расходов по БК</t>
  </si>
  <si>
    <t>раздел</t>
  </si>
  <si>
    <t>целевая статья</t>
  </si>
  <si>
    <t>вид расходов</t>
  </si>
  <si>
    <t>Всего</t>
  </si>
  <si>
    <t>Таблица № 1</t>
  </si>
  <si>
    <t>Таблица № 2</t>
  </si>
  <si>
    <t>Таблица № 3</t>
  </si>
  <si>
    <t>Таблица № 4</t>
  </si>
  <si>
    <t xml:space="preserve">Объемы бюджетных ассигнований на финансовое обеспечение выполнения государственного задания на оказание государственных услуг (выполнение работ), тыс. рублей </t>
  </si>
  <si>
    <t>глава</t>
  </si>
  <si>
    <t>Показатели объема государственных услуг (работ)</t>
  </si>
  <si>
    <t>II. Работы *</t>
  </si>
  <si>
    <t>* - показатель указывается в случае, если установленный в государственном задании показатель объема работы имеет количественное выражение</t>
  </si>
  <si>
    <t>Всего по работам и услугам</t>
  </si>
  <si>
    <t>Объемы бюжетных ассигнований областного бюджета на предоставление субсидий на финансовое обеспечение выполнения государственного задания на оказание государственных услуг (выполнение работ)</t>
  </si>
  <si>
    <t>подраз-дел</t>
  </si>
  <si>
    <t>2017 год</t>
  </si>
  <si>
    <t>2019 год</t>
  </si>
  <si>
    <t>Объемы бюджетных ассигнований на финансовое обеспечение выполнения государственного задания на оказание государственных услуг (выполнение работ) (с учетом платы за оказание услуг), за исключением затрат на уплату налогов и содержание имущества учреждений, не используемого для оказания государственных услуг (выполнения работ) и для общехозяйственных нужд, тыс. рублей</t>
  </si>
  <si>
    <t>Объемы бюжетных ассигнований областного бюджета на предоставление субсидий на финансовое обеспечение выполнения государственного задания на оказание государственных услуг (выполнение работ) в части затрат на уплату налогов и содержание имущества учреждений, не используемого для оказания государственных услуг (выполнения работ) и для общехозяйственных нужд</t>
  </si>
  <si>
    <t>Объемы бюджетных ассигнований на финансовое обеспечение выполнения государственного задания на оказание государственных услуг (выполнение работ) в части затрат на уплату налогов и содержание имущества учреждений, не используемого для оказания государственных услуг (выполнения работ) и для общехозяйственных нужд, тыс. рублей</t>
  </si>
  <si>
    <t>ПРИЛОЖЕНИЕ</t>
  </si>
  <si>
    <t>Библиотечное, библиографическое и информационное обслуживание пользователей библиотеки</t>
  </si>
  <si>
    <t>количество посещений</t>
  </si>
  <si>
    <t xml:space="preserve">Формирование, учет, изучение, обеспечение физического сохранения и безопасности фондов библиотеки </t>
  </si>
  <si>
    <t>количество документов</t>
  </si>
  <si>
    <t>Библиографическая обработка документов и создание каталогов</t>
  </si>
  <si>
    <t>количество проведенных мероприятий</t>
  </si>
  <si>
    <t>Публичный показ музейных предметов, музейных коллекций</t>
  </si>
  <si>
    <t>число посетителей</t>
  </si>
  <si>
    <t>человек</t>
  </si>
  <si>
    <t>Создание экспозиций (выставок) музеев, организация выездных выставок</t>
  </si>
  <si>
    <t>количество экспозиций</t>
  </si>
  <si>
    <t>Формирование, учет, изучение, обеспечение физического сохранения и безопасности музейных предметов, музейных коллекций</t>
  </si>
  <si>
    <t>количество предметов</t>
  </si>
  <si>
    <t>Осуществление реставрации и консервации музейных предметов, музейных коллекций</t>
  </si>
  <si>
    <t>количество предметов (учет)</t>
  </si>
  <si>
    <t>Организация деятельности клубных формирований и формирований самодеятельного народного творчества</t>
  </si>
  <si>
    <t>Реализация дополнительных профессиональных программ повышения квалификации</t>
  </si>
  <si>
    <t>Реализация дополнительных общеразвивающих программ</t>
  </si>
  <si>
    <t>Обеспечение сохранности и учет архивных документов</t>
  </si>
  <si>
    <t>Комплектование архивными документами</t>
  </si>
  <si>
    <t>Защита сведений, составляющих государственную тайну, других охраняемых законом тайн, содержащихся в архивных документах, и организации в установленном порядке их рассекречивания</t>
  </si>
  <si>
    <t>единиц</t>
  </si>
  <si>
    <t>Оказание туристико-информационных услуг</t>
  </si>
  <si>
    <t>Выявление, изучение, сохранение, развитие и популяризация объектов нематериального культурного наследия народов Российской Федерации в области традиционной народной культуры</t>
  </si>
  <si>
    <t>Создание концертов и концертных программ</t>
  </si>
  <si>
    <t>число зрителей</t>
  </si>
  <si>
    <t>количество клубных фомирований</t>
  </si>
  <si>
    <t>количество новых программ</t>
  </si>
  <si>
    <t>количество постановок</t>
  </si>
  <si>
    <t>количество объектов</t>
  </si>
  <si>
    <t xml:space="preserve">Показ концертов и концертных программ </t>
  </si>
  <si>
    <t xml:space="preserve">Создание спектаклей </t>
  </si>
  <si>
    <t>069</t>
  </si>
  <si>
    <t>07</t>
  </si>
  <si>
    <t>611</t>
  </si>
  <si>
    <t>04</t>
  </si>
  <si>
    <t>08</t>
  </si>
  <si>
    <t>01</t>
  </si>
  <si>
    <t>621</t>
  </si>
  <si>
    <t>13</t>
  </si>
  <si>
    <t>12</t>
  </si>
  <si>
    <t>03</t>
  </si>
  <si>
    <t>04000 70100</t>
  </si>
  <si>
    <t>0400 70100</t>
  </si>
  <si>
    <t>Итого по работам</t>
  </si>
  <si>
    <t>Итого по услугам</t>
  </si>
  <si>
    <t>ГБУК АО "Государственный академический Северный русский народный хор"</t>
  </si>
  <si>
    <t>ГБУК АО "Дом народного творчества"</t>
  </si>
  <si>
    <t xml:space="preserve">ГБУК АО "Архангельский театр кукол" </t>
  </si>
  <si>
    <t xml:space="preserve">Показ спектаклей (театральных постановок) </t>
  </si>
  <si>
    <t>Ведение информационных ресурсов и баз данных</t>
  </si>
  <si>
    <t>Налоги</t>
  </si>
  <si>
    <t>ИТОГО</t>
  </si>
  <si>
    <r>
      <t>Главный распорядитель средств областного бюджета</t>
    </r>
    <r>
      <rPr>
        <b/>
        <u/>
        <sz val="13"/>
        <rFont val="Arial"/>
        <family val="2"/>
        <charset val="204"/>
      </rPr>
      <t xml:space="preserve"> министерство культуры Архангельской области</t>
    </r>
  </si>
  <si>
    <t>Показ спектаклей (театральных постановок)</t>
  </si>
  <si>
    <t>2020 год</t>
  </si>
  <si>
    <t>Предоставление архивных справок, архивных копий, архивных выписок, информационных писем, связанных с реализацией законных прав и свобод граждна и исполнением государственными органами и органами местного самоуправления своих полномочий</t>
  </si>
  <si>
    <t>Методическое обеспечение в области библиотечного дела</t>
  </si>
  <si>
    <t>Организацияи проведение культурно-массовых мероприятий</t>
  </si>
  <si>
    <t>численность обучающихся</t>
  </si>
  <si>
    <t>количество человеко-часов</t>
  </si>
  <si>
    <t>человеко-час</t>
  </si>
  <si>
    <t>количество информационных ресурсов и баз данных</t>
  </si>
  <si>
    <t>создание методических работ и информационно-аналитических материалов (согласно техническому заданию)</t>
  </si>
  <si>
    <t>Всего по ГЗ</t>
  </si>
  <si>
    <t>ГБУ АО "Туристико-информационный центр Архангельской области"</t>
  </si>
  <si>
    <t xml:space="preserve">ГБУ АО "Государственный архив Архангельской области" </t>
  </si>
  <si>
    <t>ГБУ ДО АО "Детская музыкальная школа № 1 Баренцева региона"</t>
  </si>
  <si>
    <t>Наименования учреждений (групп учреждений) **, оказывающих государственную услугу (выполняющих работу)</t>
  </si>
  <si>
    <t>учреждения среднего профессионального образования</t>
  </si>
  <si>
    <t>государственные музеи</t>
  </si>
  <si>
    <t>ГБУК АО "Государственный академический Северный русский народный хор", ГБУК АО "Дом народного творчества"</t>
  </si>
  <si>
    <t>государственнные библиотеки</t>
  </si>
  <si>
    <t>театральные учреждения</t>
  </si>
  <si>
    <t>государственные библиотеки</t>
  </si>
  <si>
    <t>ГБУК АО "Дом народного творчества", государственные библиотеки</t>
  </si>
  <si>
    <t>государственные учреждения</t>
  </si>
  <si>
    <t>музеи</t>
  </si>
  <si>
    <t>библиотеки</t>
  </si>
  <si>
    <t>концертные организации</t>
  </si>
  <si>
    <t>театры</t>
  </si>
  <si>
    <t>государственные учреждения, подведомственные министерству культуры</t>
  </si>
  <si>
    <t xml:space="preserve">к распоряжению министерства финансов Архангельской </t>
  </si>
  <si>
    <t>области от 21 сентября 2017 г. №114-рф</t>
  </si>
  <si>
    <t>2021 год</t>
  </si>
  <si>
    <t>Количество выполненных запросов</t>
  </si>
  <si>
    <t>количество посещений, единиц</t>
  </si>
  <si>
    <t>объм хранимых документов</t>
  </si>
  <si>
    <t xml:space="preserve">количество дел (документов) </t>
  </si>
  <si>
    <t>количество дел (документов) подготовленных к рассекречиванию</t>
  </si>
  <si>
    <t>2020  год</t>
  </si>
  <si>
    <t>2022 год</t>
  </si>
  <si>
    <t>040 А1 70100</t>
  </si>
  <si>
    <t>04019 70100</t>
  </si>
  <si>
    <t>040 19 70100</t>
  </si>
  <si>
    <t>040 07 70100</t>
  </si>
  <si>
    <t>04 0А1 70100</t>
  </si>
  <si>
    <t>040 06 70100</t>
  </si>
  <si>
    <t>04 0 19 70100</t>
  </si>
  <si>
    <t xml:space="preserve">Реализация образовательных   программ среднего профессионального образования </t>
  </si>
  <si>
    <t>040 05 70100</t>
  </si>
  <si>
    <t>04006 70100</t>
  </si>
  <si>
    <t>0400670100</t>
  </si>
  <si>
    <t>040А 70100</t>
  </si>
  <si>
    <t>0400570100</t>
  </si>
  <si>
    <t>04004 70100</t>
  </si>
  <si>
    <t>04005 70100</t>
  </si>
  <si>
    <t>040А2 70100</t>
  </si>
  <si>
    <t>040 А2 70100</t>
  </si>
  <si>
    <t>040А270100</t>
  </si>
  <si>
    <t>Реализация дополнительных предпрофессиональных программ в области искусств</t>
  </si>
  <si>
    <t>Объемы бюжетных ассигнований областного бюджета на предоставление субсидий на финансовое обеспечение выполнения государственного задания на оказание государственных услуг (выполнение работ) (с учетом платы за оказание услуг), за исключением затрат на уплату налогов и содержание имущества учреждений, не используемого для оказания государственных услуг (выполнения работ) и для общехозяйственных нужд</t>
  </si>
  <si>
    <t>04007 70100</t>
  </si>
  <si>
    <t>040 04 70100</t>
  </si>
  <si>
    <t>040 08 70100</t>
  </si>
  <si>
    <t>040 17 70100</t>
  </si>
  <si>
    <t>04017 70100</t>
  </si>
  <si>
    <t>Таблица № 5</t>
  </si>
  <si>
    <t>Сведения о количестве подведомственных государственных учреждений Архангельской области, оказывающих государственные услуги (выполняющих работы)</t>
  </si>
  <si>
    <t>министерству культуры Архангельской области</t>
  </si>
  <si>
    <t>(наименование органа исполнительной власти Архангельской области)</t>
  </si>
  <si>
    <t>Количество государственных учреждений Архангельской области, оказывающих государственные услуги (выполняющих работы), ед.</t>
  </si>
  <si>
    <t>бюджетные учреждения</t>
  </si>
  <si>
    <t>автономные учреждения</t>
  </si>
  <si>
    <t>казенные учреждения</t>
  </si>
  <si>
    <t xml:space="preserve">Реализация основных профессиональных образовательных программ среднего профессионального образования </t>
  </si>
  <si>
    <t>Реализация дополнительных общеобразовательных предпрофессиональных программ в области искусств</t>
  </si>
  <si>
    <t>II. Работы</t>
  </si>
  <si>
    <t>СПРАВОЧНО:                                                               Общее количество подведомственных государственных учреждений</t>
  </si>
  <si>
    <t xml:space="preserve">Руководитель                                                                                                                                                                                                                                                                                                                                                                                                                                                                                                                    (уполномоченное лицо)   </t>
  </si>
  <si>
    <t>министр</t>
  </si>
  <si>
    <t xml:space="preserve">                                                                                                                                                                                                                                                                                            ______________________________</t>
  </si>
  <si>
    <t xml:space="preserve">                                                                                                                                                                                                                                                                                           ______________________________</t>
  </si>
  <si>
    <t>В.А. Яничек</t>
  </si>
  <si>
    <t>(должность)</t>
  </si>
  <si>
    <t>(подпись)</t>
  </si>
  <si>
    <t>(расшифровка подписи)</t>
  </si>
  <si>
    <t>Исполнитель</t>
  </si>
  <si>
    <t>вед.консультант</t>
  </si>
  <si>
    <t xml:space="preserve">Н.Н. Касимова </t>
  </si>
  <si>
    <t>телефон 204-338</t>
  </si>
  <si>
    <t>дата</t>
  </si>
</sst>
</file>

<file path=xl/styles.xml><?xml version="1.0" encoding="utf-8"?>
<styleSheet xmlns="http://schemas.openxmlformats.org/spreadsheetml/2006/main">
  <numFmts count="9">
    <numFmt numFmtId="41" formatCode="_-* #,##0\ _₽_-;\-* #,##0\ _₽_-;_-* &quot;-&quot;\ _₽_-;_-@_-"/>
    <numFmt numFmtId="43" formatCode="_-* #,##0.00\ _₽_-;\-* #,##0.00\ _₽_-;_-* &quot;-&quot;??\ _₽_-;_-@_-"/>
    <numFmt numFmtId="164" formatCode="_-* #,##0.00_р_._-;\-* #,##0.00_р_._-;_-* &quot;-&quot;??_р_._-;_-@_-"/>
    <numFmt numFmtId="165" formatCode="#,##0.0"/>
    <numFmt numFmtId="166" formatCode="0.0"/>
    <numFmt numFmtId="167" formatCode="0.000"/>
    <numFmt numFmtId="168" formatCode="_-* #,##0.0_р_._-;\-* #,##0.0_р_._-;_-* &quot;-&quot;?_р_._-;_-@_-"/>
    <numFmt numFmtId="169" formatCode="#,##0.0_ ;\-#,##0.0\ "/>
    <numFmt numFmtId="170" formatCode="_-* #,##0.0\ _₽_-;\-* #,##0.0\ _₽_-;_-* &quot;-&quot;?\ _₽_-;_-@_-"/>
  </numFmts>
  <fonts count="40">
    <font>
      <sz val="10"/>
      <name val="Arial Cyr"/>
      <charset val="204"/>
    </font>
    <font>
      <sz val="10"/>
      <name val="Arial Cyr"/>
      <charset val="204"/>
    </font>
    <font>
      <sz val="8"/>
      <name val="Arial Cyr"/>
      <family val="2"/>
      <charset val="204"/>
    </font>
    <font>
      <sz val="8"/>
      <name val="Arial"/>
      <family val="2"/>
      <charset val="204"/>
    </font>
    <font>
      <sz val="10"/>
      <name val="Arial"/>
      <family val="2"/>
      <charset val="204"/>
    </font>
    <font>
      <sz val="10"/>
      <name val="Arial"/>
      <family val="2"/>
      <charset val="204"/>
    </font>
    <font>
      <sz val="8"/>
      <color indexed="8"/>
      <name val="Arial"/>
      <family val="2"/>
      <charset val="204"/>
    </font>
    <font>
      <b/>
      <sz val="9"/>
      <color indexed="10"/>
      <name val="Arial"/>
      <family val="2"/>
      <charset val="204"/>
    </font>
    <font>
      <b/>
      <sz val="14"/>
      <name val="Arial"/>
      <family val="2"/>
      <charset val="204"/>
    </font>
    <font>
      <b/>
      <sz val="8"/>
      <name val="Arial"/>
      <family val="2"/>
      <charset val="204"/>
    </font>
    <font>
      <sz val="12"/>
      <name val="Arial"/>
      <family val="2"/>
      <charset val="204"/>
    </font>
    <font>
      <sz val="10"/>
      <name val="Arial Cyr"/>
      <family val="2"/>
      <charset val="204"/>
    </font>
    <font>
      <sz val="14"/>
      <name val="Arial Cyr"/>
      <charset val="204"/>
    </font>
    <font>
      <sz val="12"/>
      <color indexed="8"/>
      <name val="Arial"/>
      <family val="2"/>
      <charset val="204"/>
    </font>
    <font>
      <sz val="13"/>
      <name val="Arial Cyr"/>
      <charset val="204"/>
    </font>
    <font>
      <b/>
      <sz val="10"/>
      <name val="Arial"/>
      <family val="2"/>
      <charset val="204"/>
    </font>
    <font>
      <sz val="13"/>
      <name val="Arial"/>
      <family val="2"/>
      <charset val="204"/>
    </font>
    <font>
      <b/>
      <sz val="13"/>
      <name val="Arial"/>
      <family val="2"/>
      <charset val="204"/>
    </font>
    <font>
      <b/>
      <sz val="13"/>
      <name val="Arial Cyr"/>
      <charset val="204"/>
    </font>
    <font>
      <sz val="11"/>
      <color indexed="8"/>
      <name val="Calibri"/>
      <family val="2"/>
      <charset val="204"/>
    </font>
    <font>
      <b/>
      <sz val="14"/>
      <name val="Times New Roman"/>
      <family val="1"/>
      <charset val="204"/>
    </font>
    <font>
      <sz val="11"/>
      <name val="Times New Roman"/>
      <family val="1"/>
      <charset val="204"/>
    </font>
    <font>
      <b/>
      <u/>
      <sz val="13"/>
      <name val="Arial"/>
      <family val="2"/>
      <charset val="204"/>
    </font>
    <font>
      <sz val="10"/>
      <color indexed="8"/>
      <name val="Arial"/>
      <family val="2"/>
      <charset val="204"/>
    </font>
    <font>
      <sz val="11"/>
      <name val="Arial"/>
      <family val="2"/>
      <charset val="204"/>
    </font>
    <font>
      <b/>
      <sz val="11"/>
      <name val="Arial"/>
      <family val="2"/>
      <charset val="204"/>
    </font>
    <font>
      <b/>
      <sz val="11"/>
      <name val="Times New Roman"/>
      <family val="1"/>
      <charset val="204"/>
    </font>
    <font>
      <sz val="11"/>
      <name val="Arial Cyr"/>
      <charset val="204"/>
    </font>
    <font>
      <b/>
      <sz val="11"/>
      <name val="Arial Cyr"/>
      <charset val="204"/>
    </font>
    <font>
      <b/>
      <sz val="11"/>
      <color indexed="10"/>
      <name val="Arial"/>
      <family val="2"/>
      <charset val="204"/>
    </font>
    <font>
      <sz val="11"/>
      <color indexed="8"/>
      <name val="Arial"/>
      <family val="2"/>
      <charset val="204"/>
    </font>
    <font>
      <sz val="14"/>
      <name val="Arial Cyr"/>
      <family val="2"/>
      <charset val="204"/>
    </font>
    <font>
      <sz val="10"/>
      <color indexed="10"/>
      <name val="Times New Roman"/>
      <family val="1"/>
      <charset val="204"/>
    </font>
    <font>
      <sz val="10"/>
      <color indexed="8"/>
      <name val="Times New Roman"/>
      <family val="1"/>
      <charset val="204"/>
    </font>
    <font>
      <sz val="10"/>
      <name val="Times New Roman"/>
      <family val="1"/>
      <charset val="204"/>
    </font>
    <font>
      <sz val="12"/>
      <name val="Times New Roman"/>
      <family val="1"/>
      <charset val="204"/>
    </font>
    <font>
      <b/>
      <sz val="10"/>
      <name val="Times New Roman"/>
      <family val="1"/>
      <charset val="204"/>
    </font>
    <font>
      <sz val="10"/>
      <color rgb="FFFF0000"/>
      <name val="Arial"/>
      <family val="2"/>
      <charset val="204"/>
    </font>
    <font>
      <sz val="11"/>
      <color theme="1"/>
      <name val="Times New Roman"/>
      <family val="1"/>
      <charset val="204"/>
    </font>
    <font>
      <sz val="10"/>
      <color rgb="FFFF0000"/>
      <name val="Times New Roman"/>
      <family val="1"/>
      <charset val="204"/>
    </font>
  </fonts>
  <fills count="9">
    <fill>
      <patternFill patternType="none"/>
    </fill>
    <fill>
      <patternFill patternType="gray125"/>
    </fill>
    <fill>
      <patternFill patternType="solid">
        <fgColor theme="0"/>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theme="6" tint="0.79998168889431442"/>
        <bgColor indexed="64"/>
      </patternFill>
    </fill>
    <fill>
      <patternFill patternType="solid">
        <fgColor theme="6" tint="0.59999389629810485"/>
        <bgColor indexed="64"/>
      </patternFill>
    </fill>
    <fill>
      <patternFill patternType="solid">
        <fgColor theme="6" tint="-0.249977111117893"/>
        <bgColor indexed="64"/>
      </patternFill>
    </fill>
    <fill>
      <patternFill patternType="solid">
        <fgColor rgb="FFFFFF00"/>
        <bgColor indexed="64"/>
      </patternFill>
    </fill>
  </fills>
  <borders count="19">
    <border>
      <left/>
      <right/>
      <top/>
      <bottom/>
      <diagonal/>
    </border>
    <border>
      <left/>
      <right style="thin">
        <color indexed="12"/>
      </right>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hair">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s>
  <cellStyleXfs count="7">
    <xf numFmtId="0" fontId="0" fillId="0" borderId="0"/>
    <xf numFmtId="0" fontId="4" fillId="0" borderId="0"/>
    <xf numFmtId="0" fontId="19" fillId="0" borderId="0"/>
    <xf numFmtId="0" fontId="4" fillId="0" borderId="0" applyNumberFormat="0" applyFill="0" applyBorder="0" applyAlignment="0" applyProtection="0"/>
    <xf numFmtId="164" fontId="1" fillId="0" borderId="0" applyFont="0" applyFill="0" applyBorder="0" applyAlignment="0" applyProtection="0"/>
    <xf numFmtId="0" fontId="5" fillId="0" borderId="0"/>
    <xf numFmtId="0" fontId="4" fillId="0" borderId="0"/>
  </cellStyleXfs>
  <cellXfs count="278">
    <xf numFmtId="0" fontId="0" fillId="0" borderId="0" xfId="0"/>
    <xf numFmtId="0" fontId="6" fillId="0" borderId="0" xfId="5" applyNumberFormat="1" applyFont="1" applyFill="1" applyBorder="1" applyAlignment="1" applyProtection="1">
      <alignment vertical="top"/>
      <protection locked="0"/>
    </xf>
    <xf numFmtId="0" fontId="6" fillId="0" borderId="0" xfId="5" applyNumberFormat="1" applyFont="1" applyFill="1" applyBorder="1" applyAlignment="1" applyProtection="1">
      <alignment horizontal="center" vertical="top"/>
      <protection locked="0"/>
    </xf>
    <xf numFmtId="0" fontId="5" fillId="0" borderId="0" xfId="5" applyFill="1" applyProtection="1">
      <protection locked="0"/>
    </xf>
    <xf numFmtId="0" fontId="7" fillId="0" borderId="0" xfId="5" applyNumberFormat="1" applyFont="1" applyFill="1" applyBorder="1" applyAlignment="1" applyProtection="1">
      <alignment vertical="top"/>
      <protection locked="0"/>
    </xf>
    <xf numFmtId="0" fontId="6" fillId="0" borderId="1" xfId="5" applyNumberFormat="1" applyFont="1" applyFill="1" applyBorder="1" applyAlignment="1" applyProtection="1">
      <alignment vertical="top"/>
      <protection locked="0"/>
    </xf>
    <xf numFmtId="49" fontId="2" fillId="0" borderId="0" xfId="5" applyNumberFormat="1" applyFont="1" applyBorder="1" applyAlignment="1">
      <alignment horizontal="center" vertical="top"/>
    </xf>
    <xf numFmtId="0" fontId="2" fillId="0" borderId="0" xfId="5" applyFont="1" applyAlignment="1">
      <alignment vertical="top"/>
    </xf>
    <xf numFmtId="10" fontId="3" fillId="0" borderId="0" xfId="5" applyNumberFormat="1" applyFont="1" applyFill="1" applyBorder="1" applyAlignment="1" applyProtection="1">
      <alignment horizontal="center" vertical="center"/>
      <protection locked="0"/>
    </xf>
    <xf numFmtId="0" fontId="8" fillId="0" borderId="0" xfId="5" applyNumberFormat="1" applyFont="1" applyFill="1" applyBorder="1" applyAlignment="1" applyProtection="1">
      <alignment horizontal="center" vertical="top" wrapText="1"/>
      <protection locked="0"/>
    </xf>
    <xf numFmtId="0" fontId="13" fillId="0" borderId="0" xfId="5" applyNumberFormat="1" applyFont="1" applyFill="1" applyBorder="1" applyAlignment="1" applyProtection="1">
      <alignment horizontal="right" vertical="center" wrapText="1"/>
      <protection locked="0"/>
    </xf>
    <xf numFmtId="0" fontId="4" fillId="0" borderId="0" xfId="0" applyFont="1" applyAlignment="1"/>
    <xf numFmtId="0" fontId="4" fillId="0" borderId="0" xfId="0" applyFont="1" applyBorder="1" applyAlignment="1"/>
    <xf numFmtId="0" fontId="15" fillId="0" borderId="0" xfId="0" applyFont="1" applyAlignment="1"/>
    <xf numFmtId="0" fontId="15" fillId="0" borderId="0" xfId="0" applyFont="1" applyBorder="1" applyAlignment="1"/>
    <xf numFmtId="0" fontId="0" fillId="0" borderId="0" xfId="0" applyAlignment="1">
      <alignment horizontal="right" vertical="center" wrapText="1"/>
    </xf>
    <xf numFmtId="0" fontId="4" fillId="0" borderId="0" xfId="6" applyFill="1" applyProtection="1">
      <protection locked="0"/>
    </xf>
    <xf numFmtId="0" fontId="17" fillId="2" borderId="0" xfId="0" applyFont="1" applyFill="1" applyAlignment="1"/>
    <xf numFmtId="0" fontId="16" fillId="2" borderId="0" xfId="0" applyFont="1" applyFill="1" applyAlignment="1"/>
    <xf numFmtId="0" fontId="16" fillId="0" borderId="0" xfId="6" applyFont="1" applyFill="1" applyProtection="1">
      <protection locked="0"/>
    </xf>
    <xf numFmtId="3" fontId="17" fillId="2" borderId="0" xfId="0" applyNumberFormat="1" applyFont="1" applyFill="1" applyAlignment="1"/>
    <xf numFmtId="3" fontId="16" fillId="2" borderId="0" xfId="0" applyNumberFormat="1" applyFont="1" applyFill="1" applyAlignment="1"/>
    <xf numFmtId="0" fontId="17" fillId="2" borderId="0" xfId="0" applyFont="1" applyFill="1" applyAlignment="1">
      <alignment horizontal="center"/>
    </xf>
    <xf numFmtId="0" fontId="16" fillId="2" borderId="0" xfId="0" applyFont="1" applyFill="1" applyAlignment="1">
      <alignment horizontal="center"/>
    </xf>
    <xf numFmtId="0" fontId="16" fillId="0" borderId="2" xfId="0" applyNumberFormat="1" applyFont="1" applyFill="1" applyBorder="1" applyAlignment="1">
      <alignment vertical="top" wrapText="1"/>
    </xf>
    <xf numFmtId="0" fontId="37" fillId="0" borderId="0" xfId="5" applyFont="1" applyFill="1" applyProtection="1">
      <protection locked="0"/>
    </xf>
    <xf numFmtId="0" fontId="23" fillId="0" borderId="0" xfId="5" applyNumberFormat="1" applyFont="1" applyFill="1" applyBorder="1" applyAlignment="1" applyProtection="1">
      <alignment vertical="center" wrapText="1"/>
      <protection locked="0"/>
    </xf>
    <xf numFmtId="49" fontId="20" fillId="2" borderId="2" xfId="5" applyNumberFormat="1" applyFont="1" applyFill="1" applyBorder="1" applyAlignment="1" applyProtection="1">
      <alignment horizontal="center" vertical="center" wrapText="1"/>
      <protection locked="0"/>
    </xf>
    <xf numFmtId="0" fontId="20" fillId="2" borderId="2" xfId="5" applyNumberFormat="1" applyFont="1" applyFill="1" applyBorder="1" applyAlignment="1" applyProtection="1">
      <alignment horizontal="center" vertical="center" wrapText="1"/>
      <protection locked="0"/>
    </xf>
    <xf numFmtId="169" fontId="16" fillId="2" borderId="2" xfId="5" applyNumberFormat="1" applyFont="1" applyFill="1" applyBorder="1" applyAlignment="1" applyProtection="1">
      <alignment horizontal="center" vertical="center"/>
      <protection locked="0"/>
    </xf>
    <xf numFmtId="165" fontId="16" fillId="2" borderId="2" xfId="5" applyNumberFormat="1" applyFont="1" applyFill="1" applyBorder="1" applyAlignment="1" applyProtection="1">
      <alignment horizontal="center"/>
      <protection locked="0"/>
    </xf>
    <xf numFmtId="0" fontId="4" fillId="2" borderId="0" xfId="5" applyFont="1" applyFill="1" applyProtection="1">
      <protection locked="0"/>
    </xf>
    <xf numFmtId="168" fontId="10" fillId="0" borderId="3" xfId="5" applyNumberFormat="1" applyFont="1" applyFill="1" applyBorder="1" applyAlignment="1" applyProtection="1">
      <alignment horizontal="right" vertical="center"/>
      <protection locked="0"/>
    </xf>
    <xf numFmtId="165" fontId="16" fillId="0" borderId="0" xfId="5" applyNumberFormat="1" applyFont="1" applyFill="1" applyBorder="1" applyAlignment="1" applyProtection="1">
      <alignment horizontal="right"/>
      <protection locked="0"/>
    </xf>
    <xf numFmtId="0" fontId="10" fillId="0" borderId="0" xfId="5" applyFont="1" applyFill="1" applyProtection="1">
      <protection locked="0"/>
    </xf>
    <xf numFmtId="0" fontId="16" fillId="2" borderId="0" xfId="6" applyNumberFormat="1" applyFont="1" applyFill="1" applyBorder="1" applyAlignment="1" applyProtection="1">
      <alignment vertical="top"/>
      <protection locked="0"/>
    </xf>
    <xf numFmtId="3" fontId="16" fillId="2" borderId="0" xfId="6" applyNumberFormat="1" applyFont="1" applyFill="1" applyBorder="1" applyAlignment="1" applyProtection="1">
      <alignment vertical="top"/>
      <protection locked="0"/>
    </xf>
    <xf numFmtId="0" fontId="17" fillId="2" borderId="0" xfId="6" applyNumberFormat="1" applyFont="1" applyFill="1" applyBorder="1" applyAlignment="1" applyProtection="1">
      <alignment vertical="top"/>
      <protection locked="0"/>
    </xf>
    <xf numFmtId="0" fontId="17" fillId="2" borderId="0" xfId="6" applyNumberFormat="1" applyFont="1" applyFill="1" applyBorder="1" applyAlignment="1" applyProtection="1">
      <alignment horizontal="center" vertical="top"/>
      <protection locked="0"/>
    </xf>
    <xf numFmtId="0" fontId="4" fillId="0" borderId="0" xfId="6" applyFill="1" applyAlignment="1" applyProtection="1">
      <protection locked="0"/>
    </xf>
    <xf numFmtId="3" fontId="16" fillId="2" borderId="0" xfId="6" applyNumberFormat="1" applyFont="1" applyFill="1" applyBorder="1" applyAlignment="1" applyProtection="1">
      <alignment horizontal="right" vertical="center" wrapText="1"/>
      <protection locked="0"/>
    </xf>
    <xf numFmtId="3" fontId="16" fillId="2" borderId="0" xfId="6" applyNumberFormat="1" applyFont="1" applyFill="1" applyBorder="1" applyAlignment="1" applyProtection="1">
      <alignment horizontal="right" wrapText="1"/>
      <protection locked="0"/>
    </xf>
    <xf numFmtId="0" fontId="4" fillId="0" borderId="0" xfId="6" applyFont="1" applyFill="1" applyProtection="1">
      <protection locked="0"/>
    </xf>
    <xf numFmtId="0" fontId="16" fillId="2" borderId="0" xfId="6" applyFont="1" applyFill="1" applyAlignment="1" applyProtection="1">
      <protection locked="0"/>
    </xf>
    <xf numFmtId="0" fontId="16" fillId="2" borderId="0" xfId="6" applyFont="1" applyFill="1" applyAlignment="1" applyProtection="1">
      <alignment horizontal="center"/>
      <protection locked="0"/>
    </xf>
    <xf numFmtId="0" fontId="16" fillId="2" borderId="0" xfId="6" applyFont="1" applyFill="1" applyProtection="1">
      <protection locked="0"/>
    </xf>
    <xf numFmtId="3" fontId="16" fillId="2" borderId="0" xfId="6" applyNumberFormat="1" applyFont="1" applyFill="1" applyProtection="1">
      <protection locked="0"/>
    </xf>
    <xf numFmtId="165" fontId="16" fillId="6" borderId="2" xfId="5" applyNumberFormat="1" applyFont="1" applyFill="1" applyBorder="1" applyAlignment="1" applyProtection="1">
      <alignment horizontal="center"/>
      <protection locked="0"/>
    </xf>
    <xf numFmtId="170" fontId="4" fillId="2" borderId="0" xfId="5" applyNumberFormat="1" applyFont="1" applyFill="1" applyProtection="1">
      <protection locked="0"/>
    </xf>
    <xf numFmtId="49" fontId="18" fillId="2" borderId="2" xfId="0" applyNumberFormat="1" applyFont="1" applyFill="1" applyBorder="1" applyAlignment="1">
      <alignment horizontal="left" vertical="center" indent="1"/>
    </xf>
    <xf numFmtId="49" fontId="18" fillId="2" borderId="4" xfId="0" applyNumberFormat="1" applyFont="1" applyFill="1" applyBorder="1" applyAlignment="1">
      <alignment horizontal="left" vertical="center" indent="1"/>
    </xf>
    <xf numFmtId="49" fontId="18" fillId="8" borderId="4" xfId="0" applyNumberFormat="1" applyFont="1" applyFill="1" applyBorder="1" applyAlignment="1">
      <alignment horizontal="left" vertical="center" indent="1"/>
    </xf>
    <xf numFmtId="49" fontId="20" fillId="8" borderId="4" xfId="5" applyNumberFormat="1" applyFont="1" applyFill="1" applyBorder="1" applyAlignment="1" applyProtection="1">
      <alignment horizontal="center" vertical="center" wrapText="1"/>
      <protection locked="0"/>
    </xf>
    <xf numFmtId="0" fontId="20" fillId="8" borderId="4" xfId="5" applyNumberFormat="1" applyFont="1" applyFill="1" applyBorder="1" applyAlignment="1" applyProtection="1">
      <alignment horizontal="center" vertical="center" wrapText="1"/>
      <protection locked="0"/>
    </xf>
    <xf numFmtId="168" fontId="16" fillId="8" borderId="4" xfId="5" applyNumberFormat="1" applyFont="1" applyFill="1" applyBorder="1" applyAlignment="1" applyProtection="1">
      <alignment horizontal="center" vertical="center"/>
      <protection locked="0"/>
    </xf>
    <xf numFmtId="0" fontId="24" fillId="2" borderId="2" xfId="2" applyFont="1" applyFill="1" applyBorder="1" applyAlignment="1">
      <alignment vertical="center" wrapText="1"/>
    </xf>
    <xf numFmtId="164" fontId="24" fillId="2" borderId="2" xfId="4" applyFont="1" applyFill="1" applyBorder="1" applyAlignment="1" applyProtection="1">
      <alignment horizontal="center" vertical="center" wrapText="1"/>
      <protection locked="0"/>
    </xf>
    <xf numFmtId="49" fontId="24" fillId="2" borderId="2" xfId="6" applyNumberFormat="1" applyFont="1" applyFill="1" applyBorder="1" applyAlignment="1" applyProtection="1">
      <alignment vertical="top" wrapText="1"/>
      <protection locked="0"/>
    </xf>
    <xf numFmtId="0" fontId="24" fillId="2" borderId="2" xfId="6" applyNumberFormat="1" applyFont="1" applyFill="1" applyBorder="1" applyAlignment="1" applyProtection="1">
      <alignment vertical="top" wrapText="1"/>
      <protection locked="0"/>
    </xf>
    <xf numFmtId="49" fontId="24" fillId="2" borderId="2" xfId="6" applyNumberFormat="1" applyFont="1" applyFill="1" applyBorder="1" applyAlignment="1" applyProtection="1">
      <alignment vertical="center" wrapText="1"/>
      <protection locked="0"/>
    </xf>
    <xf numFmtId="0" fontId="25" fillId="2" borderId="2" xfId="5" applyNumberFormat="1" applyFont="1" applyFill="1" applyBorder="1" applyAlignment="1" applyProtection="1">
      <alignment horizontal="center" vertical="center" wrapText="1"/>
      <protection locked="0"/>
    </xf>
    <xf numFmtId="0" fontId="24" fillId="2" borderId="2" xfId="0" applyNumberFormat="1" applyFont="1" applyFill="1" applyBorder="1" applyAlignment="1">
      <alignment vertical="top" wrapText="1"/>
    </xf>
    <xf numFmtId="49" fontId="24" fillId="2" borderId="2" xfId="5" applyNumberFormat="1" applyFont="1" applyFill="1" applyBorder="1" applyAlignment="1" applyProtection="1">
      <alignment vertical="center"/>
      <protection locked="0"/>
    </xf>
    <xf numFmtId="49" fontId="26" fillId="2" borderId="2" xfId="5" applyNumberFormat="1" applyFont="1" applyFill="1" applyBorder="1" applyAlignment="1" applyProtection="1">
      <alignment horizontal="center" vertical="center" wrapText="1"/>
      <protection locked="0"/>
    </xf>
    <xf numFmtId="0" fontId="26" fillId="2" borderId="2" xfId="5" applyNumberFormat="1" applyFont="1" applyFill="1" applyBorder="1" applyAlignment="1" applyProtection="1">
      <alignment horizontal="center" vertical="center" wrapText="1"/>
      <protection locked="0"/>
    </xf>
    <xf numFmtId="49" fontId="25" fillId="2" borderId="2" xfId="5" applyNumberFormat="1" applyFont="1" applyFill="1" applyBorder="1" applyAlignment="1" applyProtection="1">
      <alignment vertical="center"/>
      <protection locked="0"/>
    </xf>
    <xf numFmtId="167" fontId="24" fillId="2" borderId="2" xfId="0" applyNumberFormat="1" applyFont="1" applyFill="1" applyBorder="1" applyAlignment="1">
      <alignment vertical="top" wrapText="1"/>
    </xf>
    <xf numFmtId="0" fontId="24" fillId="2" borderId="2" xfId="0" applyFont="1" applyFill="1" applyBorder="1" applyAlignment="1">
      <alignment vertical="top" wrapText="1"/>
    </xf>
    <xf numFmtId="0" fontId="24" fillId="2" borderId="2" xfId="2" applyFont="1" applyFill="1" applyBorder="1" applyAlignment="1">
      <alignment vertical="top" wrapText="1"/>
    </xf>
    <xf numFmtId="166" fontId="24" fillId="2" borderId="2" xfId="5" applyNumberFormat="1" applyFont="1" applyFill="1" applyBorder="1" applyAlignment="1" applyProtection="1">
      <alignment horizontal="center" vertical="center" wrapText="1"/>
      <protection locked="0"/>
    </xf>
    <xf numFmtId="49" fontId="24" fillId="2" borderId="2" xfId="5" applyNumberFormat="1" applyFont="1" applyFill="1" applyBorder="1" applyAlignment="1" applyProtection="1">
      <alignment vertical="center" wrapText="1"/>
      <protection locked="0"/>
    </xf>
    <xf numFmtId="49" fontId="24" fillId="2" borderId="2" xfId="5" applyNumberFormat="1" applyFont="1" applyFill="1" applyBorder="1" applyAlignment="1" applyProtection="1">
      <alignment horizontal="left" vertical="center" wrapText="1"/>
      <protection locked="0"/>
    </xf>
    <xf numFmtId="49" fontId="24" fillId="2" borderId="2" xfId="4" applyNumberFormat="1" applyFont="1" applyFill="1" applyBorder="1" applyAlignment="1" applyProtection="1">
      <alignment horizontal="center" vertical="center"/>
      <protection locked="0"/>
    </xf>
    <xf numFmtId="166" fontId="24" fillId="2" borderId="2" xfId="4" applyNumberFormat="1" applyFont="1" applyFill="1" applyBorder="1" applyAlignment="1" applyProtection="1">
      <alignment horizontal="center" vertical="center" wrapText="1"/>
      <protection locked="0"/>
    </xf>
    <xf numFmtId="166" fontId="24" fillId="2" borderId="2" xfId="5" applyNumberFormat="1" applyFont="1" applyFill="1" applyBorder="1" applyAlignment="1" applyProtection="1">
      <alignment horizontal="center" vertical="center"/>
      <protection locked="0"/>
    </xf>
    <xf numFmtId="166" fontId="25" fillId="2" borderId="2" xfId="5" applyNumberFormat="1" applyFont="1" applyFill="1" applyBorder="1" applyAlignment="1" applyProtection="1">
      <alignment horizontal="center" vertical="center" wrapText="1"/>
      <protection locked="0"/>
    </xf>
    <xf numFmtId="0" fontId="15" fillId="3" borderId="0" xfId="5" applyFont="1" applyFill="1" applyProtection="1">
      <protection locked="0"/>
    </xf>
    <xf numFmtId="0" fontId="3" fillId="2" borderId="2" xfId="6" applyNumberFormat="1" applyFont="1" applyFill="1" applyBorder="1" applyAlignment="1" applyProtection="1">
      <alignment horizontal="center" vertical="center" wrapText="1"/>
      <protection locked="0"/>
    </xf>
    <xf numFmtId="3" fontId="3" fillId="2" borderId="2" xfId="6" applyNumberFormat="1" applyFont="1" applyFill="1" applyBorder="1" applyAlignment="1" applyProtection="1">
      <alignment horizontal="center" vertical="center" wrapText="1"/>
      <protection locked="0"/>
    </xf>
    <xf numFmtId="0" fontId="24" fillId="2" borderId="2" xfId="6" applyNumberFormat="1" applyFont="1" applyFill="1" applyBorder="1" applyAlignment="1" applyProtection="1">
      <alignment vertical="center" wrapText="1"/>
      <protection locked="0"/>
    </xf>
    <xf numFmtId="0" fontId="24" fillId="2" borderId="2" xfId="0" applyFont="1" applyFill="1" applyBorder="1" applyAlignment="1">
      <alignment vertical="center" wrapText="1"/>
    </xf>
    <xf numFmtId="0" fontId="24" fillId="2" borderId="2" xfId="6" applyNumberFormat="1" applyFont="1" applyFill="1" applyBorder="1" applyAlignment="1" applyProtection="1">
      <alignment horizontal="center" vertical="center" wrapText="1"/>
      <protection locked="0"/>
    </xf>
    <xf numFmtId="3" fontId="24" fillId="2" borderId="2" xfId="6" applyNumberFormat="1" applyFont="1" applyFill="1" applyBorder="1" applyAlignment="1" applyProtection="1">
      <alignment horizontal="center" vertical="center" wrapText="1"/>
      <protection locked="0"/>
    </xf>
    <xf numFmtId="0" fontId="24" fillId="2" borderId="2" xfId="6" applyNumberFormat="1" applyFont="1" applyFill="1" applyBorder="1" applyAlignment="1" applyProtection="1">
      <alignment horizontal="left" vertical="top" wrapText="1"/>
      <protection locked="0"/>
    </xf>
    <xf numFmtId="49" fontId="24" fillId="2" borderId="2" xfId="6" applyNumberFormat="1" applyFont="1" applyFill="1" applyBorder="1" applyAlignment="1" applyProtection="1">
      <alignment horizontal="center" vertical="center" wrapText="1"/>
      <protection locked="0"/>
    </xf>
    <xf numFmtId="49" fontId="24" fillId="2" borderId="2" xfId="6" applyNumberFormat="1" applyFont="1" applyFill="1" applyBorder="1" applyAlignment="1" applyProtection="1">
      <alignment horizontal="center" vertical="center"/>
      <protection locked="0"/>
    </xf>
    <xf numFmtId="3" fontId="24" fillId="2" borderId="2" xfId="6" applyNumberFormat="1" applyFont="1" applyFill="1" applyBorder="1" applyAlignment="1" applyProtection="1">
      <alignment horizontal="center" vertical="center"/>
      <protection locked="0"/>
    </xf>
    <xf numFmtId="49" fontId="24" fillId="2" borderId="2" xfId="6" applyNumberFormat="1" applyFont="1" applyFill="1" applyBorder="1" applyAlignment="1" applyProtection="1">
      <alignment horizontal="center" vertical="top" wrapText="1"/>
      <protection locked="0"/>
    </xf>
    <xf numFmtId="49" fontId="24" fillId="2" borderId="2" xfId="6" applyNumberFormat="1" applyFont="1" applyFill="1" applyBorder="1" applyAlignment="1" applyProtection="1">
      <alignment horizontal="center" vertical="top"/>
      <protection locked="0"/>
    </xf>
    <xf numFmtId="49" fontId="24" fillId="2" borderId="5" xfId="6" applyNumberFormat="1" applyFont="1" applyFill="1" applyBorder="1" applyAlignment="1" applyProtection="1">
      <alignment horizontal="left" vertical="center" wrapText="1"/>
      <protection locked="0"/>
    </xf>
    <xf numFmtId="0" fontId="25" fillId="2" borderId="0" xfId="5" applyNumberFormat="1" applyFont="1" applyFill="1" applyBorder="1" applyAlignment="1" applyProtection="1">
      <alignment vertical="top"/>
      <protection locked="0"/>
    </xf>
    <xf numFmtId="0" fontId="24" fillId="2" borderId="0" xfId="5" applyNumberFormat="1" applyFont="1" applyFill="1" applyBorder="1" applyAlignment="1" applyProtection="1">
      <alignment vertical="top"/>
      <protection locked="0"/>
    </xf>
    <xf numFmtId="0" fontId="3" fillId="2" borderId="2" xfId="5" applyNumberFormat="1" applyFont="1" applyFill="1" applyBorder="1" applyAlignment="1" applyProtection="1">
      <alignment horizontal="center" vertical="center" wrapText="1"/>
      <protection locked="0"/>
    </xf>
    <xf numFmtId="0" fontId="3" fillId="0" borderId="0" xfId="5" applyFont="1" applyFill="1" applyProtection="1">
      <protection locked="0"/>
    </xf>
    <xf numFmtId="0" fontId="29" fillId="0" borderId="0" xfId="5" applyNumberFormat="1" applyFont="1" applyFill="1" applyBorder="1" applyAlignment="1" applyProtection="1">
      <alignment vertical="top"/>
      <protection locked="0"/>
    </xf>
    <xf numFmtId="0" fontId="30" fillId="0" borderId="0" xfId="5" applyNumberFormat="1" applyFont="1" applyFill="1" applyBorder="1" applyAlignment="1" applyProtection="1">
      <alignment vertical="top"/>
      <protection locked="0"/>
    </xf>
    <xf numFmtId="0" fontId="30" fillId="0" borderId="0" xfId="5" applyNumberFormat="1" applyFont="1" applyFill="1" applyBorder="1" applyAlignment="1" applyProtection="1">
      <alignment horizontal="right" vertical="center" wrapText="1"/>
      <protection locked="0"/>
    </xf>
    <xf numFmtId="49" fontId="24" fillId="0" borderId="2" xfId="5" applyNumberFormat="1" applyFont="1" applyFill="1" applyBorder="1" applyAlignment="1" applyProtection="1">
      <alignment horizontal="center" vertical="center"/>
      <protection locked="0"/>
    </xf>
    <xf numFmtId="0" fontId="24" fillId="0" borderId="0" xfId="5" applyFont="1" applyFill="1" applyProtection="1">
      <protection locked="0"/>
    </xf>
    <xf numFmtId="10" fontId="24" fillId="0" borderId="0" xfId="5" applyNumberFormat="1" applyFont="1" applyFill="1" applyBorder="1" applyAlignment="1" applyProtection="1">
      <alignment horizontal="center" vertical="center"/>
      <protection locked="0"/>
    </xf>
    <xf numFmtId="0" fontId="24" fillId="0" borderId="2" xfId="5" applyNumberFormat="1" applyFont="1" applyFill="1" applyBorder="1" applyAlignment="1" applyProtection="1">
      <alignment horizontal="center" vertical="center" wrapText="1"/>
      <protection locked="0"/>
    </xf>
    <xf numFmtId="0" fontId="16" fillId="0" borderId="2" xfId="5" applyNumberFormat="1" applyFont="1" applyFill="1" applyBorder="1" applyAlignment="1" applyProtection="1">
      <alignment horizontal="center" vertical="center" wrapText="1"/>
      <protection locked="0"/>
    </xf>
    <xf numFmtId="0" fontId="9" fillId="0" borderId="2" xfId="5" applyNumberFormat="1" applyFont="1" applyFill="1" applyBorder="1" applyAlignment="1" applyProtection="1">
      <alignment horizontal="center" vertical="center" wrapText="1"/>
      <protection locked="0"/>
    </xf>
    <xf numFmtId="167" fontId="24" fillId="2" borderId="5" xfId="0" applyNumberFormat="1" applyFont="1" applyFill="1" applyBorder="1" applyAlignment="1">
      <alignment horizontal="left" vertical="center" wrapText="1"/>
    </xf>
    <xf numFmtId="164" fontId="16" fillId="8" borderId="4" xfId="4" applyFont="1" applyFill="1" applyBorder="1" applyAlignment="1" applyProtection="1">
      <alignment horizontal="center" vertical="center"/>
      <protection locked="0"/>
    </xf>
    <xf numFmtId="164" fontId="16" fillId="2" borderId="2" xfId="4" applyFont="1" applyFill="1" applyBorder="1" applyAlignment="1" applyProtection="1">
      <alignment horizontal="center"/>
      <protection locked="0"/>
    </xf>
    <xf numFmtId="164" fontId="16" fillId="2" borderId="2" xfId="4" applyFont="1" applyFill="1" applyBorder="1" applyAlignment="1" applyProtection="1">
      <alignment horizontal="center" vertical="center"/>
      <protection locked="0"/>
    </xf>
    <xf numFmtId="164" fontId="16" fillId="0" borderId="0" xfId="4" applyFont="1" applyFill="1" applyBorder="1" applyAlignment="1" applyProtection="1">
      <alignment horizontal="right"/>
      <protection locked="0"/>
    </xf>
    <xf numFmtId="164" fontId="16" fillId="6" borderId="2" xfId="4" applyFont="1" applyFill="1" applyBorder="1" applyAlignment="1" applyProtection="1">
      <alignment horizontal="center"/>
      <protection locked="0"/>
    </xf>
    <xf numFmtId="164" fontId="4" fillId="2" borderId="0" xfId="4" applyFont="1" applyFill="1" applyProtection="1">
      <protection locked="0"/>
    </xf>
    <xf numFmtId="165" fontId="5" fillId="0" borderId="0" xfId="5" applyNumberFormat="1" applyFill="1" applyProtection="1">
      <protection locked="0"/>
    </xf>
    <xf numFmtId="3" fontId="4" fillId="0" borderId="0" xfId="6" applyNumberFormat="1" applyFill="1" applyProtection="1">
      <protection locked="0"/>
    </xf>
    <xf numFmtId="164" fontId="4" fillId="0" borderId="0" xfId="4" applyFont="1" applyFill="1" applyProtection="1">
      <protection locked="0"/>
    </xf>
    <xf numFmtId="169" fontId="24" fillId="2" borderId="2" xfId="4" applyNumberFormat="1" applyFont="1" applyFill="1" applyBorder="1" applyAlignment="1" applyProtection="1">
      <alignment horizontal="center" vertical="center" wrapText="1"/>
      <protection locked="0"/>
    </xf>
    <xf numFmtId="49" fontId="24" fillId="2" borderId="2" xfId="6" applyNumberFormat="1" applyFont="1" applyFill="1" applyBorder="1" applyAlignment="1" applyProtection="1">
      <alignment horizontal="left" vertical="center" wrapText="1"/>
      <protection locked="0"/>
    </xf>
    <xf numFmtId="166" fontId="24" fillId="2" borderId="2" xfId="0" applyNumberFormat="1" applyFont="1" applyFill="1" applyBorder="1" applyAlignment="1">
      <alignment horizontal="center" vertical="center" wrapText="1"/>
    </xf>
    <xf numFmtId="3" fontId="24" fillId="2" borderId="2" xfId="0" applyNumberFormat="1" applyFont="1" applyFill="1" applyBorder="1" applyAlignment="1">
      <alignment horizontal="center" vertical="center"/>
    </xf>
    <xf numFmtId="167" fontId="24" fillId="2" borderId="2" xfId="0" applyNumberFormat="1" applyFont="1" applyFill="1" applyBorder="1" applyAlignment="1">
      <alignment horizontal="center" vertical="center" wrapText="1"/>
    </xf>
    <xf numFmtId="165" fontId="24" fillId="2" borderId="2" xfId="4" applyNumberFormat="1" applyFont="1" applyFill="1" applyBorder="1" applyAlignment="1" applyProtection="1">
      <alignment horizontal="right" vertical="center" wrapText="1"/>
      <protection locked="0"/>
    </xf>
    <xf numFmtId="165" fontId="24" fillId="2" borderId="2" xfId="5" applyNumberFormat="1" applyFont="1" applyFill="1" applyBorder="1" applyAlignment="1" applyProtection="1">
      <alignment horizontal="right" vertical="center" wrapText="1"/>
      <protection locked="0"/>
    </xf>
    <xf numFmtId="165" fontId="25" fillId="2" borderId="2" xfId="5" applyNumberFormat="1" applyFont="1" applyFill="1" applyBorder="1" applyAlignment="1" applyProtection="1">
      <alignment horizontal="right" vertical="center" wrapText="1"/>
      <protection locked="0"/>
    </xf>
    <xf numFmtId="165" fontId="24" fillId="2" borderId="2" xfId="6" applyNumberFormat="1" applyFont="1" applyFill="1" applyBorder="1" applyAlignment="1" applyProtection="1">
      <alignment horizontal="right" vertical="center"/>
      <protection locked="0"/>
    </xf>
    <xf numFmtId="165" fontId="24" fillId="0" borderId="2" xfId="6" applyNumberFormat="1" applyFont="1" applyFill="1" applyBorder="1" applyAlignment="1" applyProtection="1">
      <alignment horizontal="right" vertical="center"/>
      <protection locked="0"/>
    </xf>
    <xf numFmtId="165" fontId="24" fillId="0" borderId="2" xfId="5" applyNumberFormat="1" applyFont="1" applyFill="1" applyBorder="1" applyAlignment="1" applyProtection="1">
      <alignment horizontal="right" vertical="center"/>
      <protection locked="0"/>
    </xf>
    <xf numFmtId="165" fontId="25" fillId="0" borderId="6" xfId="5" applyNumberFormat="1" applyFont="1" applyFill="1" applyBorder="1" applyAlignment="1" applyProtection="1">
      <alignment horizontal="right" vertical="center"/>
      <protection locked="0"/>
    </xf>
    <xf numFmtId="165" fontId="24" fillId="2" borderId="2" xfId="5" applyNumberFormat="1" applyFont="1" applyFill="1" applyBorder="1" applyAlignment="1" applyProtection="1">
      <alignment horizontal="right" vertical="center"/>
      <protection locked="0"/>
    </xf>
    <xf numFmtId="165" fontId="24" fillId="2" borderId="2" xfId="4" applyNumberFormat="1" applyFont="1" applyFill="1" applyBorder="1" applyAlignment="1" applyProtection="1">
      <alignment horizontal="right" vertical="center"/>
      <protection locked="0"/>
    </xf>
    <xf numFmtId="165" fontId="25" fillId="2" borderId="2" xfId="5" applyNumberFormat="1" applyFont="1" applyFill="1" applyBorder="1" applyAlignment="1" applyProtection="1">
      <alignment horizontal="right" vertical="center"/>
      <protection locked="0"/>
    </xf>
    <xf numFmtId="49" fontId="25" fillId="2" borderId="2" xfId="5" applyNumberFormat="1" applyFont="1" applyFill="1" applyBorder="1" applyAlignment="1" applyProtection="1">
      <alignment horizontal="center" vertical="center" wrapText="1"/>
      <protection locked="0"/>
    </xf>
    <xf numFmtId="49" fontId="24" fillId="0" borderId="2" xfId="4" applyNumberFormat="1" applyFont="1" applyFill="1" applyBorder="1" applyAlignment="1" applyProtection="1">
      <alignment horizontal="center" vertical="center"/>
      <protection locked="0"/>
    </xf>
    <xf numFmtId="165" fontId="25" fillId="0" borderId="2" xfId="5" applyNumberFormat="1" applyFont="1" applyFill="1" applyBorder="1" applyAlignment="1" applyProtection="1">
      <alignment vertical="center"/>
      <protection locked="0"/>
    </xf>
    <xf numFmtId="3" fontId="24" fillId="2" borderId="2" xfId="6" applyNumberFormat="1" applyFont="1" applyFill="1" applyBorder="1" applyAlignment="1" applyProtection="1">
      <alignment horizontal="center" vertical="center" wrapText="1"/>
      <protection locked="0"/>
    </xf>
    <xf numFmtId="0" fontId="24" fillId="2" borderId="2" xfId="0" applyFont="1" applyFill="1" applyBorder="1" applyAlignment="1">
      <alignment horizontal="center" vertical="center" wrapText="1"/>
    </xf>
    <xf numFmtId="3" fontId="24" fillId="2" borderId="2" xfId="6" applyNumberFormat="1" applyFont="1" applyFill="1" applyBorder="1" applyAlignment="1" applyProtection="1">
      <alignment horizontal="center" vertical="center" wrapText="1"/>
      <protection locked="0"/>
    </xf>
    <xf numFmtId="0" fontId="4" fillId="0" borderId="0" xfId="5" applyFont="1" applyFill="1" applyProtection="1">
      <protection locked="0"/>
    </xf>
    <xf numFmtId="165" fontId="31" fillId="0" borderId="0" xfId="5" applyNumberFormat="1" applyFont="1" applyAlignment="1">
      <alignment vertical="top"/>
    </xf>
    <xf numFmtId="165" fontId="11" fillId="0" borderId="0" xfId="5" applyNumberFormat="1" applyFont="1" applyAlignment="1">
      <alignment wrapText="1"/>
    </xf>
    <xf numFmtId="165" fontId="4" fillId="0" borderId="0" xfId="5" applyNumberFormat="1" applyFont="1" applyFill="1" applyProtection="1">
      <protection locked="0"/>
    </xf>
    <xf numFmtId="3" fontId="21" fillId="2" borderId="2" xfId="6" applyNumberFormat="1" applyFont="1" applyFill="1" applyBorder="1" applyAlignment="1" applyProtection="1">
      <alignment horizontal="center" vertical="center" wrapText="1"/>
      <protection locked="0"/>
    </xf>
    <xf numFmtId="3" fontId="21" fillId="2" borderId="2" xfId="6" applyNumberFormat="1" applyFont="1" applyFill="1" applyBorder="1" applyAlignment="1" applyProtection="1">
      <alignment horizontal="center" vertical="center"/>
      <protection locked="0"/>
    </xf>
    <xf numFmtId="164" fontId="24" fillId="2" borderId="2" xfId="4" applyFont="1" applyFill="1" applyBorder="1" applyAlignment="1" applyProtection="1">
      <alignment horizontal="right" vertical="center" wrapText="1"/>
      <protection locked="0"/>
    </xf>
    <xf numFmtId="165" fontId="24" fillId="2" borderId="2" xfId="6" applyNumberFormat="1" applyFont="1" applyFill="1" applyBorder="1" applyAlignment="1" applyProtection="1">
      <alignment horizontal="right" vertical="center" wrapText="1"/>
      <protection locked="0"/>
    </xf>
    <xf numFmtId="3" fontId="24" fillId="2" borderId="2" xfId="0" applyNumberFormat="1" applyFont="1" applyFill="1" applyBorder="1" applyAlignment="1">
      <alignment horizontal="center" vertical="top" wrapText="1"/>
    </xf>
    <xf numFmtId="0" fontId="24" fillId="2" borderId="2" xfId="0" applyNumberFormat="1" applyFont="1" applyFill="1" applyBorder="1" applyAlignment="1">
      <alignment horizontal="left" vertical="top" wrapText="1"/>
    </xf>
    <xf numFmtId="0" fontId="24" fillId="2" borderId="2" xfId="0" applyNumberFormat="1" applyFont="1" applyFill="1" applyBorder="1" applyAlignment="1">
      <alignment horizontal="center" vertical="top" wrapText="1"/>
    </xf>
    <xf numFmtId="3" fontId="21" fillId="2" borderId="2" xfId="0" applyNumberFormat="1" applyFont="1" applyFill="1" applyBorder="1" applyAlignment="1">
      <alignment horizontal="center" vertical="center"/>
    </xf>
    <xf numFmtId="41" fontId="38" fillId="2" borderId="2" xfId="4" applyNumberFormat="1" applyFont="1" applyFill="1" applyBorder="1" applyAlignment="1">
      <alignment horizontal="center" vertical="center"/>
    </xf>
    <xf numFmtId="0" fontId="8" fillId="0" borderId="7" xfId="6" applyNumberFormat="1" applyFont="1" applyFill="1" applyBorder="1" applyAlignment="1" applyProtection="1">
      <alignment horizontal="center" vertical="center" wrapText="1"/>
      <protection locked="0"/>
    </xf>
    <xf numFmtId="0" fontId="32" fillId="0" borderId="0" xfId="6" applyNumberFormat="1" applyFont="1" applyFill="1" applyBorder="1" applyAlignment="1" applyProtection="1">
      <alignment vertical="top"/>
      <protection locked="0"/>
    </xf>
    <xf numFmtId="0" fontId="33" fillId="0" borderId="0" xfId="6" applyNumberFormat="1" applyFont="1" applyFill="1" applyBorder="1" applyAlignment="1" applyProtection="1">
      <alignment vertical="top"/>
      <protection locked="0"/>
    </xf>
    <xf numFmtId="0" fontId="33" fillId="0" borderId="0" xfId="6" applyNumberFormat="1" applyFont="1" applyFill="1" applyBorder="1" applyAlignment="1" applyProtection="1">
      <alignment horizontal="right" vertical="center" wrapText="1"/>
      <protection locked="0"/>
    </xf>
    <xf numFmtId="0" fontId="34" fillId="0" borderId="0" xfId="6" applyFont="1" applyFill="1" applyProtection="1">
      <protection locked="0"/>
    </xf>
    <xf numFmtId="0" fontId="35" fillId="0" borderId="0" xfId="6" applyNumberFormat="1" applyFont="1" applyFill="1" applyBorder="1" applyAlignment="1" applyProtection="1">
      <alignment horizontal="center" vertical="top"/>
      <protection locked="0"/>
    </xf>
    <xf numFmtId="0" fontId="34" fillId="0" borderId="0" xfId="6" applyNumberFormat="1" applyFont="1" applyFill="1" applyBorder="1" applyAlignment="1" applyProtection="1">
      <alignment vertical="top"/>
      <protection locked="0"/>
    </xf>
    <xf numFmtId="0" fontId="34" fillId="0" borderId="0" xfId="0" applyFont="1"/>
    <xf numFmtId="0" fontId="34" fillId="0" borderId="8" xfId="6" applyNumberFormat="1" applyFont="1" applyFill="1" applyBorder="1" applyAlignment="1" applyProtection="1">
      <alignment horizontal="center" vertical="center" wrapText="1"/>
      <protection locked="0"/>
    </xf>
    <xf numFmtId="0" fontId="34" fillId="0" borderId="9" xfId="0" applyFont="1" applyBorder="1" applyAlignment="1">
      <alignment horizontal="center" vertical="center" wrapText="1"/>
    </xf>
    <xf numFmtId="0" fontId="34" fillId="0" borderId="10" xfId="0" applyFont="1" applyBorder="1" applyAlignment="1">
      <alignment horizontal="center" vertical="center" wrapText="1"/>
    </xf>
    <xf numFmtId="0" fontId="34" fillId="0" borderId="11" xfId="6" applyNumberFormat="1" applyFont="1" applyFill="1" applyBorder="1" applyAlignment="1" applyProtection="1">
      <alignment horizontal="center" vertical="center" wrapText="1"/>
      <protection locked="0"/>
    </xf>
    <xf numFmtId="0" fontId="34" fillId="0" borderId="2" xfId="6" applyNumberFormat="1" applyFont="1" applyFill="1" applyBorder="1" applyAlignment="1" applyProtection="1">
      <alignment horizontal="center" vertical="center" wrapText="1"/>
      <protection locked="0"/>
    </xf>
    <xf numFmtId="0" fontId="34" fillId="0" borderId="12" xfId="6" applyNumberFormat="1" applyFont="1" applyFill="1" applyBorder="1" applyAlignment="1" applyProtection="1">
      <alignment horizontal="center" vertical="center" wrapText="1"/>
      <protection locked="0"/>
    </xf>
    <xf numFmtId="49" fontId="36" fillId="0" borderId="13" xfId="6" applyNumberFormat="1" applyFont="1" applyFill="1" applyBorder="1" applyAlignment="1" applyProtection="1">
      <alignment vertical="center"/>
      <protection locked="0"/>
    </xf>
    <xf numFmtId="1" fontId="36" fillId="0" borderId="2" xfId="6" applyNumberFormat="1" applyFont="1" applyFill="1" applyBorder="1" applyAlignment="1" applyProtection="1">
      <alignment horizontal="center" vertical="center"/>
      <protection locked="0"/>
    </xf>
    <xf numFmtId="0" fontId="36" fillId="0" borderId="0" xfId="6" applyFont="1" applyFill="1" applyProtection="1">
      <protection locked="0"/>
    </xf>
    <xf numFmtId="49" fontId="34" fillId="2" borderId="2" xfId="6" applyNumberFormat="1" applyFont="1" applyFill="1" applyBorder="1" applyAlignment="1" applyProtection="1">
      <alignment vertical="center" wrapText="1"/>
      <protection locked="0"/>
    </xf>
    <xf numFmtId="1" fontId="34" fillId="2" borderId="2" xfId="6" applyNumberFormat="1" applyFont="1" applyFill="1" applyBorder="1" applyAlignment="1" applyProtection="1">
      <alignment horizontal="center" vertical="center"/>
      <protection locked="0"/>
    </xf>
    <xf numFmtId="0" fontId="34" fillId="2" borderId="2" xfId="0" applyNumberFormat="1" applyFont="1" applyFill="1" applyBorder="1" applyAlignment="1">
      <alignment vertical="center" wrapText="1"/>
    </xf>
    <xf numFmtId="0" fontId="34" fillId="2" borderId="2" xfId="2" applyFont="1" applyFill="1" applyBorder="1" applyAlignment="1">
      <alignment vertical="center" wrapText="1"/>
    </xf>
    <xf numFmtId="0" fontId="34" fillId="2" borderId="2" xfId="0" applyNumberFormat="1" applyFont="1" applyFill="1" applyBorder="1" applyAlignment="1">
      <alignment vertical="top" wrapText="1"/>
    </xf>
    <xf numFmtId="49" fontId="34" fillId="2" borderId="5" xfId="6" applyNumberFormat="1" applyFont="1" applyFill="1" applyBorder="1" applyAlignment="1" applyProtection="1">
      <alignment horizontal="left" vertical="center" wrapText="1"/>
      <protection locked="0"/>
    </xf>
    <xf numFmtId="1" fontId="39" fillId="2" borderId="2" xfId="6" applyNumberFormat="1" applyFont="1" applyFill="1" applyBorder="1" applyAlignment="1" applyProtection="1">
      <alignment horizontal="center" vertical="center"/>
      <protection locked="0"/>
    </xf>
    <xf numFmtId="167" fontId="34" fillId="2" borderId="5" xfId="0" applyNumberFormat="1" applyFont="1" applyFill="1" applyBorder="1" applyAlignment="1">
      <alignment horizontal="left" vertical="center" wrapText="1"/>
    </xf>
    <xf numFmtId="0" fontId="34" fillId="2" borderId="2" xfId="0" applyFont="1" applyFill="1" applyBorder="1" applyAlignment="1">
      <alignment vertical="center" wrapText="1"/>
    </xf>
    <xf numFmtId="0" fontId="34" fillId="2" borderId="2" xfId="2" applyFont="1" applyFill="1" applyBorder="1" applyAlignment="1">
      <alignment vertical="top" wrapText="1"/>
    </xf>
    <xf numFmtId="0" fontId="34" fillId="0" borderId="8" xfId="6" applyFont="1" applyFill="1" applyBorder="1" applyAlignment="1" applyProtection="1">
      <alignment wrapText="1"/>
      <protection locked="0"/>
    </xf>
    <xf numFmtId="1" fontId="34" fillId="0" borderId="2" xfId="6" applyNumberFormat="1" applyFont="1" applyFill="1" applyBorder="1" applyAlignment="1" applyProtection="1">
      <alignment horizontal="center" vertical="center"/>
      <protection locked="0"/>
    </xf>
    <xf numFmtId="10" fontId="34" fillId="0" borderId="0" xfId="6" applyNumberFormat="1" applyFont="1" applyFill="1" applyBorder="1" applyAlignment="1" applyProtection="1">
      <alignment horizontal="center" vertical="center"/>
      <protection locked="0"/>
    </xf>
    <xf numFmtId="0" fontId="34" fillId="0" borderId="0" xfId="0" applyFont="1" applyAlignment="1">
      <alignment vertical="top"/>
    </xf>
    <xf numFmtId="0" fontId="34" fillId="0" borderId="0" xfId="6" applyFont="1" applyFill="1" applyAlignment="1" applyProtection="1">
      <alignment vertical="top"/>
      <protection locked="0"/>
    </xf>
    <xf numFmtId="0" fontId="34" fillId="0" borderId="0" xfId="6" applyFont="1" applyBorder="1" applyAlignment="1">
      <alignment vertical="top" wrapText="1"/>
    </xf>
    <xf numFmtId="0" fontId="34" fillId="0" borderId="0" xfId="0" applyFont="1" applyAlignment="1">
      <alignment vertical="top" wrapText="1"/>
    </xf>
    <xf numFmtId="49" fontId="34" fillId="0" borderId="0" xfId="6" applyNumberFormat="1" applyFont="1" applyBorder="1" applyAlignment="1">
      <alignment horizontal="center" vertical="top"/>
    </xf>
    <xf numFmtId="0" fontId="34" fillId="0" borderId="0" xfId="6" applyFont="1" applyBorder="1" applyAlignment="1">
      <alignment vertical="top"/>
    </xf>
    <xf numFmtId="0" fontId="34" fillId="0" borderId="0" xfId="6" applyFont="1" applyBorder="1" applyAlignment="1">
      <alignment horizontal="left" vertical="top" wrapText="1"/>
    </xf>
    <xf numFmtId="0" fontId="34" fillId="0" borderId="0" xfId="0" applyFont="1" applyBorder="1" applyAlignment="1">
      <alignment horizontal="center" vertical="top" wrapText="1"/>
    </xf>
    <xf numFmtId="0" fontId="34" fillId="0" borderId="0" xfId="6" applyFont="1" applyBorder="1" applyAlignment="1">
      <alignment wrapText="1"/>
    </xf>
    <xf numFmtId="0" fontId="34" fillId="0" borderId="0" xfId="6" applyFont="1" applyAlignment="1">
      <alignment wrapText="1"/>
    </xf>
    <xf numFmtId="0" fontId="34" fillId="0" borderId="0" xfId="6" applyFont="1" applyAlignment="1">
      <alignment horizontal="left" wrapText="1"/>
    </xf>
    <xf numFmtId="0" fontId="34" fillId="0" borderId="0" xfId="6" applyFont="1" applyAlignment="1">
      <alignment vertical="top"/>
    </xf>
    <xf numFmtId="0" fontId="24" fillId="2" borderId="2" xfId="6" applyNumberFormat="1" applyFont="1" applyFill="1" applyBorder="1" applyAlignment="1" applyProtection="1">
      <alignment horizontal="center" vertical="center" wrapText="1"/>
      <protection locked="0"/>
    </xf>
    <xf numFmtId="49" fontId="24" fillId="2" borderId="2" xfId="5" applyNumberFormat="1" applyFont="1" applyFill="1" applyBorder="1" applyAlignment="1" applyProtection="1">
      <alignment horizontal="center" vertical="center"/>
      <protection locked="0"/>
    </xf>
    <xf numFmtId="49" fontId="28" fillId="2" borderId="2" xfId="0" applyNumberFormat="1" applyFont="1" applyFill="1" applyBorder="1" applyAlignment="1">
      <alignment horizontal="left" vertical="center" indent="1"/>
    </xf>
    <xf numFmtId="49" fontId="24" fillId="2" borderId="2" xfId="5" applyNumberFormat="1" applyFont="1" applyFill="1" applyBorder="1" applyAlignment="1" applyProtection="1">
      <alignment horizontal="center" vertical="center" wrapText="1"/>
      <protection locked="0"/>
    </xf>
    <xf numFmtId="0" fontId="24" fillId="2" borderId="2" xfId="5" applyNumberFormat="1" applyFont="1" applyFill="1" applyBorder="1" applyAlignment="1" applyProtection="1">
      <alignment horizontal="center" vertical="center" wrapText="1"/>
      <protection locked="0"/>
    </xf>
    <xf numFmtId="0" fontId="27" fillId="2" borderId="2" xfId="0" applyFont="1" applyFill="1" applyBorder="1" applyAlignment="1">
      <alignment horizontal="center" vertical="center" wrapText="1"/>
    </xf>
    <xf numFmtId="3" fontId="10" fillId="2" borderId="0" xfId="6" applyNumberFormat="1" applyFont="1" applyFill="1" applyBorder="1" applyAlignment="1" applyProtection="1">
      <alignment horizontal="center" vertical="top"/>
      <protection locked="0"/>
    </xf>
    <xf numFmtId="3" fontId="10" fillId="2" borderId="0" xfId="6" applyNumberFormat="1" applyFont="1" applyFill="1" applyBorder="1" applyAlignment="1" applyProtection="1">
      <alignment horizontal="center"/>
      <protection locked="0"/>
    </xf>
    <xf numFmtId="3" fontId="10" fillId="2" borderId="0" xfId="0" applyNumberFormat="1" applyFont="1" applyFill="1" applyAlignment="1">
      <alignment horizontal="center"/>
    </xf>
    <xf numFmtId="49" fontId="25" fillId="2" borderId="8" xfId="6" applyNumberFormat="1" applyFont="1" applyFill="1" applyBorder="1" applyAlignment="1" applyProtection="1">
      <alignment horizontal="center" vertical="center"/>
      <protection locked="0"/>
    </xf>
    <xf numFmtId="49" fontId="25" fillId="2" borderId="9" xfId="6" applyNumberFormat="1" applyFont="1" applyFill="1" applyBorder="1" applyAlignment="1" applyProtection="1">
      <alignment horizontal="center" vertical="center"/>
      <protection locked="0"/>
    </xf>
    <xf numFmtId="49" fontId="25" fillId="2" borderId="10" xfId="6" applyNumberFormat="1" applyFont="1" applyFill="1" applyBorder="1" applyAlignment="1" applyProtection="1">
      <alignment horizontal="center" vertical="center"/>
      <protection locked="0"/>
    </xf>
    <xf numFmtId="0" fontId="24" fillId="2" borderId="0" xfId="6" applyFont="1" applyFill="1" applyBorder="1" applyAlignment="1">
      <alignment horizontal="left" vertical="center" wrapText="1"/>
    </xf>
    <xf numFmtId="0" fontId="24" fillId="2" borderId="0" xfId="0" applyFont="1" applyFill="1" applyAlignment="1">
      <alignment vertical="center" wrapText="1"/>
    </xf>
    <xf numFmtId="0" fontId="17" fillId="2" borderId="0" xfId="6" applyNumberFormat="1" applyFont="1" applyFill="1" applyBorder="1" applyAlignment="1" applyProtection="1">
      <alignment horizontal="center" vertical="center"/>
      <protection locked="0"/>
    </xf>
    <xf numFmtId="0" fontId="24" fillId="2" borderId="5" xfId="6" applyNumberFormat="1" applyFont="1" applyFill="1" applyBorder="1" applyAlignment="1" applyProtection="1">
      <alignment horizontal="center" vertical="center" wrapText="1"/>
      <protection locked="0"/>
    </xf>
    <xf numFmtId="0" fontId="24" fillId="2" borderId="4" xfId="0" applyFont="1" applyFill="1" applyBorder="1" applyAlignment="1">
      <alignment horizontal="center" vertical="center" wrapText="1"/>
    </xf>
    <xf numFmtId="0" fontId="24" fillId="2" borderId="2" xfId="6" applyNumberFormat="1" applyFont="1" applyFill="1" applyBorder="1" applyAlignment="1" applyProtection="1">
      <alignment horizontal="center" vertical="center" wrapText="1"/>
      <protection locked="0"/>
    </xf>
    <xf numFmtId="0" fontId="24" fillId="2" borderId="2" xfId="0" applyFont="1" applyFill="1" applyBorder="1" applyAlignment="1">
      <alignment horizontal="center" vertical="center" wrapText="1"/>
    </xf>
    <xf numFmtId="3" fontId="24" fillId="2" borderId="2" xfId="6" applyNumberFormat="1" applyFont="1" applyFill="1" applyBorder="1" applyAlignment="1" applyProtection="1">
      <alignment horizontal="center" vertical="center" wrapText="1"/>
      <protection locked="0"/>
    </xf>
    <xf numFmtId="3" fontId="24" fillId="2" borderId="2" xfId="0" applyNumberFormat="1" applyFont="1" applyFill="1" applyBorder="1" applyAlignment="1">
      <alignment horizontal="center" vertical="center" wrapText="1"/>
    </xf>
    <xf numFmtId="0" fontId="24" fillId="2" borderId="0" xfId="5" applyNumberFormat="1" applyFont="1" applyFill="1" applyBorder="1" applyAlignment="1" applyProtection="1">
      <alignment horizontal="center" vertical="center" wrapText="1"/>
      <protection locked="0"/>
    </xf>
    <xf numFmtId="0" fontId="24" fillId="2" borderId="2" xfId="5" applyNumberFormat="1" applyFont="1" applyFill="1" applyBorder="1" applyAlignment="1" applyProtection="1">
      <alignment horizontal="center" vertical="center" wrapText="1"/>
      <protection locked="0"/>
    </xf>
    <xf numFmtId="0" fontId="27" fillId="2" borderId="2" xfId="0" applyFont="1" applyFill="1" applyBorder="1" applyAlignment="1">
      <alignment horizontal="center" vertical="center" wrapText="1"/>
    </xf>
    <xf numFmtId="0" fontId="21" fillId="0" borderId="2" xfId="6" applyNumberFormat="1" applyFont="1" applyFill="1" applyBorder="1" applyAlignment="1" applyProtection="1">
      <alignment horizontal="center" vertical="center" wrapText="1"/>
      <protection locked="0"/>
    </xf>
    <xf numFmtId="0" fontId="21" fillId="0" borderId="2" xfId="0" applyFont="1" applyBorder="1" applyAlignment="1">
      <alignment horizontal="center" vertical="center" wrapText="1"/>
    </xf>
    <xf numFmtId="0" fontId="25" fillId="2" borderId="8" xfId="5" applyNumberFormat="1" applyFont="1" applyFill="1" applyBorder="1" applyAlignment="1" applyProtection="1">
      <alignment horizontal="center" vertical="center" wrapText="1"/>
      <protection locked="0"/>
    </xf>
    <xf numFmtId="0" fontId="25" fillId="2" borderId="9" xfId="5" applyNumberFormat="1" applyFont="1" applyFill="1" applyBorder="1" applyAlignment="1" applyProtection="1">
      <alignment horizontal="center" vertical="center" wrapText="1"/>
      <protection locked="0"/>
    </xf>
    <xf numFmtId="0" fontId="25" fillId="2" borderId="10" xfId="5" applyNumberFormat="1" applyFont="1" applyFill="1" applyBorder="1" applyAlignment="1" applyProtection="1">
      <alignment horizontal="center" vertical="center" wrapText="1"/>
      <protection locked="0"/>
    </xf>
    <xf numFmtId="0" fontId="8" fillId="0" borderId="0" xfId="6" applyNumberFormat="1" applyFont="1" applyFill="1" applyBorder="1" applyAlignment="1" applyProtection="1">
      <alignment horizontal="center" vertical="center" wrapText="1"/>
      <protection locked="0"/>
    </xf>
    <xf numFmtId="49" fontId="24" fillId="2" borderId="2" xfId="5" applyNumberFormat="1" applyFont="1" applyFill="1" applyBorder="1" applyAlignment="1" applyProtection="1">
      <alignment horizontal="center" vertical="center"/>
      <protection locked="0"/>
    </xf>
    <xf numFmtId="49" fontId="25" fillId="2" borderId="8" xfId="5" applyNumberFormat="1" applyFont="1" applyFill="1" applyBorder="1" applyAlignment="1" applyProtection="1">
      <alignment horizontal="center" vertical="center"/>
      <protection locked="0"/>
    </xf>
    <xf numFmtId="49" fontId="25" fillId="2" borderId="9" xfId="5" applyNumberFormat="1" applyFont="1" applyFill="1" applyBorder="1" applyAlignment="1" applyProtection="1">
      <alignment horizontal="center" vertical="center"/>
      <protection locked="0"/>
    </xf>
    <xf numFmtId="49" fontId="25" fillId="2" borderId="10" xfId="5" applyNumberFormat="1" applyFont="1" applyFill="1" applyBorder="1" applyAlignment="1" applyProtection="1">
      <alignment horizontal="center" vertical="center"/>
      <protection locked="0"/>
    </xf>
    <xf numFmtId="49" fontId="28" fillId="2" borderId="2" xfId="0" applyNumberFormat="1" applyFont="1" applyFill="1" applyBorder="1" applyAlignment="1">
      <alignment horizontal="left" vertical="center" indent="1"/>
    </xf>
    <xf numFmtId="0" fontId="11" fillId="2" borderId="0" xfId="5" applyFont="1" applyFill="1" applyAlignment="1">
      <alignment horizontal="left" wrapText="1"/>
    </xf>
    <xf numFmtId="49" fontId="25" fillId="2" borderId="2" xfId="5" applyNumberFormat="1" applyFont="1" applyFill="1" applyBorder="1" applyAlignment="1" applyProtection="1">
      <alignment horizontal="left" vertical="center" indent="1"/>
      <protection locked="0"/>
    </xf>
    <xf numFmtId="49" fontId="24" fillId="2" borderId="5" xfId="5" applyNumberFormat="1" applyFont="1" applyFill="1" applyBorder="1" applyAlignment="1" applyProtection="1">
      <alignment horizontal="left" vertical="top" wrapText="1"/>
      <protection locked="0"/>
    </xf>
    <xf numFmtId="49" fontId="24" fillId="2" borderId="11" xfId="5" applyNumberFormat="1" applyFont="1" applyFill="1" applyBorder="1" applyAlignment="1" applyProtection="1">
      <alignment horizontal="left" vertical="top" wrapText="1"/>
      <protection locked="0"/>
    </xf>
    <xf numFmtId="49" fontId="24" fillId="2" borderId="4" xfId="5" applyNumberFormat="1" applyFont="1" applyFill="1" applyBorder="1" applyAlignment="1" applyProtection="1">
      <alignment horizontal="left" vertical="top" wrapText="1"/>
      <protection locked="0"/>
    </xf>
    <xf numFmtId="49" fontId="24" fillId="2" borderId="2" xfId="5" applyNumberFormat="1" applyFont="1" applyFill="1" applyBorder="1" applyAlignment="1" applyProtection="1">
      <alignment horizontal="center" vertical="center" wrapText="1"/>
      <protection locked="0"/>
    </xf>
    <xf numFmtId="49" fontId="24" fillId="2" borderId="13" xfId="5" applyNumberFormat="1" applyFont="1" applyFill="1" applyBorder="1" applyAlignment="1" applyProtection="1">
      <alignment horizontal="center" vertical="center"/>
      <protection locked="0"/>
    </xf>
    <xf numFmtId="49" fontId="24" fillId="2" borderId="14" xfId="5" applyNumberFormat="1" applyFont="1" applyFill="1" applyBorder="1" applyAlignment="1" applyProtection="1">
      <alignment horizontal="center" vertical="center"/>
      <protection locked="0"/>
    </xf>
    <xf numFmtId="49" fontId="24" fillId="2" borderId="12" xfId="5" applyNumberFormat="1" applyFont="1" applyFill="1" applyBorder="1" applyAlignment="1" applyProtection="1">
      <alignment horizontal="center" vertical="center"/>
      <protection locked="0"/>
    </xf>
    <xf numFmtId="49" fontId="24" fillId="2" borderId="15" xfId="5" applyNumberFormat="1" applyFont="1" applyFill="1" applyBorder="1" applyAlignment="1" applyProtection="1">
      <alignment horizontal="center" vertical="center"/>
      <protection locked="0"/>
    </xf>
    <xf numFmtId="49" fontId="24" fillId="2" borderId="16" xfId="5" applyNumberFormat="1" applyFont="1" applyFill="1" applyBorder="1" applyAlignment="1" applyProtection="1">
      <alignment horizontal="center" vertical="center"/>
      <protection locked="0"/>
    </xf>
    <xf numFmtId="49" fontId="24" fillId="2" borderId="17" xfId="5" applyNumberFormat="1" applyFont="1" applyFill="1" applyBorder="1" applyAlignment="1" applyProtection="1">
      <alignment horizontal="center" vertical="center"/>
      <protection locked="0"/>
    </xf>
    <xf numFmtId="0" fontId="11" fillId="0" borderId="0" xfId="5" applyFont="1" applyAlignment="1">
      <alignment horizontal="left" wrapText="1"/>
    </xf>
    <xf numFmtId="0" fontId="30" fillId="0" borderId="0" xfId="5" applyNumberFormat="1" applyFont="1" applyFill="1" applyBorder="1" applyAlignment="1" applyProtection="1">
      <alignment horizontal="left" vertical="center" wrapText="1"/>
      <protection locked="0"/>
    </xf>
    <xf numFmtId="0" fontId="25" fillId="0" borderId="0" xfId="5" applyNumberFormat="1" applyFont="1" applyFill="1" applyBorder="1" applyAlignment="1" applyProtection="1">
      <alignment horizontal="center" vertical="center" wrapText="1"/>
      <protection locked="0"/>
    </xf>
    <xf numFmtId="0" fontId="24" fillId="0" borderId="2" xfId="5" applyNumberFormat="1" applyFont="1" applyFill="1" applyBorder="1" applyAlignment="1" applyProtection="1">
      <alignment horizontal="center" vertical="center" wrapText="1"/>
      <protection locked="0"/>
    </xf>
    <xf numFmtId="165" fontId="25" fillId="0" borderId="8" xfId="5" applyNumberFormat="1" applyFont="1" applyFill="1" applyBorder="1" applyAlignment="1" applyProtection="1">
      <alignment horizontal="center" vertical="center"/>
      <protection locked="0"/>
    </xf>
    <xf numFmtId="165" fontId="25" fillId="0" borderId="9" xfId="5" applyNumberFormat="1" applyFont="1" applyFill="1" applyBorder="1" applyAlignment="1" applyProtection="1">
      <alignment horizontal="center" vertical="center"/>
      <protection locked="0"/>
    </xf>
    <xf numFmtId="165" fontId="25" fillId="0" borderId="10" xfId="5" applyNumberFormat="1" applyFont="1" applyFill="1" applyBorder="1" applyAlignment="1" applyProtection="1">
      <alignment horizontal="center" vertical="center"/>
      <protection locked="0"/>
    </xf>
    <xf numFmtId="0" fontId="1" fillId="0" borderId="0" xfId="0" applyFont="1" applyAlignment="1"/>
    <xf numFmtId="0" fontId="8" fillId="0" borderId="0" xfId="5" applyNumberFormat="1" applyFont="1" applyFill="1" applyBorder="1" applyAlignment="1" applyProtection="1">
      <alignment horizontal="center" vertical="center" wrapText="1"/>
      <protection locked="0"/>
    </xf>
    <xf numFmtId="0" fontId="12" fillId="0" borderId="0" xfId="0" applyFont="1" applyBorder="1" applyAlignment="1">
      <alignment horizontal="center" vertical="center" wrapText="1"/>
    </xf>
    <xf numFmtId="0" fontId="16" fillId="0" borderId="2" xfId="5" applyNumberFormat="1" applyFont="1" applyFill="1" applyBorder="1" applyAlignment="1" applyProtection="1">
      <alignment horizontal="center" vertical="center" wrapText="1"/>
      <protection locked="0"/>
    </xf>
    <xf numFmtId="0" fontId="14" fillId="0" borderId="2" xfId="0" applyFont="1" applyBorder="1" applyAlignment="1">
      <alignment horizontal="center" vertical="center" wrapText="1"/>
    </xf>
    <xf numFmtId="49" fontId="25" fillId="0" borderId="2" xfId="5" applyNumberFormat="1" applyFont="1" applyFill="1" applyBorder="1" applyAlignment="1" applyProtection="1">
      <alignment horizontal="center" vertical="center"/>
      <protection locked="0"/>
    </xf>
    <xf numFmtId="49" fontId="28" fillId="0" borderId="2" xfId="0" applyNumberFormat="1" applyFont="1" applyBorder="1" applyAlignment="1">
      <alignment horizontal="center" vertical="center"/>
    </xf>
    <xf numFmtId="0" fontId="35" fillId="0" borderId="0" xfId="6" applyNumberFormat="1" applyFont="1" applyFill="1" applyBorder="1" applyAlignment="1" applyProtection="1">
      <alignment horizontal="center" vertical="top"/>
      <protection locked="0"/>
    </xf>
    <xf numFmtId="0" fontId="35" fillId="0" borderId="7" xfId="6" applyNumberFormat="1" applyFont="1" applyFill="1" applyBorder="1" applyAlignment="1" applyProtection="1">
      <alignment horizontal="center" vertical="top"/>
      <protection locked="0"/>
    </xf>
    <xf numFmtId="0" fontId="34" fillId="0" borderId="18" xfId="6" applyNumberFormat="1" applyFont="1" applyFill="1" applyBorder="1" applyAlignment="1" applyProtection="1">
      <alignment horizontal="center" vertical="top"/>
      <protection locked="0"/>
    </xf>
    <xf numFmtId="0" fontId="34" fillId="0" borderId="5" xfId="6" applyNumberFormat="1" applyFont="1" applyFill="1" applyBorder="1" applyAlignment="1" applyProtection="1">
      <alignment horizontal="center" vertical="center" wrapText="1"/>
      <protection locked="0"/>
    </xf>
    <xf numFmtId="0" fontId="34" fillId="0" borderId="11" xfId="6" applyNumberFormat="1" applyFont="1" applyFill="1" applyBorder="1" applyAlignment="1" applyProtection="1">
      <alignment horizontal="center" vertical="center" wrapText="1"/>
      <protection locked="0"/>
    </xf>
    <xf numFmtId="0" fontId="34" fillId="0" borderId="16" xfId="0" applyFont="1" applyBorder="1" applyAlignment="1">
      <alignment horizontal="center" vertical="center" wrapText="1"/>
    </xf>
    <xf numFmtId="0" fontId="34" fillId="0" borderId="8" xfId="6" applyNumberFormat="1" applyFont="1" applyFill="1" applyBorder="1" applyAlignment="1" applyProtection="1">
      <alignment horizontal="center" vertical="center" wrapText="1"/>
      <protection locked="0"/>
    </xf>
    <xf numFmtId="0" fontId="34" fillId="0" borderId="9" xfId="6" applyNumberFormat="1" applyFont="1" applyFill="1" applyBorder="1" applyAlignment="1" applyProtection="1">
      <alignment horizontal="center" vertical="center" wrapText="1"/>
      <protection locked="0"/>
    </xf>
    <xf numFmtId="0" fontId="34" fillId="0" borderId="9" xfId="0" applyFont="1" applyBorder="1" applyAlignment="1">
      <alignment horizontal="center" vertical="center" wrapText="1"/>
    </xf>
    <xf numFmtId="0" fontId="34" fillId="0" borderId="10" xfId="0" applyFont="1" applyBorder="1" applyAlignment="1">
      <alignment horizontal="center" vertical="center" wrapText="1"/>
    </xf>
    <xf numFmtId="0" fontId="34" fillId="0" borderId="0" xfId="0" applyFont="1" applyAlignment="1">
      <alignment vertical="top"/>
    </xf>
    <xf numFmtId="0" fontId="34" fillId="0" borderId="0" xfId="0" applyFont="1" applyAlignment="1">
      <alignment vertical="top" wrapText="1"/>
    </xf>
    <xf numFmtId="0" fontId="34" fillId="0" borderId="18" xfId="0" applyFont="1" applyBorder="1" applyAlignment="1">
      <alignment horizontal="center" vertical="top" wrapText="1"/>
    </xf>
    <xf numFmtId="0" fontId="34" fillId="0" borderId="7" xfId="0" applyFont="1" applyBorder="1" applyAlignment="1">
      <alignment wrapText="1"/>
    </xf>
    <xf numFmtId="0" fontId="34" fillId="0" borderId="7" xfId="0" applyFont="1" applyBorder="1" applyAlignment="1">
      <alignment horizontal="center" wrapText="1"/>
    </xf>
    <xf numFmtId="0" fontId="3" fillId="0" borderId="0" xfId="5" applyNumberFormat="1" applyFont="1" applyFill="1" applyBorder="1" applyAlignment="1" applyProtection="1">
      <alignment vertical="top"/>
      <protection locked="0"/>
    </xf>
    <xf numFmtId="0" fontId="3" fillId="3" borderId="0" xfId="5" applyNumberFormat="1" applyFont="1" applyFill="1" applyBorder="1" applyAlignment="1" applyProtection="1">
      <alignment vertical="top"/>
      <protection locked="0"/>
    </xf>
    <xf numFmtId="0" fontId="4" fillId="3" borderId="0" xfId="5" applyFont="1" applyFill="1" applyProtection="1">
      <protection locked="0"/>
    </xf>
    <xf numFmtId="43" fontId="4" fillId="3" borderId="0" xfId="5" applyNumberFormat="1" applyFont="1" applyFill="1" applyProtection="1">
      <protection locked="0"/>
    </xf>
    <xf numFmtId="0" fontId="3" fillId="7" borderId="0" xfId="5" applyNumberFormat="1" applyFont="1" applyFill="1" applyBorder="1" applyAlignment="1" applyProtection="1">
      <alignment vertical="top"/>
      <protection locked="0"/>
    </xf>
    <xf numFmtId="0" fontId="4" fillId="7" borderId="0" xfId="5" applyFont="1" applyFill="1" applyProtection="1">
      <protection locked="0"/>
    </xf>
    <xf numFmtId="0" fontId="9" fillId="3" borderId="0" xfId="5" applyNumberFormat="1" applyFont="1" applyFill="1" applyBorder="1" applyAlignment="1" applyProtection="1">
      <alignment vertical="top"/>
      <protection locked="0"/>
    </xf>
    <xf numFmtId="165" fontId="4" fillId="3" borderId="0" xfId="5" applyNumberFormat="1" applyFont="1" applyFill="1" applyProtection="1">
      <protection locked="0"/>
    </xf>
    <xf numFmtId="0" fontId="3" fillId="4" borderId="0" xfId="5" applyNumberFormat="1" applyFont="1" applyFill="1" applyBorder="1" applyAlignment="1" applyProtection="1">
      <alignment vertical="top"/>
      <protection locked="0"/>
    </xf>
    <xf numFmtId="0" fontId="4" fillId="4" borderId="0" xfId="5" applyFont="1" applyFill="1" applyProtection="1">
      <protection locked="0"/>
    </xf>
    <xf numFmtId="0" fontId="9" fillId="0" borderId="0" xfId="5" applyNumberFormat="1" applyFont="1" applyFill="1" applyBorder="1" applyAlignment="1" applyProtection="1">
      <alignment vertical="top"/>
      <protection locked="0"/>
    </xf>
    <xf numFmtId="0" fontId="15" fillId="0" borderId="0" xfId="5" applyFont="1" applyFill="1" applyProtection="1">
      <protection locked="0"/>
    </xf>
    <xf numFmtId="0" fontId="4" fillId="5" borderId="0" xfId="5" applyFont="1" applyFill="1" applyProtection="1">
      <protection locked="0"/>
    </xf>
  </cellXfs>
  <cellStyles count="12">
    <cellStyle name="Обычный" xfId="0" builtinId="0"/>
    <cellStyle name="Обычный 2" xfId="1"/>
    <cellStyle name="Обычный 3" xfId="2"/>
    <cellStyle name="Стиль 1" xfId="3"/>
    <cellStyle name="Стиль 2" xfId="3"/>
    <cellStyle name="Стиль 3" xfId="3"/>
    <cellStyle name="Стиль 4" xfId="3"/>
    <cellStyle name="Стиль 5" xfId="3"/>
    <cellStyle name="Стиль 6" xfId="3"/>
    <cellStyle name="Финансовый" xfId="4" builtinId="3"/>
    <cellStyle name="Финансовый [0]_Копия CAU83JUD" xfId="5"/>
    <cellStyle name="Финансовый [0]_Копия CAU83JUD 2" xfId="6"/>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tabColor rgb="FFFFFF00"/>
  </sheetPr>
  <dimension ref="A1:P39"/>
  <sheetViews>
    <sheetView showGridLines="0" tabSelected="1" topLeftCell="A4" zoomScaleNormal="100" zoomScaleSheetLayoutView="70" workbookViewId="0">
      <selection activeCell="A29" sqref="A29:XFD29"/>
    </sheetView>
  </sheetViews>
  <sheetFormatPr defaultRowHeight="16.5"/>
  <cols>
    <col min="1" max="1" width="39" style="43" customWidth="1"/>
    <col min="2" max="2" width="30.28515625" style="43" hidden="1" customWidth="1"/>
    <col min="3" max="3" width="27.7109375" style="44" customWidth="1"/>
    <col min="4" max="4" width="21.85546875" style="45" customWidth="1"/>
    <col min="5" max="5" width="21.85546875" style="46" hidden="1" customWidth="1"/>
    <col min="6" max="9" width="21.85546875" style="46" customWidth="1"/>
    <col min="10" max="15" width="9.140625" style="16"/>
    <col min="16" max="16" width="11.85546875" style="16" bestFit="1" customWidth="1"/>
    <col min="17" max="16384" width="9.140625" style="16"/>
  </cols>
  <sheetData>
    <row r="1" spans="1:14" ht="16.5" hidden="1" customHeight="1">
      <c r="A1" s="37"/>
      <c r="B1" s="37"/>
      <c r="C1" s="38"/>
      <c r="D1" s="35"/>
      <c r="E1" s="36"/>
      <c r="F1" s="195" t="s">
        <v>28</v>
      </c>
      <c r="G1" s="195"/>
      <c r="H1" s="195"/>
      <c r="I1" s="195"/>
      <c r="J1" s="39"/>
      <c r="K1" s="39"/>
    </row>
    <row r="2" spans="1:14" ht="16.5" hidden="1" customHeight="1">
      <c r="A2" s="37"/>
      <c r="B2" s="37"/>
      <c r="C2" s="38"/>
      <c r="D2" s="35"/>
      <c r="E2" s="36"/>
      <c r="F2" s="196" t="s">
        <v>111</v>
      </c>
      <c r="G2" s="196"/>
      <c r="H2" s="196"/>
      <c r="I2" s="196"/>
      <c r="J2" s="39"/>
      <c r="K2" s="39"/>
    </row>
    <row r="3" spans="1:14" ht="18" hidden="1" customHeight="1">
      <c r="A3" s="17"/>
      <c r="B3" s="17"/>
      <c r="C3" s="22"/>
      <c r="D3" s="17"/>
      <c r="E3" s="20"/>
      <c r="F3" s="197" t="s">
        <v>112</v>
      </c>
      <c r="G3" s="197"/>
      <c r="H3" s="197"/>
      <c r="I3" s="197"/>
      <c r="J3" s="13"/>
      <c r="K3" s="14"/>
    </row>
    <row r="4" spans="1:14" ht="18" customHeight="1">
      <c r="A4" s="17"/>
      <c r="B4" s="17"/>
      <c r="C4" s="22"/>
      <c r="D4" s="17"/>
      <c r="E4" s="20"/>
      <c r="F4" s="20"/>
      <c r="G4" s="20"/>
      <c r="H4" s="20"/>
      <c r="I4" s="20"/>
      <c r="J4" s="13"/>
      <c r="K4" s="14"/>
    </row>
    <row r="5" spans="1:14" ht="19.5" customHeight="1">
      <c r="A5" s="17" t="s">
        <v>82</v>
      </c>
      <c r="B5" s="17"/>
      <c r="C5" s="23"/>
      <c r="D5" s="18"/>
      <c r="E5" s="21"/>
      <c r="F5" s="21"/>
      <c r="G5" s="21"/>
      <c r="H5" s="21"/>
      <c r="I5" s="40"/>
      <c r="J5" s="11"/>
      <c r="K5" s="12"/>
    </row>
    <row r="6" spans="1:14" ht="21" customHeight="1">
      <c r="A6" s="18"/>
      <c r="B6" s="18"/>
      <c r="C6" s="23"/>
      <c r="D6" s="18"/>
      <c r="E6" s="21"/>
      <c r="F6" s="21"/>
      <c r="G6" s="21"/>
      <c r="H6" s="21"/>
      <c r="I6" s="41" t="s">
        <v>11</v>
      </c>
      <c r="J6" s="11"/>
      <c r="K6" s="12"/>
    </row>
    <row r="7" spans="1:14" ht="13.5" customHeight="1">
      <c r="A7" s="203" t="s">
        <v>17</v>
      </c>
      <c r="B7" s="203"/>
      <c r="C7" s="203"/>
      <c r="D7" s="203"/>
      <c r="E7" s="203"/>
      <c r="F7" s="203"/>
      <c r="G7" s="203"/>
      <c r="H7" s="203"/>
      <c r="I7" s="203"/>
    </row>
    <row r="8" spans="1:14" ht="9.75" customHeight="1">
      <c r="A8" s="37"/>
      <c r="B8" s="37"/>
      <c r="C8" s="38"/>
      <c r="D8" s="35"/>
      <c r="E8" s="36"/>
      <c r="F8" s="36"/>
      <c r="G8" s="36"/>
      <c r="H8" s="36"/>
      <c r="I8" s="36"/>
    </row>
    <row r="9" spans="1:14" ht="38.25" customHeight="1">
      <c r="A9" s="204" t="s">
        <v>0</v>
      </c>
      <c r="B9" s="79"/>
      <c r="C9" s="206" t="s">
        <v>2</v>
      </c>
      <c r="D9" s="207"/>
      <c r="E9" s="208" t="s">
        <v>5</v>
      </c>
      <c r="F9" s="208"/>
      <c r="G9" s="208"/>
      <c r="H9" s="208"/>
      <c r="I9" s="209"/>
    </row>
    <row r="10" spans="1:14" ht="33" customHeight="1">
      <c r="A10" s="205"/>
      <c r="B10" s="80"/>
      <c r="C10" s="81" t="s">
        <v>3</v>
      </c>
      <c r="D10" s="81" t="s">
        <v>4</v>
      </c>
      <c r="E10" s="82" t="s">
        <v>23</v>
      </c>
      <c r="F10" s="131" t="s">
        <v>24</v>
      </c>
      <c r="G10" s="131" t="s">
        <v>84</v>
      </c>
      <c r="H10" s="131" t="s">
        <v>113</v>
      </c>
      <c r="I10" s="131" t="s">
        <v>120</v>
      </c>
    </row>
    <row r="11" spans="1:14" ht="14.25" customHeight="1">
      <c r="A11" s="77">
        <v>1</v>
      </c>
      <c r="B11" s="77"/>
      <c r="C11" s="77">
        <v>2</v>
      </c>
      <c r="D11" s="77">
        <v>3</v>
      </c>
      <c r="E11" s="78">
        <v>4</v>
      </c>
      <c r="F11" s="78">
        <v>4</v>
      </c>
      <c r="G11" s="78">
        <v>5</v>
      </c>
      <c r="H11" s="78">
        <v>6</v>
      </c>
      <c r="I11" s="78">
        <v>7</v>
      </c>
    </row>
    <row r="12" spans="1:14" ht="33.75" customHeight="1">
      <c r="A12" s="198" t="s">
        <v>1</v>
      </c>
      <c r="B12" s="199"/>
      <c r="C12" s="199"/>
      <c r="D12" s="199"/>
      <c r="E12" s="199"/>
      <c r="F12" s="199"/>
      <c r="G12" s="199"/>
      <c r="H12" s="199"/>
      <c r="I12" s="200"/>
    </row>
    <row r="13" spans="1:14" ht="121.5" customHeight="1">
      <c r="A13" s="114" t="s">
        <v>85</v>
      </c>
      <c r="B13" s="84" t="s">
        <v>95</v>
      </c>
      <c r="C13" s="84" t="s">
        <v>114</v>
      </c>
      <c r="D13" s="85" t="s">
        <v>50</v>
      </c>
      <c r="E13" s="85">
        <v>9650</v>
      </c>
      <c r="F13" s="85">
        <v>10000</v>
      </c>
      <c r="G13" s="85">
        <v>10000</v>
      </c>
      <c r="H13" s="85">
        <v>10000</v>
      </c>
      <c r="I13" s="85">
        <v>10000</v>
      </c>
    </row>
    <row r="14" spans="1:14" ht="38.25" customHeight="1">
      <c r="A14" s="83" t="s">
        <v>35</v>
      </c>
      <c r="B14" s="59" t="s">
        <v>106</v>
      </c>
      <c r="C14" s="84" t="s">
        <v>36</v>
      </c>
      <c r="D14" s="85" t="s">
        <v>37</v>
      </c>
      <c r="E14" s="86">
        <v>717122</v>
      </c>
      <c r="F14" s="86">
        <v>766148</v>
      </c>
      <c r="G14" s="86">
        <v>781471</v>
      </c>
      <c r="H14" s="86">
        <v>797100</v>
      </c>
      <c r="I14" s="86">
        <v>801721</v>
      </c>
    </row>
    <row r="15" spans="1:14" ht="47.25" customHeight="1">
      <c r="A15" s="83" t="s">
        <v>29</v>
      </c>
      <c r="B15" s="59" t="s">
        <v>107</v>
      </c>
      <c r="C15" s="85" t="s">
        <v>30</v>
      </c>
      <c r="D15" s="85" t="s">
        <v>50</v>
      </c>
      <c r="E15" s="86">
        <v>940711</v>
      </c>
      <c r="F15" s="86">
        <v>960616</v>
      </c>
      <c r="G15" s="142">
        <f>F15*1.05</f>
        <v>1008646.8</v>
      </c>
      <c r="H15" s="142">
        <f>G15*1.05</f>
        <v>1059079.1400000001</v>
      </c>
      <c r="I15" s="142">
        <f>H15*1.05</f>
        <v>1112033.0970000003</v>
      </c>
    </row>
    <row r="16" spans="1:14" s="42" customFormat="1" ht="36" customHeight="1">
      <c r="A16" s="143" t="s">
        <v>59</v>
      </c>
      <c r="B16" s="61" t="s">
        <v>108</v>
      </c>
      <c r="C16" s="144" t="s">
        <v>54</v>
      </c>
      <c r="D16" s="144" t="s">
        <v>37</v>
      </c>
      <c r="E16" s="142">
        <v>111375</v>
      </c>
      <c r="F16" s="142">
        <v>112318</v>
      </c>
      <c r="G16" s="142">
        <f t="shared" ref="G16:I17" si="0">F16*1.1</f>
        <v>123549.8</v>
      </c>
      <c r="H16" s="142">
        <f t="shared" si="0"/>
        <v>135904.78000000003</v>
      </c>
      <c r="I16" s="142">
        <f t="shared" si="0"/>
        <v>149495.25800000003</v>
      </c>
      <c r="J16" s="16"/>
      <c r="K16" s="16"/>
      <c r="L16" s="16"/>
      <c r="M16" s="16"/>
      <c r="N16" s="16"/>
    </row>
    <row r="17" spans="1:16" s="42" customFormat="1" ht="36" customHeight="1">
      <c r="A17" s="143" t="s">
        <v>83</v>
      </c>
      <c r="B17" s="61" t="s">
        <v>109</v>
      </c>
      <c r="C17" s="144" t="s">
        <v>54</v>
      </c>
      <c r="D17" s="144" t="s">
        <v>37</v>
      </c>
      <c r="E17" s="142">
        <v>143965</v>
      </c>
      <c r="F17" s="142">
        <v>153627</v>
      </c>
      <c r="G17" s="142">
        <f t="shared" si="0"/>
        <v>168989.7</v>
      </c>
      <c r="H17" s="142">
        <f t="shared" si="0"/>
        <v>185888.67000000004</v>
      </c>
      <c r="I17" s="142">
        <f t="shared" si="0"/>
        <v>204477.53700000007</v>
      </c>
    </row>
    <row r="18" spans="1:16" s="42" customFormat="1" ht="47.25" customHeight="1">
      <c r="A18" s="58" t="s">
        <v>128</v>
      </c>
      <c r="B18" s="61"/>
      <c r="C18" s="87" t="s">
        <v>88</v>
      </c>
      <c r="D18" s="88" t="s">
        <v>37</v>
      </c>
      <c r="E18" s="86" t="e">
        <f>#REF!</f>
        <v>#REF!</v>
      </c>
      <c r="F18" s="86">
        <f>72+151+107+18+63+72+17+16+14+7</f>
        <v>537</v>
      </c>
      <c r="G18" s="86">
        <v>532</v>
      </c>
      <c r="H18" s="86">
        <v>532</v>
      </c>
      <c r="I18" s="86">
        <v>532</v>
      </c>
    </row>
    <row r="19" spans="1:16" ht="48.75" customHeight="1">
      <c r="A19" s="83" t="s">
        <v>45</v>
      </c>
      <c r="B19" s="58" t="s">
        <v>98</v>
      </c>
      <c r="C19" s="87" t="s">
        <v>89</v>
      </c>
      <c r="D19" s="88" t="s">
        <v>90</v>
      </c>
      <c r="E19" s="86">
        <v>7416</v>
      </c>
      <c r="F19" s="86">
        <f>3984+4256</f>
        <v>8240</v>
      </c>
      <c r="G19" s="86">
        <f>F19</f>
        <v>8240</v>
      </c>
      <c r="H19" s="86">
        <f>G19</f>
        <v>8240</v>
      </c>
      <c r="I19" s="86">
        <f>H19</f>
        <v>8240</v>
      </c>
    </row>
    <row r="20" spans="1:16" ht="46.5" customHeight="1">
      <c r="A20" s="57" t="s">
        <v>139</v>
      </c>
      <c r="B20" s="58" t="s">
        <v>96</v>
      </c>
      <c r="C20" s="87" t="s">
        <v>89</v>
      </c>
      <c r="D20" s="88" t="s">
        <v>90</v>
      </c>
      <c r="E20" s="86">
        <v>199</v>
      </c>
      <c r="F20" s="86">
        <f>6292+7662+5273+18818+21561+7920</f>
        <v>67526</v>
      </c>
      <c r="G20" s="86">
        <f t="shared" ref="G20:I21" si="1">F20*1.02</f>
        <v>68876.52</v>
      </c>
      <c r="H20" s="86">
        <f t="shared" si="1"/>
        <v>70254.050400000007</v>
      </c>
      <c r="I20" s="86">
        <f t="shared" si="1"/>
        <v>71659.131408000016</v>
      </c>
      <c r="K20" s="111"/>
      <c r="P20" s="112"/>
    </row>
    <row r="21" spans="1:16" ht="35.25" customHeight="1">
      <c r="A21" s="59" t="s">
        <v>46</v>
      </c>
      <c r="B21" s="58" t="s">
        <v>96</v>
      </c>
      <c r="C21" s="87" t="s">
        <v>89</v>
      </c>
      <c r="D21" s="88" t="s">
        <v>90</v>
      </c>
      <c r="E21" s="86">
        <v>41806</v>
      </c>
      <c r="F21" s="86">
        <v>74690</v>
      </c>
      <c r="G21" s="86">
        <f t="shared" si="1"/>
        <v>76183.8</v>
      </c>
      <c r="H21" s="86">
        <f t="shared" si="1"/>
        <v>77707.47600000001</v>
      </c>
      <c r="I21" s="86">
        <f t="shared" si="1"/>
        <v>79261.625520000016</v>
      </c>
      <c r="P21" s="112"/>
    </row>
    <row r="22" spans="1:16" ht="24.75" customHeight="1">
      <c r="A22" s="198" t="s">
        <v>18</v>
      </c>
      <c r="B22" s="199"/>
      <c r="C22" s="199"/>
      <c r="D22" s="199"/>
      <c r="E22" s="199"/>
      <c r="F22" s="199"/>
      <c r="G22" s="199"/>
      <c r="H22" s="199"/>
      <c r="I22" s="200"/>
    </row>
    <row r="23" spans="1:16" ht="42.75">
      <c r="A23" s="55" t="s">
        <v>51</v>
      </c>
      <c r="B23" s="55" t="s">
        <v>94</v>
      </c>
      <c r="C23" s="115" t="s">
        <v>115</v>
      </c>
      <c r="D23" s="84" t="s">
        <v>50</v>
      </c>
      <c r="E23" s="116">
        <v>375350</v>
      </c>
      <c r="F23" s="145">
        <v>433550</v>
      </c>
      <c r="G23" s="145">
        <v>443560</v>
      </c>
      <c r="H23" s="145">
        <v>430550</v>
      </c>
      <c r="I23" s="145">
        <v>433500</v>
      </c>
    </row>
    <row r="24" spans="1:16" ht="42.75">
      <c r="A24" s="103" t="s">
        <v>47</v>
      </c>
      <c r="B24" s="55" t="s">
        <v>95</v>
      </c>
      <c r="C24" s="117" t="s">
        <v>116</v>
      </c>
      <c r="D24" s="85" t="s">
        <v>50</v>
      </c>
      <c r="E24" s="116">
        <v>2782318</v>
      </c>
      <c r="F24" s="145">
        <v>2791966</v>
      </c>
      <c r="G24" s="145">
        <v>2795966</v>
      </c>
      <c r="H24" s="145">
        <v>2799971.7307288125</v>
      </c>
      <c r="I24" s="145">
        <v>2806014.3755332264</v>
      </c>
    </row>
    <row r="25" spans="1:16" ht="42.75">
      <c r="A25" s="80" t="s">
        <v>48</v>
      </c>
      <c r="B25" s="55" t="s">
        <v>95</v>
      </c>
      <c r="C25" s="84" t="s">
        <v>117</v>
      </c>
      <c r="D25" s="85" t="s">
        <v>50</v>
      </c>
      <c r="E25" s="116">
        <v>3550</v>
      </c>
      <c r="F25" s="145">
        <v>4000</v>
      </c>
      <c r="G25" s="145">
        <v>4000</v>
      </c>
      <c r="H25" s="145">
        <v>4000</v>
      </c>
      <c r="I25" s="145">
        <v>4000</v>
      </c>
    </row>
    <row r="26" spans="1:16" ht="90.75" customHeight="1">
      <c r="A26" s="68" t="s">
        <v>49</v>
      </c>
      <c r="B26" s="55" t="s">
        <v>95</v>
      </c>
      <c r="C26" s="132" t="s">
        <v>118</v>
      </c>
      <c r="D26" s="85" t="s">
        <v>50</v>
      </c>
      <c r="E26" s="116">
        <v>1754</v>
      </c>
      <c r="F26" s="145">
        <v>1754</v>
      </c>
      <c r="G26" s="145">
        <v>1754</v>
      </c>
      <c r="H26" s="145">
        <v>1754</v>
      </c>
      <c r="I26" s="145">
        <v>1754</v>
      </c>
    </row>
    <row r="27" spans="1:16" s="19" customFormat="1" ht="66.75" customHeight="1">
      <c r="A27" s="57" t="s">
        <v>44</v>
      </c>
      <c r="B27" s="57" t="s">
        <v>100</v>
      </c>
      <c r="C27" s="84" t="s">
        <v>55</v>
      </c>
      <c r="D27" s="84" t="s">
        <v>50</v>
      </c>
      <c r="E27" s="86">
        <v>3</v>
      </c>
      <c r="F27" s="139">
        <v>3</v>
      </c>
      <c r="G27" s="139">
        <v>3</v>
      </c>
      <c r="H27" s="139">
        <v>3</v>
      </c>
      <c r="I27" s="139">
        <v>3</v>
      </c>
    </row>
    <row r="28" spans="1:16" s="19" customFormat="1" ht="34.5" customHeight="1">
      <c r="A28" s="57" t="s">
        <v>53</v>
      </c>
      <c r="B28" s="61" t="s">
        <v>108</v>
      </c>
      <c r="C28" s="84" t="s">
        <v>56</v>
      </c>
      <c r="D28" s="84" t="s">
        <v>50</v>
      </c>
      <c r="E28" s="86">
        <v>1</v>
      </c>
      <c r="F28" s="139">
        <v>2</v>
      </c>
      <c r="G28" s="139">
        <v>2</v>
      </c>
      <c r="H28" s="139">
        <v>2</v>
      </c>
      <c r="I28" s="139">
        <v>2</v>
      </c>
    </row>
    <row r="29" spans="1:16" s="19" customFormat="1" ht="25.5" customHeight="1">
      <c r="A29" s="61" t="s">
        <v>60</v>
      </c>
      <c r="B29" s="61" t="s">
        <v>109</v>
      </c>
      <c r="C29" s="84" t="s">
        <v>57</v>
      </c>
      <c r="D29" s="84" t="s">
        <v>50</v>
      </c>
      <c r="E29" s="86">
        <v>4</v>
      </c>
      <c r="F29" s="139">
        <v>9</v>
      </c>
      <c r="G29" s="139">
        <v>9</v>
      </c>
      <c r="H29" s="139">
        <v>9</v>
      </c>
      <c r="I29" s="139">
        <v>9</v>
      </c>
    </row>
    <row r="30" spans="1:16" s="19" customFormat="1" ht="92.25" customHeight="1">
      <c r="A30" s="61" t="s">
        <v>52</v>
      </c>
      <c r="B30" s="61" t="s">
        <v>76</v>
      </c>
      <c r="C30" s="84" t="s">
        <v>58</v>
      </c>
      <c r="D30" s="84" t="s">
        <v>50</v>
      </c>
      <c r="E30" s="86">
        <v>3</v>
      </c>
      <c r="F30" s="139">
        <v>4</v>
      </c>
      <c r="G30" s="139">
        <v>4</v>
      </c>
      <c r="H30" s="139">
        <v>4</v>
      </c>
      <c r="I30" s="139">
        <v>4</v>
      </c>
    </row>
    <row r="31" spans="1:16" s="19" customFormat="1" ht="42.75">
      <c r="A31" s="61" t="s">
        <v>79</v>
      </c>
      <c r="B31" s="61" t="s">
        <v>76</v>
      </c>
      <c r="C31" s="84" t="s">
        <v>91</v>
      </c>
      <c r="D31" s="84" t="s">
        <v>50</v>
      </c>
      <c r="E31" s="86">
        <v>3</v>
      </c>
      <c r="F31" s="139">
        <v>4</v>
      </c>
      <c r="G31" s="139">
        <v>4</v>
      </c>
      <c r="H31" s="139">
        <v>4</v>
      </c>
      <c r="I31" s="139">
        <v>4</v>
      </c>
    </row>
    <row r="32" spans="1:16" ht="50.25" customHeight="1">
      <c r="A32" s="89" t="s">
        <v>31</v>
      </c>
      <c r="B32" s="59" t="s">
        <v>107</v>
      </c>
      <c r="C32" s="85" t="s">
        <v>32</v>
      </c>
      <c r="D32" s="85" t="s">
        <v>50</v>
      </c>
      <c r="E32" s="86">
        <v>2606626</v>
      </c>
      <c r="F32" s="146">
        <v>2588626</v>
      </c>
      <c r="G32" s="146">
        <v>2588626</v>
      </c>
      <c r="H32" s="146">
        <v>2588626</v>
      </c>
      <c r="I32" s="146">
        <v>2588626</v>
      </c>
    </row>
    <row r="33" spans="1:9" ht="36.75" customHeight="1">
      <c r="A33" s="59" t="s">
        <v>33</v>
      </c>
      <c r="B33" s="59" t="s">
        <v>107</v>
      </c>
      <c r="C33" s="85" t="s">
        <v>32</v>
      </c>
      <c r="D33" s="85" t="s">
        <v>50</v>
      </c>
      <c r="E33" s="86">
        <f>E34+E35+E36</f>
        <v>333510</v>
      </c>
      <c r="F33" s="139">
        <v>18210</v>
      </c>
      <c r="G33" s="139">
        <v>18210</v>
      </c>
      <c r="H33" s="139">
        <v>18210</v>
      </c>
      <c r="I33" s="139">
        <v>18210</v>
      </c>
    </row>
    <row r="34" spans="1:9" ht="76.5" customHeight="1">
      <c r="A34" s="59" t="s">
        <v>86</v>
      </c>
      <c r="B34" s="59" t="s">
        <v>107</v>
      </c>
      <c r="C34" s="84" t="s">
        <v>92</v>
      </c>
      <c r="D34" s="85" t="s">
        <v>50</v>
      </c>
      <c r="E34" s="86">
        <v>10</v>
      </c>
      <c r="F34" s="139">
        <v>9</v>
      </c>
      <c r="G34" s="139">
        <v>9</v>
      </c>
      <c r="H34" s="139">
        <v>9</v>
      </c>
      <c r="I34" s="139">
        <v>9</v>
      </c>
    </row>
    <row r="35" spans="1:9" ht="42.75">
      <c r="A35" s="59" t="s">
        <v>38</v>
      </c>
      <c r="B35" s="59" t="s">
        <v>106</v>
      </c>
      <c r="C35" s="84" t="s">
        <v>39</v>
      </c>
      <c r="D35" s="84" t="s">
        <v>50</v>
      </c>
      <c r="E35" s="86">
        <v>17</v>
      </c>
      <c r="F35" s="139">
        <v>37</v>
      </c>
      <c r="G35" s="139">
        <f t="shared" ref="G35:I37" si="2">F35</f>
        <v>37</v>
      </c>
      <c r="H35" s="139">
        <f t="shared" si="2"/>
        <v>37</v>
      </c>
      <c r="I35" s="139">
        <f t="shared" si="2"/>
        <v>37</v>
      </c>
    </row>
    <row r="36" spans="1:9" ht="71.25">
      <c r="A36" s="89" t="s">
        <v>40</v>
      </c>
      <c r="B36" s="59" t="s">
        <v>106</v>
      </c>
      <c r="C36" s="84" t="s">
        <v>43</v>
      </c>
      <c r="D36" s="84" t="s">
        <v>50</v>
      </c>
      <c r="E36" s="133">
        <v>333483</v>
      </c>
      <c r="F36" s="138">
        <v>362918</v>
      </c>
      <c r="G36" s="138">
        <f t="shared" si="2"/>
        <v>362918</v>
      </c>
      <c r="H36" s="138">
        <f t="shared" si="2"/>
        <v>362918</v>
      </c>
      <c r="I36" s="138">
        <f t="shared" si="2"/>
        <v>362918</v>
      </c>
    </row>
    <row r="37" spans="1:9" ht="49.5" customHeight="1">
      <c r="A37" s="59" t="s">
        <v>42</v>
      </c>
      <c r="B37" s="59" t="s">
        <v>106</v>
      </c>
      <c r="C37" s="84" t="s">
        <v>41</v>
      </c>
      <c r="D37" s="84" t="s">
        <v>50</v>
      </c>
      <c r="E37" s="133">
        <v>269</v>
      </c>
      <c r="F37" s="138">
        <v>250</v>
      </c>
      <c r="G37" s="138">
        <f t="shared" si="2"/>
        <v>250</v>
      </c>
      <c r="H37" s="138">
        <f t="shared" si="2"/>
        <v>250</v>
      </c>
      <c r="I37" s="138">
        <f t="shared" si="2"/>
        <v>250</v>
      </c>
    </row>
    <row r="38" spans="1:9" s="42" customFormat="1" ht="39" customHeight="1">
      <c r="A38" s="114" t="s">
        <v>87</v>
      </c>
      <c r="B38" s="89" t="s">
        <v>110</v>
      </c>
      <c r="C38" s="84" t="s">
        <v>34</v>
      </c>
      <c r="D38" s="84" t="s">
        <v>50</v>
      </c>
      <c r="E38" s="86">
        <v>61</v>
      </c>
      <c r="F38" s="139">
        <f>30+24+13+16+31+6+1</f>
        <v>121</v>
      </c>
      <c r="G38" s="139">
        <f>30+24+13+16+31+6+1+1+11</f>
        <v>133</v>
      </c>
      <c r="H38" s="139">
        <f>F38</f>
        <v>121</v>
      </c>
      <c r="I38" s="139">
        <f>F38</f>
        <v>121</v>
      </c>
    </row>
    <row r="39" spans="1:9" ht="33.75" customHeight="1">
      <c r="A39" s="201" t="s">
        <v>19</v>
      </c>
      <c r="B39" s="201"/>
      <c r="C39" s="202"/>
      <c r="D39" s="202"/>
      <c r="E39" s="202"/>
      <c r="F39" s="202"/>
      <c r="G39" s="202"/>
      <c r="H39" s="202"/>
      <c r="I39" s="202"/>
    </row>
  </sheetData>
  <mergeCells count="10">
    <mergeCell ref="A39:I39"/>
    <mergeCell ref="A7:I7"/>
    <mergeCell ref="A9:A10"/>
    <mergeCell ref="C9:D9"/>
    <mergeCell ref="E9:I9"/>
    <mergeCell ref="F1:I1"/>
    <mergeCell ref="F2:I2"/>
    <mergeCell ref="F3:I3"/>
    <mergeCell ref="A12:I12"/>
    <mergeCell ref="A22:I22"/>
  </mergeCells>
  <printOptions horizontalCentered="1"/>
  <pageMargins left="0.55118110236220474" right="0.51181102362204722" top="0.74803149606299213" bottom="0.6692913385826772" header="0.15748031496062992" footer="0.47244094488188981"/>
  <pageSetup paperSize="9" scale="75" fitToHeight="0" orientation="landscape" useFirstPageNumber="1" r:id="rId1"/>
  <headerFooter alignWithMargins="0">
    <oddFooter>&amp;C&amp;P</oddFooter>
  </headerFooter>
</worksheet>
</file>

<file path=xl/worksheets/sheet2.xml><?xml version="1.0" encoding="utf-8"?>
<worksheet xmlns="http://schemas.openxmlformats.org/spreadsheetml/2006/main" xmlns:r="http://schemas.openxmlformats.org/officeDocument/2006/relationships">
  <sheetPr>
    <tabColor rgb="FFFFFF00"/>
  </sheetPr>
  <dimension ref="A1:Q105"/>
  <sheetViews>
    <sheetView showGridLines="0" view="pageBreakPreview" topLeftCell="A61" zoomScale="75" zoomScaleNormal="100" zoomScaleSheetLayoutView="75" workbookViewId="0">
      <selection activeCell="B3" sqref="B3"/>
    </sheetView>
  </sheetViews>
  <sheetFormatPr defaultRowHeight="12.75"/>
  <cols>
    <col min="1" max="1" width="2.140625" style="134" customWidth="1"/>
    <col min="2" max="2" width="58.140625" style="31" customWidth="1"/>
    <col min="3" max="3" width="29" style="31" hidden="1" customWidth="1"/>
    <col min="4" max="4" width="7.85546875" style="31" customWidth="1"/>
    <col min="5" max="5" width="8.5703125" style="31" customWidth="1"/>
    <col min="6" max="6" width="8.7109375" style="31" customWidth="1"/>
    <col min="7" max="7" width="15.140625" style="31" customWidth="1"/>
    <col min="8" max="8" width="13" style="31" customWidth="1"/>
    <col min="9" max="9" width="17.5703125" style="31" customWidth="1"/>
    <col min="10" max="10" width="18.85546875" style="109" customWidth="1"/>
    <col min="11" max="12" width="18.42578125" style="31" customWidth="1"/>
    <col min="13" max="13" width="21.140625" style="31" hidden="1" customWidth="1"/>
    <col min="14" max="14" width="16.42578125" style="134" customWidth="1"/>
    <col min="15" max="15" width="23.28515625" style="134" customWidth="1"/>
    <col min="16" max="16" width="15.42578125" style="134" customWidth="1"/>
    <col min="17" max="17" width="13.5703125" style="134" customWidth="1"/>
    <col min="18" max="18" width="12.140625" style="134" bestFit="1" customWidth="1"/>
    <col min="19" max="16384" width="9.140625" style="134"/>
  </cols>
  <sheetData>
    <row r="1" spans="1:17" s="134" customFormat="1" ht="26.25" customHeight="1">
      <c r="A1" s="265"/>
      <c r="B1" s="90"/>
      <c r="C1" s="90"/>
      <c r="D1" s="90"/>
      <c r="E1" s="90"/>
      <c r="F1" s="90"/>
      <c r="G1" s="90"/>
      <c r="H1" s="91"/>
      <c r="I1" s="91"/>
      <c r="J1" s="210" t="s">
        <v>12</v>
      </c>
      <c r="K1" s="210"/>
      <c r="L1" s="210"/>
      <c r="M1" s="210"/>
    </row>
    <row r="2" spans="1:17" s="134" customFormat="1" ht="90.75" customHeight="1">
      <c r="A2" s="265"/>
      <c r="B2" s="218" t="s">
        <v>140</v>
      </c>
      <c r="C2" s="218"/>
      <c r="D2" s="218"/>
      <c r="E2" s="218"/>
      <c r="F2" s="218"/>
      <c r="G2" s="218"/>
      <c r="H2" s="218"/>
      <c r="I2" s="218"/>
      <c r="J2" s="218"/>
      <c r="K2" s="218"/>
      <c r="L2" s="218"/>
      <c r="M2" s="91"/>
    </row>
    <row r="3" spans="1:17" s="134" customFormat="1" ht="13.5" customHeight="1">
      <c r="A3" s="265"/>
      <c r="B3" s="147"/>
      <c r="C3" s="147"/>
      <c r="D3" s="147"/>
      <c r="E3" s="147"/>
      <c r="F3" s="147"/>
      <c r="G3" s="147"/>
      <c r="H3" s="147"/>
      <c r="I3" s="147"/>
      <c r="J3" s="147"/>
      <c r="K3" s="147"/>
      <c r="L3" s="147"/>
      <c r="M3" s="91"/>
    </row>
    <row r="4" spans="1:17" s="134" customFormat="1" ht="96" customHeight="1">
      <c r="A4" s="265"/>
      <c r="B4" s="211" t="s">
        <v>0</v>
      </c>
      <c r="C4" s="213" t="s">
        <v>97</v>
      </c>
      <c r="D4" s="211" t="s">
        <v>6</v>
      </c>
      <c r="E4" s="212"/>
      <c r="F4" s="212"/>
      <c r="G4" s="212"/>
      <c r="H4" s="212"/>
      <c r="I4" s="211" t="s">
        <v>25</v>
      </c>
      <c r="J4" s="211"/>
      <c r="K4" s="211"/>
      <c r="L4" s="211"/>
      <c r="M4" s="212"/>
    </row>
    <row r="5" spans="1:17" s="134" customFormat="1" ht="37.5" customHeight="1">
      <c r="A5" s="265"/>
      <c r="B5" s="212"/>
      <c r="C5" s="214"/>
      <c r="D5" s="194" t="s">
        <v>16</v>
      </c>
      <c r="E5" s="193" t="s">
        <v>7</v>
      </c>
      <c r="F5" s="193" t="s">
        <v>22</v>
      </c>
      <c r="G5" s="193" t="s">
        <v>8</v>
      </c>
      <c r="H5" s="193" t="s">
        <v>9</v>
      </c>
      <c r="I5" s="193" t="s">
        <v>24</v>
      </c>
      <c r="J5" s="193" t="s">
        <v>84</v>
      </c>
      <c r="K5" s="193" t="s">
        <v>113</v>
      </c>
      <c r="L5" s="193" t="s">
        <v>120</v>
      </c>
      <c r="M5" s="193"/>
    </row>
    <row r="6" spans="1:17" s="93" customFormat="1" ht="17.25" customHeight="1">
      <c r="A6" s="265"/>
      <c r="B6" s="92">
        <v>1</v>
      </c>
      <c r="C6" s="92">
        <v>3</v>
      </c>
      <c r="D6" s="92">
        <v>2</v>
      </c>
      <c r="E6" s="92">
        <v>3</v>
      </c>
      <c r="F6" s="92">
        <v>4</v>
      </c>
      <c r="G6" s="92">
        <v>5</v>
      </c>
      <c r="H6" s="92">
        <v>6</v>
      </c>
      <c r="I6" s="92">
        <v>7</v>
      </c>
      <c r="J6" s="92">
        <v>8</v>
      </c>
      <c r="K6" s="92">
        <v>9</v>
      </c>
      <c r="L6" s="92">
        <v>10</v>
      </c>
      <c r="M6" s="92">
        <v>11</v>
      </c>
    </row>
    <row r="7" spans="1:17" s="134" customFormat="1" ht="26.25" customHeight="1">
      <c r="A7" s="265"/>
      <c r="B7" s="215" t="s">
        <v>1</v>
      </c>
      <c r="C7" s="216"/>
      <c r="D7" s="216"/>
      <c r="E7" s="216"/>
      <c r="F7" s="216"/>
      <c r="G7" s="216"/>
      <c r="H7" s="216"/>
      <c r="I7" s="216"/>
      <c r="J7" s="216"/>
      <c r="K7" s="216"/>
      <c r="L7" s="216"/>
      <c r="M7" s="217"/>
    </row>
    <row r="8" spans="1:17" s="267" customFormat="1" ht="71.25">
      <c r="A8" s="266"/>
      <c r="B8" s="55" t="s">
        <v>85</v>
      </c>
      <c r="C8" s="55" t="s">
        <v>95</v>
      </c>
      <c r="D8" s="192" t="s">
        <v>61</v>
      </c>
      <c r="E8" s="192" t="s">
        <v>66</v>
      </c>
      <c r="F8" s="193">
        <v>13</v>
      </c>
      <c r="G8" s="192" t="s">
        <v>127</v>
      </c>
      <c r="H8" s="193">
        <v>611</v>
      </c>
      <c r="I8" s="118">
        <v>41771.1</v>
      </c>
      <c r="J8" s="118">
        <v>43454.400000000001</v>
      </c>
      <c r="K8" s="118">
        <v>48714.400000000001</v>
      </c>
      <c r="L8" s="118">
        <v>52191.4</v>
      </c>
      <c r="M8" s="56">
        <v>45759.6</v>
      </c>
      <c r="O8" s="30"/>
      <c r="P8" s="268"/>
      <c r="Q8" s="268"/>
    </row>
    <row r="9" spans="1:17" s="267" customFormat="1" ht="42.75">
      <c r="A9" s="266"/>
      <c r="B9" s="57" t="s">
        <v>139</v>
      </c>
      <c r="C9" s="58" t="s">
        <v>96</v>
      </c>
      <c r="D9" s="192" t="s">
        <v>61</v>
      </c>
      <c r="E9" s="192" t="s">
        <v>62</v>
      </c>
      <c r="F9" s="192" t="s">
        <v>70</v>
      </c>
      <c r="G9" s="192" t="s">
        <v>143</v>
      </c>
      <c r="H9" s="193">
        <v>611</v>
      </c>
      <c r="I9" s="118">
        <v>28397.5</v>
      </c>
      <c r="J9" s="118">
        <v>29444.5</v>
      </c>
      <c r="K9" s="119">
        <v>32008.799999999999</v>
      </c>
      <c r="L9" s="118">
        <v>33705.699999999997</v>
      </c>
      <c r="M9" s="69"/>
      <c r="O9" s="118"/>
      <c r="P9" s="118"/>
      <c r="Q9" s="118"/>
    </row>
    <row r="10" spans="1:17" s="267" customFormat="1" ht="36" customHeight="1">
      <c r="A10" s="266"/>
      <c r="B10" s="59" t="s">
        <v>46</v>
      </c>
      <c r="C10" s="58" t="s">
        <v>96</v>
      </c>
      <c r="D10" s="192" t="s">
        <v>61</v>
      </c>
      <c r="E10" s="192" t="s">
        <v>62</v>
      </c>
      <c r="F10" s="192" t="s">
        <v>70</v>
      </c>
      <c r="G10" s="192" t="s">
        <v>143</v>
      </c>
      <c r="H10" s="193">
        <v>611</v>
      </c>
      <c r="I10" s="118">
        <v>31424.3</v>
      </c>
      <c r="J10" s="118">
        <v>32585.4</v>
      </c>
      <c r="K10" s="118">
        <v>35421.699999999997</v>
      </c>
      <c r="L10" s="118">
        <v>37498.699999999997</v>
      </c>
      <c r="M10" s="69"/>
    </row>
    <row r="11" spans="1:17" s="267" customFormat="1" ht="42.75">
      <c r="A11" s="266"/>
      <c r="B11" s="58" t="s">
        <v>128</v>
      </c>
      <c r="C11" s="58" t="s">
        <v>98</v>
      </c>
      <c r="D11" s="192" t="s">
        <v>61</v>
      </c>
      <c r="E11" s="192" t="s">
        <v>62</v>
      </c>
      <c r="F11" s="192" t="s">
        <v>64</v>
      </c>
      <c r="G11" s="192" t="s">
        <v>124</v>
      </c>
      <c r="H11" s="193">
        <v>611</v>
      </c>
      <c r="I11" s="118">
        <v>122013.6</v>
      </c>
      <c r="J11" s="118">
        <v>125996.2</v>
      </c>
      <c r="K11" s="118">
        <v>135582.79999999999</v>
      </c>
      <c r="L11" s="118">
        <v>142699.4</v>
      </c>
      <c r="M11" s="69"/>
    </row>
    <row r="12" spans="1:17" s="267" customFormat="1" ht="14.25">
      <c r="A12" s="266"/>
      <c r="B12" s="58"/>
      <c r="C12" s="58"/>
      <c r="D12" s="192"/>
      <c r="E12" s="192"/>
      <c r="F12" s="192"/>
      <c r="G12" s="192"/>
      <c r="H12" s="193"/>
      <c r="I12" s="118"/>
      <c r="J12" s="118"/>
      <c r="K12" s="118"/>
      <c r="L12" s="118"/>
      <c r="M12" s="69"/>
    </row>
    <row r="13" spans="1:17" s="267" customFormat="1" ht="34.5" customHeight="1">
      <c r="A13" s="266"/>
      <c r="B13" s="57" t="s">
        <v>45</v>
      </c>
      <c r="C13" s="58" t="s">
        <v>98</v>
      </c>
      <c r="D13" s="192" t="s">
        <v>61</v>
      </c>
      <c r="E13" s="192" t="s">
        <v>62</v>
      </c>
      <c r="F13" s="192" t="s">
        <v>64</v>
      </c>
      <c r="G13" s="192" t="s">
        <v>124</v>
      </c>
      <c r="H13" s="193">
        <v>611</v>
      </c>
      <c r="I13" s="118">
        <v>3675.9</v>
      </c>
      <c r="J13" s="118">
        <v>3475.9</v>
      </c>
      <c r="K13" s="118">
        <v>3751.1</v>
      </c>
      <c r="L13" s="118">
        <v>3955.8</v>
      </c>
      <c r="M13" s="69"/>
    </row>
    <row r="14" spans="1:17" s="267" customFormat="1" ht="34.5" customHeight="1">
      <c r="A14" s="266"/>
      <c r="B14" s="57" t="s">
        <v>45</v>
      </c>
      <c r="C14" s="58" t="s">
        <v>98</v>
      </c>
      <c r="D14" s="192" t="s">
        <v>61</v>
      </c>
      <c r="E14" s="192" t="s">
        <v>62</v>
      </c>
      <c r="F14" s="192" t="s">
        <v>64</v>
      </c>
      <c r="G14" s="192" t="s">
        <v>137</v>
      </c>
      <c r="H14" s="193">
        <v>611</v>
      </c>
      <c r="I14" s="118">
        <v>200</v>
      </c>
      <c r="J14" s="118"/>
      <c r="K14" s="118"/>
      <c r="L14" s="118"/>
      <c r="M14" s="69"/>
    </row>
    <row r="15" spans="1:17" s="270" customFormat="1" ht="39.75" customHeight="1">
      <c r="A15" s="269"/>
      <c r="B15" s="59" t="s">
        <v>35</v>
      </c>
      <c r="C15" s="193" t="s">
        <v>99</v>
      </c>
      <c r="D15" s="192" t="s">
        <v>61</v>
      </c>
      <c r="E15" s="192" t="s">
        <v>65</v>
      </c>
      <c r="F15" s="192" t="s">
        <v>66</v>
      </c>
      <c r="G15" s="192" t="s">
        <v>129</v>
      </c>
      <c r="H15" s="193">
        <v>611</v>
      </c>
      <c r="I15" s="118">
        <v>176962.2</v>
      </c>
      <c r="J15" s="118">
        <v>184925.49900000001</v>
      </c>
      <c r="K15" s="118">
        <v>194171.77395000003</v>
      </c>
      <c r="L15" s="118">
        <v>205822.08038700005</v>
      </c>
      <c r="M15" s="69"/>
    </row>
    <row r="16" spans="1:17" s="270" customFormat="1" ht="38.25" customHeight="1">
      <c r="A16" s="269"/>
      <c r="B16" s="59" t="s">
        <v>29</v>
      </c>
      <c r="C16" s="193" t="s">
        <v>99</v>
      </c>
      <c r="D16" s="192" t="s">
        <v>61</v>
      </c>
      <c r="E16" s="192" t="s">
        <v>65</v>
      </c>
      <c r="F16" s="192" t="s">
        <v>66</v>
      </c>
      <c r="G16" s="192" t="s">
        <v>142</v>
      </c>
      <c r="H16" s="193">
        <v>611</v>
      </c>
      <c r="I16" s="119">
        <v>84081.1</v>
      </c>
      <c r="J16" s="118">
        <v>89125.966000000015</v>
      </c>
      <c r="K16" s="119">
        <v>95364.783620000017</v>
      </c>
      <c r="L16" s="119">
        <v>101086.67063720002</v>
      </c>
      <c r="M16" s="69"/>
    </row>
    <row r="17" spans="1:17" s="270" customFormat="1" ht="29.25" customHeight="1">
      <c r="A17" s="269"/>
      <c r="B17" s="61" t="s">
        <v>59</v>
      </c>
      <c r="C17" s="193" t="s">
        <v>99</v>
      </c>
      <c r="D17" s="192" t="s">
        <v>61</v>
      </c>
      <c r="E17" s="192" t="s">
        <v>65</v>
      </c>
      <c r="F17" s="192" t="s">
        <v>66</v>
      </c>
      <c r="G17" s="192" t="s">
        <v>126</v>
      </c>
      <c r="H17" s="193">
        <v>611</v>
      </c>
      <c r="I17" s="118">
        <v>113395.4</v>
      </c>
      <c r="J17" s="118">
        <v>114529.35399999999</v>
      </c>
      <c r="K17" s="119">
        <v>119858.93779999999</v>
      </c>
      <c r="L17" s="119">
        <v>127290.19194359999</v>
      </c>
      <c r="M17" s="69"/>
    </row>
    <row r="18" spans="1:17" s="270" customFormat="1" ht="29.25" customHeight="1">
      <c r="A18" s="269"/>
      <c r="B18" s="61" t="s">
        <v>78</v>
      </c>
      <c r="C18" s="193" t="s">
        <v>99</v>
      </c>
      <c r="D18" s="192" t="s">
        <v>61</v>
      </c>
      <c r="E18" s="192" t="s">
        <v>65</v>
      </c>
      <c r="F18" s="192" t="s">
        <v>66</v>
      </c>
      <c r="G18" s="192" t="s">
        <v>126</v>
      </c>
      <c r="H18" s="193">
        <v>611</v>
      </c>
      <c r="I18" s="119">
        <v>102845</v>
      </c>
      <c r="J18" s="118">
        <v>103873.45</v>
      </c>
      <c r="K18" s="119">
        <v>108707.16499999999</v>
      </c>
      <c r="L18" s="119">
        <v>115447.00923</v>
      </c>
      <c r="M18" s="69"/>
    </row>
    <row r="19" spans="1:17" s="134" customFormat="1" ht="29.25" customHeight="1">
      <c r="A19" s="265"/>
      <c r="B19" s="61" t="s">
        <v>78</v>
      </c>
      <c r="C19" s="61" t="s">
        <v>77</v>
      </c>
      <c r="D19" s="192" t="s">
        <v>61</v>
      </c>
      <c r="E19" s="192" t="s">
        <v>65</v>
      </c>
      <c r="F19" s="192" t="s">
        <v>66</v>
      </c>
      <c r="G19" s="192" t="s">
        <v>126</v>
      </c>
      <c r="H19" s="193">
        <v>621</v>
      </c>
      <c r="I19" s="119">
        <v>45937.599999999999</v>
      </c>
      <c r="J19" s="118">
        <v>46121.350399999996</v>
      </c>
      <c r="K19" s="119">
        <v>51189.365183999987</v>
      </c>
      <c r="L19" s="119">
        <v>55071.533443199987</v>
      </c>
      <c r="M19" s="69"/>
      <c r="O19" s="24"/>
    </row>
    <row r="20" spans="1:17" s="76" customFormat="1" ht="27" customHeight="1">
      <c r="A20" s="271"/>
      <c r="B20" s="65" t="s">
        <v>74</v>
      </c>
      <c r="C20" s="65"/>
      <c r="D20" s="63"/>
      <c r="E20" s="63"/>
      <c r="F20" s="64"/>
      <c r="G20" s="63"/>
      <c r="H20" s="64"/>
      <c r="I20" s="120">
        <f>I21+I22+I23+I24+I25+I26+I27+I28</f>
        <v>750703.7</v>
      </c>
      <c r="J20" s="120">
        <f>J21+J22+J23+J24+J25+J26+J27+J28</f>
        <v>773532.01939999999</v>
      </c>
      <c r="K20" s="120">
        <f>K21+K22+K23+K24+K25+K26+K27+K28</f>
        <v>824770.82555399998</v>
      </c>
      <c r="L20" s="120">
        <f>L21+L22+L23+L24+L25+L26+L27+L28</f>
        <v>874768.48564100009</v>
      </c>
      <c r="M20" s="75"/>
    </row>
    <row r="21" spans="1:17" s="267" customFormat="1" ht="27" customHeight="1">
      <c r="A21" s="266"/>
      <c r="B21" s="219"/>
      <c r="C21" s="62"/>
      <c r="D21" s="192" t="s">
        <v>61</v>
      </c>
      <c r="E21" s="192" t="s">
        <v>66</v>
      </c>
      <c r="F21" s="193">
        <v>13</v>
      </c>
      <c r="G21" s="192" t="s">
        <v>72</v>
      </c>
      <c r="H21" s="193">
        <v>611</v>
      </c>
      <c r="I21" s="119">
        <f>I8</f>
        <v>41771.1</v>
      </c>
      <c r="J21" s="119">
        <f>J8</f>
        <v>43454.400000000001</v>
      </c>
      <c r="K21" s="119">
        <f>K8</f>
        <v>48714.400000000001</v>
      </c>
      <c r="L21" s="119">
        <f>L8</f>
        <v>52191.4</v>
      </c>
      <c r="M21" s="69"/>
    </row>
    <row r="22" spans="1:17" s="267" customFormat="1" ht="27" customHeight="1">
      <c r="A22" s="266"/>
      <c r="B22" s="219"/>
      <c r="C22" s="62"/>
      <c r="D22" s="192" t="s">
        <v>61</v>
      </c>
      <c r="E22" s="192" t="s">
        <v>62</v>
      </c>
      <c r="F22" s="192" t="s">
        <v>70</v>
      </c>
      <c r="G22" s="192" t="s">
        <v>72</v>
      </c>
      <c r="H22" s="193">
        <v>611</v>
      </c>
      <c r="I22" s="118">
        <f>I9+I10</f>
        <v>59821.8</v>
      </c>
      <c r="J22" s="118">
        <f>J9+J10</f>
        <v>62029.9</v>
      </c>
      <c r="K22" s="118">
        <f>K9+K10</f>
        <v>67430.5</v>
      </c>
      <c r="L22" s="118">
        <f>L9+L10</f>
        <v>71204.399999999994</v>
      </c>
      <c r="M22" s="118">
        <f>M9+M10</f>
        <v>0</v>
      </c>
    </row>
    <row r="23" spans="1:17" s="267" customFormat="1" ht="27" customHeight="1">
      <c r="A23" s="266"/>
      <c r="B23" s="219"/>
      <c r="C23" s="62"/>
      <c r="D23" s="192" t="s">
        <v>61</v>
      </c>
      <c r="E23" s="192" t="s">
        <v>62</v>
      </c>
      <c r="F23" s="192" t="s">
        <v>64</v>
      </c>
      <c r="G23" s="192" t="s">
        <v>72</v>
      </c>
      <c r="H23" s="193">
        <v>611</v>
      </c>
      <c r="I23" s="118">
        <f>I11+I13</f>
        <v>125689.5</v>
      </c>
      <c r="J23" s="118">
        <f>J11+J13</f>
        <v>129472.09999999999</v>
      </c>
      <c r="K23" s="118">
        <f>K11+K13</f>
        <v>139333.9</v>
      </c>
      <c r="L23" s="118">
        <f>L11+L13</f>
        <v>146655.19999999998</v>
      </c>
      <c r="M23" s="69"/>
    </row>
    <row r="24" spans="1:17" s="267" customFormat="1" ht="27" customHeight="1">
      <c r="A24" s="266"/>
      <c r="B24" s="219"/>
      <c r="C24" s="62"/>
      <c r="D24" s="192" t="s">
        <v>61</v>
      </c>
      <c r="E24" s="192" t="s">
        <v>62</v>
      </c>
      <c r="F24" s="192" t="s">
        <v>64</v>
      </c>
      <c r="G24" s="192" t="s">
        <v>137</v>
      </c>
      <c r="H24" s="193">
        <v>611</v>
      </c>
      <c r="I24" s="118">
        <f>I14</f>
        <v>200</v>
      </c>
      <c r="J24" s="118">
        <f>J14</f>
        <v>0</v>
      </c>
      <c r="K24" s="118">
        <f>K14</f>
        <v>0</v>
      </c>
      <c r="L24" s="118">
        <f>L14</f>
        <v>0</v>
      </c>
      <c r="M24" s="69"/>
    </row>
    <row r="25" spans="1:17" s="267" customFormat="1" ht="27" customHeight="1">
      <c r="A25" s="266"/>
      <c r="B25" s="219"/>
      <c r="C25" s="62"/>
      <c r="D25" s="192" t="s">
        <v>61</v>
      </c>
      <c r="E25" s="192" t="s">
        <v>65</v>
      </c>
      <c r="F25" s="192" t="s">
        <v>66</v>
      </c>
      <c r="G25" s="192" t="s">
        <v>134</v>
      </c>
      <c r="H25" s="193">
        <v>611</v>
      </c>
      <c r="I25" s="118">
        <f>I16</f>
        <v>84081.1</v>
      </c>
      <c r="J25" s="118">
        <f>J16</f>
        <v>89125.966000000015</v>
      </c>
      <c r="K25" s="118">
        <f>K16</f>
        <v>95364.783620000017</v>
      </c>
      <c r="L25" s="118">
        <f>L16</f>
        <v>101086.67063720002</v>
      </c>
      <c r="M25" s="69"/>
    </row>
    <row r="26" spans="1:17" s="267" customFormat="1" ht="27" customHeight="1">
      <c r="A26" s="266"/>
      <c r="B26" s="219"/>
      <c r="C26" s="62"/>
      <c r="D26" s="192" t="s">
        <v>61</v>
      </c>
      <c r="E26" s="192" t="s">
        <v>65</v>
      </c>
      <c r="F26" s="192" t="s">
        <v>66</v>
      </c>
      <c r="G26" s="192" t="s">
        <v>135</v>
      </c>
      <c r="H26" s="193">
        <v>611</v>
      </c>
      <c r="I26" s="118">
        <f>I15</f>
        <v>176962.2</v>
      </c>
      <c r="J26" s="118">
        <f>J15</f>
        <v>184925.49900000001</v>
      </c>
      <c r="K26" s="118">
        <f>K15</f>
        <v>194171.77395000003</v>
      </c>
      <c r="L26" s="118">
        <f>L15</f>
        <v>205822.08038700005</v>
      </c>
      <c r="M26" s="69"/>
    </row>
    <row r="27" spans="1:17" s="267" customFormat="1" ht="27" customHeight="1">
      <c r="A27" s="266"/>
      <c r="B27" s="219"/>
      <c r="C27" s="62"/>
      <c r="D27" s="192" t="s">
        <v>61</v>
      </c>
      <c r="E27" s="192" t="s">
        <v>65</v>
      </c>
      <c r="F27" s="192" t="s">
        <v>66</v>
      </c>
      <c r="G27" s="192" t="s">
        <v>130</v>
      </c>
      <c r="H27" s="193">
        <v>611</v>
      </c>
      <c r="I27" s="118">
        <f>I17+I18</f>
        <v>216240.4</v>
      </c>
      <c r="J27" s="118">
        <f>J17+J18</f>
        <v>218402.804</v>
      </c>
      <c r="K27" s="118">
        <f>K17+K18</f>
        <v>228566.10279999999</v>
      </c>
      <c r="L27" s="118">
        <f>L17+L18</f>
        <v>242737.20117359998</v>
      </c>
      <c r="M27" s="69"/>
    </row>
    <row r="28" spans="1:17" s="267" customFormat="1" ht="27" customHeight="1">
      <c r="A28" s="266"/>
      <c r="B28" s="219"/>
      <c r="C28" s="62"/>
      <c r="D28" s="192" t="s">
        <v>61</v>
      </c>
      <c r="E28" s="192" t="s">
        <v>65</v>
      </c>
      <c r="F28" s="192" t="s">
        <v>66</v>
      </c>
      <c r="G28" s="192" t="s">
        <v>72</v>
      </c>
      <c r="H28" s="193">
        <v>621</v>
      </c>
      <c r="I28" s="118">
        <f>I19</f>
        <v>45937.599999999999</v>
      </c>
      <c r="J28" s="118">
        <f>J19</f>
        <v>46121.350399999996</v>
      </c>
      <c r="K28" s="118">
        <f>K19</f>
        <v>51189.365183999987</v>
      </c>
      <c r="L28" s="118">
        <f>L19</f>
        <v>55071.533443199987</v>
      </c>
      <c r="M28" s="69"/>
    </row>
    <row r="29" spans="1:17" s="134" customFormat="1" ht="27" customHeight="1">
      <c r="A29" s="265"/>
      <c r="B29" s="220" t="s">
        <v>18</v>
      </c>
      <c r="C29" s="221"/>
      <c r="D29" s="221"/>
      <c r="E29" s="221"/>
      <c r="F29" s="221"/>
      <c r="G29" s="221"/>
      <c r="H29" s="221"/>
      <c r="I29" s="221"/>
      <c r="J29" s="221"/>
      <c r="K29" s="221"/>
      <c r="L29" s="221"/>
      <c r="M29" s="222"/>
    </row>
    <row r="30" spans="1:17" s="267" customFormat="1" ht="25.5" customHeight="1">
      <c r="A30" s="266"/>
      <c r="B30" s="66" t="s">
        <v>47</v>
      </c>
      <c r="C30" s="55" t="s">
        <v>95</v>
      </c>
      <c r="D30" s="84" t="s">
        <v>61</v>
      </c>
      <c r="E30" s="84" t="s">
        <v>66</v>
      </c>
      <c r="F30" s="189">
        <v>13</v>
      </c>
      <c r="G30" s="84" t="s">
        <v>123</v>
      </c>
      <c r="H30" s="189">
        <v>611</v>
      </c>
      <c r="I30" s="118">
        <v>10245.6</v>
      </c>
      <c r="J30" s="140">
        <v>11851.7</v>
      </c>
      <c r="K30" s="140">
        <v>13381.7</v>
      </c>
      <c r="L30" s="140">
        <v>14325.4</v>
      </c>
      <c r="M30" s="56"/>
      <c r="O30" s="272"/>
    </row>
    <row r="31" spans="1:17" s="267" customFormat="1" ht="30.75" customHeight="1">
      <c r="A31" s="266"/>
      <c r="B31" s="67" t="s">
        <v>48</v>
      </c>
      <c r="C31" s="55" t="s">
        <v>95</v>
      </c>
      <c r="D31" s="84" t="s">
        <v>61</v>
      </c>
      <c r="E31" s="84" t="s">
        <v>66</v>
      </c>
      <c r="F31" s="189">
        <v>13</v>
      </c>
      <c r="G31" s="84" t="s">
        <v>123</v>
      </c>
      <c r="H31" s="189">
        <v>611</v>
      </c>
      <c r="I31" s="118">
        <v>3323.4</v>
      </c>
      <c r="J31" s="118">
        <v>3606.9</v>
      </c>
      <c r="K31" s="118">
        <v>4075.8</v>
      </c>
      <c r="L31" s="118">
        <v>4362</v>
      </c>
      <c r="M31" s="73"/>
      <c r="O31" s="268"/>
      <c r="Q31" s="268"/>
    </row>
    <row r="32" spans="1:17" s="267" customFormat="1" ht="58.5" customHeight="1">
      <c r="A32" s="266"/>
      <c r="B32" s="68" t="s">
        <v>49</v>
      </c>
      <c r="C32" s="55" t="s">
        <v>95</v>
      </c>
      <c r="D32" s="84" t="s">
        <v>61</v>
      </c>
      <c r="E32" s="84" t="s">
        <v>66</v>
      </c>
      <c r="F32" s="189">
        <v>13</v>
      </c>
      <c r="G32" s="84" t="s">
        <v>123</v>
      </c>
      <c r="H32" s="189">
        <v>611</v>
      </c>
      <c r="I32" s="118">
        <v>750.3</v>
      </c>
      <c r="J32" s="118">
        <v>870.5</v>
      </c>
      <c r="K32" s="118">
        <v>983.6</v>
      </c>
      <c r="L32" s="118">
        <v>1052.7</v>
      </c>
      <c r="M32" s="73"/>
    </row>
    <row r="33" spans="1:13" s="267" customFormat="1" ht="27" customHeight="1">
      <c r="A33" s="266"/>
      <c r="B33" s="55" t="s">
        <v>51</v>
      </c>
      <c r="C33" s="55" t="s">
        <v>94</v>
      </c>
      <c r="D33" s="84" t="s">
        <v>61</v>
      </c>
      <c r="E33" s="84" t="s">
        <v>64</v>
      </c>
      <c r="F33" s="189">
        <v>12</v>
      </c>
      <c r="G33" s="84" t="s">
        <v>145</v>
      </c>
      <c r="H33" s="189">
        <v>611</v>
      </c>
      <c r="I33" s="118">
        <v>7565.3</v>
      </c>
      <c r="J33" s="141">
        <v>7785.8</v>
      </c>
      <c r="K33" s="141">
        <v>7250.7</v>
      </c>
      <c r="L33" s="141">
        <v>7479.5</v>
      </c>
      <c r="M33" s="69"/>
    </row>
    <row r="34" spans="1:13" s="267" customFormat="1" ht="38.25" customHeight="1">
      <c r="A34" s="266"/>
      <c r="B34" s="57" t="s">
        <v>44</v>
      </c>
      <c r="C34" s="57" t="s">
        <v>100</v>
      </c>
      <c r="D34" s="192" t="s">
        <v>61</v>
      </c>
      <c r="E34" s="192" t="s">
        <v>65</v>
      </c>
      <c r="F34" s="192" t="s">
        <v>66</v>
      </c>
      <c r="G34" s="192" t="s">
        <v>130</v>
      </c>
      <c r="H34" s="193">
        <v>611</v>
      </c>
      <c r="I34" s="118">
        <v>5522.4</v>
      </c>
      <c r="J34" s="118">
        <v>5577.6239999999998</v>
      </c>
      <c r="K34" s="119">
        <v>5633.4002399999999</v>
      </c>
      <c r="L34" s="119">
        <v>5689.7342423999999</v>
      </c>
      <c r="M34" s="113"/>
    </row>
    <row r="35" spans="1:13" s="267" customFormat="1" ht="24.75" customHeight="1">
      <c r="A35" s="266"/>
      <c r="B35" s="57" t="s">
        <v>53</v>
      </c>
      <c r="C35" s="57" t="s">
        <v>75</v>
      </c>
      <c r="D35" s="192" t="s">
        <v>61</v>
      </c>
      <c r="E35" s="192" t="s">
        <v>65</v>
      </c>
      <c r="F35" s="192" t="s">
        <v>66</v>
      </c>
      <c r="G35" s="192" t="s">
        <v>130</v>
      </c>
      <c r="H35" s="193">
        <v>611</v>
      </c>
      <c r="I35" s="119">
        <v>851.4</v>
      </c>
      <c r="J35" s="118">
        <v>859.91399999999999</v>
      </c>
      <c r="K35" s="119">
        <v>868.51314000000002</v>
      </c>
      <c r="L35" s="119">
        <v>877.19827140000007</v>
      </c>
      <c r="M35" s="69"/>
    </row>
    <row r="36" spans="1:13" s="267" customFormat="1" ht="30" customHeight="1">
      <c r="A36" s="266"/>
      <c r="B36" s="61" t="s">
        <v>60</v>
      </c>
      <c r="C36" s="61" t="s">
        <v>102</v>
      </c>
      <c r="D36" s="192" t="s">
        <v>61</v>
      </c>
      <c r="E36" s="192" t="s">
        <v>65</v>
      </c>
      <c r="F36" s="192" t="s">
        <v>66</v>
      </c>
      <c r="G36" s="192" t="s">
        <v>126</v>
      </c>
      <c r="H36" s="193">
        <v>611</v>
      </c>
      <c r="I36" s="119">
        <v>16154.1</v>
      </c>
      <c r="J36" s="118">
        <v>16315.641</v>
      </c>
      <c r="K36" s="119">
        <v>16478.797409999999</v>
      </c>
      <c r="L36" s="119">
        <v>16643.585384099999</v>
      </c>
      <c r="M36" s="69"/>
    </row>
    <row r="37" spans="1:13" s="134" customFormat="1" ht="27.75" customHeight="1">
      <c r="A37" s="265"/>
      <c r="B37" s="61" t="s">
        <v>60</v>
      </c>
      <c r="C37" s="61" t="s">
        <v>102</v>
      </c>
      <c r="D37" s="192" t="s">
        <v>61</v>
      </c>
      <c r="E37" s="192" t="s">
        <v>65</v>
      </c>
      <c r="F37" s="192" t="s">
        <v>66</v>
      </c>
      <c r="G37" s="192" t="s">
        <v>126</v>
      </c>
      <c r="H37" s="193">
        <v>621</v>
      </c>
      <c r="I37" s="119">
        <v>24988.6</v>
      </c>
      <c r="J37" s="118">
        <v>25088.554399999997</v>
      </c>
      <c r="K37" s="119">
        <v>27221.081523999997</v>
      </c>
      <c r="L37" s="119">
        <v>28582.135600199999</v>
      </c>
      <c r="M37" s="69"/>
    </row>
    <row r="38" spans="1:13" s="267" customFormat="1" ht="60" customHeight="1">
      <c r="A38" s="266"/>
      <c r="B38" s="61" t="s">
        <v>52</v>
      </c>
      <c r="C38" s="61" t="s">
        <v>76</v>
      </c>
      <c r="D38" s="192" t="s">
        <v>61</v>
      </c>
      <c r="E38" s="192" t="s">
        <v>65</v>
      </c>
      <c r="F38" s="192" t="s">
        <v>66</v>
      </c>
      <c r="G38" s="192" t="s">
        <v>126</v>
      </c>
      <c r="H38" s="193">
        <v>611</v>
      </c>
      <c r="I38" s="119">
        <v>2726.4</v>
      </c>
      <c r="J38" s="118">
        <v>2740.0319999999997</v>
      </c>
      <c r="K38" s="119">
        <v>2753.7321599999996</v>
      </c>
      <c r="L38" s="119">
        <v>2767.5008207999995</v>
      </c>
      <c r="M38" s="69"/>
    </row>
    <row r="39" spans="1:13" s="267" customFormat="1" ht="28.5" customHeight="1">
      <c r="A39" s="266"/>
      <c r="B39" s="61" t="s">
        <v>79</v>
      </c>
      <c r="C39" s="61" t="s">
        <v>104</v>
      </c>
      <c r="D39" s="192" t="s">
        <v>61</v>
      </c>
      <c r="E39" s="192" t="s">
        <v>65</v>
      </c>
      <c r="F39" s="192" t="s">
        <v>66</v>
      </c>
      <c r="G39" s="192" t="s">
        <v>134</v>
      </c>
      <c r="H39" s="193">
        <v>611</v>
      </c>
      <c r="I39" s="119">
        <v>780.6</v>
      </c>
      <c r="J39" s="118">
        <v>804.01800000000003</v>
      </c>
      <c r="K39" s="119">
        <v>860.29926000000012</v>
      </c>
      <c r="L39" s="119">
        <v>911.91721560000019</v>
      </c>
      <c r="M39" s="69"/>
    </row>
    <row r="40" spans="1:13" s="267" customFormat="1" ht="42" customHeight="1">
      <c r="A40" s="266"/>
      <c r="B40" s="70" t="s">
        <v>31</v>
      </c>
      <c r="C40" s="70" t="s">
        <v>103</v>
      </c>
      <c r="D40" s="192" t="s">
        <v>61</v>
      </c>
      <c r="E40" s="192" t="s">
        <v>65</v>
      </c>
      <c r="F40" s="192" t="s">
        <v>66</v>
      </c>
      <c r="G40" s="192" t="s">
        <v>134</v>
      </c>
      <c r="H40" s="193">
        <v>611</v>
      </c>
      <c r="I40" s="119">
        <v>32478.6</v>
      </c>
      <c r="J40" s="118">
        <v>34215.315999999999</v>
      </c>
      <c r="K40" s="119">
        <v>36610.388120000003</v>
      </c>
      <c r="L40" s="119">
        <v>38807.011407200007</v>
      </c>
      <c r="M40" s="69"/>
    </row>
    <row r="41" spans="1:13" s="267" customFormat="1" ht="37.5" customHeight="1">
      <c r="A41" s="266"/>
      <c r="B41" s="70" t="s">
        <v>33</v>
      </c>
      <c r="C41" s="70" t="s">
        <v>103</v>
      </c>
      <c r="D41" s="192" t="s">
        <v>61</v>
      </c>
      <c r="E41" s="192" t="s">
        <v>65</v>
      </c>
      <c r="F41" s="192" t="s">
        <v>66</v>
      </c>
      <c r="G41" s="192" t="s">
        <v>134</v>
      </c>
      <c r="H41" s="193">
        <v>611</v>
      </c>
      <c r="I41" s="119">
        <v>16487.3</v>
      </c>
      <c r="J41" s="118">
        <f>17476.5+200.2</f>
        <v>17676.7</v>
      </c>
      <c r="K41" s="119">
        <f>18699.9+200.1</f>
        <v>18900</v>
      </c>
      <c r="L41" s="119">
        <f>19821.9+200.1</f>
        <v>20022</v>
      </c>
      <c r="M41" s="69"/>
    </row>
    <row r="42" spans="1:13" s="267" customFormat="1" ht="33" customHeight="1">
      <c r="A42" s="266"/>
      <c r="B42" s="59" t="s">
        <v>86</v>
      </c>
      <c r="C42" s="70" t="s">
        <v>101</v>
      </c>
      <c r="D42" s="192" t="s">
        <v>61</v>
      </c>
      <c r="E42" s="192" t="s">
        <v>65</v>
      </c>
      <c r="F42" s="192" t="s">
        <v>66</v>
      </c>
      <c r="G42" s="192" t="s">
        <v>134</v>
      </c>
      <c r="H42" s="193">
        <v>611</v>
      </c>
      <c r="I42" s="119">
        <v>4377</v>
      </c>
      <c r="J42" s="118">
        <v>4639.62</v>
      </c>
      <c r="K42" s="119">
        <v>4964.3933999999999</v>
      </c>
      <c r="L42" s="119">
        <v>5262.2570040000001</v>
      </c>
      <c r="M42" s="69"/>
    </row>
    <row r="43" spans="1:13" s="267" customFormat="1" ht="31.5" customHeight="1">
      <c r="A43" s="266"/>
      <c r="B43" s="70" t="s">
        <v>38</v>
      </c>
      <c r="C43" s="70" t="s">
        <v>99</v>
      </c>
      <c r="D43" s="192" t="s">
        <v>61</v>
      </c>
      <c r="E43" s="192" t="s">
        <v>65</v>
      </c>
      <c r="F43" s="192" t="s">
        <v>66</v>
      </c>
      <c r="G43" s="192" t="s">
        <v>129</v>
      </c>
      <c r="H43" s="193">
        <v>611</v>
      </c>
      <c r="I43" s="119">
        <v>63724.9</v>
      </c>
      <c r="J43" s="118">
        <v>65636.646999999997</v>
      </c>
      <c r="K43" s="118">
        <v>69651.315700000006</v>
      </c>
      <c r="L43" s="118">
        <v>73900.0459577</v>
      </c>
      <c r="M43" s="69"/>
    </row>
    <row r="44" spans="1:13" s="267" customFormat="1" ht="31.5" customHeight="1">
      <c r="A44" s="266"/>
      <c r="B44" s="70" t="s">
        <v>38</v>
      </c>
      <c r="C44" s="70"/>
      <c r="D44" s="192" t="s">
        <v>61</v>
      </c>
      <c r="E44" s="192" t="s">
        <v>65</v>
      </c>
      <c r="F44" s="192" t="s">
        <v>66</v>
      </c>
      <c r="G44" s="192" t="s">
        <v>121</v>
      </c>
      <c r="H44" s="193">
        <v>611</v>
      </c>
      <c r="I44" s="119">
        <v>300</v>
      </c>
      <c r="J44" s="118"/>
      <c r="K44" s="119"/>
      <c r="L44" s="119"/>
      <c r="M44" s="69"/>
    </row>
    <row r="45" spans="1:13" s="267" customFormat="1" ht="49.5" customHeight="1">
      <c r="A45" s="266"/>
      <c r="B45" s="71" t="s">
        <v>40</v>
      </c>
      <c r="C45" s="70" t="s">
        <v>99</v>
      </c>
      <c r="D45" s="192" t="s">
        <v>61</v>
      </c>
      <c r="E45" s="192" t="s">
        <v>65</v>
      </c>
      <c r="F45" s="192" t="s">
        <v>66</v>
      </c>
      <c r="G45" s="192" t="s">
        <v>129</v>
      </c>
      <c r="H45" s="193">
        <v>611</v>
      </c>
      <c r="I45" s="119">
        <v>66327.299999999988</v>
      </c>
      <c r="J45" s="118">
        <f>68176.627-499.9</f>
        <v>67676.726999999999</v>
      </c>
      <c r="K45" s="118">
        <v>72495.738899999982</v>
      </c>
      <c r="L45" s="118">
        <v>76917.978972899975</v>
      </c>
      <c r="M45" s="69"/>
    </row>
    <row r="46" spans="1:13" s="267" customFormat="1" ht="42" customHeight="1">
      <c r="A46" s="266"/>
      <c r="B46" s="70" t="s">
        <v>42</v>
      </c>
      <c r="C46" s="70" t="s">
        <v>99</v>
      </c>
      <c r="D46" s="192" t="s">
        <v>61</v>
      </c>
      <c r="E46" s="192" t="s">
        <v>65</v>
      </c>
      <c r="F46" s="192" t="s">
        <v>66</v>
      </c>
      <c r="G46" s="192" t="s">
        <v>129</v>
      </c>
      <c r="H46" s="193">
        <v>611</v>
      </c>
      <c r="I46" s="119">
        <v>7698</v>
      </c>
      <c r="J46" s="118">
        <v>7928.9400000000005</v>
      </c>
      <c r="K46" s="118">
        <v>8413.9140000000007</v>
      </c>
      <c r="L46" s="118">
        <v>8927.1627540000009</v>
      </c>
      <c r="M46" s="69"/>
    </row>
    <row r="47" spans="1:13" s="274" customFormat="1" ht="34.5" customHeight="1">
      <c r="A47" s="273"/>
      <c r="B47" s="226" t="s">
        <v>87</v>
      </c>
      <c r="C47" s="229" t="s">
        <v>105</v>
      </c>
      <c r="D47" s="60"/>
      <c r="E47" s="128"/>
      <c r="F47" s="60"/>
      <c r="G47" s="60"/>
      <c r="H47" s="60"/>
      <c r="I47" s="119">
        <v>46211.400000000009</v>
      </c>
      <c r="J47" s="119">
        <v>74998.080200000026</v>
      </c>
      <c r="K47" s="119">
        <v>52715.178302000058</v>
      </c>
      <c r="L47" s="119">
        <v>70500.811877500062</v>
      </c>
      <c r="M47" s="69"/>
    </row>
    <row r="48" spans="1:13" s="274" customFormat="1" ht="34.5" customHeight="1">
      <c r="A48" s="273"/>
      <c r="B48" s="227"/>
      <c r="C48" s="229"/>
      <c r="D48" s="84" t="s">
        <v>61</v>
      </c>
      <c r="E48" s="84" t="s">
        <v>66</v>
      </c>
      <c r="F48" s="189">
        <v>13</v>
      </c>
      <c r="G48" s="84" t="s">
        <v>123</v>
      </c>
      <c r="H48" s="189">
        <v>611</v>
      </c>
      <c r="I48" s="119">
        <v>0</v>
      </c>
      <c r="J48" s="119">
        <v>613.9</v>
      </c>
      <c r="K48" s="119">
        <v>0</v>
      </c>
      <c r="L48" s="119">
        <v>0</v>
      </c>
      <c r="M48" s="69"/>
    </row>
    <row r="49" spans="1:14" s="274" customFormat="1" ht="26.25" customHeight="1">
      <c r="A49" s="273"/>
      <c r="B49" s="227"/>
      <c r="C49" s="229"/>
      <c r="D49" s="192" t="s">
        <v>61</v>
      </c>
      <c r="E49" s="192" t="s">
        <v>62</v>
      </c>
      <c r="F49" s="192" t="s">
        <v>70</v>
      </c>
      <c r="G49" s="192" t="s">
        <v>72</v>
      </c>
      <c r="H49" s="193">
        <v>611</v>
      </c>
      <c r="I49" s="119">
        <v>434.7</v>
      </c>
      <c r="J49" s="118">
        <v>489.3</v>
      </c>
      <c r="K49" s="119">
        <v>268.60000000000002</v>
      </c>
      <c r="L49" s="119">
        <v>319.2</v>
      </c>
      <c r="M49" s="69"/>
    </row>
    <row r="50" spans="1:14" s="274" customFormat="1" ht="26.25" customHeight="1">
      <c r="A50" s="273"/>
      <c r="B50" s="227"/>
      <c r="C50" s="229"/>
      <c r="D50" s="192" t="s">
        <v>61</v>
      </c>
      <c r="E50" s="192" t="s">
        <v>62</v>
      </c>
      <c r="F50" s="192" t="s">
        <v>64</v>
      </c>
      <c r="G50" s="192" t="s">
        <v>141</v>
      </c>
      <c r="H50" s="193">
        <v>611</v>
      </c>
      <c r="I50" s="119">
        <v>497.19999999999993</v>
      </c>
      <c r="J50" s="118">
        <v>497.20000000000005</v>
      </c>
      <c r="K50" s="119">
        <v>497.19999999999993</v>
      </c>
      <c r="L50" s="119">
        <v>497.2</v>
      </c>
      <c r="M50" s="69"/>
    </row>
    <row r="51" spans="1:14" s="274" customFormat="1" ht="26.25" customHeight="1">
      <c r="A51" s="273"/>
      <c r="B51" s="227"/>
      <c r="C51" s="229"/>
      <c r="D51" s="192" t="s">
        <v>61</v>
      </c>
      <c r="E51" s="192" t="s">
        <v>62</v>
      </c>
      <c r="F51" s="192" t="s">
        <v>64</v>
      </c>
      <c r="G51" s="192" t="s">
        <v>132</v>
      </c>
      <c r="H51" s="193">
        <v>611</v>
      </c>
      <c r="I51" s="119">
        <v>300</v>
      </c>
      <c r="J51" s="118"/>
      <c r="K51" s="119"/>
      <c r="L51" s="119"/>
      <c r="M51" s="69"/>
    </row>
    <row r="52" spans="1:14" s="274" customFormat="1" ht="26.25" customHeight="1">
      <c r="A52" s="273"/>
      <c r="B52" s="227"/>
      <c r="C52" s="229"/>
      <c r="D52" s="192" t="s">
        <v>61</v>
      </c>
      <c r="E52" s="192" t="s">
        <v>65</v>
      </c>
      <c r="F52" s="192" t="s">
        <v>66</v>
      </c>
      <c r="G52" s="192" t="s">
        <v>134</v>
      </c>
      <c r="H52" s="193">
        <v>611</v>
      </c>
      <c r="I52" s="119">
        <v>4532.799999999992</v>
      </c>
      <c r="J52" s="119">
        <v>4561.1419999999662</v>
      </c>
      <c r="K52" s="119">
        <v>5489.7399399999786</v>
      </c>
      <c r="L52" s="119">
        <v>6314.3543363999479</v>
      </c>
      <c r="M52" s="69"/>
    </row>
    <row r="53" spans="1:14" s="274" customFormat="1" ht="26.25" customHeight="1">
      <c r="A53" s="273"/>
      <c r="B53" s="227"/>
      <c r="C53" s="229"/>
      <c r="D53" s="192" t="s">
        <v>61</v>
      </c>
      <c r="E53" s="192" t="s">
        <v>65</v>
      </c>
      <c r="F53" s="192" t="s">
        <v>66</v>
      </c>
      <c r="G53" s="192" t="s">
        <v>133</v>
      </c>
      <c r="H53" s="193">
        <v>611</v>
      </c>
      <c r="I53" s="119">
        <v>9486</v>
      </c>
      <c r="J53" s="119">
        <v>9703.1869999999635</v>
      </c>
      <c r="K53" s="119">
        <v>10142.50135</v>
      </c>
      <c r="L53" s="119">
        <v>11444.635430999899</v>
      </c>
      <c r="M53" s="69"/>
    </row>
    <row r="54" spans="1:14" s="274" customFormat="1" ht="26.25" customHeight="1">
      <c r="A54" s="273"/>
      <c r="B54" s="227"/>
      <c r="C54" s="229"/>
      <c r="D54" s="192" t="s">
        <v>61</v>
      </c>
      <c r="E54" s="192" t="s">
        <v>65</v>
      </c>
      <c r="F54" s="192" t="s">
        <v>66</v>
      </c>
      <c r="G54" s="192" t="s">
        <v>130</v>
      </c>
      <c r="H54" s="193">
        <v>611</v>
      </c>
      <c r="I54" s="119">
        <v>39599.5</v>
      </c>
      <c r="J54" s="119">
        <f>73875.585-700</f>
        <v>73175.585000000006</v>
      </c>
      <c r="K54" s="119">
        <f>43834.22501-200</f>
        <v>43634.225010000002</v>
      </c>
      <c r="L54" s="119">
        <f>49403.8809209001-200</f>
        <v>49203.880920900097</v>
      </c>
      <c r="M54" s="69"/>
    </row>
    <row r="55" spans="1:14" s="274" customFormat="1" ht="26.25" customHeight="1">
      <c r="A55" s="273"/>
      <c r="B55" s="227"/>
      <c r="C55" s="192"/>
      <c r="D55" s="192" t="s">
        <v>61</v>
      </c>
      <c r="E55" s="192" t="s">
        <v>65</v>
      </c>
      <c r="F55" s="192" t="s">
        <v>66</v>
      </c>
      <c r="G55" s="192" t="s">
        <v>138</v>
      </c>
      <c r="H55" s="193">
        <v>611</v>
      </c>
      <c r="I55" s="119">
        <v>5430</v>
      </c>
      <c r="J55" s="118"/>
      <c r="K55" s="119"/>
      <c r="L55" s="119"/>
      <c r="M55" s="69"/>
    </row>
    <row r="56" spans="1:14" s="274" customFormat="1" ht="26.25" customHeight="1">
      <c r="A56" s="273"/>
      <c r="B56" s="228"/>
      <c r="C56" s="192"/>
      <c r="D56" s="192" t="s">
        <v>61</v>
      </c>
      <c r="E56" s="192" t="s">
        <v>65</v>
      </c>
      <c r="F56" s="192" t="s">
        <v>66</v>
      </c>
      <c r="G56" s="192" t="s">
        <v>72</v>
      </c>
      <c r="H56" s="193">
        <v>621</v>
      </c>
      <c r="I56" s="119">
        <v>50</v>
      </c>
      <c r="J56" s="119">
        <v>135.9952000000012</v>
      </c>
      <c r="K56" s="119">
        <v>135.95329200000924</v>
      </c>
      <c r="L56" s="119">
        <v>136.03095660001054</v>
      </c>
      <c r="M56" s="69"/>
    </row>
    <row r="57" spans="1:14" s="276" customFormat="1" ht="38.25" customHeight="1">
      <c r="A57" s="275"/>
      <c r="B57" s="225" t="s">
        <v>73</v>
      </c>
      <c r="C57" s="225"/>
      <c r="D57" s="223"/>
      <c r="E57" s="223"/>
      <c r="F57" s="223"/>
      <c r="G57" s="223"/>
      <c r="H57" s="223"/>
      <c r="I57" s="120">
        <f>I58+I59+I60+I61+I64+I62+I63+I65+I66+I67+I68</f>
        <v>350028.49999999994</v>
      </c>
      <c r="J57" s="120">
        <f>J58+J59+J60+J61+J64+J62+J63+J65+J66+J67+J68</f>
        <v>389328.40459999989</v>
      </c>
      <c r="K57" s="120">
        <f>K58+K59+K60+K61+K64+K62+K63+K65+K66+K67+K68</f>
        <v>380065.72678599996</v>
      </c>
      <c r="L57" s="120">
        <f>L58+L59+L60+L61+L64+L62+L63+L65+L66+L67+L68</f>
        <v>406042.04061559984</v>
      </c>
      <c r="M57" s="120" t="e">
        <f>M58+M59+M60+M61+M64+M62+M63+M65+#REF!+M66+M67+M68</f>
        <v>#REF!</v>
      </c>
      <c r="N57" s="120"/>
    </row>
    <row r="58" spans="1:14" s="134" customFormat="1" ht="36" customHeight="1">
      <c r="A58" s="265"/>
      <c r="B58" s="230"/>
      <c r="C58" s="231"/>
      <c r="D58" s="190" t="s">
        <v>61</v>
      </c>
      <c r="E58" s="190" t="s">
        <v>66</v>
      </c>
      <c r="F58" s="190" t="s">
        <v>68</v>
      </c>
      <c r="G58" s="72" t="s">
        <v>71</v>
      </c>
      <c r="H58" s="190" t="s">
        <v>63</v>
      </c>
      <c r="I58" s="119">
        <f>I31+I30+I32</f>
        <v>14319.3</v>
      </c>
      <c r="J58" s="119">
        <f>J31+J30+J32+J48</f>
        <v>16943</v>
      </c>
      <c r="K58" s="119">
        <f>K31+K30+K32</f>
        <v>18441.099999999999</v>
      </c>
      <c r="L58" s="119">
        <f>L31+L30+L32</f>
        <v>19740.100000000002</v>
      </c>
      <c r="M58" s="69"/>
    </row>
    <row r="59" spans="1:14" s="134" customFormat="1" ht="36" customHeight="1">
      <c r="A59" s="265"/>
      <c r="B59" s="232"/>
      <c r="C59" s="233"/>
      <c r="D59" s="192" t="s">
        <v>61</v>
      </c>
      <c r="E59" s="192" t="s">
        <v>64</v>
      </c>
      <c r="F59" s="193">
        <v>12</v>
      </c>
      <c r="G59" s="192" t="s">
        <v>72</v>
      </c>
      <c r="H59" s="193">
        <v>611</v>
      </c>
      <c r="I59" s="119">
        <f>I33</f>
        <v>7565.3</v>
      </c>
      <c r="J59" s="119">
        <f>J33</f>
        <v>7785.8</v>
      </c>
      <c r="K59" s="119">
        <f>K33</f>
        <v>7250.7</v>
      </c>
      <c r="L59" s="119">
        <f>L33</f>
        <v>7479.5</v>
      </c>
      <c r="M59" s="69"/>
    </row>
    <row r="60" spans="1:14" s="134" customFormat="1" ht="36" customHeight="1">
      <c r="A60" s="265"/>
      <c r="B60" s="232"/>
      <c r="C60" s="233"/>
      <c r="D60" s="192" t="s">
        <v>61</v>
      </c>
      <c r="E60" s="192" t="s">
        <v>62</v>
      </c>
      <c r="F60" s="192" t="s">
        <v>70</v>
      </c>
      <c r="G60" s="192" t="s">
        <v>72</v>
      </c>
      <c r="H60" s="193">
        <v>611</v>
      </c>
      <c r="I60" s="119">
        <v>434.7</v>
      </c>
      <c r="J60" s="118">
        <f t="shared" ref="J60:L61" si="0">J49</f>
        <v>489.3</v>
      </c>
      <c r="K60" s="119">
        <f t="shared" si="0"/>
        <v>268.60000000000002</v>
      </c>
      <c r="L60" s="119">
        <f t="shared" si="0"/>
        <v>319.2</v>
      </c>
      <c r="M60" s="69"/>
    </row>
    <row r="61" spans="1:14" s="134" customFormat="1" ht="36" customHeight="1">
      <c r="A61" s="265"/>
      <c r="B61" s="232"/>
      <c r="C61" s="233"/>
      <c r="D61" s="192" t="s">
        <v>61</v>
      </c>
      <c r="E61" s="192" t="s">
        <v>62</v>
      </c>
      <c r="F61" s="192" t="s">
        <v>64</v>
      </c>
      <c r="G61" s="192" t="s">
        <v>72</v>
      </c>
      <c r="H61" s="193">
        <v>611</v>
      </c>
      <c r="I61" s="119">
        <f>I50</f>
        <v>497.19999999999993</v>
      </c>
      <c r="J61" s="118">
        <f t="shared" si="0"/>
        <v>497.20000000000005</v>
      </c>
      <c r="K61" s="119">
        <f t="shared" si="0"/>
        <v>497.19999999999993</v>
      </c>
      <c r="L61" s="119">
        <f t="shared" si="0"/>
        <v>497.2</v>
      </c>
      <c r="M61" s="69"/>
    </row>
    <row r="62" spans="1:14" s="134" customFormat="1" ht="36" customHeight="1">
      <c r="A62" s="265"/>
      <c r="B62" s="232"/>
      <c r="C62" s="233"/>
      <c r="D62" s="192" t="s">
        <v>61</v>
      </c>
      <c r="E62" s="192" t="s">
        <v>62</v>
      </c>
      <c r="F62" s="192" t="s">
        <v>64</v>
      </c>
      <c r="G62" s="192" t="s">
        <v>72</v>
      </c>
      <c r="H62" s="193">
        <v>611</v>
      </c>
      <c r="I62" s="119">
        <f>I52+I41+I42</f>
        <v>25397.099999999991</v>
      </c>
      <c r="J62" s="119">
        <f>J52+J41+J42</f>
        <v>26877.461999999967</v>
      </c>
      <c r="K62" s="119">
        <f>K52+K41+K42</f>
        <v>29354.133339999978</v>
      </c>
      <c r="L62" s="119">
        <f>L52+L41+L42</f>
        <v>31598.611340399948</v>
      </c>
      <c r="M62" s="69"/>
    </row>
    <row r="63" spans="1:14" s="134" customFormat="1" ht="36" customHeight="1">
      <c r="A63" s="265"/>
      <c r="B63" s="232"/>
      <c r="C63" s="233"/>
      <c r="D63" s="192" t="s">
        <v>61</v>
      </c>
      <c r="E63" s="192" t="s">
        <v>62</v>
      </c>
      <c r="F63" s="192" t="s">
        <v>64</v>
      </c>
      <c r="G63" s="192" t="s">
        <v>136</v>
      </c>
      <c r="H63" s="193">
        <v>611</v>
      </c>
      <c r="I63" s="119">
        <f>I51</f>
        <v>300</v>
      </c>
      <c r="J63" s="119">
        <f>J51</f>
        <v>0</v>
      </c>
      <c r="K63" s="119">
        <f>K51</f>
        <v>0</v>
      </c>
      <c r="L63" s="119">
        <f>L51</f>
        <v>0</v>
      </c>
      <c r="M63" s="69"/>
    </row>
    <row r="64" spans="1:14" s="134" customFormat="1" ht="36" customHeight="1">
      <c r="A64" s="265"/>
      <c r="B64" s="232"/>
      <c r="C64" s="233"/>
      <c r="D64" s="192" t="s">
        <v>61</v>
      </c>
      <c r="E64" s="192" t="s">
        <v>65</v>
      </c>
      <c r="F64" s="192" t="s">
        <v>66</v>
      </c>
      <c r="G64" s="192" t="s">
        <v>134</v>
      </c>
      <c r="H64" s="193">
        <v>611</v>
      </c>
      <c r="I64" s="119">
        <f>I39+I40+I41+I42+I52</f>
        <v>58656.299999999988</v>
      </c>
      <c r="J64" s="119">
        <f>J39+J40+J41+J42+J52</f>
        <v>61896.795999999966</v>
      </c>
      <c r="K64" s="119">
        <f>K39+K40+K41+K42+K52</f>
        <v>66824.820719999989</v>
      </c>
      <c r="L64" s="119">
        <f>L39+L40+L41+L42+L52</f>
        <v>71317.539963199946</v>
      </c>
      <c r="M64" s="119">
        <f>M39+M40+M41+M42+M52</f>
        <v>0</v>
      </c>
    </row>
    <row r="65" spans="1:13" s="134" customFormat="1" ht="36" customHeight="1">
      <c r="A65" s="265"/>
      <c r="B65" s="232"/>
      <c r="C65" s="233"/>
      <c r="D65" s="192" t="s">
        <v>61</v>
      </c>
      <c r="E65" s="192" t="s">
        <v>65</v>
      </c>
      <c r="F65" s="192" t="s">
        <v>66</v>
      </c>
      <c r="G65" s="192" t="s">
        <v>135</v>
      </c>
      <c r="H65" s="193">
        <v>611</v>
      </c>
      <c r="I65" s="119">
        <f>I53+I43+I45+I46</f>
        <v>147236.19999999998</v>
      </c>
      <c r="J65" s="119">
        <f>J53+J43+J45+J46</f>
        <v>150945.50099999996</v>
      </c>
      <c r="K65" s="119">
        <f>K53+K43+K45+K46</f>
        <v>160703.46995</v>
      </c>
      <c r="L65" s="119">
        <f>L53+L43+L45+L46</f>
        <v>171189.82311559987</v>
      </c>
      <c r="M65" s="69"/>
    </row>
    <row r="66" spans="1:13" s="134" customFormat="1" ht="36" customHeight="1">
      <c r="A66" s="265"/>
      <c r="B66" s="232"/>
      <c r="C66" s="233"/>
      <c r="D66" s="192" t="s">
        <v>61</v>
      </c>
      <c r="E66" s="192" t="s">
        <v>65</v>
      </c>
      <c r="F66" s="192" t="s">
        <v>66</v>
      </c>
      <c r="G66" s="192" t="s">
        <v>131</v>
      </c>
      <c r="H66" s="193">
        <v>611</v>
      </c>
      <c r="I66" s="119">
        <f>I54+I38+I36+I35+I34</f>
        <v>64853.8</v>
      </c>
      <c r="J66" s="119">
        <f>J54+J38+J36+J35+J34</f>
        <v>98668.796000000017</v>
      </c>
      <c r="K66" s="119">
        <f>K54+K38+K36+K35+K34</f>
        <v>69368.667960000006</v>
      </c>
      <c r="L66" s="119">
        <f>L54+L38+L36+L35+L34</f>
        <v>75181.899639600088</v>
      </c>
      <c r="M66" s="69"/>
    </row>
    <row r="67" spans="1:13" s="134" customFormat="1" ht="36" customHeight="1">
      <c r="A67" s="265"/>
      <c r="B67" s="232"/>
      <c r="C67" s="233"/>
      <c r="D67" s="192" t="s">
        <v>61</v>
      </c>
      <c r="E67" s="192" t="s">
        <v>65</v>
      </c>
      <c r="F67" s="192" t="s">
        <v>66</v>
      </c>
      <c r="G67" s="192" t="s">
        <v>136</v>
      </c>
      <c r="H67" s="193">
        <v>611</v>
      </c>
      <c r="I67" s="119">
        <f>I55+I44</f>
        <v>5730</v>
      </c>
      <c r="J67" s="119">
        <f>J55+J44</f>
        <v>0</v>
      </c>
      <c r="K67" s="119">
        <f>K55+K44</f>
        <v>0</v>
      </c>
      <c r="L67" s="119">
        <f>L55+L44</f>
        <v>0</v>
      </c>
      <c r="M67" s="69"/>
    </row>
    <row r="68" spans="1:13" s="134" customFormat="1" ht="36" customHeight="1">
      <c r="A68" s="265"/>
      <c r="B68" s="234"/>
      <c r="C68" s="235"/>
      <c r="D68" s="192" t="s">
        <v>61</v>
      </c>
      <c r="E68" s="192" t="s">
        <v>65</v>
      </c>
      <c r="F68" s="192" t="s">
        <v>66</v>
      </c>
      <c r="G68" s="192" t="s">
        <v>72</v>
      </c>
      <c r="H68" s="193">
        <v>621</v>
      </c>
      <c r="I68" s="119">
        <f>I37+I56</f>
        <v>25038.6</v>
      </c>
      <c r="J68" s="119">
        <f>J37+J56</f>
        <v>25224.549599999998</v>
      </c>
      <c r="K68" s="119">
        <f>K37+K56</f>
        <v>27357.034816000007</v>
      </c>
      <c r="L68" s="119">
        <f>L37+L56</f>
        <v>28718.16655680001</v>
      </c>
      <c r="M68" s="69"/>
    </row>
    <row r="69" spans="1:13" s="277" customFormat="1" ht="41.25" customHeight="1">
      <c r="B69" s="223" t="s">
        <v>20</v>
      </c>
      <c r="C69" s="223"/>
      <c r="D69" s="223"/>
      <c r="E69" s="223"/>
      <c r="F69" s="223"/>
      <c r="G69" s="223"/>
      <c r="H69" s="223"/>
      <c r="I69" s="127">
        <f>I70++I71+I72+I73+I78+I79+I74+I75+I76+I77</f>
        <v>1100432.2</v>
      </c>
      <c r="J69" s="127">
        <f>J70++J71+J72+J73+J78+J79+J74+J75+J76+J77</f>
        <v>1162860.4239999999</v>
      </c>
      <c r="K69" s="127">
        <f>K70++K71+K72+K73+K78+K79+K74+K75+K76+K77</f>
        <v>1204836.5523399999</v>
      </c>
      <c r="L69" s="127">
        <f>L70++L71+L72+L73+L78+L79+L74+L75+L76+L77</f>
        <v>1280810.5262565999</v>
      </c>
      <c r="M69" s="74">
        <f>M70++M71+M72+M73+M78+M79</f>
        <v>0</v>
      </c>
    </row>
    <row r="70" spans="1:13" s="277" customFormat="1" ht="33.75" customHeight="1">
      <c r="B70" s="191"/>
      <c r="C70" s="191"/>
      <c r="D70" s="190" t="s">
        <v>61</v>
      </c>
      <c r="E70" s="190" t="s">
        <v>66</v>
      </c>
      <c r="F70" s="190" t="s">
        <v>68</v>
      </c>
      <c r="G70" s="72" t="s">
        <v>71</v>
      </c>
      <c r="H70" s="190" t="s">
        <v>63</v>
      </c>
      <c r="I70" s="125">
        <f>I21+I58</f>
        <v>56090.399999999994</v>
      </c>
      <c r="J70" s="125">
        <f>J21+J58</f>
        <v>60397.4</v>
      </c>
      <c r="K70" s="125">
        <f>K21+K58</f>
        <v>67155.5</v>
      </c>
      <c r="L70" s="125">
        <f>L21+L58</f>
        <v>71931.5</v>
      </c>
      <c r="M70" s="74"/>
    </row>
    <row r="71" spans="1:13" s="277" customFormat="1" ht="33.75" customHeight="1">
      <c r="B71" s="191"/>
      <c r="C71" s="191"/>
      <c r="D71" s="190" t="s">
        <v>61</v>
      </c>
      <c r="E71" s="190" t="s">
        <v>64</v>
      </c>
      <c r="F71" s="190" t="s">
        <v>69</v>
      </c>
      <c r="G71" s="72" t="s">
        <v>71</v>
      </c>
      <c r="H71" s="190" t="s">
        <v>63</v>
      </c>
      <c r="I71" s="125">
        <f>I59</f>
        <v>7565.3</v>
      </c>
      <c r="J71" s="125">
        <f>J59</f>
        <v>7785.8</v>
      </c>
      <c r="K71" s="125">
        <f>K59</f>
        <v>7250.7</v>
      </c>
      <c r="L71" s="125">
        <f>L59</f>
        <v>7479.5</v>
      </c>
      <c r="M71" s="74"/>
    </row>
    <row r="72" spans="1:13" s="277" customFormat="1" ht="33.75" customHeight="1">
      <c r="B72" s="191"/>
      <c r="C72" s="191"/>
      <c r="D72" s="190" t="s">
        <v>61</v>
      </c>
      <c r="E72" s="190" t="s">
        <v>62</v>
      </c>
      <c r="F72" s="190" t="s">
        <v>70</v>
      </c>
      <c r="G72" s="72" t="s">
        <v>71</v>
      </c>
      <c r="H72" s="190" t="s">
        <v>63</v>
      </c>
      <c r="I72" s="125">
        <f t="shared" ref="I72:M74" si="1">I60+I22</f>
        <v>60256.5</v>
      </c>
      <c r="J72" s="126">
        <f t="shared" si="1"/>
        <v>62519.200000000004</v>
      </c>
      <c r="K72" s="125">
        <f t="shared" si="1"/>
        <v>67699.100000000006</v>
      </c>
      <c r="L72" s="125">
        <f t="shared" si="1"/>
        <v>71523.599999999991</v>
      </c>
      <c r="M72" s="74">
        <f t="shared" si="1"/>
        <v>0</v>
      </c>
    </row>
    <row r="73" spans="1:13" s="277" customFormat="1" ht="33.75" customHeight="1">
      <c r="B73" s="191"/>
      <c r="C73" s="191"/>
      <c r="D73" s="190" t="s">
        <v>61</v>
      </c>
      <c r="E73" s="190" t="s">
        <v>62</v>
      </c>
      <c r="F73" s="190" t="s">
        <v>64</v>
      </c>
      <c r="G73" s="72" t="s">
        <v>71</v>
      </c>
      <c r="H73" s="190" t="s">
        <v>63</v>
      </c>
      <c r="I73" s="125">
        <f t="shared" si="1"/>
        <v>126186.7</v>
      </c>
      <c r="J73" s="126">
        <f t="shared" si="1"/>
        <v>129969.29999999999</v>
      </c>
      <c r="K73" s="125">
        <f t="shared" si="1"/>
        <v>139831.1</v>
      </c>
      <c r="L73" s="125">
        <f t="shared" si="1"/>
        <v>147152.4</v>
      </c>
      <c r="M73" s="74">
        <f t="shared" si="1"/>
        <v>0</v>
      </c>
    </row>
    <row r="74" spans="1:13" s="277" customFormat="1" ht="33.75" customHeight="1">
      <c r="B74" s="191"/>
      <c r="C74" s="191"/>
      <c r="D74" s="192" t="s">
        <v>61</v>
      </c>
      <c r="E74" s="192" t="s">
        <v>62</v>
      </c>
      <c r="F74" s="192" t="s">
        <v>64</v>
      </c>
      <c r="G74" s="192" t="s">
        <v>132</v>
      </c>
      <c r="H74" s="193">
        <v>611</v>
      </c>
      <c r="I74" s="125">
        <f t="shared" si="1"/>
        <v>25597.099999999991</v>
      </c>
      <c r="J74" s="125">
        <f t="shared" si="1"/>
        <v>26877.461999999967</v>
      </c>
      <c r="K74" s="125">
        <f t="shared" si="1"/>
        <v>29354.133339999978</v>
      </c>
      <c r="L74" s="125">
        <f t="shared" si="1"/>
        <v>31598.611340399948</v>
      </c>
      <c r="M74" s="125">
        <f t="shared" si="1"/>
        <v>0</v>
      </c>
    </row>
    <row r="75" spans="1:13" s="277" customFormat="1" ht="33.75" customHeight="1">
      <c r="B75" s="191"/>
      <c r="C75" s="191"/>
      <c r="D75" s="192" t="s">
        <v>61</v>
      </c>
      <c r="E75" s="192" t="s">
        <v>65</v>
      </c>
      <c r="F75" s="192" t="s">
        <v>66</v>
      </c>
      <c r="G75" s="192" t="s">
        <v>134</v>
      </c>
      <c r="H75" s="193">
        <v>611</v>
      </c>
      <c r="I75" s="125">
        <f t="shared" ref="I75:M77" si="2">I64+I25</f>
        <v>142737.4</v>
      </c>
      <c r="J75" s="125">
        <f t="shared" si="2"/>
        <v>151022.76199999999</v>
      </c>
      <c r="K75" s="125">
        <f t="shared" si="2"/>
        <v>162189.60434000002</v>
      </c>
      <c r="L75" s="125">
        <f t="shared" si="2"/>
        <v>172404.21060039997</v>
      </c>
      <c r="M75" s="125">
        <f t="shared" si="2"/>
        <v>0</v>
      </c>
    </row>
    <row r="76" spans="1:13" s="277" customFormat="1" ht="33.75" customHeight="1">
      <c r="B76" s="191"/>
      <c r="C76" s="191"/>
      <c r="D76" s="192" t="s">
        <v>61</v>
      </c>
      <c r="E76" s="192" t="s">
        <v>65</v>
      </c>
      <c r="F76" s="192" t="s">
        <v>66</v>
      </c>
      <c r="G76" s="192" t="s">
        <v>133</v>
      </c>
      <c r="H76" s="193">
        <v>611</v>
      </c>
      <c r="I76" s="125">
        <f t="shared" si="2"/>
        <v>324198.40000000002</v>
      </c>
      <c r="J76" s="125">
        <f t="shared" si="2"/>
        <v>335871</v>
      </c>
      <c r="K76" s="125">
        <f t="shared" si="2"/>
        <v>354875.2439</v>
      </c>
      <c r="L76" s="125">
        <f t="shared" si="2"/>
        <v>377011.90350259992</v>
      </c>
      <c r="M76" s="125">
        <f t="shared" si="2"/>
        <v>0</v>
      </c>
    </row>
    <row r="77" spans="1:13" s="277" customFormat="1" ht="33.75" customHeight="1">
      <c r="B77" s="191"/>
      <c r="C77" s="191"/>
      <c r="D77" s="192" t="s">
        <v>61</v>
      </c>
      <c r="E77" s="192" t="s">
        <v>65</v>
      </c>
      <c r="F77" s="192" t="s">
        <v>66</v>
      </c>
      <c r="G77" s="192" t="s">
        <v>130</v>
      </c>
      <c r="H77" s="193">
        <v>611</v>
      </c>
      <c r="I77" s="125">
        <f t="shared" si="2"/>
        <v>281094.2</v>
      </c>
      <c r="J77" s="125">
        <f t="shared" si="2"/>
        <v>317071.60000000003</v>
      </c>
      <c r="K77" s="125">
        <f t="shared" si="2"/>
        <v>297934.77075999998</v>
      </c>
      <c r="L77" s="125">
        <f t="shared" si="2"/>
        <v>317919.10081320006</v>
      </c>
      <c r="M77" s="125">
        <f t="shared" si="2"/>
        <v>0</v>
      </c>
    </row>
    <row r="78" spans="1:13" s="277" customFormat="1" ht="33.75" customHeight="1">
      <c r="B78" s="191"/>
      <c r="C78" s="191"/>
      <c r="D78" s="192" t="s">
        <v>61</v>
      </c>
      <c r="E78" s="192" t="s">
        <v>65</v>
      </c>
      <c r="F78" s="192" t="s">
        <v>66</v>
      </c>
      <c r="G78" s="192" t="s">
        <v>136</v>
      </c>
      <c r="H78" s="193">
        <v>611</v>
      </c>
      <c r="I78" s="125">
        <f>I67</f>
        <v>5730</v>
      </c>
      <c r="J78" s="125">
        <f>J67</f>
        <v>0</v>
      </c>
      <c r="K78" s="125">
        <f>K67</f>
        <v>0</v>
      </c>
      <c r="L78" s="125">
        <f>L67</f>
        <v>0</v>
      </c>
      <c r="M78" s="125">
        <f>M67</f>
        <v>0</v>
      </c>
    </row>
    <row r="79" spans="1:13" s="277" customFormat="1" ht="33.75" customHeight="1">
      <c r="B79" s="191"/>
      <c r="C79" s="191"/>
      <c r="D79" s="192" t="s">
        <v>61</v>
      </c>
      <c r="E79" s="192" t="s">
        <v>65</v>
      </c>
      <c r="F79" s="192" t="s">
        <v>66</v>
      </c>
      <c r="G79" s="192" t="s">
        <v>72</v>
      </c>
      <c r="H79" s="193">
        <v>621</v>
      </c>
      <c r="I79" s="125">
        <f>I28+I68</f>
        <v>70976.2</v>
      </c>
      <c r="J79" s="125">
        <f>J28+J68</f>
        <v>71345.899999999994</v>
      </c>
      <c r="K79" s="125">
        <f>K28+K68</f>
        <v>78546.399999999994</v>
      </c>
      <c r="L79" s="125">
        <f>L28+L68</f>
        <v>83789.7</v>
      </c>
      <c r="M79" s="74">
        <f>M28+M68</f>
        <v>0</v>
      </c>
    </row>
    <row r="80" spans="1:13" s="134" customFormat="1" ht="41.25" hidden="1" customHeight="1">
      <c r="B80" s="50"/>
      <c r="C80" s="51" t="s">
        <v>80</v>
      </c>
      <c r="D80" s="52" t="s">
        <v>61</v>
      </c>
      <c r="E80" s="52" t="s">
        <v>66</v>
      </c>
      <c r="F80" s="53">
        <v>13</v>
      </c>
      <c r="G80" s="52" t="s">
        <v>72</v>
      </c>
      <c r="H80" s="53">
        <v>611</v>
      </c>
      <c r="I80" s="54">
        <v>902.1</v>
      </c>
      <c r="J80" s="104">
        <v>902.1</v>
      </c>
      <c r="K80" s="54">
        <v>902.1</v>
      </c>
      <c r="L80" s="54"/>
      <c r="M80" s="54">
        <v>902.1</v>
      </c>
    </row>
    <row r="81" spans="2:16" s="134" customFormat="1" ht="41.25" hidden="1" customHeight="1">
      <c r="B81" s="49"/>
      <c r="C81" s="49"/>
      <c r="D81" s="27" t="s">
        <v>61</v>
      </c>
      <c r="E81" s="27" t="s">
        <v>64</v>
      </c>
      <c r="F81" s="28">
        <v>12</v>
      </c>
      <c r="G81" s="27" t="s">
        <v>72</v>
      </c>
      <c r="H81" s="28">
        <v>611</v>
      </c>
      <c r="I81" s="30">
        <v>0</v>
      </c>
      <c r="J81" s="105">
        <v>24.5</v>
      </c>
      <c r="K81" s="30">
        <v>24.5</v>
      </c>
      <c r="L81" s="30"/>
      <c r="M81" s="30">
        <v>24.5</v>
      </c>
    </row>
    <row r="82" spans="2:16" s="134" customFormat="1" ht="41.25" hidden="1" customHeight="1">
      <c r="B82" s="49"/>
      <c r="C82" s="49"/>
      <c r="D82" s="27" t="s">
        <v>61</v>
      </c>
      <c r="E82" s="27" t="s">
        <v>62</v>
      </c>
      <c r="F82" s="27" t="s">
        <v>70</v>
      </c>
      <c r="G82" s="27" t="s">
        <v>72</v>
      </c>
      <c r="H82" s="28">
        <v>611</v>
      </c>
      <c r="I82" s="29">
        <v>65.099999999999994</v>
      </c>
      <c r="J82" s="106">
        <v>90.1</v>
      </c>
      <c r="K82" s="29">
        <v>90.1</v>
      </c>
      <c r="L82" s="29"/>
      <c r="M82" s="29">
        <v>90.1</v>
      </c>
    </row>
    <row r="83" spans="2:16" s="134" customFormat="1" ht="41.25" hidden="1" customHeight="1">
      <c r="B83" s="49"/>
      <c r="C83" s="49"/>
      <c r="D83" s="27" t="s">
        <v>61</v>
      </c>
      <c r="E83" s="27" t="s">
        <v>62</v>
      </c>
      <c r="F83" s="27" t="s">
        <v>64</v>
      </c>
      <c r="G83" s="27" t="s">
        <v>72</v>
      </c>
      <c r="H83" s="28">
        <v>611</v>
      </c>
      <c r="I83" s="29">
        <v>1324.5</v>
      </c>
      <c r="J83" s="106">
        <v>1324.5</v>
      </c>
      <c r="K83" s="29">
        <v>1324.5</v>
      </c>
      <c r="L83" s="29"/>
      <c r="M83" s="29">
        <v>1324.5</v>
      </c>
    </row>
    <row r="84" spans="2:16" s="134" customFormat="1" ht="41.25" hidden="1" customHeight="1">
      <c r="B84" s="49"/>
      <c r="C84" s="49"/>
      <c r="D84" s="27" t="s">
        <v>61</v>
      </c>
      <c r="E84" s="27" t="s">
        <v>65</v>
      </c>
      <c r="F84" s="27" t="s">
        <v>66</v>
      </c>
      <c r="G84" s="27" t="s">
        <v>72</v>
      </c>
      <c r="H84" s="28">
        <v>611</v>
      </c>
      <c r="I84" s="29">
        <v>30930.9</v>
      </c>
      <c r="J84" s="106">
        <v>31470.9</v>
      </c>
      <c r="K84" s="29">
        <v>31470.9</v>
      </c>
      <c r="L84" s="29"/>
      <c r="M84" s="29">
        <v>31470.9</v>
      </c>
    </row>
    <row r="85" spans="2:16" s="134" customFormat="1" ht="41.25" hidden="1" customHeight="1">
      <c r="B85" s="49"/>
      <c r="C85" s="49"/>
      <c r="D85" s="27" t="s">
        <v>61</v>
      </c>
      <c r="E85" s="27" t="s">
        <v>65</v>
      </c>
      <c r="F85" s="27" t="s">
        <v>66</v>
      </c>
      <c r="G85" s="27" t="s">
        <v>72</v>
      </c>
      <c r="H85" s="28">
        <v>621</v>
      </c>
      <c r="I85" s="30">
        <v>22.9</v>
      </c>
      <c r="J85" s="105">
        <v>14821.8</v>
      </c>
      <c r="K85" s="30">
        <v>14821.8</v>
      </c>
      <c r="L85" s="30"/>
      <c r="M85" s="30">
        <v>14821.8</v>
      </c>
    </row>
    <row r="86" spans="2:16" s="134" customFormat="1" ht="41.25" hidden="1" customHeight="1">
      <c r="B86" s="49"/>
      <c r="C86" s="49"/>
      <c r="D86" s="27"/>
      <c r="E86" s="27"/>
      <c r="F86" s="27"/>
      <c r="G86" s="27"/>
      <c r="H86" s="28"/>
      <c r="I86" s="30"/>
      <c r="J86" s="105"/>
      <c r="K86" s="30"/>
      <c r="L86" s="30"/>
      <c r="M86" s="30"/>
    </row>
    <row r="87" spans="2:16" s="134" customFormat="1" ht="41.25" hidden="1" customHeight="1">
      <c r="B87" s="49"/>
      <c r="C87" s="49" t="s">
        <v>93</v>
      </c>
      <c r="D87" s="27" t="s">
        <v>61</v>
      </c>
      <c r="E87" s="27" t="s">
        <v>66</v>
      </c>
      <c r="F87" s="28">
        <v>13</v>
      </c>
      <c r="G87" s="27" t="s">
        <v>72</v>
      </c>
      <c r="H87" s="28">
        <v>611</v>
      </c>
      <c r="I87" s="30">
        <v>42115.6</v>
      </c>
      <c r="J87" s="105">
        <v>51987.8</v>
      </c>
      <c r="K87" s="30">
        <v>52602.7</v>
      </c>
      <c r="L87" s="30"/>
      <c r="M87" s="30">
        <v>54717.3</v>
      </c>
      <c r="O87" s="34"/>
      <c r="P87" s="34"/>
    </row>
    <row r="88" spans="2:16" s="134" customFormat="1" ht="41.25" hidden="1" customHeight="1">
      <c r="B88" s="49"/>
      <c r="C88" s="49"/>
      <c r="D88" s="27" t="s">
        <v>61</v>
      </c>
      <c r="E88" s="27" t="s">
        <v>64</v>
      </c>
      <c r="F88" s="28">
        <v>12</v>
      </c>
      <c r="G88" s="27" t="s">
        <v>72</v>
      </c>
      <c r="H88" s="28">
        <v>611</v>
      </c>
      <c r="I88" s="30">
        <v>4707.5</v>
      </c>
      <c r="J88" s="105">
        <v>4776.1000000000004</v>
      </c>
      <c r="K88" s="30">
        <v>4672.5</v>
      </c>
      <c r="L88" s="30"/>
      <c r="M88" s="30">
        <v>5067.2</v>
      </c>
      <c r="O88" s="34"/>
      <c r="P88" s="34"/>
    </row>
    <row r="89" spans="2:16" s="134" customFormat="1" ht="41.25" hidden="1" customHeight="1">
      <c r="B89" s="49"/>
      <c r="C89" s="49"/>
      <c r="D89" s="27" t="s">
        <v>61</v>
      </c>
      <c r="E89" s="27" t="s">
        <v>62</v>
      </c>
      <c r="F89" s="27" t="s">
        <v>70</v>
      </c>
      <c r="G89" s="27" t="s">
        <v>72</v>
      </c>
      <c r="H89" s="28">
        <v>611</v>
      </c>
      <c r="I89" s="30">
        <v>30529.599999999999</v>
      </c>
      <c r="J89" s="105">
        <v>33817.1</v>
      </c>
      <c r="K89" s="30">
        <v>34188.6</v>
      </c>
      <c r="L89" s="30"/>
      <c r="M89" s="30">
        <v>35732</v>
      </c>
      <c r="O89" s="34"/>
      <c r="P89" s="34"/>
    </row>
    <row r="90" spans="2:16" s="134" customFormat="1" ht="41.25" hidden="1" customHeight="1">
      <c r="B90" s="49"/>
      <c r="C90" s="49"/>
      <c r="D90" s="27" t="s">
        <v>61</v>
      </c>
      <c r="E90" s="27" t="s">
        <v>62</v>
      </c>
      <c r="F90" s="27" t="s">
        <v>64</v>
      </c>
      <c r="G90" s="27" t="s">
        <v>72</v>
      </c>
      <c r="H90" s="28">
        <v>611</v>
      </c>
      <c r="I90" s="30">
        <v>103379.9</v>
      </c>
      <c r="J90" s="105">
        <v>113469.9</v>
      </c>
      <c r="K90" s="30">
        <v>114735.3</v>
      </c>
      <c r="L90" s="30"/>
      <c r="M90" s="30">
        <v>119845.3</v>
      </c>
      <c r="O90" s="34"/>
      <c r="P90" s="34"/>
    </row>
    <row r="91" spans="2:16" s="134" customFormat="1" ht="41.25" hidden="1" customHeight="1">
      <c r="B91" s="49"/>
      <c r="C91" s="49"/>
      <c r="D91" s="27" t="s">
        <v>61</v>
      </c>
      <c r="E91" s="27" t="s">
        <v>65</v>
      </c>
      <c r="F91" s="27" t="s">
        <v>66</v>
      </c>
      <c r="G91" s="27" t="s">
        <v>72</v>
      </c>
      <c r="H91" s="28">
        <v>611</v>
      </c>
      <c r="I91" s="30">
        <v>576392.4</v>
      </c>
      <c r="J91" s="105">
        <v>700438.9</v>
      </c>
      <c r="K91" s="30">
        <v>690008.2</v>
      </c>
      <c r="L91" s="30"/>
      <c r="M91" s="30">
        <v>713447.1</v>
      </c>
      <c r="O91" s="34"/>
      <c r="P91" s="34"/>
    </row>
    <row r="92" spans="2:16" s="134" customFormat="1" ht="41.25" hidden="1" customHeight="1">
      <c r="B92" s="49"/>
      <c r="C92" s="49"/>
      <c r="D92" s="27" t="s">
        <v>61</v>
      </c>
      <c r="E92" s="27" t="s">
        <v>65</v>
      </c>
      <c r="F92" s="27" t="s">
        <v>66</v>
      </c>
      <c r="G92" s="27" t="s">
        <v>72</v>
      </c>
      <c r="H92" s="28">
        <v>621</v>
      </c>
      <c r="I92" s="32">
        <v>23710.5</v>
      </c>
      <c r="J92" s="107">
        <v>77673.899999999994</v>
      </c>
      <c r="K92" s="33">
        <v>78446.600000000006</v>
      </c>
      <c r="L92" s="33"/>
      <c r="M92" s="33">
        <v>80878.7</v>
      </c>
      <c r="O92" s="34"/>
      <c r="P92" s="34"/>
    </row>
    <row r="93" spans="2:16" s="134" customFormat="1" ht="41.25" hidden="1" customHeight="1">
      <c r="B93" s="49"/>
      <c r="C93" s="49"/>
      <c r="D93" s="27"/>
      <c r="E93" s="27"/>
      <c r="F93" s="27"/>
      <c r="G93" s="27"/>
      <c r="H93" s="28"/>
      <c r="I93" s="30"/>
      <c r="J93" s="105"/>
      <c r="K93" s="30"/>
      <c r="L93" s="30"/>
      <c r="M93" s="30"/>
      <c r="O93" s="34"/>
      <c r="P93" s="34"/>
    </row>
    <row r="94" spans="2:16" s="134" customFormat="1" ht="41.25" hidden="1" customHeight="1">
      <c r="B94" s="49"/>
      <c r="C94" s="49" t="s">
        <v>81</v>
      </c>
      <c r="D94" s="27" t="s">
        <v>61</v>
      </c>
      <c r="E94" s="27" t="s">
        <v>66</v>
      </c>
      <c r="F94" s="28">
        <v>13</v>
      </c>
      <c r="G94" s="27" t="s">
        <v>72</v>
      </c>
      <c r="H94" s="28">
        <v>611</v>
      </c>
      <c r="I94" s="47">
        <f>I87-I80-I70</f>
        <v>-14876.899999999994</v>
      </c>
      <c r="J94" s="108">
        <f>J87-J80-J70</f>
        <v>-9311.6999999999971</v>
      </c>
      <c r="K94" s="47">
        <f>K87-K80-K70</f>
        <v>-15454.900000000001</v>
      </c>
      <c r="L94" s="47"/>
      <c r="M94" s="47">
        <f>M87-M80-M70</f>
        <v>53815.200000000004</v>
      </c>
      <c r="O94" s="34"/>
      <c r="P94" s="34"/>
    </row>
    <row r="95" spans="2:16" s="134" customFormat="1" ht="41.25" hidden="1" customHeight="1">
      <c r="B95" s="49"/>
      <c r="C95" s="49"/>
      <c r="D95" s="27" t="s">
        <v>61</v>
      </c>
      <c r="E95" s="27" t="s">
        <v>64</v>
      </c>
      <c r="F95" s="28">
        <v>12</v>
      </c>
      <c r="G95" s="27" t="s">
        <v>72</v>
      </c>
      <c r="H95" s="28">
        <v>611</v>
      </c>
      <c r="I95" s="47">
        <f>I88-I81-I71</f>
        <v>-2857.8</v>
      </c>
      <c r="J95" s="108">
        <f>J88-J71-J81</f>
        <v>-3034.2</v>
      </c>
      <c r="K95" s="47">
        <f>K88-K71-K81</f>
        <v>-2602.6999999999998</v>
      </c>
      <c r="L95" s="47"/>
      <c r="M95" s="47">
        <f>M88-M71-M81</f>
        <v>5042.7</v>
      </c>
      <c r="O95" s="34"/>
      <c r="P95" s="34"/>
    </row>
    <row r="96" spans="2:16" s="134" customFormat="1" ht="41.25" hidden="1" customHeight="1">
      <c r="B96" s="49"/>
      <c r="C96" s="49"/>
      <c r="D96" s="27" t="s">
        <v>61</v>
      </c>
      <c r="E96" s="27" t="s">
        <v>62</v>
      </c>
      <c r="F96" s="27" t="s">
        <v>70</v>
      </c>
      <c r="G96" s="27" t="s">
        <v>72</v>
      </c>
      <c r="H96" s="28">
        <v>611</v>
      </c>
      <c r="I96" s="30">
        <f>I89-I82-I72</f>
        <v>-29792</v>
      </c>
      <c r="J96" s="105">
        <f>J89-J82-J72</f>
        <v>-28792.200000000004</v>
      </c>
      <c r="K96" s="30">
        <f>K89-K82-K72</f>
        <v>-33600.600000000006</v>
      </c>
      <c r="L96" s="30"/>
      <c r="M96" s="30">
        <f>M89-M82-M72</f>
        <v>35641.9</v>
      </c>
      <c r="O96" s="34"/>
      <c r="P96" s="34"/>
    </row>
    <row r="97" spans="2:16" s="134" customFormat="1" ht="41.25" hidden="1" customHeight="1">
      <c r="B97" s="49"/>
      <c r="C97" s="49"/>
      <c r="D97" s="27" t="s">
        <v>61</v>
      </c>
      <c r="E97" s="27" t="s">
        <v>62</v>
      </c>
      <c r="F97" s="27" t="s">
        <v>64</v>
      </c>
      <c r="G97" s="27" t="s">
        <v>72</v>
      </c>
      <c r="H97" s="28">
        <v>611</v>
      </c>
      <c r="I97" s="30">
        <f>I90-I83-I73</f>
        <v>-24131.300000000003</v>
      </c>
      <c r="J97" s="105">
        <f>J90-J83-J73</f>
        <v>-17823.899999999994</v>
      </c>
      <c r="K97" s="30">
        <f>K90-K83-K73</f>
        <v>-26420.300000000003</v>
      </c>
      <c r="L97" s="30"/>
      <c r="M97" s="30">
        <f>M90-M83-M73</f>
        <v>118520.8</v>
      </c>
      <c r="O97" s="34"/>
      <c r="P97" s="34"/>
    </row>
    <row r="98" spans="2:16" s="134" customFormat="1" ht="41.25" hidden="1" customHeight="1">
      <c r="B98" s="49"/>
      <c r="C98" s="49"/>
      <c r="D98" s="27" t="s">
        <v>61</v>
      </c>
      <c r="E98" s="27" t="s">
        <v>65</v>
      </c>
      <c r="F98" s="27" t="s">
        <v>66</v>
      </c>
      <c r="G98" s="27" t="s">
        <v>72</v>
      </c>
      <c r="H98" s="28">
        <v>611</v>
      </c>
      <c r="I98" s="30">
        <f t="shared" ref="I98:M99" si="3">I91-I84-I78</f>
        <v>539731.5</v>
      </c>
      <c r="J98" s="105">
        <f t="shared" si="3"/>
        <v>668968</v>
      </c>
      <c r="K98" s="30">
        <f t="shared" si="3"/>
        <v>658537.29999999993</v>
      </c>
      <c r="L98" s="30"/>
      <c r="M98" s="30">
        <f t="shared" si="3"/>
        <v>681976.2</v>
      </c>
      <c r="O98" s="34"/>
      <c r="P98" s="34"/>
    </row>
    <row r="99" spans="2:16" s="134" customFormat="1" ht="41.25" hidden="1" customHeight="1">
      <c r="B99" s="49"/>
      <c r="C99" s="49"/>
      <c r="D99" s="27" t="s">
        <v>61</v>
      </c>
      <c r="E99" s="27" t="s">
        <v>65</v>
      </c>
      <c r="F99" s="27" t="s">
        <v>66</v>
      </c>
      <c r="G99" s="27" t="s">
        <v>72</v>
      </c>
      <c r="H99" s="28">
        <v>621</v>
      </c>
      <c r="I99" s="30">
        <f t="shared" si="3"/>
        <v>-47288.6</v>
      </c>
      <c r="J99" s="105">
        <f t="shared" si="3"/>
        <v>-8493.8000000000029</v>
      </c>
      <c r="K99" s="30">
        <f t="shared" si="3"/>
        <v>-14921.599999999991</v>
      </c>
      <c r="L99" s="30"/>
      <c r="M99" s="30">
        <f t="shared" si="3"/>
        <v>66056.899999999994</v>
      </c>
      <c r="O99" s="34"/>
      <c r="P99" s="34"/>
    </row>
    <row r="100" spans="2:16" s="134" customFormat="1" ht="87" customHeight="1">
      <c r="B100" s="224"/>
      <c r="C100" s="224"/>
      <c r="D100" s="224"/>
      <c r="E100" s="224"/>
      <c r="F100" s="224"/>
      <c r="G100" s="224"/>
      <c r="H100" s="224"/>
      <c r="I100" s="224"/>
      <c r="J100" s="224"/>
      <c r="K100" s="224"/>
      <c r="L100" s="224"/>
      <c r="M100" s="224"/>
    </row>
    <row r="105" spans="2:16" s="134" customFormat="1">
      <c r="B105" s="31"/>
      <c r="C105" s="31"/>
      <c r="D105" s="31"/>
      <c r="E105" s="31"/>
      <c r="F105" s="31"/>
      <c r="G105" s="31"/>
      <c r="H105" s="31"/>
      <c r="I105" s="48"/>
      <c r="J105" s="109"/>
      <c r="K105" s="31"/>
      <c r="L105" s="31"/>
      <c r="M105" s="31"/>
    </row>
  </sheetData>
  <mergeCells count="15">
    <mergeCell ref="B100:M100"/>
    <mergeCell ref="B57:H57"/>
    <mergeCell ref="B47:B56"/>
    <mergeCell ref="C47:C54"/>
    <mergeCell ref="B58:C68"/>
    <mergeCell ref="B7:M7"/>
    <mergeCell ref="B2:L2"/>
    <mergeCell ref="B21:B28"/>
    <mergeCell ref="B29:M29"/>
    <mergeCell ref="B69:H69"/>
    <mergeCell ref="J1:M1"/>
    <mergeCell ref="B4:B5"/>
    <mergeCell ref="D4:H4"/>
    <mergeCell ref="I4:M4"/>
    <mergeCell ref="C4:C5"/>
  </mergeCells>
  <pageMargins left="0.59055118110236227" right="0.39370078740157483" top="0.74803149606299213" bottom="0.55118110236220474" header="0.15748031496062992" footer="0.35433070866141736"/>
  <pageSetup paperSize="9" scale="75" firstPageNumber="37" fitToHeight="0" orientation="landscape" r:id="rId1"/>
  <headerFooter alignWithMargins="0">
    <oddFooter>&amp;C&amp;P</oddFooter>
  </headerFooter>
</worksheet>
</file>

<file path=xl/worksheets/sheet3.xml><?xml version="1.0" encoding="utf-8"?>
<worksheet xmlns="http://schemas.openxmlformats.org/spreadsheetml/2006/main" xmlns:r="http://schemas.openxmlformats.org/officeDocument/2006/relationships">
  <sheetPr>
    <tabColor rgb="FFFFFF00"/>
  </sheetPr>
  <dimension ref="A1:M25"/>
  <sheetViews>
    <sheetView showGridLines="0" view="pageBreakPreview" zoomScale="75" zoomScaleNormal="100" workbookViewId="0">
      <pane xSplit="1" ySplit="11" topLeftCell="B12" activePane="bottomRight" state="frozen"/>
      <selection pane="topRight" activeCell="B1" sqref="B1"/>
      <selection pane="bottomLeft" activeCell="A11" sqref="A11"/>
      <selection pane="bottomRight" activeCell="G18" sqref="G18"/>
    </sheetView>
  </sheetViews>
  <sheetFormatPr defaultRowHeight="12.75"/>
  <cols>
    <col min="1" max="1" width="2.140625" style="3" customWidth="1"/>
    <col min="2" max="2" width="11.28515625" style="3" customWidth="1"/>
    <col min="3" max="3" width="11.140625" style="3" customWidth="1"/>
    <col min="4" max="4" width="10.42578125" style="3" customWidth="1"/>
    <col min="5" max="5" width="22.85546875" style="3" customWidth="1"/>
    <col min="6" max="6" width="12.5703125" style="3" customWidth="1"/>
    <col min="7" max="7" width="26.85546875" style="3" customWidth="1"/>
    <col min="8" max="8" width="26.140625" style="3" customWidth="1"/>
    <col min="9" max="9" width="25.85546875" style="3" customWidth="1"/>
    <col min="10" max="10" width="26.42578125" style="3" customWidth="1"/>
    <col min="11" max="16384" width="9.140625" style="3"/>
  </cols>
  <sheetData>
    <row r="1" spans="1:13" ht="8.85" customHeight="1">
      <c r="A1" s="1"/>
      <c r="B1" s="2"/>
      <c r="C1" s="2"/>
      <c r="D1" s="2"/>
      <c r="E1" s="2"/>
      <c r="F1" s="1"/>
      <c r="G1" s="1"/>
      <c r="H1" s="1"/>
      <c r="I1" s="1"/>
      <c r="J1" s="1"/>
    </row>
    <row r="2" spans="1:13" ht="0.4" hidden="1" customHeight="1">
      <c r="A2" s="1"/>
      <c r="B2" s="2"/>
      <c r="C2" s="2"/>
      <c r="D2" s="2"/>
      <c r="E2" s="2"/>
      <c r="F2" s="1"/>
      <c r="G2" s="1"/>
      <c r="H2" s="1"/>
      <c r="I2" s="1"/>
      <c r="J2" s="1"/>
    </row>
    <row r="3" spans="1:13" ht="0.4" hidden="1" customHeight="1">
      <c r="A3" s="1"/>
      <c r="B3" s="2"/>
      <c r="C3" s="2"/>
      <c r="D3" s="2"/>
      <c r="E3" s="2"/>
      <c r="F3" s="1"/>
      <c r="G3" s="1"/>
      <c r="H3" s="1"/>
      <c r="I3" s="1"/>
      <c r="J3" s="1"/>
    </row>
    <row r="4" spans="1:13" ht="0.4" customHeight="1">
      <c r="A4" s="1"/>
      <c r="B4" s="2"/>
      <c r="C4" s="2"/>
      <c r="D4" s="2"/>
      <c r="E4" s="2"/>
      <c r="F4" s="1"/>
      <c r="G4" s="1"/>
      <c r="H4" s="1"/>
      <c r="I4" s="1"/>
      <c r="J4" s="1"/>
    </row>
    <row r="5" spans="1:13" ht="21" customHeight="1">
      <c r="A5" s="1"/>
      <c r="B5" s="94"/>
      <c r="C5" s="94"/>
      <c r="D5" s="94"/>
      <c r="E5" s="94"/>
      <c r="F5" s="95"/>
      <c r="G5" s="95"/>
      <c r="H5" s="237"/>
      <c r="I5" s="237"/>
      <c r="J5" s="237"/>
      <c r="K5" s="26"/>
    </row>
    <row r="6" spans="1:13" ht="50.25" customHeight="1">
      <c r="A6" s="1"/>
      <c r="B6" s="94"/>
      <c r="C6" s="94"/>
      <c r="D6" s="94"/>
      <c r="E6" s="94"/>
      <c r="F6" s="95"/>
      <c r="G6" s="95"/>
      <c r="H6" s="95"/>
      <c r="I6" s="95"/>
      <c r="J6" s="96" t="s">
        <v>13</v>
      </c>
    </row>
    <row r="7" spans="1:13" ht="70.5" customHeight="1">
      <c r="A7" s="1"/>
      <c r="B7" s="238" t="s">
        <v>26</v>
      </c>
      <c r="C7" s="238"/>
      <c r="D7" s="238"/>
      <c r="E7" s="238"/>
      <c r="F7" s="238"/>
      <c r="G7" s="238"/>
      <c r="H7" s="238"/>
      <c r="I7" s="238"/>
      <c r="J7" s="238"/>
      <c r="K7" s="9"/>
      <c r="L7" s="9"/>
      <c r="M7" s="9"/>
    </row>
    <row r="8" spans="1:13" ht="12.75" customHeight="1">
      <c r="A8" s="1"/>
      <c r="B8" s="94"/>
      <c r="C8" s="94"/>
      <c r="D8" s="94"/>
      <c r="E8" s="94"/>
      <c r="F8" s="95"/>
      <c r="G8" s="95"/>
      <c r="H8" s="95"/>
      <c r="I8" s="95"/>
      <c r="J8" s="95"/>
    </row>
    <row r="9" spans="1:13" ht="70.5" customHeight="1">
      <c r="A9" s="1"/>
      <c r="B9" s="239" t="s">
        <v>6</v>
      </c>
      <c r="C9" s="239"/>
      <c r="D9" s="239"/>
      <c r="E9" s="239"/>
      <c r="F9" s="239"/>
      <c r="G9" s="239" t="s">
        <v>27</v>
      </c>
      <c r="H9" s="239"/>
      <c r="I9" s="239"/>
      <c r="J9" s="239"/>
    </row>
    <row r="10" spans="1:13" ht="36.75" customHeight="1">
      <c r="A10" s="1"/>
      <c r="B10" s="100" t="s">
        <v>16</v>
      </c>
      <c r="C10" s="100" t="s">
        <v>7</v>
      </c>
      <c r="D10" s="100" t="s">
        <v>22</v>
      </c>
      <c r="E10" s="100" t="s">
        <v>8</v>
      </c>
      <c r="F10" s="100" t="s">
        <v>9</v>
      </c>
      <c r="G10" s="100" t="s">
        <v>24</v>
      </c>
      <c r="H10" s="100" t="s">
        <v>84</v>
      </c>
      <c r="I10" s="100" t="s">
        <v>113</v>
      </c>
      <c r="J10" s="100" t="s">
        <v>120</v>
      </c>
    </row>
    <row r="11" spans="1:13" ht="14.25" customHeight="1">
      <c r="A11" s="1"/>
      <c r="B11" s="100">
        <v>1</v>
      </c>
      <c r="C11" s="100">
        <v>2</v>
      </c>
      <c r="D11" s="100">
        <v>3</v>
      </c>
      <c r="E11" s="100">
        <v>4</v>
      </c>
      <c r="F11" s="100">
        <v>5</v>
      </c>
      <c r="G11" s="100">
        <v>6</v>
      </c>
      <c r="H11" s="100">
        <v>7</v>
      </c>
      <c r="I11" s="100">
        <v>8</v>
      </c>
      <c r="J11" s="100">
        <v>9</v>
      </c>
    </row>
    <row r="12" spans="1:13" ht="22.15" customHeight="1">
      <c r="A12" s="1"/>
      <c r="B12" s="97" t="s">
        <v>61</v>
      </c>
      <c r="C12" s="97" t="s">
        <v>66</v>
      </c>
      <c r="D12" s="97" t="s">
        <v>68</v>
      </c>
      <c r="E12" s="72" t="s">
        <v>123</v>
      </c>
      <c r="F12" s="97" t="s">
        <v>63</v>
      </c>
      <c r="G12" s="121">
        <v>841.6</v>
      </c>
      <c r="H12" s="121">
        <v>1546.1</v>
      </c>
      <c r="I12" s="121">
        <v>1546.1</v>
      </c>
      <c r="J12" s="121">
        <v>1546.1</v>
      </c>
    </row>
    <row r="13" spans="1:13" ht="22.15" customHeight="1">
      <c r="A13" s="1"/>
      <c r="B13" s="97" t="s">
        <v>61</v>
      </c>
      <c r="C13" s="97" t="s">
        <v>64</v>
      </c>
      <c r="D13" s="97" t="s">
        <v>69</v>
      </c>
      <c r="E13" s="72" t="s">
        <v>71</v>
      </c>
      <c r="F13" s="97" t="s">
        <v>63</v>
      </c>
      <c r="G13" s="122">
        <v>0</v>
      </c>
      <c r="H13" s="122">
        <v>0</v>
      </c>
      <c r="I13" s="122">
        <v>0</v>
      </c>
      <c r="J13" s="122">
        <v>0</v>
      </c>
    </row>
    <row r="14" spans="1:13" ht="22.15" customHeight="1">
      <c r="A14" s="1"/>
      <c r="B14" s="97" t="s">
        <v>61</v>
      </c>
      <c r="C14" s="97" t="s">
        <v>62</v>
      </c>
      <c r="D14" s="97" t="s">
        <v>70</v>
      </c>
      <c r="E14" s="72" t="s">
        <v>71</v>
      </c>
      <c r="F14" s="97" t="s">
        <v>63</v>
      </c>
      <c r="G14" s="123">
        <v>20.5</v>
      </c>
      <c r="H14" s="123">
        <v>20.5</v>
      </c>
      <c r="I14" s="123">
        <v>20.5</v>
      </c>
      <c r="J14" s="123">
        <v>20.5</v>
      </c>
    </row>
    <row r="15" spans="1:13" ht="22.15" customHeight="1">
      <c r="A15" s="1"/>
      <c r="B15" s="97" t="s">
        <v>61</v>
      </c>
      <c r="C15" s="97" t="s">
        <v>62</v>
      </c>
      <c r="D15" s="97" t="s">
        <v>64</v>
      </c>
      <c r="E15" s="72" t="s">
        <v>124</v>
      </c>
      <c r="F15" s="97" t="s">
        <v>63</v>
      </c>
      <c r="G15" s="123">
        <v>1103.3</v>
      </c>
      <c r="H15" s="123">
        <v>1103.3</v>
      </c>
      <c r="I15" s="123">
        <v>1103.3</v>
      </c>
      <c r="J15" s="123">
        <v>1103.3</v>
      </c>
    </row>
    <row r="16" spans="1:13" ht="22.15" customHeight="1">
      <c r="A16" s="1"/>
      <c r="B16" s="97" t="s">
        <v>61</v>
      </c>
      <c r="C16" s="97" t="s">
        <v>65</v>
      </c>
      <c r="D16" s="97" t="s">
        <v>66</v>
      </c>
      <c r="E16" s="72" t="s">
        <v>134</v>
      </c>
      <c r="F16" s="97" t="s">
        <v>63</v>
      </c>
      <c r="G16" s="123">
        <v>1755.7</v>
      </c>
      <c r="H16" s="123">
        <v>1755.7</v>
      </c>
      <c r="I16" s="123">
        <v>1755.7</v>
      </c>
      <c r="J16" s="123">
        <v>1755.7</v>
      </c>
    </row>
    <row r="17" spans="1:10" ht="22.15" customHeight="1">
      <c r="A17" s="1"/>
      <c r="B17" s="97" t="s">
        <v>61</v>
      </c>
      <c r="C17" s="97" t="s">
        <v>65</v>
      </c>
      <c r="D17" s="97" t="s">
        <v>66</v>
      </c>
      <c r="E17" s="72" t="s">
        <v>133</v>
      </c>
      <c r="F17" s="97" t="s">
        <v>63</v>
      </c>
      <c r="G17" s="123">
        <v>7182.2</v>
      </c>
      <c r="H17" s="123">
        <v>7182.2</v>
      </c>
      <c r="I17" s="123">
        <v>7182.2</v>
      </c>
      <c r="J17" s="123">
        <v>7182.2</v>
      </c>
    </row>
    <row r="18" spans="1:10" ht="22.15" customHeight="1">
      <c r="A18" s="1"/>
      <c r="B18" s="97" t="s">
        <v>61</v>
      </c>
      <c r="C18" s="97" t="s">
        <v>65</v>
      </c>
      <c r="D18" s="97" t="s">
        <v>66</v>
      </c>
      <c r="E18" s="72" t="s">
        <v>131</v>
      </c>
      <c r="F18" s="97" t="s">
        <v>63</v>
      </c>
      <c r="G18" s="123">
        <v>20864.099999999999</v>
      </c>
      <c r="H18" s="123">
        <v>20864.099999999999</v>
      </c>
      <c r="I18" s="123">
        <v>20864.099999999999</v>
      </c>
      <c r="J18" s="123">
        <v>20864.099999999999</v>
      </c>
    </row>
    <row r="19" spans="1:10" ht="24" customHeight="1">
      <c r="A19" s="1"/>
      <c r="B19" s="97" t="s">
        <v>61</v>
      </c>
      <c r="C19" s="97" t="s">
        <v>65</v>
      </c>
      <c r="D19" s="97" t="s">
        <v>66</v>
      </c>
      <c r="E19" s="72" t="s">
        <v>71</v>
      </c>
      <c r="F19" s="97" t="s">
        <v>67</v>
      </c>
      <c r="G19" s="123">
        <v>13321.1</v>
      </c>
      <c r="H19" s="123">
        <v>13321.1</v>
      </c>
      <c r="I19" s="123">
        <v>13321.1</v>
      </c>
      <c r="J19" s="123">
        <v>13321.1</v>
      </c>
    </row>
    <row r="20" spans="1:10" ht="25.15" customHeight="1">
      <c r="A20" s="5"/>
      <c r="B20" s="240" t="s">
        <v>10</v>
      </c>
      <c r="C20" s="241"/>
      <c r="D20" s="241"/>
      <c r="E20" s="241"/>
      <c r="F20" s="242"/>
      <c r="G20" s="124">
        <f>G19+G16+G15+G14+G13+G12+G17+G18</f>
        <v>45088.5</v>
      </c>
      <c r="H20" s="124">
        <f>H19+H16+H15+H14+H13+H12+H17+H18</f>
        <v>45793</v>
      </c>
      <c r="I20" s="124">
        <f>I19+I16+I15+I14+I13+I12+I17+I18</f>
        <v>45793</v>
      </c>
      <c r="J20" s="124">
        <f>J19+J16+J15+J14+J13+J12+J17+J18</f>
        <v>45793</v>
      </c>
    </row>
    <row r="21" spans="1:10" ht="28.5" customHeight="1">
      <c r="B21" s="98"/>
      <c r="C21" s="98"/>
      <c r="D21" s="98"/>
      <c r="E21" s="98"/>
      <c r="F21" s="99"/>
      <c r="G21" s="98"/>
      <c r="H21" s="98"/>
      <c r="I21" s="98"/>
      <c r="J21" s="99"/>
    </row>
    <row r="22" spans="1:10" ht="9" customHeight="1"/>
    <row r="23" spans="1:10" ht="5.25" customHeight="1">
      <c r="B23" s="243"/>
      <c r="C23" s="243"/>
      <c r="D23" s="243"/>
      <c r="E23" s="243"/>
      <c r="F23" s="243"/>
      <c r="G23" s="243"/>
      <c r="H23" s="243"/>
      <c r="I23" s="243"/>
      <c r="J23" s="243"/>
    </row>
    <row r="24" spans="1:10" ht="31.9" customHeight="1">
      <c r="B24" s="6"/>
      <c r="C24" s="6"/>
      <c r="D24" s="6"/>
      <c r="E24" s="6"/>
      <c r="F24" s="6"/>
      <c r="G24" s="7"/>
      <c r="H24" s="7"/>
      <c r="I24" s="7"/>
      <c r="J24" s="7"/>
    </row>
    <row r="25" spans="1:10" ht="87" customHeight="1">
      <c r="B25" s="236"/>
      <c r="C25" s="236"/>
      <c r="D25" s="236"/>
      <c r="E25" s="236"/>
      <c r="F25" s="236"/>
      <c r="G25" s="236"/>
      <c r="H25" s="236"/>
      <c r="I25" s="236"/>
      <c r="J25" s="236"/>
    </row>
  </sheetData>
  <mergeCells count="7">
    <mergeCell ref="B25:J25"/>
    <mergeCell ref="H5:J5"/>
    <mergeCell ref="B7:J7"/>
    <mergeCell ref="B9:F9"/>
    <mergeCell ref="G9:J9"/>
    <mergeCell ref="B20:F20"/>
    <mergeCell ref="B23:J23"/>
  </mergeCells>
  <printOptions horizontalCentered="1"/>
  <pageMargins left="0.70866141732283472" right="0.62992125984251968" top="0.59055118110236227" bottom="0.35433070866141736" header="0.15748031496062992" footer="0.15748031496062992"/>
  <pageSetup paperSize="9" scale="75" firstPageNumber="37" fitToHeight="0" orientation="landscape" useFirstPageNumber="1" r:id="rId1"/>
  <headerFooter alignWithMargins="0"/>
</worksheet>
</file>

<file path=xl/worksheets/sheet4.xml><?xml version="1.0" encoding="utf-8"?>
<worksheet xmlns="http://schemas.openxmlformats.org/spreadsheetml/2006/main" xmlns:r="http://schemas.openxmlformats.org/officeDocument/2006/relationships">
  <sheetPr>
    <tabColor rgb="FFFFFF00"/>
  </sheetPr>
  <dimension ref="A1:L46"/>
  <sheetViews>
    <sheetView showGridLines="0" view="pageBreakPreview" zoomScale="75" zoomScaleNormal="100" workbookViewId="0">
      <pane xSplit="1" ySplit="11" topLeftCell="B12" activePane="bottomRight" state="frozen"/>
      <selection pane="topRight" activeCell="B1" sqref="B1"/>
      <selection pane="bottomLeft" activeCell="A11" sqref="A11"/>
      <selection pane="bottomRight" activeCell="J45" sqref="J45"/>
    </sheetView>
  </sheetViews>
  <sheetFormatPr defaultRowHeight="12.75"/>
  <cols>
    <col min="1" max="1" width="2.140625" style="3" customWidth="1"/>
    <col min="2" max="2" width="11.5703125" style="3" customWidth="1"/>
    <col min="3" max="3" width="10.7109375" style="3" customWidth="1"/>
    <col min="4" max="4" width="9.42578125" style="3" customWidth="1"/>
    <col min="5" max="5" width="23.28515625" style="3" customWidth="1"/>
    <col min="6" max="6" width="12.140625" style="3" customWidth="1"/>
    <col min="7" max="9" width="24.42578125" style="3" customWidth="1"/>
    <col min="10" max="10" width="24.28515625" style="3" customWidth="1"/>
    <col min="11" max="11" width="20.5703125" style="3" customWidth="1"/>
    <col min="12" max="12" width="22.5703125" style="3" customWidth="1"/>
    <col min="13" max="13" width="13.5703125" style="3" customWidth="1"/>
    <col min="14" max="16384" width="9.140625" style="3"/>
  </cols>
  <sheetData>
    <row r="1" spans="1:11" ht="8.85" customHeight="1">
      <c r="A1" s="1"/>
      <c r="B1" s="2"/>
      <c r="C1" s="2"/>
      <c r="D1" s="2"/>
      <c r="E1" s="2"/>
      <c r="F1" s="1"/>
      <c r="G1" s="1"/>
      <c r="H1" s="1"/>
      <c r="I1" s="1"/>
      <c r="J1" s="1"/>
    </row>
    <row r="2" spans="1:11" ht="0.4" hidden="1" customHeight="1">
      <c r="A2" s="1"/>
      <c r="B2" s="2"/>
      <c r="C2" s="2"/>
      <c r="D2" s="2"/>
      <c r="E2" s="2"/>
      <c r="F2" s="1"/>
      <c r="G2" s="1"/>
      <c r="H2" s="1"/>
      <c r="I2" s="1"/>
      <c r="J2" s="1"/>
    </row>
    <row r="3" spans="1:11" ht="0.4" hidden="1" customHeight="1">
      <c r="A3" s="1"/>
      <c r="B3" s="2"/>
      <c r="C3" s="2"/>
      <c r="D3" s="2"/>
      <c r="E3" s="2"/>
      <c r="F3" s="1"/>
      <c r="G3" s="1"/>
      <c r="H3" s="1"/>
      <c r="I3" s="1"/>
      <c r="J3" s="1"/>
    </row>
    <row r="4" spans="1:11" ht="0.4" customHeight="1">
      <c r="A4" s="1"/>
      <c r="B4" s="2"/>
      <c r="C4" s="2"/>
      <c r="D4" s="2"/>
      <c r="E4" s="2"/>
      <c r="F4" s="1"/>
      <c r="G4" s="1"/>
      <c r="H4" s="1"/>
      <c r="I4" s="1"/>
      <c r="J4" s="1"/>
    </row>
    <row r="5" spans="1:11" ht="18.75" customHeight="1">
      <c r="A5" s="1"/>
      <c r="B5" s="4"/>
      <c r="C5" s="4"/>
      <c r="D5" s="4"/>
      <c r="E5" s="4"/>
      <c r="F5" s="1"/>
      <c r="G5" s="1"/>
      <c r="H5" s="1"/>
      <c r="I5" s="1"/>
      <c r="J5" s="15"/>
    </row>
    <row r="6" spans="1:11" ht="54.75" customHeight="1">
      <c r="A6" s="1"/>
      <c r="B6" s="4"/>
      <c r="C6" s="4"/>
      <c r="D6" s="4"/>
      <c r="E6" s="4"/>
      <c r="F6" s="1"/>
      <c r="G6" s="1"/>
      <c r="H6" s="1"/>
      <c r="I6" s="1"/>
      <c r="J6" s="10" t="s">
        <v>14</v>
      </c>
    </row>
    <row r="7" spans="1:11" ht="50.25" customHeight="1">
      <c r="A7" s="1"/>
      <c r="B7" s="244" t="s">
        <v>21</v>
      </c>
      <c r="C7" s="244"/>
      <c r="D7" s="245"/>
      <c r="E7" s="245"/>
      <c r="F7" s="245"/>
      <c r="G7" s="245"/>
      <c r="H7" s="245"/>
      <c r="I7" s="245"/>
      <c r="J7" s="245"/>
      <c r="K7" s="9"/>
    </row>
    <row r="8" spans="1:11" ht="11.25" customHeight="1">
      <c r="A8" s="1"/>
      <c r="B8" s="4"/>
      <c r="C8" s="4"/>
      <c r="D8" s="4"/>
      <c r="E8" s="4"/>
      <c r="F8" s="1"/>
      <c r="G8" s="1"/>
      <c r="H8" s="1"/>
      <c r="I8" s="1"/>
      <c r="J8" s="1"/>
    </row>
    <row r="9" spans="1:11" ht="63" customHeight="1">
      <c r="A9" s="1"/>
      <c r="B9" s="246" t="s">
        <v>6</v>
      </c>
      <c r="C9" s="246"/>
      <c r="D9" s="246"/>
      <c r="E9" s="246"/>
      <c r="F9" s="246"/>
      <c r="G9" s="246" t="s">
        <v>15</v>
      </c>
      <c r="H9" s="246"/>
      <c r="I9" s="246"/>
      <c r="J9" s="247"/>
    </row>
    <row r="10" spans="1:11" ht="49.5" customHeight="1">
      <c r="A10" s="1"/>
      <c r="B10" s="101" t="s">
        <v>16</v>
      </c>
      <c r="C10" s="101" t="s">
        <v>7</v>
      </c>
      <c r="D10" s="101" t="s">
        <v>22</v>
      </c>
      <c r="E10" s="101" t="s">
        <v>8</v>
      </c>
      <c r="F10" s="101" t="s">
        <v>9</v>
      </c>
      <c r="G10" s="101" t="s">
        <v>24</v>
      </c>
      <c r="H10" s="101" t="s">
        <v>119</v>
      </c>
      <c r="I10" s="101" t="s">
        <v>113</v>
      </c>
      <c r="J10" s="101" t="s">
        <v>120</v>
      </c>
    </row>
    <row r="11" spans="1:11" ht="14.25" customHeight="1">
      <c r="A11" s="1"/>
      <c r="B11" s="102">
        <v>1</v>
      </c>
      <c r="C11" s="102">
        <v>2</v>
      </c>
      <c r="D11" s="102">
        <v>3</v>
      </c>
      <c r="E11" s="102">
        <v>4</v>
      </c>
      <c r="F11" s="102">
        <v>5</v>
      </c>
      <c r="G11" s="102">
        <v>6</v>
      </c>
      <c r="H11" s="102">
        <v>7</v>
      </c>
      <c r="I11" s="102">
        <v>8</v>
      </c>
      <c r="J11" s="102">
        <v>9</v>
      </c>
    </row>
    <row r="12" spans="1:11" ht="22.15" customHeight="1">
      <c r="A12" s="1"/>
      <c r="B12" s="97" t="s">
        <v>61</v>
      </c>
      <c r="C12" s="97" t="s">
        <v>66</v>
      </c>
      <c r="D12" s="97" t="s">
        <v>68</v>
      </c>
      <c r="E12" s="129" t="s">
        <v>123</v>
      </c>
      <c r="F12" s="97" t="s">
        <v>63</v>
      </c>
      <c r="G12" s="123">
        <v>56932</v>
      </c>
      <c r="H12" s="123">
        <v>61943.5</v>
      </c>
      <c r="I12" s="123">
        <v>68701.600000000006</v>
      </c>
      <c r="J12" s="123">
        <v>73477.600000000006</v>
      </c>
      <c r="K12" s="110"/>
    </row>
    <row r="13" spans="1:11" ht="22.15" customHeight="1">
      <c r="A13" s="1"/>
      <c r="B13" s="97" t="s">
        <v>61</v>
      </c>
      <c r="C13" s="97" t="s">
        <v>64</v>
      </c>
      <c r="D13" s="97" t="s">
        <v>69</v>
      </c>
      <c r="E13" s="129" t="s">
        <v>144</v>
      </c>
      <c r="F13" s="97" t="s">
        <v>63</v>
      </c>
      <c r="G13" s="123">
        <v>7565.3</v>
      </c>
      <c r="H13" s="123">
        <v>7785.8</v>
      </c>
      <c r="I13" s="123">
        <v>7250.7</v>
      </c>
      <c r="J13" s="123">
        <v>7479.5</v>
      </c>
    </row>
    <row r="14" spans="1:11" ht="22.15" customHeight="1">
      <c r="A14" s="1"/>
      <c r="B14" s="97" t="s">
        <v>61</v>
      </c>
      <c r="C14" s="97" t="s">
        <v>62</v>
      </c>
      <c r="D14" s="97" t="s">
        <v>70</v>
      </c>
      <c r="E14" s="129" t="s">
        <v>143</v>
      </c>
      <c r="F14" s="97" t="s">
        <v>63</v>
      </c>
      <c r="G14" s="123">
        <v>60277</v>
      </c>
      <c r="H14" s="123">
        <v>62539.7</v>
      </c>
      <c r="I14" s="123">
        <v>67719.600000000006</v>
      </c>
      <c r="J14" s="123">
        <v>71544.100000000006</v>
      </c>
    </row>
    <row r="15" spans="1:11" ht="22.15" customHeight="1">
      <c r="A15" s="1"/>
      <c r="B15" s="97" t="s">
        <v>61</v>
      </c>
      <c r="C15" s="97" t="s">
        <v>62</v>
      </c>
      <c r="D15" s="97" t="s">
        <v>64</v>
      </c>
      <c r="E15" s="129" t="s">
        <v>124</v>
      </c>
      <c r="F15" s="97" t="s">
        <v>63</v>
      </c>
      <c r="G15" s="123">
        <v>127290</v>
      </c>
      <c r="H15" s="123">
        <v>131072.6</v>
      </c>
      <c r="I15" s="123">
        <v>140934.39999999999</v>
      </c>
      <c r="J15" s="123">
        <v>148255.70000000001</v>
      </c>
    </row>
    <row r="16" spans="1:11" ht="22.15" customHeight="1">
      <c r="A16" s="1"/>
      <c r="B16" s="97" t="s">
        <v>61</v>
      </c>
      <c r="C16" s="97" t="s">
        <v>62</v>
      </c>
      <c r="D16" s="97" t="s">
        <v>64</v>
      </c>
      <c r="E16" s="129" t="s">
        <v>121</v>
      </c>
      <c r="F16" s="97" t="s">
        <v>63</v>
      </c>
      <c r="G16" s="123">
        <v>500</v>
      </c>
      <c r="H16" s="123"/>
      <c r="I16" s="123"/>
      <c r="J16" s="123"/>
    </row>
    <row r="17" spans="1:12" ht="22.15" customHeight="1">
      <c r="A17" s="1"/>
      <c r="B17" s="97" t="s">
        <v>61</v>
      </c>
      <c r="C17" s="97" t="s">
        <v>65</v>
      </c>
      <c r="D17" s="97" t="s">
        <v>66</v>
      </c>
      <c r="E17" s="129" t="s">
        <v>142</v>
      </c>
      <c r="F17" s="97" t="s">
        <v>63</v>
      </c>
      <c r="G17" s="123">
        <v>144493.1</v>
      </c>
      <c r="H17" s="123">
        <v>152778.5</v>
      </c>
      <c r="I17" s="123">
        <v>163945.29999999999</v>
      </c>
      <c r="J17" s="123">
        <v>174159.9</v>
      </c>
    </row>
    <row r="18" spans="1:12" ht="22.15" customHeight="1">
      <c r="A18" s="1"/>
      <c r="B18" s="97" t="s">
        <v>61</v>
      </c>
      <c r="C18" s="97" t="s">
        <v>65</v>
      </c>
      <c r="D18" s="97" t="s">
        <v>66</v>
      </c>
      <c r="E18" s="129" t="s">
        <v>129</v>
      </c>
      <c r="F18" s="97" t="s">
        <v>63</v>
      </c>
      <c r="G18" s="123">
        <f>331244.2+136.4</f>
        <v>331380.60000000003</v>
      </c>
      <c r="H18" s="123">
        <v>343053.2</v>
      </c>
      <c r="I18" s="123">
        <v>362057.4</v>
      </c>
      <c r="J18" s="123">
        <v>384194.1</v>
      </c>
    </row>
    <row r="19" spans="1:12" ht="22.15" customHeight="1">
      <c r="A19" s="1"/>
      <c r="B19" s="97" t="s">
        <v>61</v>
      </c>
      <c r="C19" s="97" t="s">
        <v>65</v>
      </c>
      <c r="D19" s="97" t="s">
        <v>66</v>
      </c>
      <c r="E19" s="129" t="s">
        <v>126</v>
      </c>
      <c r="F19" s="97" t="s">
        <v>63</v>
      </c>
      <c r="G19" s="123">
        <f>307588.3-5630</f>
        <v>301958.3</v>
      </c>
      <c r="H19" s="123">
        <v>337935.7</v>
      </c>
      <c r="I19" s="123">
        <v>318798.90000000002</v>
      </c>
      <c r="J19" s="123">
        <v>338783.2</v>
      </c>
    </row>
    <row r="20" spans="1:12" ht="22.15" customHeight="1">
      <c r="A20" s="1"/>
      <c r="B20" s="97" t="s">
        <v>61</v>
      </c>
      <c r="C20" s="97" t="s">
        <v>65</v>
      </c>
      <c r="D20" s="97" t="s">
        <v>66</v>
      </c>
      <c r="E20" s="129" t="s">
        <v>125</v>
      </c>
      <c r="F20" s="97" t="s">
        <v>63</v>
      </c>
      <c r="G20" s="123">
        <v>5730</v>
      </c>
      <c r="H20" s="123">
        <v>0</v>
      </c>
      <c r="I20" s="123">
        <v>0</v>
      </c>
      <c r="J20" s="123">
        <v>0</v>
      </c>
    </row>
    <row r="21" spans="1:12" ht="22.15" customHeight="1">
      <c r="A21" s="1"/>
      <c r="B21" s="97" t="s">
        <v>61</v>
      </c>
      <c r="C21" s="97" t="s">
        <v>65</v>
      </c>
      <c r="D21" s="97" t="s">
        <v>66</v>
      </c>
      <c r="E21" s="129" t="s">
        <v>126</v>
      </c>
      <c r="F21" s="97" t="s">
        <v>67</v>
      </c>
      <c r="G21" s="123">
        <v>84297.3</v>
      </c>
      <c r="H21" s="123">
        <v>84667</v>
      </c>
      <c r="I21" s="123">
        <v>91867.5</v>
      </c>
      <c r="J21" s="123">
        <v>97110.8</v>
      </c>
    </row>
    <row r="22" spans="1:12" ht="22.15" hidden="1" customHeight="1">
      <c r="A22" s="1"/>
      <c r="B22" s="97"/>
      <c r="C22" s="97"/>
      <c r="D22" s="97"/>
      <c r="E22" s="129"/>
      <c r="F22" s="97"/>
      <c r="G22" s="123"/>
      <c r="H22" s="123"/>
      <c r="I22" s="123"/>
      <c r="J22" s="123"/>
    </row>
    <row r="23" spans="1:12" ht="22.15" hidden="1" customHeight="1">
      <c r="A23" s="1"/>
      <c r="B23" s="97"/>
      <c r="C23" s="97"/>
      <c r="D23" s="97"/>
      <c r="E23" s="129"/>
      <c r="F23" s="97"/>
      <c r="G23" s="123"/>
      <c r="H23" s="123"/>
      <c r="I23" s="123"/>
      <c r="J23" s="123"/>
    </row>
    <row r="24" spans="1:12" ht="22.15" hidden="1" customHeight="1">
      <c r="A24" s="1"/>
      <c r="B24" s="97"/>
      <c r="C24" s="97"/>
      <c r="D24" s="97"/>
      <c r="E24" s="129"/>
      <c r="F24" s="97"/>
      <c r="G24" s="123"/>
      <c r="H24" s="123"/>
      <c r="I24" s="123"/>
      <c r="J24" s="123"/>
    </row>
    <row r="25" spans="1:12" ht="22.15" hidden="1" customHeight="1">
      <c r="A25" s="1"/>
      <c r="B25" s="97"/>
      <c r="C25" s="97"/>
      <c r="D25" s="97"/>
      <c r="E25" s="129"/>
      <c r="F25" s="97"/>
      <c r="G25" s="123"/>
      <c r="H25" s="123"/>
      <c r="I25" s="123"/>
      <c r="J25" s="123"/>
    </row>
    <row r="26" spans="1:12" ht="25.15" customHeight="1">
      <c r="A26" s="5"/>
      <c r="B26" s="248" t="s">
        <v>10</v>
      </c>
      <c r="C26" s="248"/>
      <c r="D26" s="249"/>
      <c r="E26" s="249"/>
      <c r="F26" s="249"/>
      <c r="G26" s="130">
        <f>G21+G19+G15+G14+G13+G12+G16+G20+G17+G18</f>
        <v>1120423.6000000001</v>
      </c>
      <c r="H26" s="130">
        <f>H21+H19+H15+H14+H13+H12+H16+H20+H17+H18</f>
        <v>1181776</v>
      </c>
      <c r="I26" s="130">
        <f>I21+I19+I15+I14+I13+I12+I16+I20+I17+I18</f>
        <v>1221275.3999999999</v>
      </c>
      <c r="J26" s="130">
        <f>J21+J19+J15+J14+J13+J12+J16+J20+J17+J18</f>
        <v>1295004.8999999999</v>
      </c>
    </row>
    <row r="27" spans="1:12" ht="2.25" customHeight="1">
      <c r="F27" s="8"/>
      <c r="J27" s="8"/>
    </row>
    <row r="28" spans="1:12" ht="5.25" customHeight="1"/>
    <row r="29" spans="1:12" ht="7.5" customHeight="1">
      <c r="B29" s="243"/>
      <c r="C29" s="243"/>
      <c r="D29" s="243"/>
      <c r="E29" s="243"/>
      <c r="F29" s="243"/>
      <c r="G29" s="243"/>
      <c r="H29" s="243"/>
      <c r="I29" s="243"/>
      <c r="J29" s="243"/>
    </row>
    <row r="30" spans="1:12" ht="31.9" hidden="1" customHeight="1">
      <c r="B30" s="97" t="s">
        <v>61</v>
      </c>
      <c r="C30" s="97" t="s">
        <v>66</v>
      </c>
      <c r="D30" s="97" t="s">
        <v>68</v>
      </c>
      <c r="E30" s="129" t="s">
        <v>122</v>
      </c>
      <c r="F30" s="97" t="s">
        <v>63</v>
      </c>
      <c r="G30" s="135">
        <f>G12-'Объемы ассигн на имущ и нал '!G12-'Объемы ассигн без имущ и на'!I70</f>
        <v>0</v>
      </c>
      <c r="H30" s="135">
        <f>H12-'Объемы ассигн на имущ и нал '!H12-'Объемы ассигн без имущ и на'!J70</f>
        <v>0</v>
      </c>
      <c r="I30" s="135">
        <f>I12-'Объемы ассигн на имущ и нал '!I12-'Объемы ассигн без имущ и на'!K70</f>
        <v>0</v>
      </c>
      <c r="J30" s="135">
        <f>J12-'Объемы ассигн на имущ и нал '!J12-'Объемы ассигн без имущ и на'!L70</f>
        <v>0</v>
      </c>
      <c r="K30" s="134"/>
      <c r="L30" s="25"/>
    </row>
    <row r="31" spans="1:12" ht="21" hidden="1" customHeight="1">
      <c r="B31" s="97" t="s">
        <v>61</v>
      </c>
      <c r="C31" s="97" t="s">
        <v>64</v>
      </c>
      <c r="D31" s="97" t="s">
        <v>69</v>
      </c>
      <c r="E31" s="129" t="s">
        <v>71</v>
      </c>
      <c r="F31" s="97" t="s">
        <v>63</v>
      </c>
      <c r="G31" s="136">
        <f>G13-'Объемы ассигн на имущ и нал '!G13-'Объемы ассигн без имущ и на'!I71</f>
        <v>0</v>
      </c>
      <c r="H31" s="136">
        <f>H13-'Объемы ассигн на имущ и нал '!H13-'Объемы ассигн без имущ и на'!J71</f>
        <v>0</v>
      </c>
      <c r="I31" s="136">
        <f>I13-'Объемы ассигн на имущ и нал '!I13-'Объемы ассигн без имущ и на'!K71</f>
        <v>0</v>
      </c>
      <c r="J31" s="136">
        <f>J13-'Объемы ассигн на имущ и нал '!J13-'Объемы ассигн без имущ и на'!L71</f>
        <v>0</v>
      </c>
      <c r="K31" s="134"/>
      <c r="L31" s="25"/>
    </row>
    <row r="32" spans="1:12" ht="14.25" hidden="1">
      <c r="B32" s="97" t="s">
        <v>61</v>
      </c>
      <c r="C32" s="97" t="s">
        <v>62</v>
      </c>
      <c r="D32" s="97" t="s">
        <v>70</v>
      </c>
      <c r="E32" s="129" t="s">
        <v>71</v>
      </c>
      <c r="F32" s="97" t="s">
        <v>63</v>
      </c>
      <c r="G32" s="137">
        <f>G14-'Объемы ассигн на имущ и нал '!G14-'Объемы ассигн без имущ и на'!I72</f>
        <v>0</v>
      </c>
      <c r="H32" s="137">
        <f>H14-'Объемы ассигн на имущ и нал '!H14-'Объемы ассигн без имущ и на'!J72</f>
        <v>0</v>
      </c>
      <c r="I32" s="137">
        <f>I14-'Объемы ассигн на имущ и нал '!I14-'Объемы ассигн без имущ и на'!K72</f>
        <v>0</v>
      </c>
      <c r="J32" s="137">
        <f>J14-'Объемы ассигн на имущ и нал '!J14-'Объемы ассигн без имущ и на'!L72</f>
        <v>0</v>
      </c>
      <c r="K32" s="134"/>
      <c r="L32" s="25"/>
    </row>
    <row r="33" spans="2:12" ht="14.25" hidden="1">
      <c r="B33" s="97" t="s">
        <v>61</v>
      </c>
      <c r="C33" s="97" t="s">
        <v>62</v>
      </c>
      <c r="D33" s="97" t="s">
        <v>64</v>
      </c>
      <c r="E33" s="129" t="s">
        <v>71</v>
      </c>
      <c r="F33" s="97" t="s">
        <v>63</v>
      </c>
      <c r="G33" s="137">
        <f>G15-'Объемы ассигн на имущ и нал '!G15-'Объемы ассигн без имущ и на'!I73</f>
        <v>0</v>
      </c>
      <c r="H33" s="137">
        <f>H15-'Объемы ассигн на имущ и нал '!H15-'Объемы ассигн без имущ и на'!J73</f>
        <v>0</v>
      </c>
      <c r="I33" s="137">
        <f>I15-'Объемы ассигн на имущ и нал '!I15-'Объемы ассигн без имущ и на'!K73</f>
        <v>0</v>
      </c>
      <c r="J33" s="137">
        <f>J15-'Объемы ассигн на имущ и нал '!J15-'Объемы ассигн без имущ и на'!L73</f>
        <v>0</v>
      </c>
      <c r="K33" s="134"/>
      <c r="L33" s="25"/>
    </row>
    <row r="34" spans="2:12" ht="14.25" hidden="1">
      <c r="B34" s="134"/>
      <c r="C34" s="97" t="s">
        <v>65</v>
      </c>
      <c r="D34" s="97" t="s">
        <v>66</v>
      </c>
      <c r="E34" s="129" t="s">
        <v>134</v>
      </c>
      <c r="F34" s="97" t="s">
        <v>63</v>
      </c>
      <c r="G34" s="137">
        <f>G17-'Объемы ассигн на имущ и нал '!G16-'Объемы ассигн без имущ и на'!I75</f>
        <v>0</v>
      </c>
      <c r="H34" s="137">
        <f>H17-'Объемы ассигн на имущ и нал '!H16-'Объемы ассигн без имущ и на'!J75</f>
        <v>3.8000000000465661E-2</v>
      </c>
      <c r="I34" s="137">
        <f>I17-'Объемы ассигн на имущ и нал '!I16-'Объемы ассигн без имущ и на'!K75</f>
        <v>-4.3400000431574881E-3</v>
      </c>
      <c r="J34" s="137">
        <f>J17-'Объемы ассигн на имущ и нал '!J16-'Объемы ассигн без имущ и на'!L75</f>
        <v>-1.0600399982649833E-2</v>
      </c>
      <c r="K34" s="134"/>
      <c r="L34" s="25"/>
    </row>
    <row r="35" spans="2:12" ht="14.25" hidden="1">
      <c r="B35" s="134"/>
      <c r="C35" s="97" t="s">
        <v>65</v>
      </c>
      <c r="D35" s="97" t="s">
        <v>66</v>
      </c>
      <c r="E35" s="129" t="s">
        <v>133</v>
      </c>
      <c r="F35" s="97" t="s">
        <v>63</v>
      </c>
      <c r="G35" s="137">
        <f>G18-'Объемы ассигн на имущ и нал '!G17-'Объемы ассигн без имущ и на'!I76</f>
        <v>0</v>
      </c>
      <c r="H35" s="137">
        <f>H18-'Объемы ассигн на имущ и нал '!H17-'Объемы ассигн без имущ и на'!J76</f>
        <v>0</v>
      </c>
      <c r="I35" s="137">
        <f>I18-'Объемы ассигн на имущ и нал '!I17-'Объемы ассигн без имущ и на'!K76</f>
        <v>-4.3899999989662319E-2</v>
      </c>
      <c r="J35" s="137">
        <f>J18-'Объемы ассигн на имущ и нал '!J17-'Объемы ассигн без имущ и на'!L76</f>
        <v>-3.5025999532081187E-3</v>
      </c>
      <c r="K35" s="134"/>
      <c r="L35" s="25"/>
    </row>
    <row r="36" spans="2:12" ht="14.25" hidden="1">
      <c r="B36" s="134"/>
      <c r="C36" s="97" t="s">
        <v>65</v>
      </c>
      <c r="D36" s="97" t="s">
        <v>66</v>
      </c>
      <c r="E36" s="129" t="s">
        <v>130</v>
      </c>
      <c r="F36" s="97" t="s">
        <v>63</v>
      </c>
      <c r="G36" s="137">
        <f>G19-'Объемы ассигн на имущ и нал '!G18-'Объемы ассигн без имущ и на'!I77</f>
        <v>0</v>
      </c>
      <c r="H36" s="137">
        <f>H19-'Объемы ассигн на имущ и нал '!H18-'Объемы ассигн без имущ и на'!J77</f>
        <v>0</v>
      </c>
      <c r="I36" s="137">
        <f>I19-'Объемы ассигн на имущ и нал '!I18-'Объемы ассигн без имущ и на'!K77</f>
        <v>2.9240000061690807E-2</v>
      </c>
      <c r="J36" s="137">
        <f>J19-'Объемы ассигн на имущ и нал '!J18-'Объемы ассигн без имущ и на'!L77</f>
        <v>-8.132000220939517E-4</v>
      </c>
      <c r="K36" s="134"/>
      <c r="L36" s="25"/>
    </row>
    <row r="37" spans="2:12" ht="14.25" hidden="1">
      <c r="B37" s="134"/>
      <c r="C37" s="97" t="s">
        <v>65</v>
      </c>
      <c r="D37" s="97" t="s">
        <v>66</v>
      </c>
      <c r="E37" s="129" t="s">
        <v>125</v>
      </c>
      <c r="F37" s="97" t="s">
        <v>63</v>
      </c>
      <c r="G37" s="134"/>
      <c r="H37" s="134"/>
      <c r="I37" s="134"/>
      <c r="J37" s="134"/>
      <c r="K37" s="134"/>
      <c r="L37" s="25"/>
    </row>
    <row r="38" spans="2:12" ht="14.25" hidden="1">
      <c r="B38" s="134"/>
      <c r="C38" s="97" t="s">
        <v>65</v>
      </c>
      <c r="D38" s="97" t="s">
        <v>66</v>
      </c>
      <c r="E38" s="129" t="s">
        <v>126</v>
      </c>
      <c r="F38" s="97" t="s">
        <v>67</v>
      </c>
      <c r="G38" s="137">
        <f>G21-'Объемы ассигн на имущ и нал '!G19-'Объемы ассигн без имущ и на'!I79</f>
        <v>0</v>
      </c>
      <c r="H38" s="137">
        <f>H21-'Объемы ассигн на имущ и нал '!H19-'Объемы ассигн без имущ и на'!J79</f>
        <v>0</v>
      </c>
      <c r="I38" s="137">
        <f>I21-'Объемы ассигн на имущ и нал '!I19-'Объемы ассигн без имущ и на'!K79</f>
        <v>0</v>
      </c>
      <c r="J38" s="137">
        <f>J21-'Объемы ассигн на имущ и нал '!J19-'Объемы ассигн без имущ и на'!L79</f>
        <v>0</v>
      </c>
      <c r="K38" s="134"/>
      <c r="L38" s="25"/>
    </row>
    <row r="39" spans="2:12">
      <c r="B39" s="134"/>
      <c r="C39" s="134"/>
      <c r="D39" s="134"/>
      <c r="E39" s="134"/>
      <c r="F39" s="134"/>
      <c r="G39" s="134"/>
      <c r="H39" s="134"/>
      <c r="I39" s="134"/>
      <c r="J39" s="134"/>
      <c r="K39" s="134"/>
      <c r="L39" s="25"/>
    </row>
    <row r="40" spans="2:12">
      <c r="B40" s="134"/>
      <c r="C40" s="134"/>
      <c r="D40" s="134"/>
      <c r="E40" s="134"/>
      <c r="F40" s="134"/>
      <c r="G40" s="134"/>
      <c r="H40" s="134"/>
      <c r="I40" s="134"/>
      <c r="J40" s="134"/>
      <c r="K40" s="134"/>
      <c r="L40" s="25"/>
    </row>
    <row r="41" spans="2:12">
      <c r="B41" s="134"/>
      <c r="C41" s="134"/>
      <c r="D41" s="134"/>
      <c r="E41" s="134"/>
      <c r="F41" s="134"/>
      <c r="G41" s="134"/>
      <c r="H41" s="134"/>
      <c r="I41" s="134"/>
      <c r="J41" s="134"/>
      <c r="K41" s="134"/>
      <c r="L41" s="25"/>
    </row>
    <row r="42" spans="2:12">
      <c r="B42" s="134"/>
      <c r="C42" s="134"/>
      <c r="D42" s="134"/>
      <c r="E42" s="134"/>
      <c r="F42" s="134"/>
      <c r="G42" s="134"/>
      <c r="H42" s="134"/>
      <c r="I42" s="134"/>
      <c r="J42" s="134"/>
      <c r="K42" s="134"/>
      <c r="L42" s="25"/>
    </row>
    <row r="43" spans="2:12">
      <c r="B43" s="134"/>
      <c r="C43" s="134"/>
      <c r="D43" s="134"/>
      <c r="E43" s="134"/>
      <c r="F43" s="134"/>
      <c r="G43" s="134"/>
      <c r="H43" s="134"/>
      <c r="I43" s="134"/>
      <c r="J43" s="134"/>
      <c r="K43" s="134"/>
    </row>
    <row r="44" spans="2:12">
      <c r="B44" s="134"/>
      <c r="C44" s="134"/>
      <c r="D44" s="134"/>
      <c r="E44" s="134"/>
      <c r="F44" s="134"/>
      <c r="G44" s="134"/>
      <c r="H44" s="134"/>
      <c r="I44" s="134"/>
      <c r="J44" s="134"/>
      <c r="K44" s="134"/>
    </row>
    <row r="45" spans="2:12">
      <c r="B45" s="134"/>
      <c r="C45" s="134"/>
      <c r="D45" s="134"/>
      <c r="E45" s="134"/>
      <c r="F45" s="134"/>
      <c r="G45" s="134"/>
      <c r="H45" s="134"/>
      <c r="I45" s="134"/>
      <c r="J45" s="134"/>
      <c r="K45" s="134"/>
    </row>
    <row r="46" spans="2:12">
      <c r="B46" s="134"/>
      <c r="C46" s="134"/>
      <c r="D46" s="134"/>
      <c r="E46" s="134"/>
      <c r="F46" s="134"/>
      <c r="G46" s="134"/>
      <c r="H46" s="134"/>
      <c r="I46" s="134"/>
      <c r="J46" s="134"/>
      <c r="K46" s="134"/>
    </row>
  </sheetData>
  <mergeCells count="5">
    <mergeCell ref="B7:J7"/>
    <mergeCell ref="B9:F9"/>
    <mergeCell ref="G9:J9"/>
    <mergeCell ref="B26:F26"/>
    <mergeCell ref="B29:J29"/>
  </mergeCells>
  <printOptions horizontalCentered="1"/>
  <pageMargins left="0.47244094488188981" right="0.47244094488188981" top="0.55118110236220474" bottom="0.55118110236220474" header="0.15748031496062992" footer="0.15748031496062992"/>
  <pageSetup paperSize="9" scale="75" firstPageNumber="37" fitToHeight="0" orientation="landscape" useFirstPageNumber="1" r:id="rId1"/>
  <headerFooter alignWithMargins="0"/>
</worksheet>
</file>

<file path=xl/worksheets/sheet5.xml><?xml version="1.0" encoding="utf-8"?>
<worksheet xmlns="http://schemas.openxmlformats.org/spreadsheetml/2006/main" xmlns:r="http://schemas.openxmlformats.org/officeDocument/2006/relationships">
  <dimension ref="A1:U50"/>
  <sheetViews>
    <sheetView workbookViewId="0">
      <selection activeCell="G18" sqref="G18"/>
    </sheetView>
  </sheetViews>
  <sheetFormatPr defaultRowHeight="12.75"/>
  <cols>
    <col min="1" max="1" width="40.42578125" style="151" customWidth="1"/>
    <col min="2" max="2" width="10.7109375" style="151" bestFit="1" customWidth="1"/>
    <col min="3" max="3" width="10.85546875" style="151" bestFit="1" customWidth="1"/>
    <col min="4" max="5" width="10.7109375" style="151" bestFit="1" customWidth="1"/>
    <col min="6" max="6" width="10.85546875" style="151" bestFit="1" customWidth="1"/>
    <col min="7" max="8" width="10.7109375" style="151" bestFit="1" customWidth="1"/>
    <col min="9" max="9" width="10.85546875" style="151" bestFit="1" customWidth="1"/>
    <col min="10" max="11" width="10.7109375" style="151" bestFit="1" customWidth="1"/>
    <col min="12" max="12" width="10.85546875" style="151" bestFit="1" customWidth="1"/>
    <col min="13" max="13" width="11.140625" style="151" bestFit="1" customWidth="1"/>
    <col min="14" max="16384" width="9.140625" style="151"/>
  </cols>
  <sheetData>
    <row r="1" spans="1:13">
      <c r="A1" s="148"/>
      <c r="B1" s="148"/>
      <c r="C1" s="148"/>
      <c r="D1" s="148"/>
      <c r="E1" s="148"/>
      <c r="F1" s="148"/>
      <c r="G1" s="148"/>
      <c r="H1" s="148"/>
      <c r="I1" s="149"/>
      <c r="J1" s="149"/>
      <c r="K1" s="150"/>
      <c r="L1" s="150"/>
      <c r="M1" s="150" t="s">
        <v>146</v>
      </c>
    </row>
    <row r="2" spans="1:13" ht="15.75">
      <c r="A2" s="250" t="s">
        <v>147</v>
      </c>
      <c r="B2" s="250"/>
      <c r="C2" s="250"/>
      <c r="D2" s="250"/>
      <c r="E2" s="250"/>
      <c r="F2" s="250"/>
      <c r="G2" s="250"/>
      <c r="H2" s="250"/>
      <c r="I2" s="250"/>
      <c r="J2" s="250"/>
      <c r="K2" s="250"/>
      <c r="L2" s="250"/>
      <c r="M2" s="250"/>
    </row>
    <row r="3" spans="1:13" ht="15.75">
      <c r="A3" s="152"/>
      <c r="B3" s="251" t="s">
        <v>148</v>
      </c>
      <c r="C3" s="251"/>
      <c r="D3" s="251"/>
      <c r="E3" s="251"/>
      <c r="F3" s="251"/>
      <c r="G3" s="251"/>
      <c r="H3" s="251"/>
      <c r="I3" s="152"/>
      <c r="J3" s="152"/>
      <c r="K3" s="152"/>
      <c r="L3" s="152"/>
      <c r="M3" s="152"/>
    </row>
    <row r="4" spans="1:13">
      <c r="A4" s="153"/>
      <c r="B4" s="252" t="s">
        <v>149</v>
      </c>
      <c r="C4" s="252"/>
      <c r="D4" s="252"/>
      <c r="E4" s="252"/>
      <c r="F4" s="252"/>
      <c r="G4" s="252"/>
      <c r="H4" s="252"/>
      <c r="I4" s="153"/>
      <c r="J4" s="153"/>
      <c r="K4" s="153"/>
      <c r="L4" s="153"/>
      <c r="M4" s="153"/>
    </row>
    <row r="5" spans="1:13">
      <c r="A5" s="154"/>
      <c r="B5" s="148"/>
      <c r="C5" s="148"/>
      <c r="D5" s="148"/>
      <c r="E5" s="148"/>
      <c r="F5" s="148"/>
      <c r="G5" s="148"/>
      <c r="H5" s="148"/>
      <c r="I5" s="149"/>
      <c r="J5" s="149"/>
      <c r="K5" s="149"/>
      <c r="L5" s="149"/>
      <c r="M5" s="149"/>
    </row>
    <row r="6" spans="1:13" ht="12.75" customHeight="1">
      <c r="A6" s="253" t="s">
        <v>0</v>
      </c>
      <c r="B6" s="256" t="s">
        <v>150</v>
      </c>
      <c r="C6" s="257"/>
      <c r="D6" s="257"/>
      <c r="E6" s="257"/>
      <c r="F6" s="257"/>
      <c r="G6" s="257"/>
      <c r="H6" s="257"/>
      <c r="I6" s="257"/>
      <c r="J6" s="258"/>
      <c r="K6" s="258"/>
      <c r="L6" s="258"/>
      <c r="M6" s="259"/>
    </row>
    <row r="7" spans="1:13">
      <c r="A7" s="254"/>
      <c r="B7" s="155"/>
      <c r="C7" s="156" t="s">
        <v>24</v>
      </c>
      <c r="D7" s="157"/>
      <c r="E7" s="156"/>
      <c r="F7" s="156" t="s">
        <v>84</v>
      </c>
      <c r="G7" s="157"/>
      <c r="H7" s="156"/>
      <c r="I7" s="156" t="s">
        <v>113</v>
      </c>
      <c r="J7" s="157"/>
      <c r="K7" s="156"/>
      <c r="L7" s="156" t="s">
        <v>120</v>
      </c>
      <c r="M7" s="157"/>
    </row>
    <row r="8" spans="1:13" ht="25.5">
      <c r="A8" s="255"/>
      <c r="B8" s="159" t="s">
        <v>151</v>
      </c>
      <c r="C8" s="159" t="s">
        <v>152</v>
      </c>
      <c r="D8" s="159" t="s">
        <v>153</v>
      </c>
      <c r="E8" s="159" t="s">
        <v>151</v>
      </c>
      <c r="F8" s="159" t="s">
        <v>152</v>
      </c>
      <c r="G8" s="159" t="s">
        <v>153</v>
      </c>
      <c r="H8" s="159" t="s">
        <v>151</v>
      </c>
      <c r="I8" s="159" t="s">
        <v>152</v>
      </c>
      <c r="J8" s="159" t="s">
        <v>153</v>
      </c>
      <c r="K8" s="159" t="s">
        <v>151</v>
      </c>
      <c r="L8" s="159" t="s">
        <v>152</v>
      </c>
      <c r="M8" s="159" t="s">
        <v>153</v>
      </c>
    </row>
    <row r="9" spans="1:13">
      <c r="A9" s="160">
        <v>1</v>
      </c>
      <c r="B9" s="158">
        <v>2</v>
      </c>
      <c r="C9" s="158">
        <v>3</v>
      </c>
      <c r="D9" s="158">
        <v>4</v>
      </c>
      <c r="E9" s="158">
        <v>5</v>
      </c>
      <c r="F9" s="158">
        <v>6</v>
      </c>
      <c r="G9" s="158">
        <v>7</v>
      </c>
      <c r="H9" s="158">
        <v>8</v>
      </c>
      <c r="I9" s="158">
        <v>9</v>
      </c>
      <c r="J9" s="158">
        <v>10</v>
      </c>
      <c r="K9" s="158">
        <v>11</v>
      </c>
      <c r="L9" s="158">
        <v>12</v>
      </c>
      <c r="M9" s="158">
        <v>13</v>
      </c>
    </row>
    <row r="10" spans="1:13" s="163" customFormat="1" ht="24.75" customHeight="1">
      <c r="A10" s="161" t="s">
        <v>1</v>
      </c>
      <c r="B10" s="162"/>
      <c r="C10" s="162"/>
      <c r="D10" s="162"/>
      <c r="E10" s="162"/>
      <c r="F10" s="162"/>
      <c r="G10" s="162"/>
      <c r="H10" s="162"/>
      <c r="I10" s="162"/>
      <c r="J10" s="162"/>
      <c r="K10" s="162"/>
      <c r="L10" s="162"/>
      <c r="M10" s="162"/>
    </row>
    <row r="11" spans="1:13" ht="28.5" customHeight="1">
      <c r="A11" s="164" t="s">
        <v>35</v>
      </c>
      <c r="B11" s="165">
        <v>6</v>
      </c>
      <c r="C11" s="165"/>
      <c r="D11" s="165"/>
      <c r="E11" s="165">
        <v>6</v>
      </c>
      <c r="F11" s="165"/>
      <c r="G11" s="165"/>
      <c r="H11" s="165">
        <v>6</v>
      </c>
      <c r="I11" s="165"/>
      <c r="J11" s="165"/>
      <c r="K11" s="165">
        <v>6</v>
      </c>
      <c r="L11" s="165"/>
      <c r="M11" s="165"/>
    </row>
    <row r="12" spans="1:13" ht="42" customHeight="1">
      <c r="A12" s="164" t="s">
        <v>29</v>
      </c>
      <c r="B12" s="165">
        <v>3</v>
      </c>
      <c r="C12" s="165"/>
      <c r="D12" s="165"/>
      <c r="E12" s="165">
        <v>3</v>
      </c>
      <c r="F12" s="165"/>
      <c r="G12" s="165"/>
      <c r="H12" s="165">
        <v>3</v>
      </c>
      <c r="I12" s="165"/>
      <c r="J12" s="165"/>
      <c r="K12" s="165">
        <v>3</v>
      </c>
      <c r="L12" s="165"/>
      <c r="M12" s="165"/>
    </row>
    <row r="13" spans="1:13" ht="17.25" customHeight="1">
      <c r="A13" s="166" t="s">
        <v>59</v>
      </c>
      <c r="B13" s="165">
        <v>3</v>
      </c>
      <c r="C13" s="165"/>
      <c r="D13" s="165"/>
      <c r="E13" s="165">
        <v>3</v>
      </c>
      <c r="F13" s="165"/>
      <c r="G13" s="165"/>
      <c r="H13" s="165">
        <v>3</v>
      </c>
      <c r="I13" s="165"/>
      <c r="J13" s="165"/>
      <c r="K13" s="165">
        <v>3</v>
      </c>
      <c r="L13" s="165"/>
      <c r="M13" s="165"/>
    </row>
    <row r="14" spans="1:13" ht="21.75" customHeight="1">
      <c r="A14" s="166" t="s">
        <v>83</v>
      </c>
      <c r="B14" s="165">
        <v>2</v>
      </c>
      <c r="C14" s="165">
        <v>1</v>
      </c>
      <c r="D14" s="165"/>
      <c r="E14" s="165">
        <v>2</v>
      </c>
      <c r="F14" s="165">
        <v>1</v>
      </c>
      <c r="G14" s="165"/>
      <c r="H14" s="165">
        <v>2</v>
      </c>
      <c r="I14" s="165">
        <v>1</v>
      </c>
      <c r="J14" s="165"/>
      <c r="K14" s="165">
        <v>2</v>
      </c>
      <c r="L14" s="165">
        <v>1</v>
      </c>
      <c r="M14" s="165"/>
    </row>
    <row r="15" spans="1:13" ht="42.75" customHeight="1">
      <c r="A15" s="166" t="s">
        <v>154</v>
      </c>
      <c r="B15" s="165">
        <v>2</v>
      </c>
      <c r="C15" s="165"/>
      <c r="D15" s="165"/>
      <c r="E15" s="165">
        <v>2</v>
      </c>
      <c r="F15" s="165"/>
      <c r="G15" s="165"/>
      <c r="H15" s="165">
        <v>2</v>
      </c>
      <c r="I15" s="165"/>
      <c r="J15" s="165"/>
      <c r="K15" s="165">
        <v>2</v>
      </c>
      <c r="L15" s="165"/>
      <c r="M15" s="165"/>
    </row>
    <row r="16" spans="1:13" ht="38.25">
      <c r="A16" s="164" t="s">
        <v>45</v>
      </c>
      <c r="B16" s="165">
        <v>2</v>
      </c>
      <c r="C16" s="165"/>
      <c r="D16" s="165"/>
      <c r="E16" s="165">
        <v>2</v>
      </c>
      <c r="F16" s="165"/>
      <c r="G16" s="165"/>
      <c r="H16" s="165">
        <v>2</v>
      </c>
      <c r="I16" s="165"/>
      <c r="J16" s="165"/>
      <c r="K16" s="165">
        <v>2</v>
      </c>
      <c r="L16" s="165"/>
      <c r="M16" s="165"/>
    </row>
    <row r="17" spans="1:13" ht="51">
      <c r="A17" s="164" t="s">
        <v>155</v>
      </c>
      <c r="B17" s="165">
        <v>1</v>
      </c>
      <c r="C17" s="165"/>
      <c r="D17" s="165"/>
      <c r="E17" s="165">
        <v>2</v>
      </c>
      <c r="F17" s="165"/>
      <c r="G17" s="165"/>
      <c r="H17" s="165">
        <v>2</v>
      </c>
      <c r="I17" s="165"/>
      <c r="J17" s="165"/>
      <c r="K17" s="165">
        <v>2</v>
      </c>
      <c r="L17" s="165"/>
      <c r="M17" s="165"/>
    </row>
    <row r="18" spans="1:13" ht="25.5">
      <c r="A18" s="164" t="s">
        <v>46</v>
      </c>
      <c r="B18" s="165">
        <v>1</v>
      </c>
      <c r="C18" s="165"/>
      <c r="D18" s="165"/>
      <c r="E18" s="165">
        <v>1</v>
      </c>
      <c r="F18" s="165"/>
      <c r="G18" s="165"/>
      <c r="H18" s="165">
        <v>1</v>
      </c>
      <c r="I18" s="165"/>
      <c r="J18" s="165"/>
      <c r="K18" s="165">
        <v>1</v>
      </c>
      <c r="L18" s="165"/>
      <c r="M18" s="165"/>
    </row>
    <row r="19" spans="1:13" ht="89.25" customHeight="1">
      <c r="A19" s="167" t="s">
        <v>85</v>
      </c>
      <c r="B19" s="165">
        <v>1</v>
      </c>
      <c r="C19" s="165"/>
      <c r="D19" s="165"/>
      <c r="E19" s="165">
        <v>1</v>
      </c>
      <c r="F19" s="165"/>
      <c r="G19" s="165"/>
      <c r="H19" s="165">
        <v>1</v>
      </c>
      <c r="I19" s="165"/>
      <c r="J19" s="165"/>
      <c r="K19" s="165">
        <v>1</v>
      </c>
      <c r="L19" s="165"/>
      <c r="M19" s="165"/>
    </row>
    <row r="20" spans="1:13" s="163" customFormat="1" ht="25.5" customHeight="1">
      <c r="A20" s="161" t="s">
        <v>156</v>
      </c>
      <c r="B20" s="162"/>
      <c r="C20" s="162"/>
      <c r="D20" s="162"/>
      <c r="E20" s="162"/>
      <c r="F20" s="162"/>
      <c r="G20" s="162"/>
      <c r="H20" s="162"/>
      <c r="I20" s="162"/>
      <c r="J20" s="162"/>
      <c r="K20" s="162"/>
      <c r="L20" s="162"/>
      <c r="M20" s="162"/>
    </row>
    <row r="21" spans="1:13" s="163" customFormat="1" ht="43.5" customHeight="1">
      <c r="A21" s="164" t="s">
        <v>44</v>
      </c>
      <c r="B21" s="165">
        <v>2</v>
      </c>
      <c r="C21" s="165"/>
      <c r="D21" s="165"/>
      <c r="E21" s="165">
        <v>2</v>
      </c>
      <c r="F21" s="165"/>
      <c r="G21" s="165"/>
      <c r="H21" s="165">
        <v>2</v>
      </c>
      <c r="I21" s="165"/>
      <c r="J21" s="165"/>
      <c r="K21" s="165">
        <v>2</v>
      </c>
      <c r="L21" s="165"/>
      <c r="M21" s="165"/>
    </row>
    <row r="22" spans="1:13" s="163" customFormat="1" ht="21" customHeight="1">
      <c r="A22" s="164" t="s">
        <v>53</v>
      </c>
      <c r="B22" s="165">
        <v>1</v>
      </c>
      <c r="C22" s="165"/>
      <c r="D22" s="165"/>
      <c r="E22" s="165">
        <v>1</v>
      </c>
      <c r="F22" s="165"/>
      <c r="G22" s="165"/>
      <c r="H22" s="165">
        <v>1</v>
      </c>
      <c r="I22" s="165"/>
      <c r="J22" s="165"/>
      <c r="K22" s="165">
        <v>1</v>
      </c>
      <c r="L22" s="165"/>
      <c r="M22" s="165"/>
    </row>
    <row r="23" spans="1:13" s="163" customFormat="1" ht="18.75" customHeight="1">
      <c r="A23" s="166" t="s">
        <v>60</v>
      </c>
      <c r="B23" s="165">
        <v>2</v>
      </c>
      <c r="C23" s="165">
        <v>1</v>
      </c>
      <c r="D23" s="165"/>
      <c r="E23" s="165">
        <v>2</v>
      </c>
      <c r="F23" s="165">
        <v>1</v>
      </c>
      <c r="G23" s="165"/>
      <c r="H23" s="165">
        <v>2</v>
      </c>
      <c r="I23" s="165">
        <v>1</v>
      </c>
      <c r="J23" s="165"/>
      <c r="K23" s="165">
        <v>2</v>
      </c>
      <c r="L23" s="165">
        <v>1</v>
      </c>
      <c r="M23" s="165"/>
    </row>
    <row r="24" spans="1:13" s="163" customFormat="1" ht="66" customHeight="1">
      <c r="A24" s="168" t="s">
        <v>52</v>
      </c>
      <c r="B24" s="165">
        <v>1</v>
      </c>
      <c r="C24" s="165"/>
      <c r="D24" s="165"/>
      <c r="E24" s="165">
        <v>1</v>
      </c>
      <c r="F24" s="165"/>
      <c r="G24" s="165"/>
      <c r="H24" s="165">
        <v>1</v>
      </c>
      <c r="I24" s="165"/>
      <c r="J24" s="165"/>
      <c r="K24" s="165">
        <v>1</v>
      </c>
      <c r="L24" s="165"/>
      <c r="M24" s="165"/>
    </row>
    <row r="25" spans="1:13" s="163" customFormat="1" ht="25.5">
      <c r="A25" s="166" t="s">
        <v>79</v>
      </c>
      <c r="B25" s="165">
        <v>1</v>
      </c>
      <c r="C25" s="165"/>
      <c r="D25" s="165"/>
      <c r="E25" s="165">
        <v>1</v>
      </c>
      <c r="F25" s="165"/>
      <c r="G25" s="165"/>
      <c r="H25" s="165">
        <v>1</v>
      </c>
      <c r="I25" s="165"/>
      <c r="J25" s="165"/>
      <c r="K25" s="165">
        <v>1</v>
      </c>
      <c r="L25" s="165"/>
      <c r="M25" s="165"/>
    </row>
    <row r="26" spans="1:13" s="163" customFormat="1" ht="38.25">
      <c r="A26" s="169" t="s">
        <v>31</v>
      </c>
      <c r="B26" s="165">
        <v>3</v>
      </c>
      <c r="C26" s="165"/>
      <c r="D26" s="165"/>
      <c r="E26" s="165">
        <v>3</v>
      </c>
      <c r="F26" s="165"/>
      <c r="G26" s="165"/>
      <c r="H26" s="165">
        <v>3</v>
      </c>
      <c r="I26" s="165"/>
      <c r="J26" s="165"/>
      <c r="K26" s="165">
        <v>3</v>
      </c>
      <c r="L26" s="165"/>
      <c r="M26" s="165"/>
    </row>
    <row r="27" spans="1:13" s="163" customFormat="1" ht="25.5">
      <c r="A27" s="164" t="s">
        <v>33</v>
      </c>
      <c r="B27" s="165">
        <v>3</v>
      </c>
      <c r="C27" s="165"/>
      <c r="D27" s="165"/>
      <c r="E27" s="165">
        <v>3</v>
      </c>
      <c r="F27" s="165"/>
      <c r="G27" s="165"/>
      <c r="H27" s="165">
        <v>3</v>
      </c>
      <c r="I27" s="165"/>
      <c r="J27" s="165"/>
      <c r="K27" s="165">
        <v>3</v>
      </c>
      <c r="L27" s="165"/>
      <c r="M27" s="165"/>
    </row>
    <row r="28" spans="1:13" s="163" customFormat="1" ht="25.5">
      <c r="A28" s="164" t="s">
        <v>86</v>
      </c>
      <c r="B28" s="165">
        <f>B29+B30</f>
        <v>12</v>
      </c>
      <c r="C28" s="165"/>
      <c r="D28" s="165"/>
      <c r="E28" s="165">
        <f>E29+E30</f>
        <v>12</v>
      </c>
      <c r="F28" s="165"/>
      <c r="G28" s="165"/>
      <c r="H28" s="165">
        <f>H29+H30</f>
        <v>12</v>
      </c>
      <c r="I28" s="165"/>
      <c r="J28" s="165"/>
      <c r="K28" s="165">
        <f>K29+K30</f>
        <v>12</v>
      </c>
      <c r="L28" s="165"/>
      <c r="M28" s="165"/>
    </row>
    <row r="29" spans="1:13" s="163" customFormat="1" ht="25.5">
      <c r="A29" s="164" t="s">
        <v>38</v>
      </c>
      <c r="B29" s="165">
        <v>6</v>
      </c>
      <c r="C29" s="165"/>
      <c r="D29" s="165"/>
      <c r="E29" s="165">
        <v>6</v>
      </c>
      <c r="F29" s="165"/>
      <c r="G29" s="165"/>
      <c r="H29" s="165">
        <v>6</v>
      </c>
      <c r="I29" s="165"/>
      <c r="J29" s="165"/>
      <c r="K29" s="165">
        <v>6</v>
      </c>
      <c r="L29" s="165"/>
      <c r="M29" s="165"/>
    </row>
    <row r="30" spans="1:13" s="163" customFormat="1" ht="42" customHeight="1">
      <c r="A30" s="169" t="s">
        <v>40</v>
      </c>
      <c r="B30" s="165">
        <v>6</v>
      </c>
      <c r="C30" s="165"/>
      <c r="D30" s="165"/>
      <c r="E30" s="165">
        <v>6</v>
      </c>
      <c r="F30" s="165"/>
      <c r="G30" s="165"/>
      <c r="H30" s="165">
        <v>6</v>
      </c>
      <c r="I30" s="165"/>
      <c r="J30" s="165"/>
      <c r="K30" s="165">
        <v>6</v>
      </c>
      <c r="L30" s="165"/>
      <c r="M30" s="165"/>
    </row>
    <row r="31" spans="1:13" s="163" customFormat="1" ht="31.5" customHeight="1">
      <c r="A31" s="164" t="s">
        <v>42</v>
      </c>
      <c r="B31" s="165">
        <v>6</v>
      </c>
      <c r="C31" s="165"/>
      <c r="D31" s="165"/>
      <c r="E31" s="165">
        <v>7</v>
      </c>
      <c r="F31" s="165"/>
      <c r="G31" s="165"/>
      <c r="H31" s="165">
        <v>7</v>
      </c>
      <c r="I31" s="165"/>
      <c r="J31" s="165"/>
      <c r="K31" s="165">
        <v>7</v>
      </c>
      <c r="L31" s="165"/>
      <c r="M31" s="165"/>
    </row>
    <row r="32" spans="1:13" s="163" customFormat="1" ht="19.5" customHeight="1">
      <c r="A32" s="167" t="s">
        <v>51</v>
      </c>
      <c r="B32" s="165">
        <v>1</v>
      </c>
      <c r="C32" s="165"/>
      <c r="D32" s="165"/>
      <c r="E32" s="165">
        <v>1</v>
      </c>
      <c r="F32" s="165"/>
      <c r="G32" s="165"/>
      <c r="H32" s="165">
        <v>1</v>
      </c>
      <c r="I32" s="165"/>
      <c r="J32" s="165"/>
      <c r="K32" s="165">
        <v>1</v>
      </c>
      <c r="L32" s="165"/>
      <c r="M32" s="165"/>
    </row>
    <row r="33" spans="1:21" s="163" customFormat="1" ht="25.5">
      <c r="A33" s="169" t="s">
        <v>87</v>
      </c>
      <c r="B33" s="165">
        <v>15</v>
      </c>
      <c r="C33" s="165">
        <v>1</v>
      </c>
      <c r="D33" s="165"/>
      <c r="E33" s="165">
        <v>15</v>
      </c>
      <c r="F33" s="165">
        <v>1</v>
      </c>
      <c r="G33" s="165"/>
      <c r="H33" s="165">
        <v>15</v>
      </c>
      <c r="I33" s="165">
        <v>1</v>
      </c>
      <c r="J33" s="165"/>
      <c r="K33" s="165">
        <v>15</v>
      </c>
      <c r="L33" s="165">
        <v>1</v>
      </c>
      <c r="M33" s="170"/>
    </row>
    <row r="34" spans="1:21" s="163" customFormat="1" ht="25.5">
      <c r="A34" s="171" t="s">
        <v>47</v>
      </c>
      <c r="B34" s="165">
        <v>1</v>
      </c>
      <c r="C34" s="165"/>
      <c r="D34" s="165"/>
      <c r="E34" s="165">
        <v>1</v>
      </c>
      <c r="F34" s="165"/>
      <c r="G34" s="165"/>
      <c r="H34" s="165">
        <v>1</v>
      </c>
      <c r="I34" s="165"/>
      <c r="J34" s="165"/>
      <c r="K34" s="165">
        <v>1</v>
      </c>
      <c r="L34" s="165"/>
      <c r="M34" s="165"/>
    </row>
    <row r="35" spans="1:21" s="163" customFormat="1" ht="19.5" customHeight="1">
      <c r="A35" s="172" t="s">
        <v>48</v>
      </c>
      <c r="B35" s="165">
        <v>1</v>
      </c>
      <c r="C35" s="165"/>
      <c r="D35" s="165"/>
      <c r="E35" s="165">
        <v>1</v>
      </c>
      <c r="F35" s="165"/>
      <c r="G35" s="165"/>
      <c r="H35" s="165">
        <v>1</v>
      </c>
      <c r="I35" s="165"/>
      <c r="J35" s="165"/>
      <c r="K35" s="165">
        <v>1</v>
      </c>
      <c r="L35" s="165"/>
      <c r="M35" s="165"/>
    </row>
    <row r="36" spans="1:21" s="163" customFormat="1" ht="66" customHeight="1">
      <c r="A36" s="173" t="s">
        <v>49</v>
      </c>
      <c r="B36" s="165">
        <v>1</v>
      </c>
      <c r="C36" s="165"/>
      <c r="D36" s="165"/>
      <c r="E36" s="165">
        <v>1</v>
      </c>
      <c r="F36" s="165"/>
      <c r="G36" s="165"/>
      <c r="H36" s="165">
        <v>1</v>
      </c>
      <c r="I36" s="165"/>
      <c r="J36" s="165"/>
      <c r="K36" s="165">
        <v>1</v>
      </c>
      <c r="L36" s="165"/>
      <c r="M36" s="165"/>
    </row>
    <row r="37" spans="1:21" ht="38.25">
      <c r="A37" s="174" t="s">
        <v>157</v>
      </c>
      <c r="B37" s="175">
        <v>19</v>
      </c>
      <c r="C37" s="175">
        <v>1</v>
      </c>
      <c r="D37" s="175"/>
      <c r="E37" s="175">
        <v>19</v>
      </c>
      <c r="F37" s="175">
        <v>1</v>
      </c>
      <c r="G37" s="175"/>
      <c r="H37" s="175">
        <v>19</v>
      </c>
      <c r="I37" s="175">
        <v>1</v>
      </c>
      <c r="J37" s="175"/>
      <c r="K37" s="175">
        <v>19</v>
      </c>
      <c r="L37" s="175">
        <v>1</v>
      </c>
      <c r="M37" s="175"/>
    </row>
    <row r="38" spans="1:21" ht="7.5" customHeight="1">
      <c r="I38" s="176"/>
      <c r="M38" s="176"/>
    </row>
    <row r="39" spans="1:21" s="178" customFormat="1" hidden="1">
      <c r="A39" s="260"/>
      <c r="B39" s="260"/>
      <c r="C39" s="260"/>
      <c r="D39" s="260"/>
      <c r="E39" s="260"/>
      <c r="F39" s="260"/>
      <c r="G39" s="260"/>
      <c r="H39" s="260"/>
      <c r="I39" s="260"/>
      <c r="J39" s="260"/>
      <c r="K39" s="260"/>
      <c r="L39" s="260"/>
      <c r="M39" s="260"/>
    </row>
    <row r="40" spans="1:21" s="178" customFormat="1" hidden="1">
      <c r="A40" s="177"/>
      <c r="B40" s="177"/>
      <c r="C40" s="177"/>
      <c r="D40" s="177"/>
      <c r="E40" s="177"/>
      <c r="F40" s="177"/>
      <c r="G40" s="177"/>
      <c r="H40" s="177"/>
      <c r="I40" s="177"/>
      <c r="J40" s="177"/>
      <c r="K40" s="177"/>
      <c r="L40" s="177"/>
      <c r="M40" s="177"/>
    </row>
    <row r="41" spans="1:21" s="178" customFormat="1">
      <c r="A41" s="177"/>
      <c r="B41" s="177"/>
      <c r="C41" s="177"/>
      <c r="D41" s="177"/>
      <c r="E41" s="177"/>
      <c r="F41" s="177"/>
      <c r="G41" s="177"/>
      <c r="H41" s="177"/>
      <c r="I41" s="177"/>
      <c r="J41" s="177"/>
      <c r="K41" s="177"/>
      <c r="L41" s="177"/>
      <c r="M41" s="177"/>
    </row>
    <row r="42" spans="1:21" ht="12.75" customHeight="1">
      <c r="A42" s="179" t="s">
        <v>158</v>
      </c>
      <c r="B42" s="261" t="s">
        <v>159</v>
      </c>
      <c r="C42" s="261"/>
      <c r="D42" s="261" t="s">
        <v>160</v>
      </c>
      <c r="E42" s="261"/>
      <c r="F42" s="261" t="s">
        <v>161</v>
      </c>
      <c r="G42" s="261"/>
      <c r="H42" s="180"/>
      <c r="I42" s="180" t="s">
        <v>162</v>
      </c>
      <c r="J42" s="180"/>
      <c r="K42" s="180"/>
      <c r="L42" s="180"/>
      <c r="M42" s="180"/>
      <c r="N42" s="181"/>
      <c r="O42" s="181"/>
      <c r="P42" s="181"/>
      <c r="Q42" s="181"/>
      <c r="R42" s="182"/>
      <c r="S42" s="182"/>
      <c r="T42" s="182"/>
      <c r="U42" s="182"/>
    </row>
    <row r="43" spans="1:21" ht="12.75" customHeight="1">
      <c r="A43" s="183"/>
      <c r="B43" s="262" t="s">
        <v>163</v>
      </c>
      <c r="C43" s="262"/>
      <c r="F43" s="262" t="s">
        <v>164</v>
      </c>
      <c r="G43" s="262"/>
      <c r="I43" s="262" t="s">
        <v>165</v>
      </c>
      <c r="J43" s="262"/>
      <c r="K43" s="180"/>
      <c r="L43" s="180"/>
      <c r="M43" s="180"/>
      <c r="N43" s="181"/>
      <c r="O43" s="181"/>
      <c r="P43" s="181"/>
      <c r="Q43" s="181"/>
      <c r="R43" s="182"/>
      <c r="S43" s="182"/>
      <c r="T43" s="182"/>
      <c r="U43" s="182"/>
    </row>
    <row r="44" spans="1:21" ht="12.75" hidden="1" customHeight="1">
      <c r="A44" s="183"/>
      <c r="B44" s="184"/>
      <c r="C44" s="184"/>
      <c r="F44" s="184"/>
      <c r="G44" s="184"/>
      <c r="I44" s="184"/>
      <c r="J44" s="184"/>
      <c r="K44" s="180"/>
      <c r="L44" s="180"/>
      <c r="M44" s="180"/>
      <c r="N44" s="181"/>
      <c r="O44" s="181"/>
      <c r="P44" s="181"/>
      <c r="Q44" s="181"/>
      <c r="R44" s="182"/>
      <c r="S44" s="182"/>
      <c r="T44" s="182"/>
      <c r="U44" s="182"/>
    </row>
    <row r="45" spans="1:21" ht="12.75" hidden="1" customHeight="1">
      <c r="A45" s="183"/>
      <c r="B45" s="184"/>
      <c r="C45" s="184"/>
      <c r="F45" s="184"/>
      <c r="G45" s="184"/>
      <c r="I45" s="184"/>
      <c r="J45" s="184"/>
      <c r="K45" s="180"/>
      <c r="L45" s="180"/>
      <c r="M45" s="180"/>
      <c r="N45" s="181"/>
      <c r="O45" s="181"/>
      <c r="P45" s="181"/>
      <c r="Q45" s="181"/>
      <c r="R45" s="182"/>
      <c r="S45" s="182"/>
      <c r="T45" s="182"/>
      <c r="U45" s="182"/>
    </row>
    <row r="46" spans="1:21" ht="25.5" customHeight="1">
      <c r="A46" s="185" t="s">
        <v>166</v>
      </c>
      <c r="B46" s="263" t="s">
        <v>167</v>
      </c>
      <c r="C46" s="263"/>
      <c r="D46" s="261" t="s">
        <v>160</v>
      </c>
      <c r="E46" s="261"/>
      <c r="F46" s="261" t="s">
        <v>161</v>
      </c>
      <c r="G46" s="261"/>
      <c r="H46" s="180"/>
      <c r="I46" s="264" t="s">
        <v>168</v>
      </c>
      <c r="J46" s="264"/>
      <c r="K46" s="180"/>
      <c r="L46" s="180"/>
      <c r="M46" s="180"/>
      <c r="N46" s="181"/>
      <c r="O46" s="181"/>
      <c r="P46" s="181"/>
      <c r="Q46" s="181"/>
      <c r="R46" s="182"/>
      <c r="S46" s="182"/>
      <c r="T46" s="182"/>
      <c r="U46" s="182"/>
    </row>
    <row r="47" spans="1:21" ht="12.75" customHeight="1">
      <c r="A47" s="186" t="s">
        <v>169</v>
      </c>
      <c r="B47" s="262" t="s">
        <v>163</v>
      </c>
      <c r="C47" s="262"/>
      <c r="F47" s="262" t="s">
        <v>164</v>
      </c>
      <c r="G47" s="262"/>
      <c r="I47" s="262" t="s">
        <v>165</v>
      </c>
      <c r="J47" s="262"/>
      <c r="K47" s="187"/>
      <c r="L47" s="187"/>
      <c r="M47" s="187"/>
      <c r="N47" s="187"/>
      <c r="O47" s="187"/>
      <c r="P47" s="187"/>
      <c r="Q47" s="187"/>
      <c r="R47" s="187"/>
      <c r="S47" s="187"/>
      <c r="T47" s="187"/>
      <c r="U47" s="187"/>
    </row>
    <row r="48" spans="1:21" hidden="1">
      <c r="A48" s="151" t="s">
        <v>170</v>
      </c>
    </row>
    <row r="49" spans="1:13">
      <c r="A49" s="181"/>
      <c r="B49" s="181"/>
      <c r="C49" s="181"/>
      <c r="D49" s="181"/>
      <c r="E49" s="181"/>
      <c r="F49" s="181"/>
      <c r="G49" s="181"/>
      <c r="H49" s="181"/>
      <c r="I49" s="181"/>
      <c r="J49" s="188"/>
      <c r="K49" s="188"/>
      <c r="L49" s="188"/>
      <c r="M49" s="188"/>
    </row>
    <row r="50" spans="1:13">
      <c r="A50" s="187"/>
      <c r="B50" s="187"/>
      <c r="C50" s="187"/>
      <c r="D50" s="187"/>
      <c r="E50" s="187"/>
      <c r="F50" s="187"/>
      <c r="G50" s="187"/>
      <c r="H50" s="187"/>
      <c r="I50" s="187"/>
      <c r="J50" s="187"/>
      <c r="K50" s="187"/>
      <c r="L50" s="187"/>
      <c r="M50" s="187"/>
    </row>
  </sheetData>
  <mergeCells count="19">
    <mergeCell ref="B46:C46"/>
    <mergeCell ref="D46:E46"/>
    <mergeCell ref="F46:G46"/>
    <mergeCell ref="I46:J46"/>
    <mergeCell ref="B47:C47"/>
    <mergeCell ref="F47:G47"/>
    <mergeCell ref="I47:J47"/>
    <mergeCell ref="A39:M39"/>
    <mergeCell ref="B42:C42"/>
    <mergeCell ref="D42:E42"/>
    <mergeCell ref="F42:G42"/>
    <mergeCell ref="B43:C43"/>
    <mergeCell ref="F43:G43"/>
    <mergeCell ref="I43:J43"/>
    <mergeCell ref="A2:M2"/>
    <mergeCell ref="B3:H3"/>
    <mergeCell ref="B4:H4"/>
    <mergeCell ref="A6:A8"/>
    <mergeCell ref="B6:M6"/>
  </mergeCells>
  <pageMargins left="0.70866141732283472" right="0.70866141732283472" top="0.74803149606299213" bottom="0.74803149606299213" header="0.31496062992125984" footer="0.31496062992125984"/>
  <pageSetup paperSize="9" scale="75" orientation="landscape" r:id="rId1"/>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5</vt:i4>
      </vt:variant>
      <vt:variant>
        <vt:lpstr>Именованные диапазоны</vt:lpstr>
      </vt:variant>
      <vt:variant>
        <vt:i4>9</vt:i4>
      </vt:variant>
    </vt:vector>
  </HeadingPairs>
  <TitlesOfParts>
    <vt:vector size="14" baseType="lpstr">
      <vt:lpstr>объем усл.</vt:lpstr>
      <vt:lpstr>Объемы ассигн без имущ и на</vt:lpstr>
      <vt:lpstr>Объемы ассигн на имущ и нал </vt:lpstr>
      <vt:lpstr>Объемы бюдж ассигн 2020</vt:lpstr>
      <vt:lpstr>Лист1</vt:lpstr>
      <vt:lpstr>Лист1!Заголовки_для_печати</vt:lpstr>
      <vt:lpstr>'объем усл.'!Заголовки_для_печати</vt:lpstr>
      <vt:lpstr>'Объемы ассигн без имущ и на'!Заголовки_для_печати</vt:lpstr>
      <vt:lpstr>'Объемы ассигн на имущ и нал '!Заголовки_для_печати</vt:lpstr>
      <vt:lpstr>'Объемы бюдж ассигн 2020'!Заголовки_для_печати</vt:lpstr>
      <vt:lpstr>'объем усл.'!Область_печати</vt:lpstr>
      <vt:lpstr>'Объемы ассигн без имущ и на'!Область_печати</vt:lpstr>
      <vt:lpstr>'Объемы ассигн на имущ и нал '!Область_печати</vt:lpstr>
      <vt:lpstr>'Объемы бюдж ассигн 2020'!Область_печати</vt:lpstr>
    </vt:vector>
  </TitlesOfParts>
  <Company>MINF</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0967</dc:creator>
  <cp:lastModifiedBy>minfin user</cp:lastModifiedBy>
  <cp:lastPrinted>2019-10-12T12:14:54Z</cp:lastPrinted>
  <dcterms:created xsi:type="dcterms:W3CDTF">2010-02-09T08:04:06Z</dcterms:created>
  <dcterms:modified xsi:type="dcterms:W3CDTF">2019-10-12T12:14:57Z</dcterms:modified>
</cp:coreProperties>
</file>