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defaultThemeVersion="124226"/>
  <bookViews>
    <workbookView xWindow="0" yWindow="0" windowWidth="28800" windowHeight="12300"/>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госучрежд'!$B$5:$N$75</definedName>
    <definedName name="_xlnm.Print_Area" localSheetId="1">'Объемы ассигн без имущ и нал'!$B$5:$K$189</definedName>
    <definedName name="_xlnm.Print_Area" localSheetId="2">'Объемы ассигн на имущ и нал'!$B$5:$J$32</definedName>
    <definedName name="_xlnm.Print_Area" localSheetId="3">'Объемы бюдж ассигн'!$B$5:$J$33</definedName>
    <definedName name="_xlnm.Print_Area" localSheetId="0">'Показ объема услуг работ'!$B$4:$H$173</definedName>
  </definedNames>
  <calcPr calcId="125725"/>
</workbook>
</file>

<file path=xl/calcChain.xml><?xml version="1.0" encoding="utf-8"?>
<calcChain xmlns="http://schemas.openxmlformats.org/spreadsheetml/2006/main">
  <c r="K145" i="29"/>
  <c r="J145"/>
  <c r="I145"/>
  <c r="H145"/>
  <c r="H101" l="1"/>
  <c r="I101"/>
  <c r="J101"/>
  <c r="K101"/>
  <c r="K98"/>
  <c r="J98"/>
  <c r="I98"/>
  <c r="H98"/>
  <c r="K94"/>
  <c r="J94"/>
  <c r="I94"/>
  <c r="H94"/>
  <c r="I90"/>
  <c r="J90"/>
  <c r="K90"/>
  <c r="H90"/>
  <c r="F107" i="23" l="1"/>
  <c r="G107"/>
  <c r="H107"/>
  <c r="E107"/>
  <c r="R24" i="31" l="1"/>
  <c r="S24"/>
  <c r="T24"/>
  <c r="R25"/>
  <c r="S25"/>
  <c r="T25"/>
  <c r="R26"/>
  <c r="S26"/>
  <c r="T26"/>
  <c r="R27"/>
  <c r="S27"/>
  <c r="T27"/>
  <c r="R28"/>
  <c r="S28"/>
  <c r="T28"/>
  <c r="R29"/>
  <c r="S29"/>
  <c r="T29"/>
  <c r="Q24"/>
  <c r="Q25"/>
  <c r="Q26"/>
  <c r="Q27"/>
  <c r="Q28"/>
  <c r="Q29"/>
  <c r="K82" i="29" l="1"/>
  <c r="J82"/>
  <c r="I82"/>
  <c r="K26"/>
  <c r="J26"/>
  <c r="K19"/>
  <c r="J19"/>
  <c r="J123"/>
  <c r="I12" i="31"/>
  <c r="S12" s="1"/>
  <c r="K43" i="29" l="1"/>
  <c r="J43"/>
  <c r="I43"/>
  <c r="I19"/>
  <c r="E128" i="23" l="1"/>
  <c r="L69" i="32"/>
  <c r="I69"/>
  <c r="F69"/>
  <c r="E130" i="23"/>
  <c r="E169"/>
  <c r="C69" i="32" l="1"/>
  <c r="H123" i="29" l="1"/>
  <c r="H181"/>
  <c r="P29" i="30"/>
  <c r="Q29"/>
  <c r="R29"/>
  <c r="O29"/>
  <c r="L54" i="32" l="1"/>
  <c r="I54"/>
  <c r="F54"/>
  <c r="C54"/>
  <c r="I180" i="29"/>
  <c r="J180"/>
  <c r="K180"/>
  <c r="H180"/>
  <c r="F171" i="23"/>
  <c r="G171"/>
  <c r="H171"/>
  <c r="E171"/>
  <c r="I124" i="29" l="1"/>
  <c r="J124"/>
  <c r="K124"/>
  <c r="H124"/>
  <c r="L39" i="32" l="1"/>
  <c r="I39"/>
  <c r="F39"/>
  <c r="C39"/>
  <c r="H127" i="29"/>
  <c r="L20" i="32" l="1"/>
  <c r="I20"/>
  <c r="F20"/>
  <c r="C20"/>
  <c r="H183" i="29" l="1"/>
  <c r="H127" i="23"/>
  <c r="G127"/>
  <c r="F127"/>
  <c r="E127"/>
  <c r="H126" i="29"/>
  <c r="H107" l="1"/>
  <c r="I71"/>
  <c r="J71"/>
  <c r="K71"/>
  <c r="H71"/>
  <c r="F83" i="23"/>
  <c r="G83"/>
  <c r="H83"/>
  <c r="E83"/>
  <c r="G29" i="30" l="1"/>
  <c r="I181" i="29" l="1"/>
  <c r="J181"/>
  <c r="K181"/>
  <c r="I139"/>
  <c r="J139"/>
  <c r="K139"/>
  <c r="H139"/>
  <c r="I125"/>
  <c r="J125"/>
  <c r="K125"/>
  <c r="H125"/>
  <c r="K77"/>
  <c r="K69"/>
  <c r="I123"/>
  <c r="H80"/>
  <c r="I80"/>
  <c r="J80"/>
  <c r="K80"/>
  <c r="H69"/>
  <c r="I69"/>
  <c r="H74"/>
  <c r="H77"/>
  <c r="I77"/>
  <c r="H63"/>
  <c r="H66"/>
  <c r="H57"/>
  <c r="H60"/>
  <c r="H48"/>
  <c r="H39"/>
  <c r="H42"/>
  <c r="H33"/>
  <c r="H36"/>
  <c r="H21"/>
  <c r="I21"/>
  <c r="J21"/>
  <c r="K21"/>
  <c r="H24"/>
  <c r="K15"/>
  <c r="H15"/>
  <c r="J15"/>
  <c r="I15"/>
  <c r="H110" i="23"/>
  <c r="E110"/>
  <c r="G30"/>
  <c r="E30"/>
  <c r="E72"/>
  <c r="F72"/>
  <c r="G72"/>
  <c r="H72"/>
  <c r="E75"/>
  <c r="F75"/>
  <c r="G75"/>
  <c r="H75"/>
  <c r="E78"/>
  <c r="F78"/>
  <c r="G78"/>
  <c r="H78"/>
  <c r="E81"/>
  <c r="F81"/>
  <c r="G81"/>
  <c r="H81"/>
  <c r="E63"/>
  <c r="F63"/>
  <c r="G63"/>
  <c r="H63"/>
  <c r="E66"/>
  <c r="F66"/>
  <c r="G66"/>
  <c r="H66"/>
  <c r="E60"/>
  <c r="F60"/>
  <c r="G60"/>
  <c r="H60"/>
  <c r="E48"/>
  <c r="F48"/>
  <c r="G48"/>
  <c r="H48"/>
  <c r="E45"/>
  <c r="F45"/>
  <c r="G45"/>
  <c r="H45"/>
  <c r="E33"/>
  <c r="F33"/>
  <c r="G33"/>
  <c r="H33"/>
  <c r="E36"/>
  <c r="F36"/>
  <c r="G36"/>
  <c r="H36"/>
  <c r="E39"/>
  <c r="F39"/>
  <c r="G39"/>
  <c r="H39"/>
  <c r="E42"/>
  <c r="F42"/>
  <c r="G42"/>
  <c r="H42"/>
  <c r="E27"/>
  <c r="F27"/>
  <c r="G27"/>
  <c r="H27"/>
  <c r="F30"/>
  <c r="H30"/>
  <c r="E24"/>
  <c r="F24"/>
  <c r="G24"/>
  <c r="H24"/>
  <c r="E54"/>
  <c r="F54"/>
  <c r="G54"/>
  <c r="H54"/>
  <c r="E51"/>
  <c r="F51"/>
  <c r="G51"/>
  <c r="H51"/>
  <c r="E57"/>
  <c r="F57"/>
  <c r="G57"/>
  <c r="H57"/>
  <c r="E21"/>
  <c r="F21"/>
  <c r="G21"/>
  <c r="H21"/>
  <c r="H18"/>
  <c r="G18"/>
  <c r="F18"/>
  <c r="E18"/>
  <c r="E86"/>
  <c r="H13" i="31" l="1"/>
  <c r="J14"/>
  <c r="T14" s="1"/>
  <c r="H14"/>
  <c r="R14" s="1"/>
  <c r="I27" i="29"/>
  <c r="J77"/>
  <c r="J69"/>
  <c r="H27"/>
  <c r="G14" i="31"/>
  <c r="Q14" s="1"/>
  <c r="I14"/>
  <c r="S14" s="1"/>
  <c r="H12"/>
  <c r="I30" i="29"/>
  <c r="H30"/>
  <c r="H54"/>
  <c r="K74"/>
  <c r="J74"/>
  <c r="I74"/>
  <c r="K66"/>
  <c r="J66"/>
  <c r="I66"/>
  <c r="K63"/>
  <c r="J63"/>
  <c r="I63"/>
  <c r="K60"/>
  <c r="J60"/>
  <c r="I60"/>
  <c r="K57"/>
  <c r="J57"/>
  <c r="I57"/>
  <c r="I54"/>
  <c r="H51"/>
  <c r="H45"/>
  <c r="K51"/>
  <c r="J51"/>
  <c r="I51"/>
  <c r="I48"/>
  <c r="K45"/>
  <c r="J45"/>
  <c r="I45"/>
  <c r="K42"/>
  <c r="J42"/>
  <c r="I42"/>
  <c r="K39"/>
  <c r="J39"/>
  <c r="I39"/>
  <c r="K36"/>
  <c r="J36"/>
  <c r="I36"/>
  <c r="K33"/>
  <c r="J33"/>
  <c r="I33"/>
  <c r="J27"/>
  <c r="K24"/>
  <c r="J24"/>
  <c r="I24"/>
  <c r="I18"/>
  <c r="H18"/>
  <c r="R12" i="31" l="1"/>
  <c r="R13"/>
  <c r="H40"/>
  <c r="G12"/>
  <c r="Q12" s="1"/>
  <c r="K27" i="29"/>
  <c r="K30"/>
  <c r="G13" i="31"/>
  <c r="Q13" s="1"/>
  <c r="I13"/>
  <c r="S13" s="1"/>
  <c r="J30" i="29"/>
  <c r="K54"/>
  <c r="J54"/>
  <c r="K48"/>
  <c r="J48"/>
  <c r="J18"/>
  <c r="J13" i="31" l="1"/>
  <c r="T13" s="1"/>
  <c r="K18" i="29"/>
  <c r="K123"/>
  <c r="J12" i="31" s="1"/>
  <c r="T12" s="1"/>
  <c r="I126" i="29"/>
  <c r="J126"/>
  <c r="K126"/>
  <c r="I127"/>
  <c r="H16" i="31" s="1"/>
  <c r="R16" s="1"/>
  <c r="J127" i="29"/>
  <c r="I16" i="31" s="1"/>
  <c r="S16" s="1"/>
  <c r="K127" i="29"/>
  <c r="J16" i="31" s="1"/>
  <c r="T16" s="1"/>
  <c r="G16" l="1"/>
  <c r="Q16" s="1"/>
  <c r="K178" i="29"/>
  <c r="J178"/>
  <c r="K183"/>
  <c r="J183"/>
  <c r="I183"/>
  <c r="I178"/>
  <c r="H178"/>
  <c r="K175"/>
  <c r="J175"/>
  <c r="I175"/>
  <c r="H175"/>
  <c r="K172"/>
  <c r="J172"/>
  <c r="I172"/>
  <c r="I186" s="1"/>
  <c r="H23" i="31" s="1"/>
  <c r="R23" s="1"/>
  <c r="H157" i="29"/>
  <c r="I157"/>
  <c r="J157"/>
  <c r="K157"/>
  <c r="H160"/>
  <c r="I160"/>
  <c r="J160"/>
  <c r="K160"/>
  <c r="H163"/>
  <c r="I163"/>
  <c r="J163"/>
  <c r="K163"/>
  <c r="H166"/>
  <c r="I166"/>
  <c r="J166"/>
  <c r="K166"/>
  <c r="H169"/>
  <c r="I169"/>
  <c r="J169"/>
  <c r="K169"/>
  <c r="H154"/>
  <c r="H185" s="1"/>
  <c r="I154"/>
  <c r="I185" s="1"/>
  <c r="J154"/>
  <c r="J185" s="1"/>
  <c r="K154"/>
  <c r="K185" s="1"/>
  <c r="H151"/>
  <c r="I151"/>
  <c r="J151"/>
  <c r="K151"/>
  <c r="K148"/>
  <c r="J148"/>
  <c r="I148"/>
  <c r="H148"/>
  <c r="I130"/>
  <c r="J130"/>
  <c r="K130"/>
  <c r="I131"/>
  <c r="H20" i="31" s="1"/>
  <c r="R20" s="1"/>
  <c r="J131" i="29"/>
  <c r="I20" i="31" s="1"/>
  <c r="S20" s="1"/>
  <c r="K131" i="29"/>
  <c r="J20" i="31" s="1"/>
  <c r="T20" s="1"/>
  <c r="H131" i="29"/>
  <c r="G20" i="31" s="1"/>
  <c r="Q20" s="1"/>
  <c r="H130" i="29"/>
  <c r="I128"/>
  <c r="H17" i="31" s="1"/>
  <c r="J128" i="29"/>
  <c r="I17" i="31" s="1"/>
  <c r="S17" s="1"/>
  <c r="K128" i="29"/>
  <c r="J17" i="31" s="1"/>
  <c r="T17" s="1"/>
  <c r="I129" i="29"/>
  <c r="H18" i="31" s="1"/>
  <c r="R18" s="1"/>
  <c r="J129" i="29"/>
  <c r="I18" i="31" s="1"/>
  <c r="S18" s="1"/>
  <c r="K129" i="29"/>
  <c r="J18" i="31" s="1"/>
  <c r="T18" s="1"/>
  <c r="H129" i="29"/>
  <c r="G18" i="31" s="1"/>
  <c r="Q18" s="1"/>
  <c r="H128" i="29"/>
  <c r="G17" i="31" s="1"/>
  <c r="Q17" s="1"/>
  <c r="K122" i="29"/>
  <c r="J122"/>
  <c r="I122"/>
  <c r="H122"/>
  <c r="K119"/>
  <c r="J119"/>
  <c r="I119"/>
  <c r="H119"/>
  <c r="K116"/>
  <c r="J116"/>
  <c r="I116"/>
  <c r="H116"/>
  <c r="K113"/>
  <c r="J113"/>
  <c r="I113"/>
  <c r="H113"/>
  <c r="K110"/>
  <c r="K132" s="1"/>
  <c r="J110"/>
  <c r="J132" s="1"/>
  <c r="I110"/>
  <c r="I132" s="1"/>
  <c r="H110"/>
  <c r="K107"/>
  <c r="J107"/>
  <c r="I107"/>
  <c r="K104"/>
  <c r="J104"/>
  <c r="I104"/>
  <c r="H104"/>
  <c r="K86"/>
  <c r="J86"/>
  <c r="I86"/>
  <c r="H86"/>
  <c r="I83"/>
  <c r="J83"/>
  <c r="K83"/>
  <c r="H83"/>
  <c r="H98" i="23"/>
  <c r="G98"/>
  <c r="F98"/>
  <c r="E98"/>
  <c r="H95"/>
  <c r="G95"/>
  <c r="F95"/>
  <c r="E95"/>
  <c r="H92"/>
  <c r="G92"/>
  <c r="F92"/>
  <c r="E92"/>
  <c r="R17" i="31" l="1"/>
  <c r="H39"/>
  <c r="H132" i="29"/>
  <c r="K134"/>
  <c r="G19" i="31"/>
  <c r="Q19" s="1"/>
  <c r="I19"/>
  <c r="S19" s="1"/>
  <c r="J19"/>
  <c r="T19" s="1"/>
  <c r="H19"/>
  <c r="R19" s="1"/>
  <c r="K186" i="29"/>
  <c r="J186"/>
  <c r="I23" i="31" s="1"/>
  <c r="S23" s="1"/>
  <c r="I134" i="29"/>
  <c r="J134"/>
  <c r="H134" l="1"/>
  <c r="I22" i="31"/>
  <c r="S22" s="1"/>
  <c r="J22"/>
  <c r="T22" s="1"/>
  <c r="H22"/>
  <c r="R22" s="1"/>
  <c r="G22"/>
  <c r="Q22" s="1"/>
  <c r="J23"/>
  <c r="T23" s="1"/>
  <c r="E139" i="23"/>
  <c r="H169" l="1"/>
  <c r="G169"/>
  <c r="F169"/>
  <c r="H166"/>
  <c r="G166"/>
  <c r="F166"/>
  <c r="E166"/>
  <c r="H163"/>
  <c r="G163"/>
  <c r="F163"/>
  <c r="E163"/>
  <c r="H160"/>
  <c r="G160"/>
  <c r="F160"/>
  <c r="E160"/>
  <c r="H157"/>
  <c r="G157"/>
  <c r="F157"/>
  <c r="E157"/>
  <c r="H154"/>
  <c r="G154"/>
  <c r="F154"/>
  <c r="E154"/>
  <c r="H151"/>
  <c r="G151"/>
  <c r="F151"/>
  <c r="E151"/>
  <c r="H148"/>
  <c r="G148"/>
  <c r="F148"/>
  <c r="E148"/>
  <c r="H145"/>
  <c r="G145"/>
  <c r="F145"/>
  <c r="E145"/>
  <c r="H142"/>
  <c r="G142"/>
  <c r="F142"/>
  <c r="E142"/>
  <c r="H139"/>
  <c r="G139"/>
  <c r="F139"/>
  <c r="H136"/>
  <c r="G136"/>
  <c r="F136"/>
  <c r="E136"/>
  <c r="H133"/>
  <c r="G133"/>
  <c r="F133"/>
  <c r="E133"/>
  <c r="H130"/>
  <c r="G130"/>
  <c r="F130"/>
  <c r="H125"/>
  <c r="G125"/>
  <c r="F125"/>
  <c r="E125"/>
  <c r="H122"/>
  <c r="G122"/>
  <c r="F122"/>
  <c r="E122"/>
  <c r="H119"/>
  <c r="G119"/>
  <c r="F119"/>
  <c r="E119"/>
  <c r="H116"/>
  <c r="G116"/>
  <c r="F116"/>
  <c r="E116"/>
  <c r="H113"/>
  <c r="G113"/>
  <c r="F113"/>
  <c r="E113"/>
  <c r="G110"/>
  <c r="F110"/>
  <c r="H104"/>
  <c r="G104"/>
  <c r="F104"/>
  <c r="E104"/>
  <c r="H101"/>
  <c r="G101"/>
  <c r="F101"/>
  <c r="E101"/>
  <c r="H89"/>
  <c r="G89"/>
  <c r="F89"/>
  <c r="E89"/>
  <c r="H29" i="30"/>
  <c r="I29"/>
  <c r="J29"/>
  <c r="I142" i="29" l="1"/>
  <c r="I182" s="1"/>
  <c r="J142"/>
  <c r="J182" s="1"/>
  <c r="K142"/>
  <c r="K182" s="1"/>
  <c r="H184"/>
  <c r="G21" i="31" s="1"/>
  <c r="Q21" s="1"/>
  <c r="I184" i="29"/>
  <c r="H21" i="31" s="1"/>
  <c r="R21" s="1"/>
  <c r="J184" i="29"/>
  <c r="I21" i="31" s="1"/>
  <c r="S21" s="1"/>
  <c r="K184" i="29"/>
  <c r="J21" i="31" s="1"/>
  <c r="T21" s="1"/>
  <c r="H172" i="29"/>
  <c r="H186" s="1"/>
  <c r="G23" i="31" s="1"/>
  <c r="Q23" l="1"/>
  <c r="K187" i="29"/>
  <c r="I187"/>
  <c r="J187"/>
  <c r="H142"/>
  <c r="H182" s="1"/>
  <c r="G15" i="31" s="1"/>
  <c r="Q15" s="1"/>
  <c r="G30" l="1"/>
  <c r="Q30" s="1"/>
  <c r="J15"/>
  <c r="T15" s="1"/>
  <c r="I15"/>
  <c r="S15" s="1"/>
  <c r="H15"/>
  <c r="I188" i="29"/>
  <c r="K188"/>
  <c r="R15" i="31" l="1"/>
  <c r="H41"/>
  <c r="H30"/>
  <c r="H187" i="29"/>
  <c r="H188" s="1"/>
  <c r="I30" i="31"/>
  <c r="S30" s="1"/>
  <c r="J30"/>
  <c r="T30" s="1"/>
  <c r="J188" i="29"/>
  <c r="F86" i="23"/>
  <c r="G86"/>
  <c r="H86"/>
  <c r="R30" i="31" l="1"/>
  <c r="H37"/>
</calcChain>
</file>

<file path=xl/sharedStrings.xml><?xml version="1.0" encoding="utf-8"?>
<sst xmlns="http://schemas.openxmlformats.org/spreadsheetml/2006/main" count="999" uniqueCount="175">
  <si>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</si>
  <si>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</si>
  <si>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</si>
  <si>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</si>
  <si>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</si>
  <si>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</si>
  <si>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</si>
  <si>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</si>
  <si>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</si>
  <si>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</si>
  <si>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</si>
  <si>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</si>
  <si>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</si>
  <si>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</si>
  <si>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</si>
  <si>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</si>
  <si>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</si>
  <si>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</si>
  <si>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</si>
  <si>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 xml:space="preserve">                  (должность)</t>
  </si>
  <si>
    <t>Исполнитель</t>
  </si>
  <si>
    <t>"______"_______________________20_____г.</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</si>
  <si>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</si>
  <si>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</si>
  <si>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</si>
  <si>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</si>
  <si>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</si>
  <si>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</si>
  <si>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</si>
  <si>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</si>
  <si>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2016 год</t>
  </si>
  <si>
    <t>Показатели объема государственных услуг (работ)</t>
  </si>
  <si>
    <t>оказывающих государственные услуги (выполняющих работы)</t>
  </si>
  <si>
    <t>II. Работы *</t>
  </si>
  <si>
    <t>* - показатель указывается в случае, если установленный в государственном задании показатель объема работы имеет количественное выражение</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</si>
  <si>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</si>
  <si>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</si>
  <si>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</si>
  <si>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</si>
  <si>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</si>
  <si>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</si>
  <si>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</si>
  <si>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</si>
  <si>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</si>
  <si>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дополнительных общеразвивающих программ</t>
  </si>
  <si>
    <t>Реализация образовательных программ среднего профессионального образования - программ подготовки специалистов среднего звена</t>
  </si>
  <si>
    <t>Реализация образовательных программ среднего профессионального образования - программ подготовки квалифицированных рабочих, служащих</t>
  </si>
  <si>
    <t>численность обучающихся</t>
  </si>
  <si>
    <t>человек</t>
  </si>
  <si>
    <t>человекочасы</t>
  </si>
  <si>
    <t>075</t>
  </si>
  <si>
    <t>07</t>
  </si>
  <si>
    <t>03</t>
  </si>
  <si>
    <t>611</t>
  </si>
  <si>
    <t>04</t>
  </si>
  <si>
    <t>08</t>
  </si>
  <si>
    <t>09</t>
  </si>
  <si>
    <t>621</t>
  </si>
  <si>
    <t xml:space="preserve">количество человеко-часов </t>
  </si>
  <si>
    <t>кол-во участников</t>
  </si>
  <si>
    <t>количество мероприятий</t>
  </si>
  <si>
    <t>единица</t>
  </si>
  <si>
    <t>количество человеко-часов</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</si>
  <si>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 способностей к занятиям физической культурой и спортом, интереса к научной (научно-исследовательской) деятельности, творческой деятельности, физкультурно-спортивной деятельности</t>
  </si>
  <si>
    <t>Присмотр и уход</t>
  </si>
  <si>
    <t>Психолого-педагогическое консультирование обучающихся, их родителей (законных представителей) и педагогических работников</t>
  </si>
  <si>
    <t>Реализация дополнительных профессиональных программ повышения квалификации</t>
  </si>
  <si>
    <t>Организация мероприятий, направленных на профилактику асоциального и деструктивного поведения подростков и молодежи, поддержки детей и молодежи, находящейся в социально опасном положении</t>
  </si>
  <si>
    <t>штука</t>
  </si>
  <si>
    <t>05</t>
  </si>
  <si>
    <t>58 0 00 70100</t>
  </si>
  <si>
    <t>ломдом</t>
  </si>
  <si>
    <t>ИТОГО</t>
  </si>
  <si>
    <t>Итого по работам</t>
  </si>
  <si>
    <t xml:space="preserve">Реализация основных общеобразовательных программ основного общего образования </t>
  </si>
  <si>
    <t xml:space="preserve">Реализация основных общеобразовательных программ среднего общего образования </t>
  </si>
  <si>
    <t xml:space="preserve">Реализация основных общеобразовательных программ основного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</si>
  <si>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 xml:space="preserve">Реализация основных общеобразовательных программ среднего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</si>
  <si>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Содержание детей</t>
  </si>
  <si>
    <t>Содержание и воспитание детей-сирот и детей, оставшихся без попечения родителей, детей, находящихся в трудной жизненной ситуации</t>
  </si>
  <si>
    <t>Содержание лиц из числа детей-сирот и детей, оставшихся без попечения родителей, завершивших пребывание в организации для детей-сирот, но не старше 23 лет</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</si>
  <si>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</si>
  <si>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Подготовка граждан, выразивших желание принять детей-сирот и детей, оставшихся без попечения родителей, на семейные формы устройства</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</si>
  <si>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проходящие обучение по состоянию здоровья на дому</t>
  </si>
  <si>
    <t>Реализация общеобразовательных программ
 1-4 классы</t>
  </si>
  <si>
    <t>Реализация общеобразовательных программ
 5-9 классы</t>
  </si>
  <si>
    <t>Реализация основных общеобразовательных программ начального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</si>
  <si>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</si>
  <si>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начального общего образования (адаптированная образовательная программа)   дети-инвалиды проходящие обучение по состоянию здоровья на дому</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</si>
  <si>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 проходящие обучение по состоянию здоровья на дому</t>
  </si>
  <si>
    <t>Реализация основных общеобразовательных программ среднего общего образования (адаптированная образовательная программа) обучающиеся с ограниченными возможностями здоровья (ОВЗ)</t>
  </si>
  <si>
    <t>02</t>
  </si>
  <si>
    <t>Реализация адаптированных основных общеобразовательных программ для детей с умственной отсталостьюобучающиеся с ограниченными возможностями здоровья (ОВЗ) 
1-12 классы</t>
  </si>
  <si>
    <t>министерству образования и науки Архангельской области,</t>
  </si>
  <si>
    <t>исполняющий обязанности министра</t>
  </si>
  <si>
    <t>консультант</t>
  </si>
  <si>
    <t>Методическое обеспечение общеразвивающих программ</t>
  </si>
  <si>
    <t>Организация проведения общественно-значимых мероприятий в сфере образования и молодежной политики</t>
  </si>
  <si>
    <t>количество участников мероприятий</t>
  </si>
  <si>
    <t>штук</t>
  </si>
  <si>
    <t xml:space="preserve">Коррекционно-развивающая, компенсирующая и логопедическая помощь обучающимся </t>
  </si>
  <si>
    <t>число обучающихся</t>
  </si>
  <si>
    <t>Психолого-педагогическое консультирование лиц из числа детей-сирот и детей, оставшихся бех попечения родителей</t>
  </si>
  <si>
    <t>Проведение программ медиации с участием несовершеннолетних правонарушителей</t>
  </si>
  <si>
    <t>Проведение в учрежедниях для детей-сирот и детей, оставшихся без попечения родителей, коррекционно-развивающих занятий с воспитанниками, занятий с персоналом, направленных на повышение профессиональной компетентности</t>
  </si>
  <si>
    <t>Организация и проведение обработки результатов социально-психологического тестирования обучающихся в общеобразовательных организациях и профессиональных образовательных организациях Архангельской области, направленного на раннее выявление немедицинского потребления наркотических средств и психотропных веществ</t>
  </si>
  <si>
    <t xml:space="preserve">Информационно-методическое сопровождение школьных служб примирения   </t>
  </si>
  <si>
    <t>Проведение мониторинга самовольных уходов воспитанников учреждений для детей-сирот и детей, оставшихся без попечения родителей</t>
  </si>
  <si>
    <t>Проведение мониторинга деятельности территориальных служб примирения, школьных служб примирения</t>
  </si>
  <si>
    <t xml:space="preserve">Разработка и распространение методических материалов </t>
  </si>
  <si>
    <t>Информационно-аналитическое, организационно-технологическое, информационно-методическое, консультационное обеспечение государственной итоговой аттестации по образовательным программам основного общего образования и среднего общего образования</t>
  </si>
  <si>
    <t>Количество трудозатрат (количество участников государственной итоговой аттестации по образовательным программам основного общего и среднего общего образования)</t>
  </si>
  <si>
    <t>Человеко/экзамен</t>
  </si>
  <si>
    <t>Информационно-аналитическое, организационно-технологическое, информационно-методическое, консультационное обеспечение региональной системы оценки качества образования</t>
  </si>
  <si>
    <t>Количество трудозатрат (количество участников образовательного процесса, прошедших мониторинговые исследования</t>
  </si>
  <si>
    <t>Человеко/мониторинг</t>
  </si>
  <si>
    <t>Информационно-аналитическое, организационно-технологическое, информационно-методическое, консультационное обеспечение статистического наблюдения за деятельностью образовательных организаций, оценки и анализа условий организации образовательной деятельности на региональном уровне</t>
  </si>
  <si>
    <t xml:space="preserve">Количество организаций, осуществляющих образовательную деятельность </t>
  </si>
  <si>
    <t>Единица</t>
  </si>
  <si>
    <t>Реализация дополнительных профессиональных программ профессиональной переподготовки</t>
  </si>
  <si>
    <t>Реализация дополнительных профессиональных программ   повышения квалификации</t>
  </si>
  <si>
    <t>Содействие профессиональному самоопределению обучающихся</t>
  </si>
  <si>
    <t>Сопровождение процедуры аттестации педагогических работников организаций, осуществляющих образовательную деятельность</t>
  </si>
  <si>
    <t xml:space="preserve">Количество выпускников государственных профессиональных образовательных организаций, получивших профориентационную информацию
</t>
  </si>
  <si>
    <t>Количество обучающихся общеобразовательных организаций и их родителей (законных) представителей, получивших профориентационную информацию</t>
  </si>
  <si>
    <t xml:space="preserve">Реализация дополнительных профессиональных программ профессиональной переподготовки </t>
  </si>
  <si>
    <t>сивеко</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</si>
  <si>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 (количество семей)</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</si>
  <si>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1-12 классы</t>
  </si>
  <si>
    <t>Реализация основных общеобразовательных программ среднего общего образования (адаптированная образовательная программа) обучающиеся с ограниченными возможностями здоровья (ОВЗ) проходящие обучение по состоянию здоровья на дому</t>
  </si>
  <si>
    <t>Реализация основных общеобразовательных программ дошкольного образования</t>
  </si>
  <si>
    <t>катя дд  лучик прибавила</t>
  </si>
  <si>
    <t>добавила дд, скоши(Лучик)</t>
  </si>
  <si>
    <t>2019 год (текущий финансовый                год)</t>
  </si>
  <si>
    <t>2020 год (очередной финансовый            год)</t>
  </si>
  <si>
    <t>2021 год                     (1-й год планового периода)</t>
  </si>
  <si>
    <t>2022 год                  (2-й год планового периода)</t>
  </si>
  <si>
    <t xml:space="preserve">Реализация адаптированных основных общеобразовательных программ для обучающихся с умственной отсталостью (лица с умственной отсталостью (интеллектуальными нарушениями), обучающихся по адаптированным основным общеобразовательным программам) </t>
  </si>
  <si>
    <t>СКОШ № 5 (ДПИ)</t>
  </si>
  <si>
    <t>лучик</t>
  </si>
  <si>
    <t>добавила, нет в списке</t>
  </si>
  <si>
    <t>Число обучающихся, их родителей (законных представителей) и педагогических работников</t>
  </si>
  <si>
    <t>Человек</t>
  </si>
  <si>
    <t>ДДЮТ</t>
  </si>
  <si>
    <t>Информационно-аналитическое, организационно-технологическое, информационно-методическое, консультационное обеспечение сохранения и развития наследия М.В. Ломоносова в социально-экономическом и социокультурном развитии Архангельской области</t>
  </si>
  <si>
    <t>Проведение в учреждениях для детей-сирот и детей, оставшихся без попечения родителей, коррекционно-развивающих занятий с воспитанниками, занятий с персоналом, направленных на повышение профессиональной компетентности</t>
  </si>
  <si>
    <t>Количество мероприятий</t>
  </si>
  <si>
    <t>Надежда</t>
  </si>
  <si>
    <t>Разработка и распространение методических материалов по профилактике негативных явлений в детской среде</t>
  </si>
  <si>
    <t>0700</t>
  </si>
  <si>
    <t>0260470100</t>
  </si>
  <si>
    <t>0709</t>
  </si>
  <si>
    <t>0210170100</t>
  </si>
  <si>
    <t>НАДЕЖДА+ЛУЧИК</t>
  </si>
  <si>
    <t>2022 год (2-й год планового периода)</t>
  </si>
  <si>
    <t>2019год                                                 (текущий финансовый год)</t>
  </si>
  <si>
    <t>2021 год                                                                                           (1-й год планового периода)</t>
  </si>
  <si>
    <t>2022 год                                                             (2-й год планового периода)</t>
  </si>
  <si>
    <t>0230170100</t>
  </si>
  <si>
    <t>02 1 01 70100</t>
  </si>
  <si>
    <t>02 2 01 70100</t>
  </si>
  <si>
    <t>ддют</t>
  </si>
  <si>
    <t>сив</t>
  </si>
  <si>
    <t>02 3 05 70100</t>
  </si>
  <si>
    <t>02 4 04 70100</t>
  </si>
  <si>
    <t>02 3 01 70100</t>
  </si>
  <si>
    <t>02 6 04 70100</t>
  </si>
  <si>
    <t>02 1 07 70100</t>
  </si>
  <si>
    <t>ломдом, кадеты</t>
  </si>
  <si>
    <t xml:space="preserve">Информационно-аналитическое, организационно-технологическое, информационно-методическое, консультационное обеспечение сохранения и развития наследия М.В. Ломоносова в социально-экономическом и социокультурном развитии </t>
  </si>
  <si>
    <t>0708</t>
  </si>
  <si>
    <r>
      <rPr>
        <sz val="13"/>
        <rFont val="Arial"/>
        <family val="2"/>
        <charset val="204"/>
      </rPr>
      <t>Главный распорядитель средств областного бюджет</t>
    </r>
    <r>
      <rPr>
        <b/>
        <sz val="13"/>
        <rFont val="Arial"/>
        <family val="2"/>
        <charset val="204"/>
      </rPr>
      <t>а министерство образования и науки Архангельской области</t>
    </r>
  </si>
  <si>
    <t>2020 год
(очередной финансовый год)</t>
  </si>
  <si>
    <t>СПРАВОЧНО: 
Общее количество подведомственных государственных учреждений</t>
  </si>
  <si>
    <t>С.Б. Маневская</t>
  </si>
</sst>
</file>

<file path=xl/styles.xml><?xml version="1.0" encoding="utf-8"?>
<styleSheet xmlns="http://schemas.openxmlformats.org/spreadsheetml/2006/main">
  <numFmts count="3">
    <numFmt numFmtId="164" formatCode="#,##0.0"/>
    <numFmt numFmtId="165" formatCode="_-* #,##0.0_р_._-;\-* #,##0.0_р_._-;_-* &quot;-&quot;?_р_._-;_-@_-"/>
    <numFmt numFmtId="166" formatCode="#,##0.00_ ;\-#,##0.00\ "/>
  </numFmts>
  <fonts count="29">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4"/>
      <name val="Arial Cyr"/>
      <charset val="204"/>
    </font>
    <font>
      <sz val="12"/>
      <color indexed="8"/>
      <name val="Arial"/>
      <family val="2"/>
      <charset val="204"/>
    </font>
    <font>
      <sz val="14"/>
      <color indexed="8"/>
      <name val="Arial"/>
      <family val="2"/>
      <charset val="204"/>
    </font>
    <font>
      <sz val="13"/>
      <name val="Arial Cyr"/>
      <charset val="204"/>
    </font>
    <font>
      <sz val="13"/>
      <name val="Arial"/>
      <family val="2"/>
      <charset val="204"/>
    </font>
    <font>
      <b/>
      <sz val="13"/>
      <name val="Arial"/>
      <family val="2"/>
      <charset val="204"/>
    </font>
    <font>
      <b/>
      <sz val="13"/>
      <name val="Arial Cyr"/>
      <charset val="204"/>
    </font>
    <font>
      <sz val="10"/>
      <color indexed="8"/>
      <name val="MS Sans Serif"/>
      <family val="2"/>
      <charset val="204"/>
    </font>
    <font>
      <sz val="12"/>
      <color indexed="8"/>
      <name val="Times New Roman"/>
      <family val="1"/>
      <charset val="204"/>
    </font>
    <font>
      <sz val="12"/>
      <name val="Times New Roman"/>
      <family val="1"/>
      <charset val="204"/>
    </font>
    <font>
      <b/>
      <sz val="12"/>
      <color indexed="10"/>
      <name val="Times New Roman"/>
      <family val="1"/>
      <charset val="204"/>
    </font>
    <font>
      <b/>
      <sz val="12"/>
      <name val="Times New Roman"/>
      <family val="1"/>
      <charset val="204"/>
    </font>
    <font>
      <sz val="10"/>
      <name val="Times New Roman"/>
      <family val="1"/>
      <charset val="204"/>
    </font>
    <font>
      <sz val="14"/>
      <name val="Times New Roman"/>
      <family val="1"/>
      <charset val="204"/>
    </font>
    <font>
      <sz val="8"/>
      <color indexed="8"/>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41">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hair">
        <color indexed="64"/>
      </top>
      <bottom/>
      <diagonal/>
    </border>
    <border>
      <left style="thin">
        <color indexed="8"/>
      </left>
      <right style="thin">
        <color indexed="8"/>
      </right>
      <top/>
      <bottom style="thin">
        <color indexed="8"/>
      </bottom>
      <diagonal/>
    </border>
    <border>
      <left style="thin">
        <color indexed="64"/>
      </left>
      <right style="thin">
        <color indexed="64"/>
      </right>
      <top style="hair">
        <color indexed="64"/>
      </top>
      <bottom/>
      <diagonal/>
    </border>
    <border>
      <left style="thin">
        <color indexed="8"/>
      </left>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s>
  <cellStyleXfs count="5">
    <xf numFmtId="0" fontId="0" fillId="0" borderId="0"/>
    <xf numFmtId="0" fontId="4" fillId="0" borderId="0"/>
    <xf numFmtId="0" fontId="4" fillId="0" borderId="0" applyNumberFormat="0" applyFill="0" applyBorder="0" applyAlignment="0" applyProtection="0"/>
    <xf numFmtId="0" fontId="5" fillId="0" borderId="0"/>
    <xf numFmtId="0" fontId="20" fillId="0" borderId="0"/>
  </cellStyleXfs>
  <cellXfs count="253">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14" fillId="0" borderId="0" xfId="3"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0" fontId="17" fillId="0" borderId="12" xfId="3" applyNumberFormat="1" applyFont="1" applyFill="1" applyBorder="1" applyAlignment="1" applyProtection="1">
      <alignment horizontal="center" vertical="center" wrapText="1"/>
      <protection locked="0"/>
    </xf>
    <xf numFmtId="0" fontId="17" fillId="0" borderId="13" xfId="3" applyNumberFormat="1" applyFont="1" applyFill="1" applyBorder="1" applyAlignment="1" applyProtection="1">
      <alignment horizontal="center" vertical="center" wrapText="1"/>
      <protection locked="0"/>
    </xf>
    <xf numFmtId="0" fontId="17" fillId="0" borderId="14" xfId="3" applyNumberFormat="1" applyFont="1" applyFill="1" applyBorder="1" applyAlignment="1" applyProtection="1">
      <alignment horizontal="center" vertical="center" wrapText="1"/>
      <protection locked="0"/>
    </xf>
    <xf numFmtId="0" fontId="15" fillId="0" borderId="0" xfId="3" applyNumberFormat="1" applyFont="1" applyFill="1" applyBorder="1" applyAlignment="1" applyProtection="1">
      <alignment horizontal="right" vertical="center" wrapText="1"/>
      <protection locked="0"/>
    </xf>
    <xf numFmtId="49" fontId="11" fillId="0" borderId="26" xfId="3" applyNumberFormat="1" applyFont="1" applyFill="1" applyBorder="1" applyAlignment="1" applyProtection="1">
      <alignment horizontal="center" vertical="center"/>
      <protection locked="0"/>
    </xf>
    <xf numFmtId="0" fontId="11" fillId="0" borderId="26" xfId="0" applyFont="1" applyFill="1" applyBorder="1" applyAlignment="1">
      <alignment horizontal="center" vertical="center" wrapText="1"/>
    </xf>
    <xf numFmtId="49" fontId="17" fillId="0" borderId="26" xfId="3" applyNumberFormat="1" applyFont="1" applyFill="1" applyBorder="1" applyAlignment="1" applyProtection="1">
      <alignment horizontal="center" vertical="center"/>
      <protection locked="0"/>
    </xf>
    <xf numFmtId="49" fontId="17" fillId="0" borderId="28" xfId="3" applyNumberFormat="1" applyFont="1" applyFill="1" applyBorder="1" applyAlignment="1" applyProtection="1">
      <alignment horizontal="center" vertical="center"/>
      <protection locked="0"/>
    </xf>
    <xf numFmtId="164" fontId="17" fillId="0" borderId="26" xfId="3" applyNumberFormat="1" applyFont="1" applyFill="1" applyBorder="1" applyAlignment="1" applyProtection="1">
      <alignment horizontal="center" vertical="center"/>
      <protection locked="0"/>
    </xf>
    <xf numFmtId="0" fontId="17" fillId="0" borderId="26" xfId="3" applyNumberFormat="1" applyFont="1" applyFill="1" applyBorder="1" applyAlignment="1" applyProtection="1">
      <alignment horizontal="center" vertical="center" wrapText="1"/>
      <protection locked="0"/>
    </xf>
    <xf numFmtId="0" fontId="10" fillId="0" borderId="26" xfId="3" applyNumberFormat="1" applyFont="1" applyFill="1" applyBorder="1" applyAlignment="1" applyProtection="1">
      <alignment horizontal="center" vertical="center" wrapText="1"/>
      <protection locked="0"/>
    </xf>
    <xf numFmtId="166" fontId="5" fillId="0" borderId="0" xfId="3" applyNumberFormat="1" applyFill="1" applyProtection="1">
      <protection locked="0"/>
    </xf>
    <xf numFmtId="0" fontId="11" fillId="0" borderId="26" xfId="3" applyNumberFormat="1" applyFont="1" applyFill="1" applyBorder="1" applyAlignment="1" applyProtection="1">
      <alignment horizontal="center" vertical="center" wrapText="1"/>
      <protection locked="0"/>
    </xf>
    <xf numFmtId="164" fontId="17" fillId="2" borderId="26" xfId="3" applyNumberFormat="1" applyFont="1" applyFill="1" applyBorder="1" applyAlignment="1" applyProtection="1">
      <alignment horizontal="center" vertical="center"/>
      <protection locked="0"/>
    </xf>
    <xf numFmtId="164" fontId="17" fillId="0" borderId="28" xfId="3" applyNumberFormat="1" applyFont="1" applyFill="1" applyBorder="1" applyAlignment="1" applyProtection="1">
      <alignment horizontal="center" vertical="center"/>
      <protection locked="0"/>
    </xf>
    <xf numFmtId="164" fontId="17" fillId="0" borderId="32" xfId="3" applyNumberFormat="1" applyFont="1" applyFill="1" applyBorder="1" applyAlignment="1" applyProtection="1">
      <alignment horizontal="center" vertical="center"/>
      <protection locked="0"/>
    </xf>
    <xf numFmtId="164" fontId="18" fillId="0" borderId="12" xfId="3" applyNumberFormat="1" applyFont="1" applyFill="1" applyBorder="1" applyAlignment="1" applyProtection="1">
      <alignment horizontal="center" vertical="center"/>
      <protection locked="0"/>
    </xf>
    <xf numFmtId="164" fontId="11" fillId="2" borderId="26" xfId="3" applyNumberFormat="1" applyFont="1" applyFill="1" applyBorder="1" applyAlignment="1" applyProtection="1">
      <alignment horizontal="center" vertical="center"/>
      <protection locked="0"/>
    </xf>
    <xf numFmtId="0" fontId="21" fillId="2" borderId="0" xfId="3" applyNumberFormat="1" applyFont="1" applyFill="1" applyBorder="1" applyAlignment="1" applyProtection="1">
      <alignment vertical="top"/>
      <protection locked="0"/>
    </xf>
    <xf numFmtId="0" fontId="21" fillId="2" borderId="0" xfId="3" applyNumberFormat="1" applyFont="1" applyFill="1" applyBorder="1" applyAlignment="1" applyProtection="1">
      <alignment horizontal="center" vertical="top"/>
      <protection locked="0"/>
    </xf>
    <xf numFmtId="0" fontId="22" fillId="2" borderId="0" xfId="3" applyFont="1" applyFill="1" applyProtection="1">
      <protection locked="0"/>
    </xf>
    <xf numFmtId="0" fontId="23" fillId="2" borderId="0" xfId="3" applyNumberFormat="1" applyFont="1" applyFill="1" applyBorder="1" applyAlignment="1" applyProtection="1">
      <alignment vertical="top"/>
      <protection locked="0"/>
    </xf>
    <xf numFmtId="0" fontId="21" fillId="2" borderId="0" xfId="3" applyNumberFormat="1" applyFont="1" applyFill="1" applyBorder="1" applyAlignment="1" applyProtection="1">
      <alignment horizontal="right" vertical="center" wrapText="1"/>
      <protection locked="0"/>
    </xf>
    <xf numFmtId="0" fontId="22" fillId="2" borderId="0" xfId="0" applyFont="1" applyFill="1"/>
    <xf numFmtId="0" fontId="21" fillId="2" borderId="1" xfId="3" applyNumberFormat="1" applyFont="1" applyFill="1" applyBorder="1" applyAlignment="1" applyProtection="1">
      <alignment vertical="top"/>
      <protection locked="0"/>
    </xf>
    <xf numFmtId="49" fontId="24" fillId="2" borderId="22" xfId="3" applyNumberFormat="1" applyFont="1" applyFill="1" applyBorder="1" applyAlignment="1" applyProtection="1">
      <alignment horizontal="center" vertical="center"/>
      <protection locked="0"/>
    </xf>
    <xf numFmtId="1" fontId="22" fillId="2" borderId="26" xfId="3" applyNumberFormat="1" applyFont="1" applyFill="1" applyBorder="1" applyAlignment="1" applyProtection="1">
      <alignment horizontal="center" vertical="center"/>
      <protection locked="0"/>
    </xf>
    <xf numFmtId="0" fontId="22" fillId="2" borderId="32" xfId="4" applyFont="1" applyFill="1" applyBorder="1" applyAlignment="1">
      <alignment horizontal="left" vertical="center" wrapText="1"/>
    </xf>
    <xf numFmtId="49" fontId="24" fillId="2" borderId="7" xfId="3" applyNumberFormat="1" applyFont="1" applyFill="1" applyBorder="1" applyAlignment="1" applyProtection="1">
      <alignment horizontal="center" vertical="center"/>
      <protection locked="0"/>
    </xf>
    <xf numFmtId="0" fontId="22" fillId="2" borderId="33" xfId="4" applyFont="1" applyFill="1" applyBorder="1" applyAlignment="1">
      <alignment horizontal="left" vertical="center" wrapText="1"/>
    </xf>
    <xf numFmtId="1" fontId="22" fillId="2" borderId="26" xfId="3" applyNumberFormat="1" applyFont="1" applyFill="1" applyBorder="1" applyAlignment="1" applyProtection="1">
      <alignment vertical="center"/>
      <protection locked="0"/>
    </xf>
    <xf numFmtId="49" fontId="22" fillId="2" borderId="7" xfId="3" applyNumberFormat="1" applyFont="1" applyFill="1" applyBorder="1" applyAlignment="1" applyProtection="1">
      <alignment wrapText="1"/>
      <protection locked="0"/>
    </xf>
    <xf numFmtId="10" fontId="22" fillId="2" borderId="0" xfId="3" applyNumberFormat="1" applyFont="1" applyFill="1" applyBorder="1" applyAlignment="1" applyProtection="1">
      <alignment horizontal="center" vertical="center"/>
      <protection locked="0"/>
    </xf>
    <xf numFmtId="0" fontId="22" fillId="2" borderId="0" xfId="3" applyFont="1" applyFill="1" applyAlignment="1" applyProtection="1">
      <alignment vertical="top"/>
      <protection locked="0"/>
    </xf>
    <xf numFmtId="0" fontId="22" fillId="2" borderId="0" xfId="0" applyFont="1" applyFill="1" applyAlignment="1">
      <alignment vertical="top" wrapText="1"/>
    </xf>
    <xf numFmtId="0" fontId="22" fillId="2" borderId="0" xfId="0" applyFont="1" applyFill="1" applyAlignment="1">
      <alignment wrapText="1"/>
    </xf>
    <xf numFmtId="49" fontId="22" fillId="2" borderId="0" xfId="3" applyNumberFormat="1" applyFont="1" applyFill="1" applyBorder="1" applyAlignment="1">
      <alignment horizontal="center" vertical="top"/>
    </xf>
    <xf numFmtId="0" fontId="22" fillId="2" borderId="0" xfId="3" applyFont="1" applyFill="1" applyBorder="1" applyAlignment="1">
      <alignment vertical="top"/>
    </xf>
    <xf numFmtId="0" fontId="22" fillId="2" borderId="0" xfId="3" applyFont="1" applyFill="1" applyBorder="1" applyAlignment="1">
      <alignment horizontal="left" vertical="top" wrapText="1"/>
    </xf>
    <xf numFmtId="0" fontId="22" fillId="2" borderId="0" xfId="3" applyFont="1" applyFill="1" applyAlignment="1">
      <alignment horizontal="left" wrapText="1"/>
    </xf>
    <xf numFmtId="0" fontId="22" fillId="2" borderId="0" xfId="3" applyFont="1" applyFill="1" applyAlignment="1">
      <alignment vertical="top"/>
    </xf>
    <xf numFmtId="49" fontId="25" fillId="0" borderId="28" xfId="3" applyNumberFormat="1" applyFont="1" applyFill="1" applyBorder="1" applyAlignment="1" applyProtection="1">
      <alignment horizontal="left" vertical="center"/>
      <protection locked="0"/>
    </xf>
    <xf numFmtId="0" fontId="17" fillId="0" borderId="28" xfId="0" applyFont="1" applyFill="1" applyBorder="1" applyAlignment="1">
      <alignment horizontal="center" vertical="center" wrapText="1"/>
    </xf>
    <xf numFmtId="0" fontId="17" fillId="0" borderId="28" xfId="4" applyFont="1" applyFill="1" applyBorder="1" applyAlignment="1">
      <alignment horizontal="center" vertical="center" wrapText="1"/>
    </xf>
    <xf numFmtId="0" fontId="25" fillId="0" borderId="0" xfId="3" applyFont="1" applyFill="1" applyProtection="1">
      <protection locked="0"/>
    </xf>
    <xf numFmtId="4" fontId="25" fillId="0" borderId="32" xfId="3" applyNumberFormat="1" applyFont="1" applyFill="1" applyBorder="1" applyAlignment="1" applyProtection="1">
      <alignment horizontal="center" vertical="center"/>
      <protection locked="0"/>
    </xf>
    <xf numFmtId="4" fontId="25" fillId="0" borderId="26" xfId="3" applyNumberFormat="1" applyFont="1" applyFill="1" applyBorder="1" applyAlignment="1" applyProtection="1">
      <alignment horizontal="center" vertical="center"/>
      <protection locked="0"/>
    </xf>
    <xf numFmtId="4" fontId="25" fillId="0" borderId="7" xfId="3" applyNumberFormat="1" applyFont="1" applyFill="1" applyBorder="1" applyAlignment="1" applyProtection="1">
      <alignment horizontal="center" vertical="center"/>
      <protection locked="0"/>
    </xf>
    <xf numFmtId="49" fontId="25" fillId="0" borderId="29" xfId="3" applyNumberFormat="1" applyFont="1" applyFill="1" applyBorder="1" applyAlignment="1" applyProtection="1">
      <alignment horizontal="center" vertical="center"/>
      <protection locked="0"/>
    </xf>
    <xf numFmtId="1" fontId="25" fillId="0" borderId="26" xfId="3" applyNumberFormat="1" applyFont="1" applyFill="1" applyBorder="1" applyAlignment="1" applyProtection="1">
      <alignment horizontal="center" vertical="center"/>
      <protection locked="0"/>
    </xf>
    <xf numFmtId="1" fontId="22" fillId="2" borderId="19" xfId="3" applyNumberFormat="1" applyFont="1" applyFill="1" applyBorder="1" applyAlignment="1" applyProtection="1">
      <alignment vertical="center"/>
      <protection locked="0"/>
    </xf>
    <xf numFmtId="1" fontId="22" fillId="2" borderId="21" xfId="3" applyNumberFormat="1" applyFont="1" applyFill="1" applyBorder="1" applyAlignment="1" applyProtection="1">
      <alignment vertical="center"/>
      <protection locked="0"/>
    </xf>
    <xf numFmtId="0" fontId="11" fillId="0" borderId="26" xfId="3" applyFont="1" applyFill="1" applyBorder="1" applyAlignment="1" applyProtection="1">
      <alignment horizontal="center" vertical="center" wrapText="1"/>
      <protection locked="0"/>
    </xf>
    <xf numFmtId="0" fontId="11" fillId="0" borderId="0" xfId="3" applyFont="1" applyFill="1" applyAlignment="1" applyProtection="1">
      <alignment wrapText="1"/>
      <protection locked="0"/>
    </xf>
    <xf numFmtId="1" fontId="22" fillId="0" borderId="26" xfId="3" applyNumberFormat="1" applyFont="1" applyFill="1" applyBorder="1" applyAlignment="1" applyProtection="1">
      <alignment horizontal="center" vertical="center"/>
      <protection locked="0"/>
    </xf>
    <xf numFmtId="164" fontId="5" fillId="0" borderId="0" xfId="3" applyNumberFormat="1" applyFill="1" applyProtection="1">
      <protection locked="0"/>
    </xf>
    <xf numFmtId="0" fontId="4" fillId="0" borderId="0" xfId="3" applyFont="1" applyFill="1" applyProtection="1">
      <protection locked="0"/>
    </xf>
    <xf numFmtId="164" fontId="17" fillId="0" borderId="26" xfId="3" applyNumberFormat="1" applyFont="1" applyFill="1" applyBorder="1" applyAlignment="1" applyProtection="1">
      <alignment horizontal="center" vertical="center" wrapText="1"/>
      <protection locked="0"/>
    </xf>
    <xf numFmtId="164" fontId="11" fillId="0" borderId="26" xfId="3" applyNumberFormat="1" applyFont="1" applyFill="1" applyBorder="1" applyAlignment="1" applyProtection="1">
      <alignment horizontal="center" vertical="center"/>
      <protection locked="0"/>
    </xf>
    <xf numFmtId="0" fontId="17" fillId="0" borderId="26" xfId="3" applyFont="1" applyFill="1" applyBorder="1" applyAlignment="1" applyProtection="1">
      <alignment vertical="top" wrapText="1"/>
      <protection locked="0"/>
    </xf>
    <xf numFmtId="164" fontId="17" fillId="0" borderId="28" xfId="0" applyNumberFormat="1" applyFont="1" applyFill="1" applyBorder="1" applyAlignment="1">
      <alignment horizontal="center" vertical="center" wrapText="1"/>
    </xf>
    <xf numFmtId="164" fontId="17" fillId="0" borderId="28" xfId="4" applyNumberFormat="1" applyFont="1" applyFill="1" applyBorder="1" applyAlignment="1">
      <alignment horizontal="center" vertical="center" wrapText="1"/>
    </xf>
    <xf numFmtId="0" fontId="17" fillId="0" borderId="0" xfId="3" applyFont="1" applyFill="1" applyProtection="1">
      <protection locked="0"/>
    </xf>
    <xf numFmtId="0" fontId="21" fillId="0" borderId="1" xfId="3" applyNumberFormat="1" applyFont="1" applyFill="1" applyBorder="1" applyAlignment="1" applyProtection="1">
      <alignment vertical="top"/>
      <protection locked="0"/>
    </xf>
    <xf numFmtId="0" fontId="22" fillId="0" borderId="37" xfId="4" applyFont="1" applyFill="1" applyBorder="1" applyAlignment="1">
      <alignment horizontal="left" vertical="center" wrapText="1"/>
    </xf>
    <xf numFmtId="0" fontId="22" fillId="0" borderId="0" xfId="3" applyFont="1" applyFill="1" applyProtection="1">
      <protection locked="0"/>
    </xf>
    <xf numFmtId="0" fontId="22" fillId="0" borderId="32" xfId="4" applyFont="1" applyFill="1" applyBorder="1" applyAlignment="1">
      <alignment horizontal="left" vertical="center" wrapText="1"/>
    </xf>
    <xf numFmtId="164" fontId="17" fillId="0" borderId="19" xfId="3" applyNumberFormat="1" applyFont="1" applyFill="1" applyBorder="1" applyAlignment="1" applyProtection="1">
      <alignment horizontal="center" vertical="center"/>
      <protection locked="0"/>
    </xf>
    <xf numFmtId="49" fontId="17" fillId="0" borderId="19" xfId="3" applyNumberFormat="1" applyFont="1" applyFill="1" applyBorder="1" applyAlignment="1" applyProtection="1">
      <alignment horizontal="left" vertical="top" wrapText="1"/>
      <protection locked="0"/>
    </xf>
    <xf numFmtId="165" fontId="17" fillId="0" borderId="26" xfId="3" applyNumberFormat="1" applyFont="1" applyFill="1" applyBorder="1" applyAlignment="1" applyProtection="1">
      <alignment horizontal="center" vertical="center"/>
      <protection locked="0"/>
    </xf>
    <xf numFmtId="0" fontId="17" fillId="0" borderId="0" xfId="3" applyFont="1" applyFill="1" applyBorder="1" applyProtection="1">
      <protection locked="0"/>
    </xf>
    <xf numFmtId="0" fontId="17" fillId="0" borderId="0" xfId="3" applyFont="1" applyFill="1" applyBorder="1" applyAlignment="1" applyProtection="1">
      <alignment horizontal="center" vertical="center"/>
      <protection locked="0"/>
    </xf>
    <xf numFmtId="0" fontId="17" fillId="0" borderId="26" xfId="3" applyFont="1" applyFill="1" applyBorder="1" applyAlignment="1" applyProtection="1">
      <alignment horizontal="center" vertical="center" wrapText="1"/>
      <protection locked="0"/>
    </xf>
    <xf numFmtId="0" fontId="17" fillId="0" borderId="28" xfId="4"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6" xfId="0" applyFont="1" applyFill="1" applyBorder="1" applyAlignment="1">
      <alignment horizontal="left" vertical="center" wrapText="1"/>
    </xf>
    <xf numFmtId="49" fontId="17" fillId="0" borderId="8" xfId="3" applyNumberFormat="1" applyFont="1" applyFill="1" applyBorder="1" applyAlignment="1" applyProtection="1">
      <alignment horizontal="center" vertical="center"/>
      <protection locked="0"/>
    </xf>
    <xf numFmtId="49" fontId="18" fillId="0" borderId="7" xfId="3" applyNumberFormat="1" applyFont="1" applyFill="1" applyBorder="1" applyAlignment="1" applyProtection="1">
      <alignment horizontal="center" vertical="center"/>
      <protection locked="0"/>
    </xf>
    <xf numFmtId="0" fontId="17" fillId="0" borderId="0" xfId="3" applyFont="1" applyFill="1" applyAlignment="1" applyProtection="1">
      <protection locked="0"/>
    </xf>
    <xf numFmtId="0" fontId="18" fillId="0" borderId="0" xfId="0" applyFont="1" applyFill="1" applyAlignment="1"/>
    <xf numFmtId="0" fontId="17" fillId="0" borderId="0" xfId="0" applyFont="1" applyFill="1" applyAlignment="1"/>
    <xf numFmtId="0" fontId="18" fillId="0" borderId="0" xfId="0" applyFont="1" applyFill="1" applyBorder="1" applyAlignment="1"/>
    <xf numFmtId="0" fontId="17" fillId="0" borderId="0" xfId="0" applyFont="1" applyFill="1" applyBorder="1" applyAlignment="1"/>
    <xf numFmtId="165" fontId="17" fillId="0" borderId="8" xfId="3" applyNumberFormat="1" applyFont="1" applyFill="1" applyBorder="1" applyAlignment="1" applyProtection="1">
      <alignment horizontal="center" vertical="center"/>
      <protection locked="0"/>
    </xf>
    <xf numFmtId="165" fontId="17" fillId="0" borderId="9" xfId="3" applyNumberFormat="1" applyFont="1" applyFill="1" applyBorder="1" applyAlignment="1" applyProtection="1">
      <alignment horizontal="center" vertical="center"/>
      <protection locked="0"/>
    </xf>
    <xf numFmtId="164" fontId="17" fillId="0" borderId="0" xfId="3" applyNumberFormat="1" applyFont="1" applyFill="1" applyProtection="1">
      <protection locked="0"/>
    </xf>
    <xf numFmtId="164" fontId="17" fillId="0" borderId="0" xfId="3" applyNumberFormat="1" applyFont="1" applyFill="1" applyBorder="1" applyAlignment="1" applyProtection="1">
      <alignment horizontal="center" vertical="center"/>
      <protection locked="0"/>
    </xf>
    <xf numFmtId="49" fontId="18" fillId="0" borderId="26" xfId="3" applyNumberFormat="1" applyFont="1" applyFill="1" applyBorder="1" applyAlignment="1" applyProtection="1">
      <alignment horizontal="center" vertical="center"/>
      <protection locked="0"/>
    </xf>
    <xf numFmtId="0" fontId="17" fillId="0" borderId="0" xfId="3" applyFont="1" applyFill="1" applyBorder="1" applyAlignment="1" applyProtection="1">
      <alignment horizontal="center" vertical="center" wrapText="1"/>
      <protection locked="0"/>
    </xf>
    <xf numFmtId="164" fontId="17" fillId="0" borderId="10" xfId="3" applyNumberFormat="1" applyFont="1" applyFill="1" applyBorder="1" applyAlignment="1" applyProtection="1">
      <alignment horizontal="center" vertical="center"/>
      <protection locked="0"/>
    </xf>
    <xf numFmtId="164" fontId="17" fillId="0" borderId="11" xfId="3" applyNumberFormat="1" applyFont="1" applyFill="1" applyBorder="1" applyAlignment="1" applyProtection="1">
      <alignment horizontal="center" vertical="center"/>
      <protection locked="0"/>
    </xf>
    <xf numFmtId="10" fontId="17" fillId="0" borderId="0" xfId="3"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17" fillId="0" borderId="0" xfId="3" applyFont="1" applyFill="1" applyBorder="1" applyAlignment="1">
      <alignment horizontal="left" vertical="center" wrapText="1"/>
    </xf>
    <xf numFmtId="0" fontId="17" fillId="0" borderId="0" xfId="0" applyFont="1" applyFill="1" applyAlignment="1">
      <alignment vertical="center" wrapText="1"/>
    </xf>
    <xf numFmtId="49" fontId="17" fillId="0" borderId="0" xfId="3" applyNumberFormat="1" applyFont="1" applyFill="1" applyBorder="1" applyAlignment="1">
      <alignment horizontal="center" vertical="top"/>
    </xf>
    <xf numFmtId="0" fontId="17" fillId="0" borderId="0" xfId="3" applyFont="1" applyFill="1" applyAlignment="1">
      <alignment wrapText="1"/>
    </xf>
    <xf numFmtId="0" fontId="17" fillId="0" borderId="0" xfId="3" applyNumberFormat="1" applyFont="1" applyFill="1" applyBorder="1" applyAlignment="1" applyProtection="1">
      <alignment vertical="top"/>
      <protection locked="0"/>
    </xf>
    <xf numFmtId="0" fontId="17" fillId="0" borderId="0" xfId="3" applyNumberFormat="1" applyFont="1" applyFill="1" applyBorder="1" applyAlignment="1" applyProtection="1">
      <alignment horizontal="center" vertical="top"/>
      <protection locked="0"/>
    </xf>
    <xf numFmtId="0" fontId="18" fillId="0" borderId="0" xfId="3" applyNumberFormat="1" applyFont="1" applyFill="1" applyBorder="1" applyAlignment="1" applyProtection="1">
      <alignment vertical="top"/>
      <protection locked="0"/>
    </xf>
    <xf numFmtId="0" fontId="17" fillId="0" borderId="0" xfId="3" applyNumberFormat="1" applyFont="1" applyFill="1" applyBorder="1" applyAlignment="1" applyProtection="1">
      <alignment horizontal="right" vertical="center"/>
      <protection locked="0"/>
    </xf>
    <xf numFmtId="0" fontId="17" fillId="0" borderId="0" xfId="3" applyNumberFormat="1" applyFont="1" applyFill="1" applyBorder="1" applyAlignment="1" applyProtection="1">
      <alignment horizontal="right" vertical="center" wrapText="1"/>
      <protection locked="0"/>
    </xf>
    <xf numFmtId="0" fontId="17" fillId="0" borderId="0" xfId="3" applyNumberFormat="1" applyFont="1" applyFill="1" applyBorder="1" applyAlignment="1" applyProtection="1">
      <alignment horizontal="right" wrapText="1"/>
      <protection locked="0"/>
    </xf>
    <xf numFmtId="0" fontId="17" fillId="0" borderId="1" xfId="3" applyNumberFormat="1" applyFont="1" applyFill="1" applyBorder="1" applyAlignment="1" applyProtection="1">
      <alignment vertical="top"/>
      <protection locked="0"/>
    </xf>
    <xf numFmtId="164" fontId="17" fillId="0" borderId="26" xfId="0" applyNumberFormat="1" applyFont="1" applyFill="1" applyBorder="1" applyAlignment="1">
      <alignment horizontal="center" vertical="center" wrapText="1"/>
    </xf>
    <xf numFmtId="0" fontId="17" fillId="0" borderId="0" xfId="3" applyNumberFormat="1" applyFont="1" applyFill="1" applyBorder="1" applyAlignment="1" applyProtection="1">
      <alignment horizontal="left" vertical="top"/>
      <protection locked="0"/>
    </xf>
    <xf numFmtId="0" fontId="18" fillId="0" borderId="0" xfId="3" applyNumberFormat="1" applyFont="1" applyFill="1" applyBorder="1" applyAlignment="1" applyProtection="1">
      <alignment horizontal="left" vertical="top"/>
      <protection locked="0"/>
    </xf>
    <xf numFmtId="0" fontId="17" fillId="0" borderId="12" xfId="0" applyFont="1" applyFill="1" applyBorder="1" applyAlignment="1">
      <alignment horizontal="center" vertical="center" wrapText="1"/>
    </xf>
    <xf numFmtId="0" fontId="17" fillId="0" borderId="26" xfId="3" applyNumberFormat="1" applyFont="1" applyFill="1" applyBorder="1" applyAlignment="1" applyProtection="1">
      <alignment vertical="top"/>
      <protection locked="0"/>
    </xf>
    <xf numFmtId="0" fontId="17" fillId="0" borderId="0" xfId="3" applyFont="1" applyFill="1" applyBorder="1" applyAlignment="1" applyProtection="1">
      <protection locked="0"/>
    </xf>
    <xf numFmtId="0" fontId="17" fillId="0" borderId="9" xfId="3" applyFont="1" applyFill="1" applyBorder="1" applyAlignment="1" applyProtection="1">
      <protection locked="0"/>
    </xf>
    <xf numFmtId="0" fontId="17" fillId="0" borderId="26" xfId="3" applyFont="1" applyFill="1" applyBorder="1" applyAlignment="1" applyProtection="1">
      <protection locked="0"/>
    </xf>
    <xf numFmtId="49" fontId="17" fillId="0" borderId="35" xfId="3" applyNumberFormat="1" applyFont="1" applyFill="1" applyBorder="1" applyAlignment="1" applyProtection="1">
      <alignment horizontal="center" vertical="center"/>
      <protection locked="0"/>
    </xf>
    <xf numFmtId="164" fontId="17" fillId="0" borderId="35" xfId="3" applyNumberFormat="1" applyFont="1" applyFill="1" applyBorder="1" applyAlignment="1" applyProtection="1">
      <alignment horizontal="center" vertical="center"/>
      <protection locked="0"/>
    </xf>
    <xf numFmtId="164" fontId="17" fillId="0" borderId="37" xfId="3" applyNumberFormat="1" applyFont="1" applyFill="1" applyBorder="1" applyAlignment="1" applyProtection="1">
      <alignment horizontal="center" vertical="center"/>
      <protection locked="0"/>
    </xf>
    <xf numFmtId="164" fontId="17" fillId="0" borderId="21" xfId="3" applyNumberFormat="1" applyFont="1" applyFill="1" applyBorder="1" applyAlignment="1" applyProtection="1">
      <alignment horizontal="center" vertical="center"/>
      <protection locked="0"/>
    </xf>
    <xf numFmtId="49" fontId="17" fillId="0" borderId="21" xfId="3" applyNumberFormat="1" applyFont="1" applyFill="1" applyBorder="1" applyAlignment="1" applyProtection="1">
      <alignment horizontal="center" vertical="center"/>
      <protection locked="0"/>
    </xf>
    <xf numFmtId="165" fontId="17" fillId="0" borderId="21" xfId="3" applyNumberFormat="1" applyFont="1" applyFill="1" applyBorder="1" applyAlignment="1" applyProtection="1">
      <alignment horizontal="center" vertical="center"/>
      <protection locked="0"/>
    </xf>
    <xf numFmtId="0" fontId="17" fillId="0" borderId="26" xfId="0" applyFont="1" applyFill="1" applyBorder="1" applyAlignment="1">
      <alignment horizontal="center" vertical="center" wrapText="1"/>
    </xf>
    <xf numFmtId="49" fontId="17" fillId="0" borderId="7" xfId="3" applyNumberFormat="1" applyFont="1" applyFill="1" applyBorder="1" applyAlignment="1" applyProtection="1">
      <alignment horizontal="left" vertical="center"/>
      <protection locked="0"/>
    </xf>
    <xf numFmtId="0" fontId="17" fillId="0" borderId="30" xfId="0" applyFont="1" applyFill="1" applyBorder="1" applyAlignment="1">
      <alignment horizontal="center" vertical="center" wrapText="1"/>
    </xf>
    <xf numFmtId="0" fontId="17" fillId="0" borderId="27" xfId="0" applyFont="1" applyFill="1" applyBorder="1" applyAlignment="1">
      <alignment horizontal="center" vertical="center" wrapText="1"/>
    </xf>
    <xf numFmtId="164" fontId="17" fillId="0" borderId="15" xfId="3" applyNumberFormat="1" applyFont="1" applyFill="1" applyBorder="1" applyAlignment="1" applyProtection="1">
      <alignment horizontal="center" vertical="center"/>
      <protection locked="0"/>
    </xf>
    <xf numFmtId="164" fontId="17" fillId="0" borderId="36" xfId="3" applyNumberFormat="1" applyFont="1" applyFill="1" applyBorder="1" applyAlignment="1" applyProtection="1">
      <alignment horizontal="center" vertical="center"/>
      <protection locked="0"/>
    </xf>
    <xf numFmtId="0" fontId="17" fillId="0" borderId="31" xfId="0" applyFont="1" applyFill="1" applyBorder="1" applyAlignment="1">
      <alignment horizontal="center" vertical="center" wrapText="1"/>
    </xf>
    <xf numFmtId="164" fontId="17" fillId="0" borderId="12" xfId="3" applyNumberFormat="1" applyFont="1" applyFill="1" applyBorder="1" applyAlignment="1" applyProtection="1">
      <alignment horizontal="center" vertical="center"/>
      <protection locked="0"/>
    </xf>
    <xf numFmtId="49" fontId="17" fillId="0" borderId="26" xfId="0" applyNumberFormat="1" applyFont="1" applyFill="1" applyBorder="1" applyAlignment="1">
      <alignment horizontal="center" vertical="center"/>
    </xf>
    <xf numFmtId="164" fontId="17" fillId="0" borderId="34" xfId="3" applyNumberFormat="1" applyFont="1" applyFill="1" applyBorder="1" applyAlignment="1" applyProtection="1">
      <alignment horizontal="center" vertical="center"/>
      <protection locked="0"/>
    </xf>
    <xf numFmtId="0" fontId="17" fillId="0" borderId="7" xfId="0" applyFont="1" applyFill="1" applyBorder="1" applyAlignment="1">
      <alignment horizontal="center" vertical="center" wrapText="1"/>
    </xf>
    <xf numFmtId="164" fontId="17" fillId="0" borderId="8" xfId="3" applyNumberFormat="1" applyFont="1" applyFill="1" applyBorder="1" applyAlignment="1" applyProtection="1">
      <alignment horizontal="center" vertical="center"/>
      <protection locked="0"/>
    </xf>
    <xf numFmtId="0" fontId="17" fillId="0" borderId="26" xfId="3" applyFont="1" applyFill="1" applyBorder="1" applyAlignment="1" applyProtection="1">
      <alignment horizontal="center" vertical="center"/>
      <protection locked="0"/>
    </xf>
    <xf numFmtId="164" fontId="18" fillId="0" borderId="26" xfId="3" applyNumberFormat="1" applyFont="1" applyFill="1" applyBorder="1" applyAlignment="1" applyProtection="1">
      <alignment horizontal="center" vertical="center"/>
      <protection locked="0"/>
    </xf>
    <xf numFmtId="0" fontId="17" fillId="0" borderId="0" xfId="3" applyFont="1" applyFill="1" applyAlignment="1" applyProtection="1">
      <alignment horizontal="left"/>
      <protection locked="0"/>
    </xf>
    <xf numFmtId="0" fontId="17" fillId="0" borderId="26" xfId="3" applyFont="1" applyFill="1" applyBorder="1" applyProtection="1">
      <protection locked="0"/>
    </xf>
    <xf numFmtId="49" fontId="17" fillId="0" borderId="0" xfId="3" applyNumberFormat="1" applyFont="1" applyFill="1" applyBorder="1" applyAlignment="1">
      <alignment horizontal="left" vertical="top"/>
    </xf>
    <xf numFmtId="49" fontId="17" fillId="0" borderId="26" xfId="3" applyNumberFormat="1" applyFont="1" applyFill="1" applyBorder="1" applyAlignment="1" applyProtection="1">
      <alignment horizontal="center" vertical="center"/>
      <protection locked="0"/>
    </xf>
    <xf numFmtId="0" fontId="22" fillId="2" borderId="0" xfId="0" applyFont="1" applyFill="1" applyAlignment="1">
      <alignment wrapText="1"/>
    </xf>
    <xf numFmtId="0" fontId="26" fillId="0" borderId="26" xfId="3" applyFont="1" applyFill="1" applyBorder="1" applyAlignment="1" applyProtection="1">
      <alignment horizontal="center" vertical="center" wrapText="1"/>
      <protection locked="0"/>
    </xf>
    <xf numFmtId="0" fontId="17" fillId="0" borderId="2" xfId="3" applyNumberFormat="1" applyFont="1" applyFill="1" applyBorder="1" applyAlignment="1" applyProtection="1">
      <alignment horizontal="center" vertical="center" wrapText="1"/>
      <protection locked="0"/>
    </xf>
    <xf numFmtId="0" fontId="17" fillId="0" borderId="4" xfId="3" applyNumberFormat="1" applyFont="1" applyFill="1" applyBorder="1" applyAlignment="1" applyProtection="1">
      <alignment horizontal="center" vertical="center" wrapText="1"/>
      <protection locked="0"/>
    </xf>
    <xf numFmtId="0" fontId="17" fillId="0" borderId="5" xfId="3" applyNumberFormat="1" applyFont="1" applyFill="1" applyBorder="1" applyAlignment="1" applyProtection="1">
      <alignment horizontal="center" vertical="center" wrapText="1"/>
      <protection locked="0"/>
    </xf>
    <xf numFmtId="0" fontId="17" fillId="0" borderId="6" xfId="3" applyNumberFormat="1" applyFont="1" applyFill="1" applyBorder="1" applyAlignment="1" applyProtection="1">
      <alignment horizontal="center" vertical="center" wrapText="1"/>
      <protection locked="0"/>
    </xf>
    <xf numFmtId="0" fontId="17" fillId="0" borderId="16" xfId="3" applyNumberFormat="1" applyFont="1" applyFill="1" applyBorder="1" applyAlignment="1" applyProtection="1">
      <alignment horizontal="center" vertical="center" wrapText="1"/>
      <protection locked="0"/>
    </xf>
    <xf numFmtId="0" fontId="17" fillId="0" borderId="18" xfId="3" applyNumberFormat="1" applyFont="1" applyFill="1" applyBorder="1" applyAlignment="1" applyProtection="1">
      <alignment horizontal="center" vertical="center" wrapText="1"/>
      <protection locked="0"/>
    </xf>
    <xf numFmtId="0" fontId="17" fillId="0" borderId="17" xfId="3" applyNumberFormat="1" applyFont="1" applyFill="1" applyBorder="1" applyAlignment="1" applyProtection="1">
      <alignment horizontal="center" vertical="center" wrapText="1"/>
      <protection locked="0"/>
    </xf>
    <xf numFmtId="0" fontId="17" fillId="0" borderId="3" xfId="3" applyNumberFormat="1" applyFont="1" applyFill="1" applyBorder="1" applyAlignment="1" applyProtection="1">
      <alignment horizontal="center" vertical="center" wrapText="1"/>
      <protection locked="0"/>
    </xf>
    <xf numFmtId="0" fontId="17" fillId="0" borderId="26" xfId="3" applyNumberFormat="1" applyFont="1" applyFill="1" applyBorder="1" applyAlignment="1" applyProtection="1">
      <alignment vertical="center" wrapText="1"/>
      <protection locked="0"/>
    </xf>
    <xf numFmtId="49" fontId="11" fillId="2" borderId="26" xfId="3" applyNumberFormat="1" applyFont="1" applyFill="1" applyBorder="1" applyAlignment="1" applyProtection="1">
      <alignment horizontal="center" vertical="center"/>
      <protection locked="0"/>
    </xf>
    <xf numFmtId="164" fontId="18" fillId="2" borderId="26" xfId="3" applyNumberFormat="1" applyFont="1" applyFill="1" applyBorder="1" applyAlignment="1" applyProtection="1">
      <alignment horizontal="center" vertical="center"/>
      <protection locked="0"/>
    </xf>
    <xf numFmtId="0" fontId="27" fillId="2" borderId="0" xfId="3" applyNumberFormat="1" applyFont="1" applyFill="1" applyBorder="1" applyAlignment="1" applyProtection="1">
      <alignment vertical="top"/>
      <protection locked="0"/>
    </xf>
    <xf numFmtId="0" fontId="28" fillId="2" borderId="3" xfId="3" applyNumberFormat="1" applyFont="1" applyFill="1" applyBorder="1" applyAlignment="1" applyProtection="1">
      <alignment horizontal="center" vertical="center" wrapText="1"/>
      <protection locked="0"/>
    </xf>
    <xf numFmtId="0" fontId="28" fillId="2" borderId="0" xfId="3" applyFont="1" applyFill="1" applyProtection="1">
      <protection locked="0"/>
    </xf>
    <xf numFmtId="0" fontId="22" fillId="2" borderId="32" xfId="4" applyFont="1" applyFill="1" applyBorder="1" applyAlignment="1">
      <alignment vertical="center" wrapText="1"/>
    </xf>
    <xf numFmtId="0" fontId="22" fillId="2" borderId="32" xfId="3" applyFont="1" applyFill="1" applyBorder="1" applyAlignment="1" applyProtection="1">
      <alignment horizontal="left" wrapText="1"/>
      <protection locked="0"/>
    </xf>
    <xf numFmtId="0" fontId="22" fillId="2" borderId="37" xfId="4" applyFont="1" applyFill="1" applyBorder="1" applyAlignment="1">
      <alignment horizontal="left" vertical="center" wrapText="1"/>
    </xf>
    <xf numFmtId="0" fontId="22" fillId="2" borderId="32" xfId="3" applyFont="1" applyFill="1" applyBorder="1" applyAlignment="1" applyProtection="1">
      <alignment horizontal="left" vertical="center" wrapText="1"/>
      <protection locked="0"/>
    </xf>
    <xf numFmtId="0" fontId="22" fillId="0" borderId="7" xfId="3" applyFont="1" applyFill="1" applyBorder="1" applyAlignment="1" applyProtection="1">
      <alignment wrapText="1"/>
      <protection locked="0"/>
    </xf>
    <xf numFmtId="0" fontId="22" fillId="2" borderId="7" xfId="3" applyNumberFormat="1" applyFont="1" applyFill="1" applyBorder="1" applyAlignment="1" applyProtection="1">
      <alignment vertical="center" wrapText="1"/>
      <protection locked="0"/>
    </xf>
    <xf numFmtId="49" fontId="22" fillId="2" borderId="20" xfId="3" applyNumberFormat="1" applyFont="1" applyFill="1" applyBorder="1" applyAlignment="1" applyProtection="1">
      <alignment vertical="center" wrapText="1"/>
      <protection locked="0"/>
    </xf>
    <xf numFmtId="49" fontId="22" fillId="2" borderId="7" xfId="3" applyNumberFormat="1" applyFont="1" applyFill="1" applyBorder="1" applyAlignment="1" applyProtection="1">
      <alignment vertical="center" wrapText="1"/>
      <protection locked="0"/>
    </xf>
    <xf numFmtId="0" fontId="22" fillId="2" borderId="20" xfId="3" applyNumberFormat="1" applyFont="1" applyFill="1" applyBorder="1" applyAlignment="1" applyProtection="1">
      <alignment vertical="center" wrapText="1"/>
      <protection locked="0"/>
    </xf>
    <xf numFmtId="0" fontId="22" fillId="2" borderId="26" xfId="3" applyNumberFormat="1" applyFont="1" applyFill="1" applyBorder="1" applyAlignment="1" applyProtection="1">
      <alignment horizontal="center" vertical="center" wrapText="1"/>
      <protection locked="0"/>
    </xf>
    <xf numFmtId="0" fontId="28" fillId="2" borderId="25" xfId="3" applyNumberFormat="1" applyFont="1" applyFill="1" applyBorder="1" applyAlignment="1" applyProtection="1">
      <alignment horizontal="center" vertical="center" wrapText="1"/>
      <protection locked="0"/>
    </xf>
    <xf numFmtId="1" fontId="22" fillId="2" borderId="19" xfId="3" applyNumberFormat="1" applyFont="1" applyFill="1" applyBorder="1" applyAlignment="1" applyProtection="1">
      <alignment horizontal="center" vertical="center"/>
      <protection locked="0"/>
    </xf>
    <xf numFmtId="1" fontId="22" fillId="2" borderId="38" xfId="3" applyNumberFormat="1" applyFont="1" applyFill="1" applyBorder="1" applyAlignment="1" applyProtection="1">
      <alignment horizontal="center" vertical="center"/>
      <protection locked="0"/>
    </xf>
    <xf numFmtId="1" fontId="22" fillId="0" borderId="39" xfId="3" applyNumberFormat="1" applyFont="1" applyFill="1" applyBorder="1" applyAlignment="1" applyProtection="1">
      <alignment horizontal="center" vertical="center"/>
      <protection locked="0"/>
    </xf>
    <xf numFmtId="1" fontId="22" fillId="2" borderId="40" xfId="3" applyNumberFormat="1" applyFont="1" applyFill="1" applyBorder="1" applyAlignment="1" applyProtection="1">
      <alignment horizontal="center" vertical="center"/>
      <protection locked="0"/>
    </xf>
    <xf numFmtId="1" fontId="22" fillId="2" borderId="25" xfId="3" applyNumberFormat="1" applyFont="1" applyFill="1" applyBorder="1" applyAlignment="1" applyProtection="1">
      <alignment horizontal="center" vertical="center"/>
      <protection locked="0"/>
    </xf>
    <xf numFmtId="49" fontId="17" fillId="0" borderId="26" xfId="3" applyNumberFormat="1" applyFont="1" applyFill="1" applyBorder="1" applyAlignment="1" applyProtection="1">
      <alignment horizontal="left" vertical="center" wrapText="1"/>
      <protection locked="0"/>
    </xf>
    <xf numFmtId="0" fontId="17" fillId="0" borderId="0" xfId="3" applyFont="1" applyFill="1" applyBorder="1" applyAlignment="1">
      <alignment horizontal="left" vertical="center" wrapText="1"/>
    </xf>
    <xf numFmtId="0" fontId="17" fillId="0" borderId="0" xfId="0" applyFont="1" applyFill="1" applyAlignment="1">
      <alignment vertical="center" wrapText="1"/>
    </xf>
    <xf numFmtId="49" fontId="17" fillId="0" borderId="26" xfId="3" applyNumberFormat="1" applyFont="1" applyFill="1" applyBorder="1" applyAlignment="1" applyProtection="1">
      <alignment vertical="center" wrapText="1"/>
      <protection locked="0"/>
    </xf>
    <xf numFmtId="0" fontId="17" fillId="0" borderId="26" xfId="3" applyNumberFormat="1" applyFont="1" applyFill="1" applyBorder="1" applyAlignment="1" applyProtection="1">
      <alignment horizontal="left" vertical="center" wrapText="1"/>
      <protection locked="0"/>
    </xf>
    <xf numFmtId="0" fontId="17" fillId="0" borderId="26" xfId="0" applyFont="1" applyFill="1" applyBorder="1" applyAlignment="1">
      <alignment horizontal="left" vertical="center" wrapText="1"/>
    </xf>
    <xf numFmtId="0" fontId="18" fillId="0" borderId="0" xfId="3" applyNumberFormat="1" applyFont="1" applyFill="1" applyBorder="1" applyAlignment="1" applyProtection="1">
      <alignment horizontal="center" vertical="center"/>
      <protection locked="0"/>
    </xf>
    <xf numFmtId="0" fontId="17" fillId="0" borderId="19" xfId="3" applyNumberFormat="1" applyFont="1" applyFill="1" applyBorder="1" applyAlignment="1" applyProtection="1">
      <alignment horizontal="center" vertical="center" wrapText="1"/>
      <protection locked="0"/>
    </xf>
    <xf numFmtId="0" fontId="17" fillId="0" borderId="20" xfId="0" applyFont="1" applyFill="1" applyBorder="1" applyAlignment="1">
      <alignment horizontal="center" vertical="center" wrapText="1"/>
    </xf>
    <xf numFmtId="0" fontId="17" fillId="0" borderId="7" xfId="3" applyNumberFormat="1" applyFont="1" applyFill="1" applyBorder="1" applyAlignment="1" applyProtection="1">
      <alignment horizontal="center" vertical="center" wrapText="1"/>
      <protection locked="0"/>
    </xf>
    <xf numFmtId="0" fontId="17" fillId="0" borderId="9" xfId="0" applyFont="1" applyFill="1" applyBorder="1" applyAlignment="1">
      <alignment horizontal="center" vertical="center" wrapText="1"/>
    </xf>
    <xf numFmtId="0" fontId="17" fillId="0" borderId="8" xfId="3" applyNumberFormat="1" applyFont="1" applyFill="1" applyBorder="1" applyAlignment="1" applyProtection="1">
      <alignment horizontal="center" vertical="center" wrapText="1"/>
      <protection locked="0"/>
    </xf>
    <xf numFmtId="49" fontId="17" fillId="0" borderId="19" xfId="3" applyNumberFormat="1" applyFont="1" applyFill="1" applyBorder="1" applyAlignment="1" applyProtection="1">
      <alignment horizontal="left" vertical="center" wrapText="1"/>
      <protection locked="0"/>
    </xf>
    <xf numFmtId="49" fontId="17" fillId="0" borderId="21" xfId="3" applyNumberFormat="1" applyFont="1" applyFill="1" applyBorder="1" applyAlignment="1" applyProtection="1">
      <alignment horizontal="left" vertical="center" wrapText="1"/>
      <protection locked="0"/>
    </xf>
    <xf numFmtId="0" fontId="17" fillId="0" borderId="26" xfId="4" applyFont="1" applyFill="1" applyBorder="1" applyAlignment="1">
      <alignment horizontal="left" vertical="center" wrapText="1"/>
    </xf>
    <xf numFmtId="0" fontId="17" fillId="0" borderId="19" xfId="3" applyNumberFormat="1" applyFont="1" applyFill="1" applyBorder="1" applyAlignment="1" applyProtection="1">
      <alignment horizontal="left" vertical="center" wrapText="1"/>
      <protection locked="0"/>
    </xf>
    <xf numFmtId="0" fontId="17" fillId="0" borderId="25" xfId="3" applyNumberFormat="1" applyFont="1" applyFill="1" applyBorder="1" applyAlignment="1" applyProtection="1">
      <alignment horizontal="left" vertical="center" wrapText="1"/>
      <protection locked="0"/>
    </xf>
    <xf numFmtId="0" fontId="17" fillId="0" borderId="21" xfId="0" applyNumberFormat="1" applyFont="1" applyFill="1" applyBorder="1" applyAlignment="1">
      <alignment horizontal="left" vertical="center" wrapText="1"/>
    </xf>
    <xf numFmtId="49" fontId="17" fillId="0" borderId="19" xfId="3" applyNumberFormat="1" applyFont="1" applyFill="1" applyBorder="1" applyAlignment="1" applyProtection="1">
      <alignment vertical="center" wrapText="1"/>
      <protection locked="0"/>
    </xf>
    <xf numFmtId="49" fontId="17" fillId="0" borderId="21" xfId="3" applyNumberFormat="1" applyFont="1" applyFill="1" applyBorder="1" applyAlignment="1" applyProtection="1">
      <alignment vertical="center" wrapText="1"/>
      <protection locked="0"/>
    </xf>
    <xf numFmtId="49" fontId="17" fillId="0" borderId="26" xfId="3" applyNumberFormat="1" applyFont="1" applyFill="1" applyBorder="1" applyAlignment="1" applyProtection="1">
      <alignment horizontal="center" vertical="center"/>
      <protection locked="0"/>
    </xf>
    <xf numFmtId="49" fontId="17" fillId="0" borderId="26" xfId="0" applyNumberFormat="1" applyFont="1" applyFill="1" applyBorder="1" applyAlignment="1">
      <alignment horizontal="center" vertical="center"/>
    </xf>
    <xf numFmtId="49" fontId="17" fillId="0" borderId="7" xfId="3" applyNumberFormat="1" applyFont="1" applyFill="1" applyBorder="1" applyAlignment="1" applyProtection="1">
      <alignment horizontal="center" vertical="center"/>
      <protection locked="0"/>
    </xf>
    <xf numFmtId="49" fontId="17" fillId="0" borderId="8" xfId="3" applyNumberFormat="1" applyFont="1" applyFill="1" applyBorder="1" applyAlignment="1" applyProtection="1">
      <alignment horizontal="center" vertical="center"/>
      <protection locked="0"/>
    </xf>
    <xf numFmtId="49" fontId="17" fillId="0" borderId="9" xfId="3" applyNumberFormat="1" applyFont="1" applyFill="1" applyBorder="1" applyAlignment="1" applyProtection="1">
      <alignment horizontal="center" vertical="center"/>
      <protection locked="0"/>
    </xf>
    <xf numFmtId="0" fontId="17" fillId="0" borderId="21" xfId="3" applyNumberFormat="1" applyFont="1" applyFill="1" applyBorder="1" applyAlignment="1" applyProtection="1">
      <alignment horizontal="left" vertical="center" wrapText="1"/>
      <protection locked="0"/>
    </xf>
    <xf numFmtId="49" fontId="17" fillId="0" borderId="22" xfId="3" applyNumberFormat="1" applyFont="1" applyFill="1" applyBorder="1" applyAlignment="1" applyProtection="1">
      <alignment horizontal="center" vertical="center"/>
      <protection locked="0"/>
    </xf>
    <xf numFmtId="49" fontId="17" fillId="0" borderId="23" xfId="3" applyNumberFormat="1" applyFont="1" applyFill="1" applyBorder="1" applyAlignment="1" applyProtection="1">
      <alignment horizontal="center" vertical="center"/>
      <protection locked="0"/>
    </xf>
    <xf numFmtId="49" fontId="17" fillId="0" borderId="24" xfId="3" applyNumberFormat="1" applyFont="1" applyFill="1" applyBorder="1" applyAlignment="1" applyProtection="1">
      <alignment horizontal="center" vertical="center"/>
      <protection locked="0"/>
    </xf>
    <xf numFmtId="49" fontId="17" fillId="0" borderId="25" xfId="0" applyNumberFormat="1" applyFont="1" applyFill="1" applyBorder="1" applyAlignment="1">
      <alignment horizontal="left" vertical="center" wrapText="1"/>
    </xf>
    <xf numFmtId="49" fontId="17" fillId="0" borderId="21" xfId="0" applyNumberFormat="1" applyFont="1" applyFill="1" applyBorder="1" applyAlignment="1">
      <alignment horizontal="left" vertical="center" wrapText="1"/>
    </xf>
    <xf numFmtId="0" fontId="17" fillId="0" borderId="21" xfId="4" applyFont="1" applyFill="1" applyBorder="1" applyAlignment="1">
      <alignment horizontal="left" vertical="center" wrapText="1"/>
    </xf>
    <xf numFmtId="0" fontId="18" fillId="0" borderId="0" xfId="3" applyNumberFormat="1" applyFont="1" applyFill="1" applyBorder="1" applyAlignment="1" applyProtection="1">
      <alignment horizontal="center" vertical="center" wrapText="1"/>
      <protection locked="0"/>
    </xf>
    <xf numFmtId="0" fontId="17" fillId="0" borderId="21" xfId="0" applyFont="1" applyFill="1" applyBorder="1" applyAlignment="1">
      <alignment horizontal="left" vertical="center" wrapText="1"/>
    </xf>
    <xf numFmtId="0" fontId="17" fillId="0" borderId="22" xfId="3" applyNumberFormat="1" applyFont="1" applyFill="1" applyBorder="1" applyAlignment="1" applyProtection="1">
      <alignment horizontal="center" vertical="center" wrapText="1"/>
      <protection locked="0"/>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0" xfId="3" applyFont="1" applyFill="1" applyAlignment="1">
      <alignment horizontal="left" wrapText="1"/>
    </xf>
    <xf numFmtId="49" fontId="17" fillId="0" borderId="26" xfId="0" applyNumberFormat="1" applyFont="1" applyFill="1" applyBorder="1" applyAlignment="1">
      <alignment horizontal="left" vertical="center" wrapText="1"/>
    </xf>
    <xf numFmtId="49" fontId="18" fillId="0" borderId="7" xfId="3" applyNumberFormat="1" applyFont="1" applyFill="1" applyBorder="1" applyAlignment="1" applyProtection="1">
      <alignment horizontal="center" vertical="center"/>
      <protection locked="0"/>
    </xf>
    <xf numFmtId="49" fontId="18" fillId="0" borderId="8" xfId="0" applyNumberFormat="1" applyFont="1" applyFill="1" applyBorder="1" applyAlignment="1">
      <alignment horizontal="center" vertical="center"/>
    </xf>
    <xf numFmtId="49" fontId="18" fillId="0" borderId="9"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xf>
    <xf numFmtId="49" fontId="17" fillId="0" borderId="19" xfId="3" applyNumberFormat="1" applyFont="1" applyFill="1" applyBorder="1" applyAlignment="1" applyProtection="1">
      <alignment horizontal="left" vertical="center"/>
      <protection locked="0"/>
    </xf>
    <xf numFmtId="49" fontId="17" fillId="0" borderId="25" xfId="3" applyNumberFormat="1" applyFont="1" applyFill="1" applyBorder="1" applyAlignment="1" applyProtection="1">
      <alignment horizontal="left" vertical="center"/>
      <protection locked="0"/>
    </xf>
    <xf numFmtId="49" fontId="17" fillId="0" borderId="21" xfId="3" applyNumberFormat="1" applyFont="1" applyFill="1" applyBorder="1" applyAlignment="1" applyProtection="1">
      <alignment horizontal="left" vertical="center"/>
      <protection locked="0"/>
    </xf>
    <xf numFmtId="49" fontId="17" fillId="0" borderId="25" xfId="3" applyNumberFormat="1" applyFont="1" applyFill="1" applyBorder="1" applyAlignment="1" applyProtection="1">
      <alignment horizontal="left" vertical="center" wrapText="1"/>
      <protection locked="0"/>
    </xf>
    <xf numFmtId="49" fontId="17" fillId="0" borderId="19" xfId="0" applyNumberFormat="1" applyFont="1" applyFill="1" applyBorder="1" applyAlignment="1">
      <alignment horizontal="left" vertical="center" wrapText="1"/>
    </xf>
    <xf numFmtId="164" fontId="18" fillId="0" borderId="26" xfId="3" applyNumberFormat="1" applyFont="1" applyFill="1" applyBorder="1" applyAlignment="1" applyProtection="1">
      <alignment horizontal="center" vertical="center"/>
      <protection locked="0"/>
    </xf>
    <xf numFmtId="0" fontId="1" fillId="0" borderId="0" xfId="0" applyFont="1" applyAlignment="1"/>
    <xf numFmtId="0" fontId="12" fillId="0" borderId="0" xfId="3" applyFont="1" applyAlignment="1">
      <alignment horizontal="left" wrapText="1"/>
    </xf>
    <xf numFmtId="0" fontId="9" fillId="0" borderId="0" xfId="3" applyNumberFormat="1" applyFont="1" applyFill="1" applyBorder="1" applyAlignment="1" applyProtection="1">
      <alignment horizontal="center" vertical="center" wrapText="1"/>
      <protection locked="0"/>
    </xf>
    <xf numFmtId="0" fontId="17" fillId="0" borderId="9" xfId="3" applyNumberFormat="1" applyFont="1" applyFill="1" applyBorder="1" applyAlignment="1" applyProtection="1">
      <alignment horizontal="center" vertical="center" wrapText="1"/>
      <protection locked="0"/>
    </xf>
    <xf numFmtId="49" fontId="18" fillId="0" borderId="26" xfId="3" applyNumberFormat="1" applyFont="1" applyFill="1" applyBorder="1" applyAlignment="1" applyProtection="1">
      <alignment horizontal="center" vertical="center"/>
      <protection locked="0"/>
    </xf>
    <xf numFmtId="49" fontId="19" fillId="0" borderId="26" xfId="0" applyNumberFormat="1" applyFont="1" applyBorder="1" applyAlignment="1">
      <alignment horizontal="center" vertical="center"/>
    </xf>
    <xf numFmtId="0" fontId="13"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22" fillId="2" borderId="0" xfId="0" applyFont="1" applyFill="1" applyAlignment="1">
      <alignment vertical="top"/>
    </xf>
    <xf numFmtId="0" fontId="22" fillId="2" borderId="0" xfId="0" applyFont="1" applyFill="1" applyAlignment="1">
      <alignment wrapText="1"/>
    </xf>
    <xf numFmtId="0" fontId="22" fillId="2" borderId="0" xfId="3" applyFont="1" applyFill="1" applyBorder="1" applyAlignment="1">
      <alignment horizontal="left" vertical="top" wrapText="1"/>
    </xf>
    <xf numFmtId="0" fontId="22" fillId="2" borderId="0" xfId="0" applyFont="1" applyFill="1" applyAlignment="1">
      <alignment vertical="top" wrapText="1"/>
    </xf>
    <xf numFmtId="0" fontId="22" fillId="2" borderId="0" xfId="3" applyFont="1" applyFill="1" applyBorder="1" applyAlignment="1">
      <alignment horizontal="left" wrapText="1"/>
    </xf>
    <xf numFmtId="0" fontId="22" fillId="2" borderId="0" xfId="3" applyFont="1" applyFill="1" applyAlignment="1">
      <alignment horizontal="left" wrapText="1"/>
    </xf>
    <xf numFmtId="0" fontId="21" fillId="2" borderId="0" xfId="3" applyNumberFormat="1" applyFont="1" applyFill="1" applyBorder="1" applyAlignment="1" applyProtection="1">
      <alignment horizontal="right" vertical="center" wrapText="1"/>
      <protection locked="0"/>
    </xf>
    <xf numFmtId="0" fontId="22" fillId="2" borderId="22" xfId="3" applyNumberFormat="1" applyFont="1" applyFill="1" applyBorder="1" applyAlignment="1" applyProtection="1">
      <alignment horizontal="center" vertical="center" wrapText="1"/>
      <protection locked="0"/>
    </xf>
    <xf numFmtId="0" fontId="22" fillId="2" borderId="3" xfId="3" applyNumberFormat="1" applyFont="1" applyFill="1" applyBorder="1" applyAlignment="1" applyProtection="1">
      <alignment horizontal="center" vertical="center" wrapText="1"/>
      <protection locked="0"/>
    </xf>
    <xf numFmtId="0" fontId="22" fillId="2" borderId="20" xfId="0" applyFont="1" applyFill="1" applyBorder="1" applyAlignment="1">
      <alignment horizontal="center" vertical="center" wrapText="1"/>
    </xf>
    <xf numFmtId="0" fontId="22" fillId="2" borderId="7" xfId="3" applyNumberFormat="1" applyFont="1" applyFill="1" applyBorder="1" applyAlignment="1" applyProtection="1">
      <alignment horizontal="center" vertical="center" wrapText="1"/>
      <protection locked="0"/>
    </xf>
    <xf numFmtId="0" fontId="22" fillId="2" borderId="8" xfId="3" applyNumberFormat="1" applyFont="1" applyFill="1" applyBorder="1" applyAlignment="1" applyProtection="1">
      <alignment horizontal="center" vertical="center" wrapText="1"/>
      <protection locked="0"/>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2" borderId="0" xfId="3" applyNumberFormat="1" applyFont="1" applyFill="1" applyBorder="1" applyAlignment="1" applyProtection="1">
      <alignment horizontal="center" vertical="center"/>
      <protection locked="0"/>
    </xf>
    <xf numFmtId="0" fontId="22" fillId="2" borderId="0" xfId="0" applyFont="1" applyFill="1" applyAlignment="1">
      <alignment horizontal="center" vertical="center"/>
    </xf>
  </cellXfs>
  <cellStyles count="10">
    <cellStyle name="Обычный" xfId="0" builtinId="0"/>
    <cellStyle name="Обычный 2" xfId="1"/>
    <cellStyle name="Обычный_Лист1" xfId="4"/>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L181"/>
  <sheetViews>
    <sheetView showGridLines="0" tabSelected="1" view="pageBreakPreview" zoomScale="69" zoomScaleNormal="69" zoomScaleSheetLayoutView="69" workbookViewId="0"/>
  </sheetViews>
  <sheetFormatPr defaultRowHeight="16.5"/>
  <cols>
    <col min="1" max="1" width="2.140625" style="74" customWidth="1"/>
    <col min="2" max="2" width="68" style="74" customWidth="1"/>
    <col min="3" max="3" width="68.5703125" style="74" customWidth="1"/>
    <col min="4" max="4" width="28.42578125" style="74" customWidth="1"/>
    <col min="5" max="5" width="17.140625" style="74" customWidth="1"/>
    <col min="6" max="7" width="20.28515625" style="74" customWidth="1"/>
    <col min="8" max="8" width="22.42578125" style="74" customWidth="1"/>
    <col min="9" max="9" width="16.5703125" style="74" customWidth="1"/>
    <col min="10" max="10" width="15.28515625" style="74" customWidth="1"/>
    <col min="11" max="11" width="14.42578125" style="74" customWidth="1"/>
    <col min="12" max="12" width="15.42578125" style="74" customWidth="1"/>
    <col min="13" max="16384" width="9.140625" style="74"/>
  </cols>
  <sheetData>
    <row r="1" spans="1:11" ht="8.85" customHeight="1">
      <c r="A1" s="109"/>
      <c r="B1" s="109"/>
      <c r="C1" s="110"/>
      <c r="D1" s="109"/>
      <c r="E1" s="109"/>
      <c r="F1" s="109"/>
      <c r="G1" s="109"/>
      <c r="H1" s="109"/>
    </row>
    <row r="2" spans="1:11" ht="0.4" hidden="1" customHeight="1">
      <c r="A2" s="109"/>
      <c r="B2" s="109"/>
      <c r="C2" s="110"/>
      <c r="D2" s="109"/>
      <c r="E2" s="109"/>
      <c r="F2" s="109"/>
      <c r="G2" s="109"/>
      <c r="H2" s="109"/>
    </row>
    <row r="3" spans="1:11" ht="0.4" hidden="1" customHeight="1">
      <c r="A3" s="109"/>
      <c r="B3" s="109"/>
      <c r="C3" s="110"/>
      <c r="D3" s="109"/>
      <c r="E3" s="109"/>
      <c r="F3" s="109"/>
      <c r="G3" s="109"/>
      <c r="H3" s="109"/>
    </row>
    <row r="4" spans="1:11" ht="3.75" customHeight="1">
      <c r="A4" s="109"/>
      <c r="B4" s="111"/>
      <c r="C4" s="111"/>
      <c r="D4" s="109"/>
      <c r="E4" s="109"/>
      <c r="F4" s="109"/>
      <c r="G4" s="109"/>
      <c r="H4" s="112"/>
      <c r="I4" s="90"/>
      <c r="J4" s="90"/>
      <c r="K4" s="90"/>
    </row>
    <row r="5" spans="1:11" ht="2.25" customHeight="1">
      <c r="A5" s="109"/>
      <c r="B5" s="111"/>
      <c r="C5" s="111"/>
      <c r="D5" s="109"/>
      <c r="E5" s="109"/>
      <c r="F5" s="109"/>
      <c r="G5" s="109"/>
      <c r="H5" s="112"/>
      <c r="I5" s="90"/>
      <c r="J5" s="90"/>
      <c r="K5" s="90"/>
    </row>
    <row r="6" spans="1:11" ht="18" hidden="1" customHeight="1">
      <c r="A6" s="109"/>
      <c r="B6" s="91"/>
      <c r="C6" s="91"/>
      <c r="D6" s="91"/>
      <c r="E6" s="91"/>
      <c r="F6" s="92"/>
      <c r="G6" s="91"/>
      <c r="H6" s="91"/>
      <c r="I6" s="91"/>
      <c r="J6" s="91"/>
      <c r="K6" s="93"/>
    </row>
    <row r="7" spans="1:11" ht="3.75" customHeight="1">
      <c r="A7" s="109"/>
      <c r="B7" s="91"/>
      <c r="C7" s="91"/>
      <c r="D7" s="91"/>
      <c r="E7" s="91"/>
      <c r="F7" s="91"/>
      <c r="G7" s="91"/>
      <c r="H7" s="91"/>
      <c r="I7" s="91"/>
      <c r="J7" s="91"/>
      <c r="K7" s="93"/>
    </row>
    <row r="8" spans="1:11" ht="33.75" customHeight="1">
      <c r="A8" s="109"/>
      <c r="B8" s="91" t="s">
        <v>171</v>
      </c>
      <c r="C8" s="92"/>
      <c r="D8" s="92"/>
      <c r="E8" s="92"/>
      <c r="F8" s="92"/>
      <c r="G8" s="92"/>
      <c r="H8" s="113"/>
      <c r="I8" s="92"/>
      <c r="J8" s="92"/>
      <c r="K8" s="94"/>
    </row>
    <row r="9" spans="1:11" ht="12.75" customHeight="1">
      <c r="A9" s="109"/>
      <c r="B9" s="92"/>
      <c r="C9" s="92"/>
      <c r="D9" s="92"/>
      <c r="E9" s="92"/>
      <c r="F9" s="92"/>
      <c r="G9" s="92"/>
      <c r="H9" s="114" t="s">
        <v>22</v>
      </c>
      <c r="I9" s="92"/>
      <c r="J9" s="92"/>
      <c r="K9" s="94"/>
    </row>
    <row r="10" spans="1:11" ht="36" customHeight="1">
      <c r="A10" s="109"/>
      <c r="B10" s="186" t="s">
        <v>31</v>
      </c>
      <c r="C10" s="186"/>
      <c r="D10" s="186"/>
      <c r="E10" s="186"/>
      <c r="F10" s="186"/>
      <c r="G10" s="186"/>
      <c r="H10" s="186"/>
    </row>
    <row r="11" spans="1:11" ht="9.75" customHeight="1">
      <c r="A11" s="109"/>
      <c r="B11" s="111"/>
      <c r="C11" s="111"/>
      <c r="D11" s="109"/>
      <c r="E11" s="109"/>
      <c r="F11" s="109"/>
      <c r="G11" s="109"/>
      <c r="H11" s="109"/>
    </row>
    <row r="12" spans="1:11" ht="36.75" customHeight="1">
      <c r="A12" s="109"/>
      <c r="B12" s="187" t="s">
        <v>0</v>
      </c>
      <c r="C12" s="189" t="s">
        <v>2</v>
      </c>
      <c r="D12" s="190"/>
      <c r="E12" s="189" t="s">
        <v>5</v>
      </c>
      <c r="F12" s="191"/>
      <c r="G12" s="191"/>
      <c r="H12" s="190"/>
    </row>
    <row r="13" spans="1:11" ht="90.75" customHeight="1">
      <c r="A13" s="109"/>
      <c r="B13" s="188"/>
      <c r="C13" s="12" t="s">
        <v>3</v>
      </c>
      <c r="D13" s="14" t="s">
        <v>4</v>
      </c>
      <c r="E13" s="12" t="s">
        <v>133</v>
      </c>
      <c r="F13" s="13" t="s">
        <v>134</v>
      </c>
      <c r="G13" s="13" t="s">
        <v>135</v>
      </c>
      <c r="H13" s="14" t="s">
        <v>136</v>
      </c>
    </row>
    <row r="14" spans="1:11" ht="14.25" customHeight="1">
      <c r="A14" s="109"/>
      <c r="B14" s="157">
        <v>1</v>
      </c>
      <c r="C14" s="154">
        <v>2</v>
      </c>
      <c r="D14" s="157">
        <v>3</v>
      </c>
      <c r="E14" s="154">
        <v>4</v>
      </c>
      <c r="F14" s="157">
        <v>5</v>
      </c>
      <c r="G14" s="154">
        <v>6</v>
      </c>
      <c r="H14" s="157">
        <v>7</v>
      </c>
    </row>
    <row r="15" spans="1:11" ht="34.5" customHeight="1">
      <c r="A15" s="115"/>
      <c r="B15" s="89" t="s">
        <v>1</v>
      </c>
      <c r="C15" s="88"/>
      <c r="D15" s="88"/>
      <c r="E15" s="95"/>
      <c r="F15" s="95"/>
      <c r="G15" s="95"/>
      <c r="H15" s="96"/>
    </row>
    <row r="16" spans="1:11" ht="45" customHeight="1">
      <c r="A16" s="115"/>
      <c r="B16" s="194" t="s">
        <v>74</v>
      </c>
      <c r="C16" s="72" t="s">
        <v>47</v>
      </c>
      <c r="D16" s="73" t="s">
        <v>48</v>
      </c>
      <c r="E16" s="26">
        <v>256</v>
      </c>
      <c r="F16" s="26">
        <v>256</v>
      </c>
      <c r="G16" s="26">
        <v>256</v>
      </c>
      <c r="H16" s="26">
        <v>256</v>
      </c>
    </row>
    <row r="17" spans="1:8" ht="34.5" hidden="1" customHeight="1">
      <c r="A17" s="115"/>
      <c r="B17" s="194"/>
      <c r="C17" s="20"/>
      <c r="D17" s="20"/>
      <c r="E17" s="20"/>
      <c r="F17" s="20"/>
      <c r="G17" s="20"/>
      <c r="H17" s="20"/>
    </row>
    <row r="18" spans="1:8" ht="34.5" customHeight="1">
      <c r="A18" s="115"/>
      <c r="B18" s="87" t="s">
        <v>12</v>
      </c>
      <c r="C18" s="20"/>
      <c r="D18" s="20"/>
      <c r="E18" s="20">
        <f>E16+E17</f>
        <v>256</v>
      </c>
      <c r="F18" s="20">
        <f t="shared" ref="F18:H18" si="0">F16+F17</f>
        <v>256</v>
      </c>
      <c r="G18" s="20">
        <f t="shared" si="0"/>
        <v>256</v>
      </c>
      <c r="H18" s="20">
        <f t="shared" si="0"/>
        <v>256</v>
      </c>
    </row>
    <row r="19" spans="1:8" ht="34.5" customHeight="1">
      <c r="A19" s="115"/>
      <c r="B19" s="194" t="s">
        <v>75</v>
      </c>
      <c r="C19" s="72" t="s">
        <v>47</v>
      </c>
      <c r="D19" s="73" t="s">
        <v>48</v>
      </c>
      <c r="E19" s="26">
        <v>244</v>
      </c>
      <c r="F19" s="26">
        <v>244</v>
      </c>
      <c r="G19" s="26">
        <v>244</v>
      </c>
      <c r="H19" s="26">
        <v>244</v>
      </c>
    </row>
    <row r="20" spans="1:8" ht="34.5" hidden="1" customHeight="1">
      <c r="A20" s="115"/>
      <c r="B20" s="194"/>
      <c r="C20" s="20"/>
      <c r="D20" s="20"/>
      <c r="E20" s="20"/>
      <c r="F20" s="20"/>
      <c r="G20" s="20"/>
      <c r="H20" s="20"/>
    </row>
    <row r="21" spans="1:8" ht="34.5" customHeight="1">
      <c r="A21" s="115"/>
      <c r="B21" s="87" t="s">
        <v>12</v>
      </c>
      <c r="C21" s="20"/>
      <c r="D21" s="20"/>
      <c r="E21" s="20">
        <f>E19+E20</f>
        <v>244</v>
      </c>
      <c r="F21" s="20">
        <f t="shared" ref="F21:H21" si="1">F19+F20</f>
        <v>244</v>
      </c>
      <c r="G21" s="20">
        <f t="shared" si="1"/>
        <v>244</v>
      </c>
      <c r="H21" s="20">
        <f t="shared" si="1"/>
        <v>244</v>
      </c>
    </row>
    <row r="22" spans="1:8" ht="126.75" customHeight="1">
      <c r="A22" s="115"/>
      <c r="B22" s="194" t="s">
        <v>76</v>
      </c>
      <c r="C22" s="72" t="s">
        <v>47</v>
      </c>
      <c r="D22" s="73" t="s">
        <v>48</v>
      </c>
      <c r="E22" s="26">
        <v>200</v>
      </c>
      <c r="F22" s="26">
        <v>200</v>
      </c>
      <c r="G22" s="26">
        <v>200</v>
      </c>
      <c r="H22" s="26">
        <v>200</v>
      </c>
    </row>
    <row r="23" spans="1:8" ht="93" hidden="1" customHeight="1">
      <c r="A23" s="115"/>
      <c r="B23" s="194"/>
      <c r="C23" s="20"/>
      <c r="D23" s="20"/>
      <c r="E23" s="20"/>
      <c r="F23" s="20"/>
      <c r="G23" s="20"/>
      <c r="H23" s="20"/>
    </row>
    <row r="24" spans="1:8" ht="34.5" customHeight="1">
      <c r="A24" s="115"/>
      <c r="B24" s="87" t="s">
        <v>12</v>
      </c>
      <c r="C24" s="20"/>
      <c r="D24" s="20"/>
      <c r="E24" s="20">
        <f>E22+E23</f>
        <v>200</v>
      </c>
      <c r="F24" s="20">
        <f>F22+F23</f>
        <v>200</v>
      </c>
      <c r="G24" s="20">
        <f>G22+G23</f>
        <v>200</v>
      </c>
      <c r="H24" s="20">
        <f>H22+H23</f>
        <v>200</v>
      </c>
    </row>
    <row r="25" spans="1:8" ht="117" customHeight="1">
      <c r="A25" s="115"/>
      <c r="B25" s="194" t="s">
        <v>77</v>
      </c>
      <c r="C25" s="72" t="s">
        <v>47</v>
      </c>
      <c r="D25" s="73" t="s">
        <v>48</v>
      </c>
      <c r="E25" s="26">
        <v>40</v>
      </c>
      <c r="F25" s="26">
        <v>40</v>
      </c>
      <c r="G25" s="26">
        <v>40</v>
      </c>
      <c r="H25" s="26">
        <v>40</v>
      </c>
    </row>
    <row r="26" spans="1:8" ht="96" hidden="1" customHeight="1">
      <c r="A26" s="115"/>
      <c r="B26" s="194"/>
      <c r="C26" s="20"/>
      <c r="D26" s="20"/>
      <c r="E26" s="20"/>
      <c r="F26" s="20"/>
      <c r="G26" s="20"/>
      <c r="H26" s="20"/>
    </row>
    <row r="27" spans="1:8" ht="34.5" customHeight="1">
      <c r="A27" s="115"/>
      <c r="B27" s="87" t="s">
        <v>12</v>
      </c>
      <c r="C27" s="20"/>
      <c r="D27" s="20"/>
      <c r="E27" s="20">
        <f>E25+E26</f>
        <v>40</v>
      </c>
      <c r="F27" s="20">
        <f t="shared" ref="F27:H27" si="2">F25+F26</f>
        <v>40</v>
      </c>
      <c r="G27" s="20">
        <f t="shared" si="2"/>
        <v>40</v>
      </c>
      <c r="H27" s="20">
        <f t="shared" si="2"/>
        <v>40</v>
      </c>
    </row>
    <row r="28" spans="1:8" ht="34.5" customHeight="1">
      <c r="A28" s="115"/>
      <c r="B28" s="194" t="s">
        <v>78</v>
      </c>
      <c r="C28" s="72" t="s">
        <v>47</v>
      </c>
      <c r="D28" s="73" t="s">
        <v>48</v>
      </c>
      <c r="E28" s="26">
        <v>940</v>
      </c>
      <c r="F28" s="26">
        <v>845</v>
      </c>
      <c r="G28" s="26">
        <v>845</v>
      </c>
      <c r="H28" s="26">
        <v>845</v>
      </c>
    </row>
    <row r="29" spans="1:8" ht="34.5" hidden="1" customHeight="1">
      <c r="A29" s="115"/>
      <c r="B29" s="194"/>
      <c r="C29" s="20"/>
      <c r="D29" s="20"/>
      <c r="E29" s="20"/>
      <c r="F29" s="20"/>
      <c r="G29" s="20"/>
      <c r="H29" s="20"/>
    </row>
    <row r="30" spans="1:8" ht="34.5" customHeight="1">
      <c r="A30" s="115"/>
      <c r="B30" s="87" t="s">
        <v>12</v>
      </c>
      <c r="C30" s="20"/>
      <c r="D30" s="20"/>
      <c r="E30" s="20">
        <f>E28+E29</f>
        <v>940</v>
      </c>
      <c r="F30" s="20">
        <f t="shared" ref="F30:H30" si="3">F28+F29</f>
        <v>845</v>
      </c>
      <c r="G30" s="20">
        <f t="shared" si="3"/>
        <v>845</v>
      </c>
      <c r="H30" s="20">
        <f t="shared" si="3"/>
        <v>845</v>
      </c>
    </row>
    <row r="31" spans="1:8" ht="71.25" customHeight="1">
      <c r="A31" s="115"/>
      <c r="B31" s="194" t="s">
        <v>79</v>
      </c>
      <c r="C31" s="72" t="s">
        <v>47</v>
      </c>
      <c r="D31" s="73" t="s">
        <v>48</v>
      </c>
      <c r="E31" s="26">
        <v>766</v>
      </c>
      <c r="F31" s="26">
        <v>674</v>
      </c>
      <c r="G31" s="26">
        <v>674</v>
      </c>
      <c r="H31" s="26">
        <v>674</v>
      </c>
    </row>
    <row r="32" spans="1:8" ht="34.5" hidden="1" customHeight="1">
      <c r="A32" s="115"/>
      <c r="B32" s="194"/>
      <c r="C32" s="20"/>
      <c r="D32" s="20"/>
      <c r="E32" s="20"/>
      <c r="F32" s="20"/>
      <c r="G32" s="20"/>
      <c r="H32" s="20"/>
    </row>
    <row r="33" spans="1:10" ht="34.5" customHeight="1">
      <c r="A33" s="115"/>
      <c r="B33" s="87" t="s">
        <v>12</v>
      </c>
      <c r="C33" s="20"/>
      <c r="D33" s="20"/>
      <c r="E33" s="20">
        <f>E31+E32</f>
        <v>766</v>
      </c>
      <c r="F33" s="20">
        <f t="shared" ref="F33:H33" si="4">F31+F32</f>
        <v>674</v>
      </c>
      <c r="G33" s="20">
        <f t="shared" si="4"/>
        <v>674</v>
      </c>
      <c r="H33" s="20">
        <f t="shared" si="4"/>
        <v>674</v>
      </c>
    </row>
    <row r="34" spans="1:10" ht="82.5" customHeight="1">
      <c r="A34" s="115"/>
      <c r="B34" s="194" t="s">
        <v>80</v>
      </c>
      <c r="C34" s="72" t="s">
        <v>47</v>
      </c>
      <c r="D34" s="73" t="s">
        <v>48</v>
      </c>
      <c r="E34" s="26">
        <v>9</v>
      </c>
      <c r="F34" s="26">
        <v>42</v>
      </c>
      <c r="G34" s="26">
        <v>42</v>
      </c>
      <c r="H34" s="26">
        <v>42</v>
      </c>
    </row>
    <row r="35" spans="1:10" ht="34.5" hidden="1" customHeight="1">
      <c r="A35" s="115"/>
      <c r="B35" s="194"/>
      <c r="C35" s="20"/>
      <c r="D35" s="20"/>
      <c r="E35" s="20"/>
      <c r="F35" s="20"/>
      <c r="G35" s="20"/>
      <c r="H35" s="20"/>
    </row>
    <row r="36" spans="1:10" ht="34.5" customHeight="1">
      <c r="A36" s="115"/>
      <c r="B36" s="87" t="s">
        <v>12</v>
      </c>
      <c r="C36" s="20"/>
      <c r="D36" s="20"/>
      <c r="E36" s="20">
        <f>E34+E35</f>
        <v>9</v>
      </c>
      <c r="F36" s="20">
        <f t="shared" ref="F36:H36" si="5">F34+F35</f>
        <v>42</v>
      </c>
      <c r="G36" s="20">
        <f t="shared" si="5"/>
        <v>42</v>
      </c>
      <c r="H36" s="20">
        <f t="shared" si="5"/>
        <v>42</v>
      </c>
    </row>
    <row r="37" spans="1:10" ht="79.5" customHeight="1">
      <c r="A37" s="115"/>
      <c r="B37" s="194" t="s">
        <v>81</v>
      </c>
      <c r="C37" s="72" t="s">
        <v>47</v>
      </c>
      <c r="D37" s="73" t="s">
        <v>48</v>
      </c>
      <c r="E37" s="26">
        <v>192</v>
      </c>
      <c r="F37" s="26">
        <v>172</v>
      </c>
      <c r="G37" s="26">
        <v>172</v>
      </c>
      <c r="H37" s="26">
        <v>172</v>
      </c>
    </row>
    <row r="38" spans="1:10" ht="47.25" hidden="1" customHeight="1">
      <c r="A38" s="115"/>
      <c r="B38" s="194"/>
      <c r="C38" s="20"/>
      <c r="D38" s="20"/>
      <c r="E38" s="20"/>
      <c r="F38" s="20"/>
      <c r="G38" s="20"/>
      <c r="H38" s="20"/>
    </row>
    <row r="39" spans="1:10" ht="34.5" customHeight="1">
      <c r="A39" s="115"/>
      <c r="B39" s="87" t="s">
        <v>12</v>
      </c>
      <c r="C39" s="20"/>
      <c r="D39" s="20"/>
      <c r="E39" s="20">
        <f>E37+E38</f>
        <v>192</v>
      </c>
      <c r="F39" s="20">
        <f t="shared" ref="F39:H39" si="6">F37+F38</f>
        <v>172</v>
      </c>
      <c r="G39" s="20">
        <f t="shared" si="6"/>
        <v>172</v>
      </c>
      <c r="H39" s="20">
        <f t="shared" si="6"/>
        <v>172</v>
      </c>
    </row>
    <row r="40" spans="1:10" ht="90.75" customHeight="1">
      <c r="A40" s="115"/>
      <c r="B40" s="194" t="s">
        <v>127</v>
      </c>
      <c r="C40" s="72" t="s">
        <v>47</v>
      </c>
      <c r="D40" s="73" t="s">
        <v>48</v>
      </c>
      <c r="E40" s="26">
        <v>144</v>
      </c>
      <c r="F40" s="26">
        <v>233</v>
      </c>
      <c r="G40" s="26">
        <v>233</v>
      </c>
      <c r="H40" s="26">
        <v>233</v>
      </c>
    </row>
    <row r="41" spans="1:10" ht="53.25" hidden="1" customHeight="1">
      <c r="A41" s="115"/>
      <c r="B41" s="194"/>
      <c r="C41" s="20"/>
      <c r="D41" s="20"/>
      <c r="E41" s="20"/>
      <c r="F41" s="20"/>
      <c r="G41" s="20"/>
      <c r="H41" s="20"/>
    </row>
    <row r="42" spans="1:10" ht="34.5" customHeight="1">
      <c r="A42" s="115"/>
      <c r="B42" s="87" t="s">
        <v>12</v>
      </c>
      <c r="C42" s="20"/>
      <c r="D42" s="20"/>
      <c r="E42" s="20">
        <f>E40+E41</f>
        <v>144</v>
      </c>
      <c r="F42" s="20">
        <f t="shared" ref="F42:H42" si="7">F40+F41</f>
        <v>233</v>
      </c>
      <c r="G42" s="20">
        <f t="shared" si="7"/>
        <v>233</v>
      </c>
      <c r="H42" s="20">
        <f t="shared" si="7"/>
        <v>233</v>
      </c>
    </row>
    <row r="43" spans="1:10" ht="75.75" customHeight="1">
      <c r="A43" s="115"/>
      <c r="B43" s="194" t="s">
        <v>82</v>
      </c>
      <c r="C43" s="72" t="s">
        <v>47</v>
      </c>
      <c r="D43" s="73" t="s">
        <v>48</v>
      </c>
      <c r="E43" s="26">
        <v>339</v>
      </c>
      <c r="F43" s="26">
        <v>341</v>
      </c>
      <c r="G43" s="26">
        <v>341</v>
      </c>
      <c r="H43" s="26">
        <v>341</v>
      </c>
    </row>
    <row r="44" spans="1:10" ht="34.5" hidden="1" customHeight="1">
      <c r="A44" s="115"/>
      <c r="B44" s="194"/>
      <c r="C44" s="20"/>
      <c r="D44" s="20"/>
      <c r="E44" s="20"/>
      <c r="F44" s="20"/>
      <c r="G44" s="20"/>
      <c r="H44" s="20"/>
    </row>
    <row r="45" spans="1:10" ht="34.5" customHeight="1">
      <c r="A45" s="115"/>
      <c r="B45" s="87" t="s">
        <v>12</v>
      </c>
      <c r="C45" s="20"/>
      <c r="D45" s="20"/>
      <c r="E45" s="20">
        <f>E43+E44</f>
        <v>339</v>
      </c>
      <c r="F45" s="20">
        <f t="shared" ref="F45:H45" si="8">F43+F44</f>
        <v>341</v>
      </c>
      <c r="G45" s="20">
        <f t="shared" si="8"/>
        <v>341</v>
      </c>
      <c r="H45" s="20">
        <f t="shared" si="8"/>
        <v>341</v>
      </c>
    </row>
    <row r="46" spans="1:10" ht="96.75" customHeight="1">
      <c r="A46" s="115"/>
      <c r="B46" s="194" t="s">
        <v>128</v>
      </c>
      <c r="C46" s="72" t="s">
        <v>47</v>
      </c>
      <c r="D46" s="73" t="s">
        <v>48</v>
      </c>
      <c r="E46" s="26">
        <v>1376</v>
      </c>
      <c r="F46" s="26">
        <v>1361</v>
      </c>
      <c r="G46" s="26">
        <v>1361</v>
      </c>
      <c r="H46" s="26">
        <v>1361</v>
      </c>
      <c r="I46" s="97"/>
      <c r="J46" s="97"/>
    </row>
    <row r="47" spans="1:10" ht="61.5" hidden="1" customHeight="1">
      <c r="A47" s="115"/>
      <c r="B47" s="194"/>
      <c r="C47" s="20"/>
      <c r="D47" s="20"/>
      <c r="E47" s="20"/>
      <c r="F47" s="20"/>
      <c r="G47" s="20"/>
      <c r="H47" s="20"/>
    </row>
    <row r="48" spans="1:10" ht="34.5" customHeight="1">
      <c r="A48" s="115"/>
      <c r="B48" s="87" t="s">
        <v>12</v>
      </c>
      <c r="C48" s="20"/>
      <c r="D48" s="20"/>
      <c r="E48" s="20">
        <f>E46+E47</f>
        <v>1376</v>
      </c>
      <c r="F48" s="20">
        <f t="shared" ref="F48:H48" si="9">F46+F47</f>
        <v>1361</v>
      </c>
      <c r="G48" s="20">
        <f t="shared" si="9"/>
        <v>1361</v>
      </c>
      <c r="H48" s="20">
        <f t="shared" si="9"/>
        <v>1361</v>
      </c>
    </row>
    <row r="49" spans="1:8" ht="94.5" customHeight="1">
      <c r="A49" s="115"/>
      <c r="B49" s="194" t="s">
        <v>83</v>
      </c>
      <c r="C49" s="72" t="s">
        <v>47</v>
      </c>
      <c r="D49" s="73" t="s">
        <v>48</v>
      </c>
      <c r="E49" s="26">
        <v>233</v>
      </c>
      <c r="F49" s="26">
        <v>232</v>
      </c>
      <c r="G49" s="26">
        <v>232</v>
      </c>
      <c r="H49" s="26">
        <v>232</v>
      </c>
    </row>
    <row r="50" spans="1:8" ht="34.5" hidden="1" customHeight="1">
      <c r="A50" s="115"/>
      <c r="B50" s="194"/>
      <c r="C50" s="20"/>
      <c r="D50" s="20"/>
      <c r="E50" s="20"/>
      <c r="F50" s="20"/>
      <c r="G50" s="20"/>
      <c r="H50" s="20"/>
    </row>
    <row r="51" spans="1:8" ht="39.75" customHeight="1">
      <c r="A51" s="115"/>
      <c r="B51" s="87" t="s">
        <v>12</v>
      </c>
      <c r="C51" s="20"/>
      <c r="D51" s="20"/>
      <c r="E51" s="20">
        <f>E49+E50</f>
        <v>233</v>
      </c>
      <c r="F51" s="20">
        <f t="shared" ref="F51:H51" si="10">F49+F50</f>
        <v>232</v>
      </c>
      <c r="G51" s="20">
        <f t="shared" si="10"/>
        <v>232</v>
      </c>
      <c r="H51" s="20">
        <f t="shared" si="10"/>
        <v>232</v>
      </c>
    </row>
    <row r="52" spans="1:8" ht="54" customHeight="1">
      <c r="A52" s="115"/>
      <c r="B52" s="194" t="s">
        <v>84</v>
      </c>
      <c r="C52" s="72" t="s">
        <v>47</v>
      </c>
      <c r="D52" s="73" t="s">
        <v>48</v>
      </c>
      <c r="E52" s="26">
        <v>148</v>
      </c>
      <c r="F52" s="26">
        <v>163</v>
      </c>
      <c r="G52" s="26">
        <v>163</v>
      </c>
      <c r="H52" s="26">
        <v>163</v>
      </c>
    </row>
    <row r="53" spans="1:8" ht="23.25" hidden="1" customHeight="1">
      <c r="A53" s="115"/>
      <c r="B53" s="194"/>
      <c r="C53" s="20"/>
      <c r="D53" s="20"/>
      <c r="E53" s="20"/>
      <c r="F53" s="20"/>
      <c r="G53" s="20"/>
      <c r="H53" s="20"/>
    </row>
    <row r="54" spans="1:8" ht="42.75" customHeight="1">
      <c r="A54" s="115"/>
      <c r="B54" s="87" t="s">
        <v>12</v>
      </c>
      <c r="C54" s="20"/>
      <c r="D54" s="20"/>
      <c r="E54" s="20">
        <f>E52+E53</f>
        <v>148</v>
      </c>
      <c r="F54" s="20">
        <f t="shared" ref="F54:H54" si="11">F52+F53</f>
        <v>163</v>
      </c>
      <c r="G54" s="20">
        <f t="shared" si="11"/>
        <v>163</v>
      </c>
      <c r="H54" s="20">
        <f t="shared" si="11"/>
        <v>163</v>
      </c>
    </row>
    <row r="55" spans="1:8" ht="34.5" customHeight="1">
      <c r="A55" s="115"/>
      <c r="B55" s="194" t="s">
        <v>85</v>
      </c>
      <c r="C55" s="72" t="s">
        <v>47</v>
      </c>
      <c r="D55" s="73" t="s">
        <v>48</v>
      </c>
      <c r="E55" s="26">
        <v>210</v>
      </c>
      <c r="F55" s="26">
        <v>201</v>
      </c>
      <c r="G55" s="26">
        <v>201</v>
      </c>
      <c r="H55" s="26">
        <v>201</v>
      </c>
    </row>
    <row r="56" spans="1:8" ht="19.5" hidden="1" customHeight="1">
      <c r="A56" s="115"/>
      <c r="B56" s="194"/>
      <c r="C56" s="20"/>
      <c r="D56" s="20"/>
      <c r="E56" s="20"/>
      <c r="F56" s="20"/>
      <c r="G56" s="20"/>
      <c r="H56" s="20"/>
    </row>
    <row r="57" spans="1:8" ht="34.5" customHeight="1">
      <c r="A57" s="115"/>
      <c r="B57" s="87" t="s">
        <v>12</v>
      </c>
      <c r="C57" s="20"/>
      <c r="D57" s="20"/>
      <c r="E57" s="20">
        <f>E55+E56</f>
        <v>210</v>
      </c>
      <c r="F57" s="20">
        <f t="shared" ref="F57:H57" si="12">F55+F56</f>
        <v>201</v>
      </c>
      <c r="G57" s="20">
        <f t="shared" si="12"/>
        <v>201</v>
      </c>
      <c r="H57" s="20">
        <f t="shared" si="12"/>
        <v>201</v>
      </c>
    </row>
    <row r="58" spans="1:8" ht="30" customHeight="1">
      <c r="A58" s="115"/>
      <c r="B58" s="194" t="s">
        <v>64</v>
      </c>
      <c r="C58" s="72" t="s">
        <v>47</v>
      </c>
      <c r="D58" s="73" t="s">
        <v>48</v>
      </c>
      <c r="E58" s="26">
        <v>571</v>
      </c>
      <c r="F58" s="26">
        <v>624</v>
      </c>
      <c r="G58" s="26">
        <v>624</v>
      </c>
      <c r="H58" s="26">
        <v>624</v>
      </c>
    </row>
    <row r="59" spans="1:8" ht="10.5" hidden="1" customHeight="1">
      <c r="A59" s="115"/>
      <c r="B59" s="194"/>
      <c r="C59" s="20"/>
      <c r="D59" s="20"/>
      <c r="E59" s="20"/>
      <c r="F59" s="20"/>
      <c r="G59" s="20"/>
      <c r="H59" s="20"/>
    </row>
    <row r="60" spans="1:8" ht="34.5" customHeight="1">
      <c r="A60" s="115"/>
      <c r="B60" s="87" t="s">
        <v>12</v>
      </c>
      <c r="C60" s="20"/>
      <c r="D60" s="20"/>
      <c r="E60" s="20">
        <f>E58+E59</f>
        <v>571</v>
      </c>
      <c r="F60" s="20">
        <f t="shared" ref="F60:H60" si="13">F58+F59</f>
        <v>624</v>
      </c>
      <c r="G60" s="20">
        <f t="shared" si="13"/>
        <v>624</v>
      </c>
      <c r="H60" s="20">
        <f t="shared" si="13"/>
        <v>624</v>
      </c>
    </row>
    <row r="61" spans="1:8" ht="84.75" customHeight="1">
      <c r="A61" s="115"/>
      <c r="B61" s="194" t="s">
        <v>86</v>
      </c>
      <c r="C61" s="72" t="s">
        <v>47</v>
      </c>
      <c r="D61" s="73" t="s">
        <v>48</v>
      </c>
      <c r="E61" s="26">
        <v>36</v>
      </c>
      <c r="F61" s="26">
        <v>30</v>
      </c>
      <c r="G61" s="26">
        <v>30</v>
      </c>
      <c r="H61" s="26">
        <v>30</v>
      </c>
    </row>
    <row r="62" spans="1:8" ht="34.5" hidden="1" customHeight="1">
      <c r="A62" s="115"/>
      <c r="B62" s="194"/>
      <c r="C62" s="20"/>
      <c r="D62" s="20"/>
      <c r="E62" s="20"/>
      <c r="F62" s="20"/>
      <c r="G62" s="20"/>
      <c r="H62" s="20"/>
    </row>
    <row r="63" spans="1:8" ht="34.5" customHeight="1">
      <c r="A63" s="115"/>
      <c r="B63" s="87" t="s">
        <v>12</v>
      </c>
      <c r="C63" s="20"/>
      <c r="D63" s="20"/>
      <c r="E63" s="20">
        <f>E61+E62</f>
        <v>36</v>
      </c>
      <c r="F63" s="20">
        <f>F61+F62</f>
        <v>30</v>
      </c>
      <c r="G63" s="20">
        <f>G61+G62</f>
        <v>30</v>
      </c>
      <c r="H63" s="20">
        <f>H61+H62</f>
        <v>30</v>
      </c>
    </row>
    <row r="64" spans="1:8" ht="81" customHeight="1">
      <c r="A64" s="115"/>
      <c r="B64" s="194" t="s">
        <v>87</v>
      </c>
      <c r="C64" s="72" t="s">
        <v>47</v>
      </c>
      <c r="D64" s="73" t="s">
        <v>48</v>
      </c>
      <c r="E64" s="26">
        <v>57</v>
      </c>
      <c r="F64" s="26">
        <v>48</v>
      </c>
      <c r="G64" s="26">
        <v>48</v>
      </c>
      <c r="H64" s="26">
        <v>48</v>
      </c>
    </row>
    <row r="65" spans="1:8" ht="34.5" hidden="1" customHeight="1">
      <c r="A65" s="115"/>
      <c r="B65" s="194"/>
      <c r="C65" s="20"/>
      <c r="D65" s="20"/>
      <c r="E65" s="20"/>
      <c r="F65" s="20"/>
      <c r="G65" s="20"/>
      <c r="H65" s="20"/>
    </row>
    <row r="66" spans="1:8" ht="34.5" customHeight="1">
      <c r="A66" s="115"/>
      <c r="B66" s="87" t="s">
        <v>12</v>
      </c>
      <c r="C66" s="20"/>
      <c r="D66" s="20"/>
      <c r="E66" s="20">
        <f>E64+E65</f>
        <v>57</v>
      </c>
      <c r="F66" s="20">
        <f t="shared" ref="F66:H66" si="14">F64+F65</f>
        <v>48</v>
      </c>
      <c r="G66" s="20">
        <f t="shared" si="14"/>
        <v>48</v>
      </c>
      <c r="H66" s="20">
        <f t="shared" si="14"/>
        <v>48</v>
      </c>
    </row>
    <row r="67" spans="1:8" ht="78" customHeight="1">
      <c r="A67" s="115"/>
      <c r="B67" s="194" t="s">
        <v>90</v>
      </c>
      <c r="C67" s="72" t="s">
        <v>47</v>
      </c>
      <c r="D67" s="73" t="s">
        <v>48</v>
      </c>
      <c r="E67" s="26">
        <v>4</v>
      </c>
      <c r="F67" s="26">
        <v>8</v>
      </c>
      <c r="G67" s="26">
        <v>8</v>
      </c>
      <c r="H67" s="26">
        <v>8</v>
      </c>
    </row>
    <row r="68" spans="1:8" ht="34.5" hidden="1" customHeight="1">
      <c r="A68" s="115"/>
      <c r="B68" s="194"/>
      <c r="C68" s="20"/>
      <c r="D68" s="20"/>
      <c r="E68" s="20"/>
      <c r="F68" s="20"/>
      <c r="G68" s="20"/>
      <c r="H68" s="20"/>
    </row>
    <row r="69" spans="1:8" ht="34.5" customHeight="1">
      <c r="A69" s="115"/>
      <c r="B69" s="87" t="s">
        <v>12</v>
      </c>
      <c r="C69" s="20"/>
      <c r="D69" s="20"/>
      <c r="E69" s="20">
        <v>4</v>
      </c>
      <c r="F69" s="20">
        <v>10</v>
      </c>
      <c r="G69" s="20">
        <v>10</v>
      </c>
      <c r="H69" s="20">
        <v>10</v>
      </c>
    </row>
    <row r="70" spans="1:8" ht="34.5" hidden="1" customHeight="1">
      <c r="A70" s="115"/>
      <c r="B70" s="194" t="s">
        <v>88</v>
      </c>
      <c r="C70" s="72" t="s">
        <v>47</v>
      </c>
      <c r="D70" s="73" t="s">
        <v>48</v>
      </c>
      <c r="E70" s="20"/>
      <c r="F70" s="20"/>
      <c r="G70" s="20"/>
      <c r="H70" s="20"/>
    </row>
    <row r="71" spans="1:8" ht="34.5" hidden="1" customHeight="1">
      <c r="A71" s="115"/>
      <c r="B71" s="194"/>
      <c r="C71" s="20"/>
      <c r="D71" s="20"/>
      <c r="E71" s="20"/>
      <c r="F71" s="20"/>
      <c r="G71" s="20"/>
      <c r="H71" s="20"/>
    </row>
    <row r="72" spans="1:8" ht="34.5" hidden="1" customHeight="1">
      <c r="A72" s="115"/>
      <c r="B72" s="87" t="s">
        <v>12</v>
      </c>
      <c r="C72" s="20"/>
      <c r="D72" s="20"/>
      <c r="E72" s="20">
        <f t="shared" ref="E72:H72" si="15">E70+E71</f>
        <v>0</v>
      </c>
      <c r="F72" s="20">
        <f t="shared" si="15"/>
        <v>0</v>
      </c>
      <c r="G72" s="20">
        <f t="shared" si="15"/>
        <v>0</v>
      </c>
      <c r="H72" s="20">
        <f t="shared" si="15"/>
        <v>0</v>
      </c>
    </row>
    <row r="73" spans="1:8" ht="101.25" customHeight="1">
      <c r="A73" s="115"/>
      <c r="B73" s="194" t="s">
        <v>89</v>
      </c>
      <c r="C73" s="72" t="s">
        <v>47</v>
      </c>
      <c r="D73" s="73" t="s">
        <v>48</v>
      </c>
      <c r="E73" s="20">
        <v>0</v>
      </c>
      <c r="F73" s="20">
        <v>3</v>
      </c>
      <c r="G73" s="20">
        <v>3</v>
      </c>
      <c r="H73" s="20">
        <v>3</v>
      </c>
    </row>
    <row r="74" spans="1:8" ht="60.75" hidden="1" customHeight="1">
      <c r="A74" s="115"/>
      <c r="B74" s="194"/>
      <c r="C74" s="20"/>
      <c r="D74" s="20"/>
      <c r="E74" s="20"/>
      <c r="F74" s="20"/>
      <c r="G74" s="20"/>
      <c r="H74" s="20"/>
    </row>
    <row r="75" spans="1:8" ht="34.5" customHeight="1">
      <c r="A75" s="115"/>
      <c r="B75" s="87" t="s">
        <v>12</v>
      </c>
      <c r="C75" s="20"/>
      <c r="D75" s="20"/>
      <c r="E75" s="20">
        <f t="shared" ref="E75:H75" si="16">E73+E74</f>
        <v>0</v>
      </c>
      <c r="F75" s="20">
        <f t="shared" si="16"/>
        <v>3</v>
      </c>
      <c r="G75" s="20">
        <f t="shared" si="16"/>
        <v>3</v>
      </c>
      <c r="H75" s="20">
        <f t="shared" si="16"/>
        <v>3</v>
      </c>
    </row>
    <row r="76" spans="1:8" ht="95.25" customHeight="1">
      <c r="A76" s="115"/>
      <c r="B76" s="194" t="s">
        <v>129</v>
      </c>
      <c r="C76" s="72" t="s">
        <v>47</v>
      </c>
      <c r="D76" s="73" t="s">
        <v>48</v>
      </c>
      <c r="E76" s="20">
        <v>0</v>
      </c>
      <c r="F76" s="20">
        <v>1</v>
      </c>
      <c r="G76" s="20">
        <v>1</v>
      </c>
      <c r="H76" s="20">
        <v>1</v>
      </c>
    </row>
    <row r="77" spans="1:8" ht="73.5" hidden="1" customHeight="1">
      <c r="A77" s="115"/>
      <c r="B77" s="194"/>
      <c r="C77" s="20"/>
      <c r="D77" s="20"/>
      <c r="E77" s="20"/>
      <c r="F77" s="20"/>
      <c r="G77" s="20"/>
      <c r="H77" s="20"/>
    </row>
    <row r="78" spans="1:8" ht="34.5" customHeight="1">
      <c r="A78" s="115"/>
      <c r="B78" s="87" t="s">
        <v>12</v>
      </c>
      <c r="C78" s="20"/>
      <c r="D78" s="20"/>
      <c r="E78" s="20">
        <f t="shared" ref="E78:H78" si="17">E76+E77</f>
        <v>0</v>
      </c>
      <c r="F78" s="20">
        <f t="shared" si="17"/>
        <v>1</v>
      </c>
      <c r="G78" s="20">
        <f t="shared" si="17"/>
        <v>1</v>
      </c>
      <c r="H78" s="20">
        <f t="shared" si="17"/>
        <v>1</v>
      </c>
    </row>
    <row r="79" spans="1:8" ht="34.5" customHeight="1">
      <c r="A79" s="115"/>
      <c r="B79" s="194" t="s">
        <v>130</v>
      </c>
      <c r="C79" s="72" t="s">
        <v>47</v>
      </c>
      <c r="D79" s="73" t="s">
        <v>48</v>
      </c>
      <c r="E79" s="20">
        <v>18</v>
      </c>
      <c r="F79" s="20">
        <v>44</v>
      </c>
      <c r="G79" s="20">
        <v>44</v>
      </c>
      <c r="H79" s="20">
        <v>44</v>
      </c>
    </row>
    <row r="80" spans="1:8" ht="34.5" hidden="1" customHeight="1">
      <c r="A80" s="115"/>
      <c r="B80" s="194"/>
      <c r="C80" s="20"/>
      <c r="D80" s="20"/>
      <c r="E80" s="20"/>
      <c r="F80" s="20"/>
      <c r="G80" s="20"/>
      <c r="H80" s="20"/>
    </row>
    <row r="81" spans="1:9" ht="34.5" customHeight="1">
      <c r="A81" s="115"/>
      <c r="B81" s="87" t="s">
        <v>12</v>
      </c>
      <c r="C81" s="20"/>
      <c r="D81" s="20"/>
      <c r="E81" s="20">
        <f>E79+E80</f>
        <v>18</v>
      </c>
      <c r="F81" s="20">
        <f>F79+F80</f>
        <v>44</v>
      </c>
      <c r="G81" s="20">
        <f>G79+G80</f>
        <v>44</v>
      </c>
      <c r="H81" s="20">
        <f>H79+H80</f>
        <v>44</v>
      </c>
    </row>
    <row r="82" spans="1:9" ht="65.25" customHeight="1">
      <c r="A82" s="115"/>
      <c r="B82" s="85" t="s">
        <v>137</v>
      </c>
      <c r="C82" s="54" t="s">
        <v>47</v>
      </c>
      <c r="D82" s="55" t="s">
        <v>48</v>
      </c>
      <c r="E82" s="20">
        <v>0</v>
      </c>
      <c r="F82" s="20">
        <v>35</v>
      </c>
      <c r="G82" s="20">
        <v>35</v>
      </c>
      <c r="H82" s="20">
        <v>35</v>
      </c>
      <c r="I82" s="56" t="s">
        <v>138</v>
      </c>
    </row>
    <row r="83" spans="1:9" ht="34.5" customHeight="1">
      <c r="A83" s="115"/>
      <c r="B83" s="86" t="s">
        <v>12</v>
      </c>
      <c r="C83" s="53"/>
      <c r="D83" s="53"/>
      <c r="E83" s="20">
        <f>E82</f>
        <v>0</v>
      </c>
      <c r="F83" s="20">
        <f t="shared" ref="F83:H83" si="18">F82</f>
        <v>35</v>
      </c>
      <c r="G83" s="20">
        <f t="shared" si="18"/>
        <v>35</v>
      </c>
      <c r="H83" s="20">
        <f t="shared" si="18"/>
        <v>35</v>
      </c>
    </row>
    <row r="84" spans="1:9" ht="42.75" customHeight="1">
      <c r="A84" s="115"/>
      <c r="B84" s="194" t="s">
        <v>44</v>
      </c>
      <c r="C84" s="20" t="s">
        <v>58</v>
      </c>
      <c r="D84" s="20" t="s">
        <v>49</v>
      </c>
      <c r="E84" s="20">
        <v>799646</v>
      </c>
      <c r="F84" s="20">
        <v>711156</v>
      </c>
      <c r="G84" s="20">
        <v>711156</v>
      </c>
      <c r="H84" s="20">
        <v>711156</v>
      </c>
    </row>
    <row r="85" spans="1:9" ht="42.75" customHeight="1">
      <c r="A85" s="115"/>
      <c r="B85" s="194"/>
      <c r="C85" s="20" t="s">
        <v>62</v>
      </c>
      <c r="D85" s="20" t="s">
        <v>49</v>
      </c>
      <c r="E85" s="20">
        <v>144480</v>
      </c>
      <c r="F85" s="20">
        <v>144480</v>
      </c>
      <c r="G85" s="20">
        <v>144480</v>
      </c>
      <c r="H85" s="20">
        <v>144480</v>
      </c>
    </row>
    <row r="86" spans="1:9" ht="42.75" customHeight="1">
      <c r="A86" s="115"/>
      <c r="B86" s="87" t="s">
        <v>12</v>
      </c>
      <c r="C86" s="20"/>
      <c r="D86" s="20"/>
      <c r="E86" s="20">
        <f>E84+E85</f>
        <v>944126</v>
      </c>
      <c r="F86" s="20">
        <f t="shared" ref="F86:H86" si="19">F84+F85</f>
        <v>855636</v>
      </c>
      <c r="G86" s="20">
        <f t="shared" si="19"/>
        <v>855636</v>
      </c>
      <c r="H86" s="20">
        <f t="shared" si="19"/>
        <v>855636</v>
      </c>
    </row>
    <row r="87" spans="1:9" ht="34.5" customHeight="1">
      <c r="A87" s="115"/>
      <c r="B87" s="194" t="s">
        <v>96</v>
      </c>
      <c r="C87" s="20" t="s">
        <v>60</v>
      </c>
      <c r="D87" s="20" t="s">
        <v>68</v>
      </c>
      <c r="E87" s="20">
        <v>25</v>
      </c>
      <c r="F87" s="20">
        <v>25</v>
      </c>
      <c r="G87" s="20">
        <v>25</v>
      </c>
      <c r="H87" s="20">
        <v>25</v>
      </c>
    </row>
    <row r="88" spans="1:9" ht="34.5" hidden="1" customHeight="1">
      <c r="A88" s="115"/>
      <c r="B88" s="194"/>
      <c r="C88" s="20"/>
      <c r="D88" s="20"/>
      <c r="E88" s="20"/>
      <c r="F88" s="20"/>
      <c r="G88" s="20"/>
      <c r="H88" s="20"/>
    </row>
    <row r="89" spans="1:9" ht="34.5" customHeight="1">
      <c r="A89" s="115"/>
      <c r="B89" s="87" t="s">
        <v>12</v>
      </c>
      <c r="C89" s="20"/>
      <c r="D89" s="20"/>
      <c r="E89" s="20">
        <f>E87+E88</f>
        <v>25</v>
      </c>
      <c r="F89" s="20">
        <f t="shared" ref="F89:H89" si="20">F87+F88</f>
        <v>25</v>
      </c>
      <c r="G89" s="20">
        <f t="shared" si="20"/>
        <v>25</v>
      </c>
      <c r="H89" s="20">
        <f t="shared" si="20"/>
        <v>25</v>
      </c>
    </row>
    <row r="90" spans="1:9" ht="34.5" customHeight="1">
      <c r="A90" s="115"/>
      <c r="B90" s="198" t="s">
        <v>46</v>
      </c>
      <c r="C90" s="20" t="s">
        <v>47</v>
      </c>
      <c r="D90" s="20" t="s">
        <v>48</v>
      </c>
      <c r="E90" s="20">
        <v>3571</v>
      </c>
      <c r="F90" s="20">
        <v>3768</v>
      </c>
      <c r="G90" s="20">
        <v>3768</v>
      </c>
      <c r="H90" s="20">
        <v>3768</v>
      </c>
    </row>
    <row r="91" spans="1:9" ht="34.5" customHeight="1">
      <c r="A91" s="115"/>
      <c r="B91" s="199"/>
      <c r="C91" s="20" t="s">
        <v>47</v>
      </c>
      <c r="D91" s="20" t="s">
        <v>48</v>
      </c>
      <c r="E91" s="20">
        <v>3504</v>
      </c>
      <c r="F91" s="20">
        <v>3638</v>
      </c>
      <c r="G91" s="20">
        <v>3638</v>
      </c>
      <c r="H91" s="20">
        <v>3638</v>
      </c>
    </row>
    <row r="92" spans="1:9" ht="34.5" customHeight="1">
      <c r="A92" s="115"/>
      <c r="B92" s="87" t="s">
        <v>12</v>
      </c>
      <c r="C92" s="20"/>
      <c r="D92" s="20"/>
      <c r="E92" s="20">
        <f>E90+E91</f>
        <v>7075</v>
      </c>
      <c r="F92" s="20">
        <f t="shared" ref="F92:H92" si="21">F90+F91</f>
        <v>7406</v>
      </c>
      <c r="G92" s="20">
        <f t="shared" si="21"/>
        <v>7406</v>
      </c>
      <c r="H92" s="20">
        <f t="shared" si="21"/>
        <v>7406</v>
      </c>
    </row>
    <row r="93" spans="1:9" ht="34.5" customHeight="1">
      <c r="A93" s="115"/>
      <c r="B93" s="192" t="s">
        <v>45</v>
      </c>
      <c r="C93" s="20" t="s">
        <v>47</v>
      </c>
      <c r="D93" s="20" t="s">
        <v>48</v>
      </c>
      <c r="E93" s="20">
        <v>4627</v>
      </c>
      <c r="F93" s="20">
        <v>4798</v>
      </c>
      <c r="G93" s="20">
        <v>4798</v>
      </c>
      <c r="H93" s="20">
        <v>4798</v>
      </c>
    </row>
    <row r="94" spans="1:9" ht="34.5" customHeight="1">
      <c r="A94" s="115"/>
      <c r="B94" s="193"/>
      <c r="C94" s="20" t="s">
        <v>47</v>
      </c>
      <c r="D94" s="20" t="s">
        <v>48</v>
      </c>
      <c r="E94" s="20">
        <v>3563</v>
      </c>
      <c r="F94" s="20">
        <v>3652</v>
      </c>
      <c r="G94" s="20">
        <v>3652</v>
      </c>
      <c r="H94" s="20">
        <v>3652</v>
      </c>
    </row>
    <row r="95" spans="1:9" ht="34.5" customHeight="1">
      <c r="A95" s="115"/>
      <c r="B95" s="87" t="s">
        <v>12</v>
      </c>
      <c r="C95" s="20"/>
      <c r="D95" s="20"/>
      <c r="E95" s="20">
        <f>E93+E94</f>
        <v>8190</v>
      </c>
      <c r="F95" s="20">
        <f t="shared" ref="F95:H95" si="22">F93+F94</f>
        <v>8450</v>
      </c>
      <c r="G95" s="20">
        <f t="shared" si="22"/>
        <v>8450</v>
      </c>
      <c r="H95" s="20">
        <f t="shared" si="22"/>
        <v>8450</v>
      </c>
    </row>
    <row r="96" spans="1:9" ht="34.5" customHeight="1">
      <c r="A96" s="115"/>
      <c r="B96" s="192" t="s">
        <v>43</v>
      </c>
      <c r="C96" s="20" t="s">
        <v>58</v>
      </c>
      <c r="D96" s="20" t="s">
        <v>49</v>
      </c>
      <c r="E96" s="20">
        <v>141696</v>
      </c>
      <c r="F96" s="20">
        <v>131068.8</v>
      </c>
      <c r="G96" s="20">
        <v>131068.8</v>
      </c>
      <c r="H96" s="20">
        <v>131068.8</v>
      </c>
    </row>
    <row r="97" spans="1:9" ht="34.5" customHeight="1">
      <c r="A97" s="115"/>
      <c r="B97" s="193"/>
      <c r="C97" s="20" t="s">
        <v>58</v>
      </c>
      <c r="D97" s="20" t="s">
        <v>49</v>
      </c>
      <c r="E97" s="20">
        <v>217857.6</v>
      </c>
      <c r="F97" s="20">
        <v>315273.60000000003</v>
      </c>
      <c r="G97" s="20">
        <v>315273.60000000003</v>
      </c>
      <c r="H97" s="20">
        <v>315273.60000000003</v>
      </c>
    </row>
    <row r="98" spans="1:9" ht="34.5" customHeight="1">
      <c r="A98" s="115"/>
      <c r="B98" s="87" t="s">
        <v>12</v>
      </c>
      <c r="C98" s="20"/>
      <c r="D98" s="20"/>
      <c r="E98" s="20">
        <f>E96+E97</f>
        <v>359553.6</v>
      </c>
      <c r="F98" s="20">
        <f t="shared" ref="F98:H98" si="23">F96+F97</f>
        <v>446342.40000000002</v>
      </c>
      <c r="G98" s="20">
        <f t="shared" si="23"/>
        <v>446342.40000000002</v>
      </c>
      <c r="H98" s="20">
        <f t="shared" si="23"/>
        <v>446342.40000000002</v>
      </c>
    </row>
    <row r="99" spans="1:9" ht="50.25" customHeight="1">
      <c r="A99" s="115"/>
      <c r="B99" s="180" t="s">
        <v>119</v>
      </c>
      <c r="C99" s="20" t="s">
        <v>62</v>
      </c>
      <c r="D99" s="20" t="s">
        <v>49</v>
      </c>
      <c r="E99" s="20">
        <v>173305</v>
      </c>
      <c r="F99" s="20">
        <v>173305</v>
      </c>
      <c r="G99" s="20">
        <v>173305</v>
      </c>
      <c r="H99" s="20">
        <v>173305</v>
      </c>
    </row>
    <row r="100" spans="1:9" ht="0.75" customHeight="1">
      <c r="A100" s="115"/>
      <c r="B100" s="180"/>
      <c r="C100" s="20"/>
      <c r="D100" s="20"/>
      <c r="E100" s="20"/>
      <c r="F100" s="20"/>
      <c r="G100" s="20"/>
      <c r="H100" s="20"/>
    </row>
    <row r="101" spans="1:9" ht="40.5" customHeight="1">
      <c r="A101" s="115"/>
      <c r="B101" s="87" t="s">
        <v>12</v>
      </c>
      <c r="C101" s="20"/>
      <c r="D101" s="20"/>
      <c r="E101" s="20">
        <f>E99+E100</f>
        <v>173305</v>
      </c>
      <c r="F101" s="20">
        <f t="shared" ref="F101:H101" si="24">F99+F100</f>
        <v>173305</v>
      </c>
      <c r="G101" s="20">
        <f t="shared" si="24"/>
        <v>173305</v>
      </c>
      <c r="H101" s="20">
        <f t="shared" si="24"/>
        <v>173305</v>
      </c>
    </row>
    <row r="102" spans="1:9" ht="54" customHeight="1">
      <c r="A102" s="115"/>
      <c r="B102" s="180" t="s">
        <v>120</v>
      </c>
      <c r="C102" s="20" t="s">
        <v>62</v>
      </c>
      <c r="D102" s="20" t="s">
        <v>49</v>
      </c>
      <c r="E102" s="20">
        <v>304895</v>
      </c>
      <c r="F102" s="20">
        <v>304985</v>
      </c>
      <c r="G102" s="20">
        <v>304985</v>
      </c>
      <c r="H102" s="20">
        <v>304985</v>
      </c>
    </row>
    <row r="103" spans="1:9" ht="54" hidden="1" customHeight="1">
      <c r="A103" s="115"/>
      <c r="B103" s="180"/>
      <c r="C103" s="20"/>
      <c r="D103" s="20"/>
      <c r="E103" s="20"/>
      <c r="F103" s="20"/>
      <c r="G103" s="20"/>
      <c r="H103" s="20"/>
    </row>
    <row r="104" spans="1:9" ht="41.25" customHeight="1">
      <c r="A104" s="115"/>
      <c r="B104" s="87" t="s">
        <v>12</v>
      </c>
      <c r="C104" s="20"/>
      <c r="D104" s="20"/>
      <c r="E104" s="20">
        <f>E102+E103</f>
        <v>304895</v>
      </c>
      <c r="F104" s="20">
        <f t="shared" ref="F104:H104" si="25">F102+F103</f>
        <v>304985</v>
      </c>
      <c r="G104" s="20">
        <f t="shared" si="25"/>
        <v>304985</v>
      </c>
      <c r="H104" s="20">
        <f t="shared" si="25"/>
        <v>304985</v>
      </c>
    </row>
    <row r="105" spans="1:9" ht="41.25" customHeight="1">
      <c r="A105" s="115"/>
      <c r="B105" s="180" t="s">
        <v>120</v>
      </c>
      <c r="C105" s="20" t="s">
        <v>62</v>
      </c>
      <c r="D105" s="20" t="s">
        <v>49</v>
      </c>
      <c r="E105" s="20">
        <v>3800</v>
      </c>
      <c r="F105" s="20">
        <v>3800</v>
      </c>
      <c r="G105" s="20">
        <v>3800</v>
      </c>
      <c r="H105" s="20">
        <v>3800</v>
      </c>
    </row>
    <row r="106" spans="1:9" ht="41.25" hidden="1" customHeight="1">
      <c r="A106" s="115"/>
      <c r="B106" s="180"/>
      <c r="C106" s="20"/>
      <c r="D106" s="98"/>
      <c r="E106" s="20"/>
      <c r="F106" s="20"/>
      <c r="G106" s="20"/>
      <c r="H106" s="20"/>
    </row>
    <row r="107" spans="1:9" ht="41.25" customHeight="1">
      <c r="A107" s="115"/>
      <c r="B107" s="87" t="s">
        <v>12</v>
      </c>
      <c r="C107" s="20"/>
      <c r="D107" s="98"/>
      <c r="E107" s="20">
        <f>E105+E106</f>
        <v>3800</v>
      </c>
      <c r="F107" s="20">
        <f t="shared" ref="F107:H107" si="26">F105+F106</f>
        <v>3800</v>
      </c>
      <c r="G107" s="20">
        <f t="shared" si="26"/>
        <v>3800</v>
      </c>
      <c r="H107" s="20">
        <f t="shared" si="26"/>
        <v>3800</v>
      </c>
    </row>
    <row r="108" spans="1:9" ht="56.25" customHeight="1">
      <c r="A108" s="115"/>
      <c r="B108" s="192" t="s">
        <v>65</v>
      </c>
      <c r="C108" s="69" t="s">
        <v>141</v>
      </c>
      <c r="D108" s="26" t="s">
        <v>48</v>
      </c>
      <c r="E108" s="20">
        <v>430</v>
      </c>
      <c r="F108" s="20">
        <v>430</v>
      </c>
      <c r="G108" s="20">
        <v>430</v>
      </c>
      <c r="H108" s="20">
        <v>430</v>
      </c>
      <c r="I108" s="74" t="s">
        <v>131</v>
      </c>
    </row>
    <row r="109" spans="1:9" ht="25.5" customHeight="1">
      <c r="A109" s="115"/>
      <c r="B109" s="193"/>
      <c r="C109" s="72" t="s">
        <v>47</v>
      </c>
      <c r="D109" s="26" t="s">
        <v>48</v>
      </c>
      <c r="E109" s="20">
        <v>1000</v>
      </c>
      <c r="F109" s="20">
        <v>1000</v>
      </c>
      <c r="G109" s="20">
        <v>1000</v>
      </c>
      <c r="H109" s="20">
        <v>1000</v>
      </c>
      <c r="I109" s="74" t="s">
        <v>139</v>
      </c>
    </row>
    <row r="110" spans="1:9" ht="32.25" customHeight="1">
      <c r="A110" s="115"/>
      <c r="B110" s="87" t="s">
        <v>12</v>
      </c>
      <c r="C110" s="20"/>
      <c r="D110" s="20"/>
      <c r="E110" s="20">
        <f>E108+E109</f>
        <v>1430</v>
      </c>
      <c r="F110" s="20">
        <f t="shared" ref="F110:G110" si="27">F108+F109</f>
        <v>1430</v>
      </c>
      <c r="G110" s="20">
        <f t="shared" si="27"/>
        <v>1430</v>
      </c>
      <c r="H110" s="20">
        <f>H108+H109</f>
        <v>1430</v>
      </c>
    </row>
    <row r="111" spans="1:9" ht="51.75" customHeight="1">
      <c r="A111" s="115"/>
      <c r="B111" s="185" t="s">
        <v>100</v>
      </c>
      <c r="C111" s="20" t="s">
        <v>101</v>
      </c>
      <c r="D111" s="20" t="s">
        <v>48</v>
      </c>
      <c r="E111" s="20">
        <v>10</v>
      </c>
      <c r="F111" s="20">
        <v>10</v>
      </c>
      <c r="G111" s="20">
        <v>10</v>
      </c>
      <c r="H111" s="20">
        <v>10</v>
      </c>
    </row>
    <row r="112" spans="1:9" ht="32.25" hidden="1" customHeight="1">
      <c r="A112" s="115"/>
      <c r="B112" s="185"/>
      <c r="C112" s="20"/>
      <c r="D112" s="20"/>
      <c r="E112" s="20"/>
      <c r="F112" s="20"/>
      <c r="G112" s="20"/>
      <c r="H112" s="20"/>
    </row>
    <row r="113" spans="1:9" ht="32.25" customHeight="1">
      <c r="A113" s="115"/>
      <c r="B113" s="87" t="s">
        <v>12</v>
      </c>
      <c r="C113" s="20"/>
      <c r="D113" s="20"/>
      <c r="E113" s="20">
        <f>E111+E112</f>
        <v>10</v>
      </c>
      <c r="F113" s="20">
        <f t="shared" ref="F113:H113" si="28">F111+F112</f>
        <v>10</v>
      </c>
      <c r="G113" s="20">
        <f t="shared" si="28"/>
        <v>10</v>
      </c>
      <c r="H113" s="20">
        <f t="shared" si="28"/>
        <v>10</v>
      </c>
    </row>
    <row r="114" spans="1:9" ht="65.25" hidden="1" customHeight="1">
      <c r="A114" s="115"/>
      <c r="B114" s="183" t="s">
        <v>66</v>
      </c>
      <c r="C114" s="20" t="s">
        <v>62</v>
      </c>
      <c r="D114" s="20" t="s">
        <v>49</v>
      </c>
      <c r="E114" s="20"/>
      <c r="F114" s="20"/>
      <c r="G114" s="20"/>
      <c r="H114" s="20"/>
    </row>
    <row r="115" spans="1:9" ht="41.25" hidden="1" customHeight="1">
      <c r="A115" s="115"/>
      <c r="B115" s="183"/>
      <c r="C115" s="20"/>
      <c r="D115" s="20"/>
      <c r="E115" s="20"/>
      <c r="F115" s="20"/>
      <c r="G115" s="20"/>
      <c r="H115" s="20"/>
    </row>
    <row r="116" spans="1:9" ht="41.25" hidden="1" customHeight="1">
      <c r="A116" s="115"/>
      <c r="B116" s="87" t="s">
        <v>12</v>
      </c>
      <c r="C116" s="20"/>
      <c r="D116" s="20"/>
      <c r="E116" s="20">
        <f>E114+E115</f>
        <v>0</v>
      </c>
      <c r="F116" s="20">
        <f t="shared" ref="F116:H116" si="29">F114+F115</f>
        <v>0</v>
      </c>
      <c r="G116" s="20">
        <f t="shared" si="29"/>
        <v>0</v>
      </c>
      <c r="H116" s="20">
        <f t="shared" si="29"/>
        <v>0</v>
      </c>
    </row>
    <row r="117" spans="1:9" ht="56.25" customHeight="1">
      <c r="A117" s="115"/>
      <c r="B117" s="183" t="s">
        <v>102</v>
      </c>
      <c r="C117" s="69" t="s">
        <v>141</v>
      </c>
      <c r="D117" s="69" t="s">
        <v>142</v>
      </c>
      <c r="E117" s="20">
        <v>430</v>
      </c>
      <c r="F117" s="20">
        <v>430</v>
      </c>
      <c r="G117" s="20">
        <v>430</v>
      </c>
      <c r="H117" s="20">
        <v>430</v>
      </c>
    </row>
    <row r="118" spans="1:9" ht="41.25" hidden="1" customHeight="1">
      <c r="A118" s="115"/>
      <c r="B118" s="183"/>
      <c r="C118" s="20"/>
      <c r="D118" s="20"/>
      <c r="E118" s="20"/>
      <c r="F118" s="20"/>
      <c r="G118" s="20"/>
      <c r="H118" s="20"/>
    </row>
    <row r="119" spans="1:9" ht="41.25" customHeight="1">
      <c r="A119" s="115"/>
      <c r="B119" s="87" t="s">
        <v>12</v>
      </c>
      <c r="C119" s="20"/>
      <c r="D119" s="20"/>
      <c r="E119" s="20">
        <f>E117+E118</f>
        <v>430</v>
      </c>
      <c r="F119" s="20">
        <f t="shared" ref="F119:H119" si="30">F117+F118</f>
        <v>430</v>
      </c>
      <c r="G119" s="20">
        <f t="shared" si="30"/>
        <v>430</v>
      </c>
      <c r="H119" s="20">
        <f t="shared" si="30"/>
        <v>430</v>
      </c>
    </row>
    <row r="120" spans="1:9" ht="50.25" customHeight="1">
      <c r="A120" s="115"/>
      <c r="B120" s="185" t="s">
        <v>103</v>
      </c>
      <c r="C120" s="20" t="s">
        <v>48</v>
      </c>
      <c r="D120" s="20" t="s">
        <v>48</v>
      </c>
      <c r="E120" s="20">
        <v>25</v>
      </c>
      <c r="F120" s="20">
        <v>25</v>
      </c>
      <c r="G120" s="20">
        <v>25</v>
      </c>
      <c r="H120" s="20">
        <v>25</v>
      </c>
    </row>
    <row r="121" spans="1:9" ht="41.25" hidden="1" customHeight="1">
      <c r="A121" s="115"/>
      <c r="B121" s="185"/>
      <c r="C121" s="20"/>
      <c r="D121" s="20"/>
      <c r="E121" s="20"/>
      <c r="F121" s="20"/>
      <c r="G121" s="20"/>
      <c r="H121" s="20"/>
    </row>
    <row r="122" spans="1:9" ht="41.25" customHeight="1">
      <c r="A122" s="115"/>
      <c r="B122" s="87" t="s">
        <v>12</v>
      </c>
      <c r="C122" s="20"/>
      <c r="D122" s="20"/>
      <c r="E122" s="20">
        <f>E120+E121</f>
        <v>25</v>
      </c>
      <c r="F122" s="20">
        <f t="shared" ref="F122:H122" si="31">F120+F121</f>
        <v>25</v>
      </c>
      <c r="G122" s="20">
        <f t="shared" si="31"/>
        <v>25</v>
      </c>
      <c r="H122" s="20">
        <f t="shared" si="31"/>
        <v>25</v>
      </c>
    </row>
    <row r="123" spans="1:9" ht="41.25" hidden="1" customHeight="1">
      <c r="A123" s="115"/>
      <c r="B123" s="185" t="s">
        <v>104</v>
      </c>
      <c r="C123" s="20" t="s">
        <v>60</v>
      </c>
      <c r="D123" s="20" t="s">
        <v>61</v>
      </c>
      <c r="E123" s="20"/>
      <c r="F123" s="20"/>
      <c r="G123" s="20"/>
      <c r="H123" s="20"/>
    </row>
    <row r="124" spans="1:9" ht="60" hidden="1" customHeight="1">
      <c r="A124" s="115"/>
      <c r="B124" s="185"/>
      <c r="C124" s="20"/>
      <c r="D124" s="20"/>
      <c r="E124" s="20"/>
      <c r="F124" s="20"/>
      <c r="G124" s="20"/>
      <c r="H124" s="20"/>
    </row>
    <row r="125" spans="1:9" ht="41.25" hidden="1" customHeight="1">
      <c r="A125" s="115"/>
      <c r="B125" s="87" t="s">
        <v>12</v>
      </c>
      <c r="C125" s="20"/>
      <c r="D125" s="20"/>
      <c r="E125" s="20">
        <f>E123+E124</f>
        <v>0</v>
      </c>
      <c r="F125" s="20">
        <f t="shared" ref="F125:H125" si="32">F123+F124</f>
        <v>0</v>
      </c>
      <c r="G125" s="20">
        <f t="shared" si="32"/>
        <v>0</v>
      </c>
      <c r="H125" s="20">
        <f t="shared" si="32"/>
        <v>0</v>
      </c>
    </row>
    <row r="126" spans="1:9" ht="34.5" customHeight="1">
      <c r="A126" s="115"/>
      <c r="B126" s="99" t="s">
        <v>33</v>
      </c>
      <c r="C126" s="20"/>
      <c r="D126" s="20"/>
      <c r="E126" s="20"/>
      <c r="F126" s="20"/>
      <c r="G126" s="20"/>
      <c r="H126" s="20"/>
    </row>
    <row r="127" spans="1:9" ht="51" customHeight="1">
      <c r="A127" s="115"/>
      <c r="B127" s="195" t="s">
        <v>63</v>
      </c>
      <c r="C127" s="69" t="s">
        <v>59</v>
      </c>
      <c r="D127" s="69" t="s">
        <v>61</v>
      </c>
      <c r="E127" s="20">
        <f>7500+800</f>
        <v>8300</v>
      </c>
      <c r="F127" s="20">
        <f>7500+800</f>
        <v>8300</v>
      </c>
      <c r="G127" s="20">
        <f>7500+800</f>
        <v>8300</v>
      </c>
      <c r="H127" s="20">
        <f>7500+800</f>
        <v>8300</v>
      </c>
    </row>
    <row r="128" spans="1:9" ht="75" customHeight="1">
      <c r="A128" s="115"/>
      <c r="B128" s="196"/>
      <c r="C128" s="20" t="s">
        <v>60</v>
      </c>
      <c r="D128" s="69" t="s">
        <v>61</v>
      </c>
      <c r="E128" s="20">
        <f>156+8</f>
        <v>164</v>
      </c>
      <c r="F128" s="20">
        <v>156</v>
      </c>
      <c r="G128" s="20">
        <v>156</v>
      </c>
      <c r="H128" s="20">
        <v>156</v>
      </c>
      <c r="I128" s="84" t="s">
        <v>168</v>
      </c>
    </row>
    <row r="129" spans="1:9" ht="106.5" hidden="1" customHeight="1">
      <c r="A129" s="115"/>
      <c r="B129" s="197"/>
      <c r="C129" s="73" t="s">
        <v>60</v>
      </c>
      <c r="D129" s="26" t="s">
        <v>61</v>
      </c>
      <c r="E129" s="20"/>
      <c r="F129" s="20"/>
      <c r="G129" s="20"/>
      <c r="H129" s="20"/>
      <c r="I129" s="100"/>
    </row>
    <row r="130" spans="1:9" ht="51" customHeight="1">
      <c r="A130" s="115"/>
      <c r="B130" s="87" t="s">
        <v>13</v>
      </c>
      <c r="C130" s="69"/>
      <c r="D130" s="69"/>
      <c r="E130" s="20">
        <f>E127+E128</f>
        <v>8464</v>
      </c>
      <c r="F130" s="20">
        <f t="shared" ref="F130:H130" si="33">F127+F128</f>
        <v>8456</v>
      </c>
      <c r="G130" s="20">
        <f t="shared" si="33"/>
        <v>8456</v>
      </c>
      <c r="H130" s="20">
        <f t="shared" si="33"/>
        <v>8456</v>
      </c>
    </row>
    <row r="131" spans="1:9" ht="55.5" customHeight="1">
      <c r="A131" s="115"/>
      <c r="B131" s="87" t="s">
        <v>97</v>
      </c>
      <c r="C131" s="69" t="s">
        <v>98</v>
      </c>
      <c r="D131" s="20" t="s">
        <v>48</v>
      </c>
      <c r="E131" s="20">
        <v>2500</v>
      </c>
      <c r="F131" s="20">
        <v>2500</v>
      </c>
      <c r="G131" s="20">
        <v>2500</v>
      </c>
      <c r="H131" s="20">
        <v>2500</v>
      </c>
      <c r="I131" s="74" t="s">
        <v>143</v>
      </c>
    </row>
    <row r="132" spans="1:9" ht="36" hidden="1" customHeight="1">
      <c r="A132" s="115"/>
      <c r="B132" s="87"/>
      <c r="C132" s="69"/>
      <c r="D132" s="20"/>
      <c r="E132" s="20"/>
      <c r="F132" s="20"/>
      <c r="G132" s="20"/>
      <c r="H132" s="20"/>
    </row>
    <row r="133" spans="1:9" ht="33.75" customHeight="1">
      <c r="A133" s="115"/>
      <c r="B133" s="87" t="s">
        <v>13</v>
      </c>
      <c r="C133" s="69"/>
      <c r="D133" s="69"/>
      <c r="E133" s="20">
        <f>E131+E132</f>
        <v>2500</v>
      </c>
      <c r="F133" s="20">
        <f t="shared" ref="F133:H133" si="34">F131+F132</f>
        <v>2500</v>
      </c>
      <c r="G133" s="20">
        <f t="shared" si="34"/>
        <v>2500</v>
      </c>
      <c r="H133" s="20">
        <f t="shared" si="34"/>
        <v>2500</v>
      </c>
    </row>
    <row r="134" spans="1:9" ht="96.75" customHeight="1">
      <c r="A134" s="115"/>
      <c r="B134" s="185" t="s">
        <v>144</v>
      </c>
      <c r="C134" s="149" t="s">
        <v>60</v>
      </c>
      <c r="D134" s="20" t="s">
        <v>48</v>
      </c>
      <c r="E134" s="20">
        <v>3</v>
      </c>
      <c r="F134" s="20">
        <v>3</v>
      </c>
      <c r="G134" s="20">
        <v>3</v>
      </c>
      <c r="H134" s="20">
        <v>3</v>
      </c>
    </row>
    <row r="135" spans="1:9" ht="81" hidden="1" customHeight="1">
      <c r="A135" s="115"/>
      <c r="B135" s="185"/>
      <c r="C135" s="20"/>
      <c r="D135" s="20" t="s">
        <v>68</v>
      </c>
      <c r="E135" s="20"/>
      <c r="F135" s="20"/>
      <c r="G135" s="20"/>
      <c r="H135" s="20"/>
    </row>
    <row r="136" spans="1:9" ht="33.75" customHeight="1">
      <c r="A136" s="115"/>
      <c r="B136" s="87" t="s">
        <v>13</v>
      </c>
      <c r="C136" s="69"/>
      <c r="D136" s="69"/>
      <c r="E136" s="20">
        <f>E134+E135</f>
        <v>3</v>
      </c>
      <c r="F136" s="20">
        <f t="shared" ref="F136:H136" si="35">F134+F135</f>
        <v>3</v>
      </c>
      <c r="G136" s="20">
        <f t="shared" si="35"/>
        <v>3</v>
      </c>
      <c r="H136" s="20">
        <f t="shared" si="35"/>
        <v>3</v>
      </c>
    </row>
    <row r="137" spans="1:9" ht="60.75" customHeight="1">
      <c r="A137" s="115"/>
      <c r="B137" s="180" t="s">
        <v>121</v>
      </c>
      <c r="C137" s="69" t="s">
        <v>123</v>
      </c>
      <c r="D137" s="20" t="s">
        <v>48</v>
      </c>
      <c r="E137" s="20">
        <v>11750</v>
      </c>
      <c r="F137" s="20">
        <v>11750</v>
      </c>
      <c r="G137" s="20">
        <v>11750</v>
      </c>
      <c r="H137" s="20">
        <v>11750</v>
      </c>
    </row>
    <row r="138" spans="1:9" ht="66.75" hidden="1" customHeight="1">
      <c r="A138" s="115"/>
      <c r="B138" s="180"/>
      <c r="C138" s="69" t="s">
        <v>124</v>
      </c>
      <c r="D138" s="20" t="s">
        <v>48</v>
      </c>
      <c r="E138" s="20"/>
      <c r="F138" s="20"/>
      <c r="G138" s="20"/>
      <c r="H138" s="20"/>
    </row>
    <row r="139" spans="1:9" ht="43.5" customHeight="1">
      <c r="A139" s="115"/>
      <c r="B139" s="87" t="s">
        <v>13</v>
      </c>
      <c r="C139" s="20"/>
      <c r="D139" s="69"/>
      <c r="E139" s="20">
        <f>E137+E138</f>
        <v>11750</v>
      </c>
      <c r="F139" s="20">
        <f t="shared" ref="F139:H139" si="36">F137+F138</f>
        <v>11750</v>
      </c>
      <c r="G139" s="20">
        <f t="shared" si="36"/>
        <v>11750</v>
      </c>
      <c r="H139" s="20">
        <f t="shared" si="36"/>
        <v>11750</v>
      </c>
    </row>
    <row r="140" spans="1:9" ht="72" customHeight="1">
      <c r="A140" s="115"/>
      <c r="B140" s="180" t="s">
        <v>122</v>
      </c>
      <c r="C140" s="20" t="s">
        <v>60</v>
      </c>
      <c r="D140" s="69" t="s">
        <v>61</v>
      </c>
      <c r="E140" s="20">
        <v>30</v>
      </c>
      <c r="F140" s="20">
        <v>32</v>
      </c>
      <c r="G140" s="20">
        <v>32</v>
      </c>
      <c r="H140" s="20">
        <v>32</v>
      </c>
    </row>
    <row r="141" spans="1:9" ht="33.75" hidden="1" customHeight="1">
      <c r="A141" s="115"/>
      <c r="B141" s="180"/>
      <c r="C141" s="20"/>
      <c r="D141" s="69"/>
      <c r="E141" s="20"/>
      <c r="F141" s="20"/>
      <c r="G141" s="20"/>
      <c r="H141" s="20"/>
    </row>
    <row r="142" spans="1:9" ht="33.75" customHeight="1">
      <c r="A142" s="115"/>
      <c r="B142" s="87" t="s">
        <v>13</v>
      </c>
      <c r="C142" s="20"/>
      <c r="D142" s="69"/>
      <c r="E142" s="20">
        <f>E140+E141</f>
        <v>30</v>
      </c>
      <c r="F142" s="20">
        <f t="shared" ref="F142:H142" si="37">F140+F141</f>
        <v>32</v>
      </c>
      <c r="G142" s="20">
        <f t="shared" si="37"/>
        <v>32</v>
      </c>
      <c r="H142" s="20">
        <f t="shared" si="37"/>
        <v>32</v>
      </c>
    </row>
    <row r="143" spans="1:9" ht="97.5" customHeight="1">
      <c r="A143" s="115"/>
      <c r="B143" s="180" t="s">
        <v>67</v>
      </c>
      <c r="C143" s="20" t="s">
        <v>60</v>
      </c>
      <c r="D143" s="69" t="s">
        <v>61</v>
      </c>
      <c r="E143" s="20">
        <v>2000</v>
      </c>
      <c r="F143" s="20">
        <v>2000</v>
      </c>
      <c r="G143" s="20">
        <v>2000</v>
      </c>
      <c r="H143" s="20">
        <v>2000</v>
      </c>
    </row>
    <row r="144" spans="1:9" ht="47.25" hidden="1" customHeight="1">
      <c r="A144" s="115"/>
      <c r="B144" s="180"/>
      <c r="C144" s="20"/>
      <c r="D144" s="69"/>
      <c r="E144" s="20"/>
      <c r="F144" s="20"/>
      <c r="G144" s="20"/>
      <c r="H144" s="20"/>
    </row>
    <row r="145" spans="1:8" ht="33.75" customHeight="1">
      <c r="A145" s="115"/>
      <c r="B145" s="87" t="s">
        <v>13</v>
      </c>
      <c r="C145" s="20"/>
      <c r="D145" s="69"/>
      <c r="E145" s="20">
        <f>E143+E144</f>
        <v>2000</v>
      </c>
      <c r="F145" s="20">
        <f t="shared" ref="F145:H145" si="38">F143+F144</f>
        <v>2000</v>
      </c>
      <c r="G145" s="20">
        <f t="shared" si="38"/>
        <v>2000</v>
      </c>
      <c r="H145" s="20">
        <f t="shared" si="38"/>
        <v>2000</v>
      </c>
    </row>
    <row r="146" spans="1:8" ht="128.25" customHeight="1">
      <c r="A146" s="115"/>
      <c r="B146" s="184" t="s">
        <v>105</v>
      </c>
      <c r="C146" s="20" t="s">
        <v>60</v>
      </c>
      <c r="D146" s="20" t="s">
        <v>61</v>
      </c>
      <c r="E146" s="20">
        <v>1</v>
      </c>
      <c r="F146" s="20">
        <v>1</v>
      </c>
      <c r="G146" s="20">
        <v>1</v>
      </c>
      <c r="H146" s="20">
        <v>1</v>
      </c>
    </row>
    <row r="147" spans="1:8" ht="99.75" hidden="1" customHeight="1">
      <c r="A147" s="115"/>
      <c r="B147" s="184"/>
      <c r="C147" s="20"/>
      <c r="D147" s="69"/>
      <c r="E147" s="20"/>
      <c r="F147" s="20"/>
      <c r="G147" s="20"/>
      <c r="H147" s="20"/>
    </row>
    <row r="148" spans="1:8" ht="33.75" customHeight="1">
      <c r="A148" s="115"/>
      <c r="B148" s="87" t="s">
        <v>13</v>
      </c>
      <c r="C148" s="20"/>
      <c r="D148" s="69"/>
      <c r="E148" s="20">
        <f>E146+E147</f>
        <v>1</v>
      </c>
      <c r="F148" s="20">
        <f t="shared" ref="F148:H148" si="39">F146+F147</f>
        <v>1</v>
      </c>
      <c r="G148" s="20">
        <f t="shared" si="39"/>
        <v>1</v>
      </c>
      <c r="H148" s="20">
        <f t="shared" si="39"/>
        <v>1</v>
      </c>
    </row>
    <row r="149" spans="1:8" ht="68.25" customHeight="1">
      <c r="A149" s="115"/>
      <c r="B149" s="180" t="s">
        <v>106</v>
      </c>
      <c r="C149" s="20" t="s">
        <v>60</v>
      </c>
      <c r="D149" s="20" t="s">
        <v>61</v>
      </c>
      <c r="E149" s="20">
        <v>4</v>
      </c>
      <c r="F149" s="20">
        <v>4</v>
      </c>
      <c r="G149" s="20">
        <v>4</v>
      </c>
      <c r="H149" s="20">
        <v>5</v>
      </c>
    </row>
    <row r="150" spans="1:8" ht="33.75" hidden="1" customHeight="1">
      <c r="A150" s="115"/>
      <c r="B150" s="180"/>
      <c r="C150" s="20"/>
      <c r="D150" s="69"/>
      <c r="E150" s="20"/>
      <c r="F150" s="20"/>
      <c r="G150" s="20"/>
      <c r="H150" s="20"/>
    </row>
    <row r="151" spans="1:8" ht="33.75" customHeight="1">
      <c r="A151" s="115"/>
      <c r="B151" s="87" t="s">
        <v>13</v>
      </c>
      <c r="C151" s="20"/>
      <c r="D151" s="69"/>
      <c r="E151" s="20">
        <f>E149+E150</f>
        <v>4</v>
      </c>
      <c r="F151" s="20">
        <f t="shared" ref="F151:H151" si="40">F149+F150</f>
        <v>4</v>
      </c>
      <c r="G151" s="20">
        <f t="shared" si="40"/>
        <v>4</v>
      </c>
      <c r="H151" s="20">
        <f t="shared" si="40"/>
        <v>5</v>
      </c>
    </row>
    <row r="152" spans="1:8" ht="60.75" customHeight="1">
      <c r="A152" s="115"/>
      <c r="B152" s="180" t="s">
        <v>107</v>
      </c>
      <c r="C152" s="20" t="s">
        <v>60</v>
      </c>
      <c r="D152" s="20" t="s">
        <v>61</v>
      </c>
      <c r="E152" s="20">
        <v>64</v>
      </c>
      <c r="F152" s="20">
        <v>64</v>
      </c>
      <c r="G152" s="20">
        <v>64</v>
      </c>
      <c r="H152" s="20">
        <v>64</v>
      </c>
    </row>
    <row r="153" spans="1:8" ht="33.75" hidden="1" customHeight="1">
      <c r="A153" s="115"/>
      <c r="B153" s="180"/>
      <c r="C153" s="20"/>
      <c r="D153" s="69"/>
      <c r="E153" s="20"/>
      <c r="F153" s="20"/>
      <c r="G153" s="20"/>
      <c r="H153" s="20"/>
    </row>
    <row r="154" spans="1:8" ht="33.75" customHeight="1">
      <c r="A154" s="115"/>
      <c r="B154" s="87" t="s">
        <v>13</v>
      </c>
      <c r="C154" s="20"/>
      <c r="D154" s="69"/>
      <c r="E154" s="20">
        <f>E152+E153</f>
        <v>64</v>
      </c>
      <c r="F154" s="20">
        <f t="shared" ref="F154:H154" si="41">F152+F153</f>
        <v>64</v>
      </c>
      <c r="G154" s="20">
        <f t="shared" si="41"/>
        <v>64</v>
      </c>
      <c r="H154" s="20">
        <f t="shared" si="41"/>
        <v>64</v>
      </c>
    </row>
    <row r="155" spans="1:8" ht="33.75" customHeight="1">
      <c r="A155" s="115"/>
      <c r="B155" s="180" t="s">
        <v>109</v>
      </c>
      <c r="C155" s="20" t="s">
        <v>99</v>
      </c>
      <c r="D155" s="20" t="s">
        <v>99</v>
      </c>
      <c r="E155" s="20">
        <v>4</v>
      </c>
      <c r="F155" s="20">
        <v>4</v>
      </c>
      <c r="G155" s="20">
        <v>4</v>
      </c>
      <c r="H155" s="20">
        <v>4</v>
      </c>
    </row>
    <row r="156" spans="1:8" ht="33.75" hidden="1" customHeight="1">
      <c r="A156" s="115"/>
      <c r="B156" s="180"/>
      <c r="C156" s="20"/>
      <c r="D156" s="69"/>
      <c r="E156" s="20"/>
      <c r="F156" s="20"/>
      <c r="G156" s="20"/>
      <c r="H156" s="20"/>
    </row>
    <row r="157" spans="1:8" ht="33.75" customHeight="1">
      <c r="A157" s="115"/>
      <c r="B157" s="87" t="s">
        <v>13</v>
      </c>
      <c r="C157" s="20"/>
      <c r="D157" s="69"/>
      <c r="E157" s="20">
        <f>E155+E156</f>
        <v>4</v>
      </c>
      <c r="F157" s="20">
        <f t="shared" ref="F157:H157" si="42">F155+F156</f>
        <v>4</v>
      </c>
      <c r="G157" s="20">
        <f t="shared" si="42"/>
        <v>4</v>
      </c>
      <c r="H157" s="20">
        <f t="shared" si="42"/>
        <v>4</v>
      </c>
    </row>
    <row r="158" spans="1:8" ht="33.75" customHeight="1">
      <c r="A158" s="115"/>
      <c r="B158" s="180" t="s">
        <v>108</v>
      </c>
      <c r="C158" s="101" t="s">
        <v>60</v>
      </c>
      <c r="D158" s="102" t="s">
        <v>61</v>
      </c>
      <c r="E158" s="20">
        <v>7</v>
      </c>
      <c r="F158" s="20">
        <v>7</v>
      </c>
      <c r="G158" s="20">
        <v>7</v>
      </c>
      <c r="H158" s="20">
        <v>7</v>
      </c>
    </row>
    <row r="159" spans="1:8" ht="33.75" hidden="1" customHeight="1">
      <c r="A159" s="115"/>
      <c r="B159" s="180"/>
      <c r="C159" s="20"/>
      <c r="D159" s="69"/>
      <c r="E159" s="20"/>
      <c r="F159" s="20"/>
      <c r="G159" s="20"/>
      <c r="H159" s="20"/>
    </row>
    <row r="160" spans="1:8" ht="33.75" customHeight="1">
      <c r="A160" s="115"/>
      <c r="B160" s="87" t="s">
        <v>13</v>
      </c>
      <c r="C160" s="20"/>
      <c r="D160" s="69"/>
      <c r="E160" s="20">
        <f>E158+E159</f>
        <v>7</v>
      </c>
      <c r="F160" s="20">
        <f t="shared" ref="F160:H160" si="43">F158+F159</f>
        <v>7</v>
      </c>
      <c r="G160" s="20">
        <f t="shared" si="43"/>
        <v>7</v>
      </c>
      <c r="H160" s="20">
        <f t="shared" si="43"/>
        <v>7</v>
      </c>
    </row>
    <row r="161" spans="1:12" ht="113.25" customHeight="1">
      <c r="A161" s="115"/>
      <c r="B161" s="180" t="s">
        <v>110</v>
      </c>
      <c r="C161" s="69" t="s">
        <v>111</v>
      </c>
      <c r="D161" s="69" t="s">
        <v>112</v>
      </c>
      <c r="E161" s="20">
        <v>89150</v>
      </c>
      <c r="F161" s="20">
        <v>89150</v>
      </c>
      <c r="G161" s="20">
        <v>89150</v>
      </c>
      <c r="H161" s="20">
        <v>89150</v>
      </c>
    </row>
    <row r="162" spans="1:12" ht="73.5" hidden="1" customHeight="1">
      <c r="A162" s="115"/>
      <c r="B162" s="180"/>
      <c r="C162" s="20"/>
      <c r="D162" s="69"/>
      <c r="E162" s="20"/>
      <c r="F162" s="20"/>
      <c r="G162" s="20"/>
      <c r="H162" s="20"/>
    </row>
    <row r="163" spans="1:12" ht="33.75" customHeight="1">
      <c r="A163" s="115"/>
      <c r="B163" s="87" t="s">
        <v>13</v>
      </c>
      <c r="C163" s="20"/>
      <c r="D163" s="69"/>
      <c r="E163" s="20">
        <f>E161+E162</f>
        <v>89150</v>
      </c>
      <c r="F163" s="20">
        <f t="shared" ref="F163:H163" si="44">F161+F162</f>
        <v>89150</v>
      </c>
      <c r="G163" s="20">
        <f t="shared" si="44"/>
        <v>89150</v>
      </c>
      <c r="H163" s="20">
        <f t="shared" si="44"/>
        <v>89150</v>
      </c>
    </row>
    <row r="164" spans="1:12" ht="72.75" customHeight="1">
      <c r="A164" s="115"/>
      <c r="B164" s="180" t="s">
        <v>113</v>
      </c>
      <c r="C164" s="69" t="s">
        <v>114</v>
      </c>
      <c r="D164" s="69" t="s">
        <v>115</v>
      </c>
      <c r="E164" s="20">
        <v>194000</v>
      </c>
      <c r="F164" s="20">
        <v>194000</v>
      </c>
      <c r="G164" s="20">
        <v>194000</v>
      </c>
      <c r="H164" s="20">
        <v>194000</v>
      </c>
    </row>
    <row r="165" spans="1:12" ht="45.75" hidden="1" customHeight="1">
      <c r="A165" s="115"/>
      <c r="B165" s="180"/>
      <c r="C165" s="20"/>
      <c r="D165" s="69"/>
      <c r="E165" s="20"/>
      <c r="F165" s="20"/>
      <c r="G165" s="20"/>
      <c r="H165" s="20"/>
    </row>
    <row r="166" spans="1:12" ht="33.75" customHeight="1">
      <c r="A166" s="115"/>
      <c r="B166" s="87" t="s">
        <v>13</v>
      </c>
      <c r="C166" s="20"/>
      <c r="D166" s="69"/>
      <c r="E166" s="20">
        <f>E164+E165</f>
        <v>194000</v>
      </c>
      <c r="F166" s="20">
        <f t="shared" ref="F166:H166" si="45">F164+F165</f>
        <v>194000</v>
      </c>
      <c r="G166" s="20">
        <f t="shared" si="45"/>
        <v>194000</v>
      </c>
      <c r="H166" s="20">
        <f t="shared" si="45"/>
        <v>194000</v>
      </c>
    </row>
    <row r="167" spans="1:12" ht="121.5" customHeight="1">
      <c r="A167" s="115"/>
      <c r="B167" s="185" t="s">
        <v>116</v>
      </c>
      <c r="C167" s="69" t="s">
        <v>117</v>
      </c>
      <c r="D167" s="116" t="s">
        <v>118</v>
      </c>
      <c r="E167" s="20">
        <v>655</v>
      </c>
      <c r="F167" s="20">
        <v>655</v>
      </c>
      <c r="G167" s="20">
        <v>655</v>
      </c>
      <c r="H167" s="20">
        <v>655</v>
      </c>
    </row>
    <row r="168" spans="1:12" ht="115.5" hidden="1" customHeight="1">
      <c r="A168" s="115"/>
      <c r="B168" s="185"/>
      <c r="C168" s="20"/>
      <c r="D168" s="69"/>
      <c r="E168" s="20"/>
      <c r="F168" s="20"/>
      <c r="G168" s="20"/>
      <c r="H168" s="20"/>
    </row>
    <row r="169" spans="1:12" ht="33.75" customHeight="1">
      <c r="A169" s="115"/>
      <c r="B169" s="87" t="s">
        <v>13</v>
      </c>
      <c r="C169" s="20"/>
      <c r="D169" s="69"/>
      <c r="E169" s="20">
        <f>E167+E168</f>
        <v>655</v>
      </c>
      <c r="F169" s="20">
        <f t="shared" ref="F169:H169" si="46">F167+F168</f>
        <v>655</v>
      </c>
      <c r="G169" s="20">
        <f t="shared" si="46"/>
        <v>655</v>
      </c>
      <c r="H169" s="20">
        <f t="shared" si="46"/>
        <v>655</v>
      </c>
    </row>
    <row r="170" spans="1:12" ht="83.25" customHeight="1">
      <c r="A170" s="109"/>
      <c r="B170" s="71" t="s">
        <v>145</v>
      </c>
      <c r="C170" s="64" t="s">
        <v>146</v>
      </c>
      <c r="D170" s="64" t="s">
        <v>118</v>
      </c>
      <c r="E170" s="84">
        <v>40</v>
      </c>
      <c r="F170" s="84">
        <v>40</v>
      </c>
      <c r="G170" s="84">
        <v>40</v>
      </c>
      <c r="H170" s="84">
        <v>40</v>
      </c>
      <c r="I170" s="65" t="s">
        <v>147</v>
      </c>
    </row>
    <row r="171" spans="1:12" ht="33.75" customHeight="1">
      <c r="A171" s="109"/>
      <c r="B171" s="87" t="s">
        <v>13</v>
      </c>
      <c r="C171" s="20"/>
      <c r="D171" s="69"/>
      <c r="E171" s="20">
        <f>E170</f>
        <v>40</v>
      </c>
      <c r="F171" s="20">
        <f t="shared" ref="F171:H171" si="47">F170</f>
        <v>40</v>
      </c>
      <c r="G171" s="20">
        <f t="shared" si="47"/>
        <v>40</v>
      </c>
      <c r="H171" s="20">
        <f t="shared" si="47"/>
        <v>40</v>
      </c>
    </row>
    <row r="172" spans="1:12" ht="12.75" customHeight="1">
      <c r="D172" s="103"/>
      <c r="E172" s="97"/>
      <c r="H172" s="103"/>
    </row>
    <row r="173" spans="1:12" ht="33.75" customHeight="1">
      <c r="B173" s="181" t="s">
        <v>34</v>
      </c>
      <c r="C173" s="182"/>
      <c r="D173" s="182"/>
      <c r="E173" s="182"/>
      <c r="F173" s="182"/>
      <c r="G173" s="182"/>
      <c r="H173" s="182"/>
      <c r="I173" s="104"/>
    </row>
    <row r="174" spans="1:12" ht="33.75" customHeight="1">
      <c r="B174" s="105"/>
      <c r="C174" s="106"/>
      <c r="D174" s="106"/>
      <c r="E174" s="106"/>
      <c r="F174" s="106"/>
      <c r="G174" s="106"/>
      <c r="H174" s="106"/>
      <c r="I174" s="104"/>
    </row>
    <row r="175" spans="1:12" ht="31.9" customHeight="1">
      <c r="B175" s="107"/>
      <c r="C175" s="107"/>
      <c r="D175" s="107"/>
      <c r="E175" s="107"/>
      <c r="F175" s="107"/>
      <c r="G175" s="107"/>
      <c r="H175" s="107"/>
      <c r="I175" s="107"/>
      <c r="J175" s="107"/>
      <c r="K175" s="107"/>
      <c r="L175" s="107"/>
    </row>
    <row r="176" spans="1:12" ht="31.9" customHeight="1">
      <c r="B176" s="108"/>
      <c r="C176" s="108"/>
      <c r="D176" s="108"/>
      <c r="E176" s="108"/>
      <c r="F176" s="108"/>
      <c r="G176" s="108"/>
      <c r="H176" s="108"/>
      <c r="I176" s="108"/>
      <c r="J176" s="108"/>
      <c r="K176" s="108"/>
      <c r="L176" s="108"/>
    </row>
    <row r="177" spans="6:6" ht="37.5" customHeight="1"/>
    <row r="178" spans="6:6" ht="36" customHeight="1"/>
    <row r="179" spans="6:6" ht="14.25" customHeight="1"/>
    <row r="181" spans="6:6">
      <c r="F181" s="97"/>
    </row>
  </sheetData>
  <mergeCells count="54">
    <mergeCell ref="B61:B62"/>
    <mergeCell ref="B64:B65"/>
    <mergeCell ref="B67:B68"/>
    <mergeCell ref="B70:B71"/>
    <mergeCell ref="B73:B74"/>
    <mergeCell ref="B16:B17"/>
    <mergeCell ref="B19:B20"/>
    <mergeCell ref="B49:B50"/>
    <mergeCell ref="B55:B56"/>
    <mergeCell ref="B52:B53"/>
    <mergeCell ref="B22:B23"/>
    <mergeCell ref="B25:B26"/>
    <mergeCell ref="B28:B29"/>
    <mergeCell ref="B31:B32"/>
    <mergeCell ref="B34:B35"/>
    <mergeCell ref="B37:B38"/>
    <mergeCell ref="B40:B41"/>
    <mergeCell ref="B43:B44"/>
    <mergeCell ref="B46:B47"/>
    <mergeCell ref="B84:B85"/>
    <mergeCell ref="B87:B88"/>
    <mergeCell ref="B76:B77"/>
    <mergeCell ref="B79:B80"/>
    <mergeCell ref="B90:B91"/>
    <mergeCell ref="B10:H10"/>
    <mergeCell ref="B12:B13"/>
    <mergeCell ref="C12:D12"/>
    <mergeCell ref="B140:B141"/>
    <mergeCell ref="B137:B138"/>
    <mergeCell ref="E12:H12"/>
    <mergeCell ref="B99:B100"/>
    <mergeCell ref="B102:B103"/>
    <mergeCell ref="B93:B94"/>
    <mergeCell ref="B58:B59"/>
    <mergeCell ref="B111:B112"/>
    <mergeCell ref="B120:B121"/>
    <mergeCell ref="B123:B124"/>
    <mergeCell ref="B108:B109"/>
    <mergeCell ref="B127:B129"/>
    <mergeCell ref="B96:B97"/>
    <mergeCell ref="B105:B106"/>
    <mergeCell ref="B173:H173"/>
    <mergeCell ref="B143:B144"/>
    <mergeCell ref="B117:B118"/>
    <mergeCell ref="B114:B115"/>
    <mergeCell ref="B146:B147"/>
    <mergeCell ref="B149:B150"/>
    <mergeCell ref="B152:B153"/>
    <mergeCell ref="B155:B156"/>
    <mergeCell ref="B158:B159"/>
    <mergeCell ref="B164:B165"/>
    <mergeCell ref="B134:B135"/>
    <mergeCell ref="B167:B168"/>
    <mergeCell ref="B161:B162"/>
  </mergeCells>
  <phoneticPr fontId="6" type="noConversion"/>
  <pageMargins left="0.9055118110236221" right="0.39370078740157483" top="0.74803149606299213" bottom="0.55118110236220474" header="0.15748031496062992" footer="0.35433070866141736"/>
  <pageSetup paperSize="9" scale="50" firstPageNumber="37"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OA191"/>
  <sheetViews>
    <sheetView showGridLines="0" view="pageBreakPreview" zoomScale="59" zoomScaleNormal="60" zoomScaleSheetLayoutView="59" workbookViewId="0">
      <pane xSplit="1" ySplit="11" topLeftCell="B169" activePane="bottomRight" state="frozen"/>
      <selection pane="topRight" activeCell="B1" sqref="B1"/>
      <selection pane="bottomLeft" activeCell="A11" sqref="A11"/>
      <selection pane="bottomRight" activeCell="H188" sqref="H188"/>
    </sheetView>
  </sheetViews>
  <sheetFormatPr defaultRowHeight="16.5"/>
  <cols>
    <col min="1" max="1" width="2.140625" style="74" customWidth="1"/>
    <col min="2" max="2" width="67.7109375" style="144" customWidth="1"/>
    <col min="3" max="3" width="10.42578125" style="74" customWidth="1"/>
    <col min="4" max="4" width="11.28515625" style="74" customWidth="1"/>
    <col min="5" max="5" width="12.28515625" style="74" customWidth="1"/>
    <col min="6" max="6" width="21.28515625" style="74" customWidth="1"/>
    <col min="7" max="7" width="12.42578125" style="74" customWidth="1"/>
    <col min="8" max="10" width="21.85546875" style="74" customWidth="1"/>
    <col min="11" max="11" width="21.140625" style="74" customWidth="1"/>
    <col min="12" max="12" width="23.85546875" style="74" customWidth="1"/>
    <col min="13" max="13" width="16.28515625" style="74" bestFit="1" customWidth="1"/>
    <col min="14" max="14" width="16.28515625" style="74" customWidth="1"/>
    <col min="15" max="16" width="16.28515625" style="74" bestFit="1" customWidth="1"/>
    <col min="17" max="17" width="13" style="74" customWidth="1"/>
    <col min="18" max="18" width="15.5703125" style="74" bestFit="1" customWidth="1"/>
    <col min="19" max="21" width="21" style="74" bestFit="1" customWidth="1"/>
    <col min="22" max="22" width="11.5703125" style="74" bestFit="1" customWidth="1"/>
    <col min="23" max="23" width="19.42578125" style="74" customWidth="1"/>
    <col min="24" max="26" width="21" style="74" bestFit="1" customWidth="1"/>
    <col min="27" max="27" width="10.85546875" style="74" customWidth="1"/>
    <col min="28" max="28" width="16.28515625" style="74" bestFit="1" customWidth="1"/>
    <col min="29" max="31" width="16.140625" style="74" bestFit="1" customWidth="1"/>
    <col min="32" max="32" width="9.140625" style="74"/>
    <col min="33" max="36" width="16.140625" style="74" bestFit="1" customWidth="1"/>
    <col min="37" max="257" width="9.140625" style="74"/>
    <col min="258" max="258" width="2.140625" style="74" customWidth="1"/>
    <col min="259" max="259" width="59.42578125" style="74" customWidth="1"/>
    <col min="260" max="260" width="10.42578125" style="74" customWidth="1"/>
    <col min="261" max="261" width="11.28515625" style="74" customWidth="1"/>
    <col min="262" max="262" width="12.28515625" style="74" customWidth="1"/>
    <col min="263" max="263" width="21.28515625" style="74" customWidth="1"/>
    <col min="264" max="264" width="12.42578125" style="74" customWidth="1"/>
    <col min="265" max="267" width="21.85546875" style="74" customWidth="1"/>
    <col min="268" max="268" width="21.140625" style="74" customWidth="1"/>
    <col min="269" max="513" width="9.140625" style="74"/>
    <col min="514" max="514" width="2.140625" style="74" customWidth="1"/>
    <col min="515" max="515" width="59.42578125" style="74" customWidth="1"/>
    <col min="516" max="516" width="10.42578125" style="74" customWidth="1"/>
    <col min="517" max="517" width="11.28515625" style="74" customWidth="1"/>
    <col min="518" max="518" width="12.28515625" style="74" customWidth="1"/>
    <col min="519" max="519" width="21.28515625" style="74" customWidth="1"/>
    <col min="520" max="520" width="12.42578125" style="74" customWidth="1"/>
    <col min="521" max="523" width="21.85546875" style="74" customWidth="1"/>
    <col min="524" max="524" width="21.140625" style="74" customWidth="1"/>
    <col min="525" max="769" width="9.140625" style="74"/>
    <col min="770" max="770" width="2.140625" style="74" customWidth="1"/>
    <col min="771" max="771" width="59.42578125" style="74" customWidth="1"/>
    <col min="772" max="772" width="10.42578125" style="74" customWidth="1"/>
    <col min="773" max="773" width="11.28515625" style="74" customWidth="1"/>
    <col min="774" max="774" width="12.28515625" style="74" customWidth="1"/>
    <col min="775" max="775" width="21.28515625" style="74" customWidth="1"/>
    <col min="776" max="776" width="12.42578125" style="74" customWidth="1"/>
    <col min="777" max="779" width="21.85546875" style="74" customWidth="1"/>
    <col min="780" max="780" width="21.140625" style="74" customWidth="1"/>
    <col min="781" max="1025" width="9.140625" style="74"/>
    <col min="1026" max="1026" width="2.140625" style="74" customWidth="1"/>
    <col min="1027" max="1027" width="59.42578125" style="74" customWidth="1"/>
    <col min="1028" max="1028" width="10.42578125" style="74" customWidth="1"/>
    <col min="1029" max="1029" width="11.28515625" style="74" customWidth="1"/>
    <col min="1030" max="1030" width="12.28515625" style="74" customWidth="1"/>
    <col min="1031" max="1031" width="21.28515625" style="74" customWidth="1"/>
    <col min="1032" max="1032" width="12.42578125" style="74" customWidth="1"/>
    <col min="1033" max="1035" width="21.85546875" style="74" customWidth="1"/>
    <col min="1036" max="1036" width="21.140625" style="74" customWidth="1"/>
    <col min="1037" max="1281" width="9.140625" style="74"/>
    <col min="1282" max="1282" width="2.140625" style="74" customWidth="1"/>
    <col min="1283" max="1283" width="59.42578125" style="74" customWidth="1"/>
    <col min="1284" max="1284" width="10.42578125" style="74" customWidth="1"/>
    <col min="1285" max="1285" width="11.28515625" style="74" customWidth="1"/>
    <col min="1286" max="1286" width="12.28515625" style="74" customWidth="1"/>
    <col min="1287" max="1287" width="21.28515625" style="74" customWidth="1"/>
    <col min="1288" max="1288" width="12.42578125" style="74" customWidth="1"/>
    <col min="1289" max="1291" width="21.85546875" style="74" customWidth="1"/>
    <col min="1292" max="1292" width="21.140625" style="74" customWidth="1"/>
    <col min="1293" max="1537" width="9.140625" style="74"/>
    <col min="1538" max="1538" width="2.140625" style="74" customWidth="1"/>
    <col min="1539" max="1539" width="59.42578125" style="74" customWidth="1"/>
    <col min="1540" max="1540" width="10.42578125" style="74" customWidth="1"/>
    <col min="1541" max="1541" width="11.28515625" style="74" customWidth="1"/>
    <col min="1542" max="1542" width="12.28515625" style="74" customWidth="1"/>
    <col min="1543" max="1543" width="21.28515625" style="74" customWidth="1"/>
    <col min="1544" max="1544" width="12.42578125" style="74" customWidth="1"/>
    <col min="1545" max="1547" width="21.85546875" style="74" customWidth="1"/>
    <col min="1548" max="1548" width="21.140625" style="74" customWidth="1"/>
    <col min="1549" max="1793" width="9.140625" style="74"/>
    <col min="1794" max="1794" width="2.140625" style="74" customWidth="1"/>
    <col min="1795" max="1795" width="59.42578125" style="74" customWidth="1"/>
    <col min="1796" max="1796" width="10.42578125" style="74" customWidth="1"/>
    <col min="1797" max="1797" width="11.28515625" style="74" customWidth="1"/>
    <col min="1798" max="1798" width="12.28515625" style="74" customWidth="1"/>
    <col min="1799" max="1799" width="21.28515625" style="74" customWidth="1"/>
    <col min="1800" max="1800" width="12.42578125" style="74" customWidth="1"/>
    <col min="1801" max="1803" width="21.85546875" style="74" customWidth="1"/>
    <col min="1804" max="1804" width="21.140625" style="74" customWidth="1"/>
    <col min="1805" max="2049" width="9.140625" style="74"/>
    <col min="2050" max="2050" width="2.140625" style="74" customWidth="1"/>
    <col min="2051" max="2051" width="59.42578125" style="74" customWidth="1"/>
    <col min="2052" max="2052" width="10.42578125" style="74" customWidth="1"/>
    <col min="2053" max="2053" width="11.28515625" style="74" customWidth="1"/>
    <col min="2054" max="2054" width="12.28515625" style="74" customWidth="1"/>
    <col min="2055" max="2055" width="21.28515625" style="74" customWidth="1"/>
    <col min="2056" max="2056" width="12.42578125" style="74" customWidth="1"/>
    <col min="2057" max="2059" width="21.85546875" style="74" customWidth="1"/>
    <col min="2060" max="2060" width="21.140625" style="74" customWidth="1"/>
    <col min="2061" max="2305" width="9.140625" style="74"/>
    <col min="2306" max="2306" width="2.140625" style="74" customWidth="1"/>
    <col min="2307" max="2307" width="59.42578125" style="74" customWidth="1"/>
    <col min="2308" max="2308" width="10.42578125" style="74" customWidth="1"/>
    <col min="2309" max="2309" width="11.28515625" style="74" customWidth="1"/>
    <col min="2310" max="2310" width="12.28515625" style="74" customWidth="1"/>
    <col min="2311" max="2311" width="21.28515625" style="74" customWidth="1"/>
    <col min="2312" max="2312" width="12.42578125" style="74" customWidth="1"/>
    <col min="2313" max="2315" width="21.85546875" style="74" customWidth="1"/>
    <col min="2316" max="2316" width="21.140625" style="74" customWidth="1"/>
    <col min="2317" max="2561" width="9.140625" style="74"/>
    <col min="2562" max="2562" width="2.140625" style="74" customWidth="1"/>
    <col min="2563" max="2563" width="59.42578125" style="74" customWidth="1"/>
    <col min="2564" max="2564" width="10.42578125" style="74" customWidth="1"/>
    <col min="2565" max="2565" width="11.28515625" style="74" customWidth="1"/>
    <col min="2566" max="2566" width="12.28515625" style="74" customWidth="1"/>
    <col min="2567" max="2567" width="21.28515625" style="74" customWidth="1"/>
    <col min="2568" max="2568" width="12.42578125" style="74" customWidth="1"/>
    <col min="2569" max="2571" width="21.85546875" style="74" customWidth="1"/>
    <col min="2572" max="2572" width="21.140625" style="74" customWidth="1"/>
    <col min="2573" max="2817" width="9.140625" style="74"/>
    <col min="2818" max="2818" width="2.140625" style="74" customWidth="1"/>
    <col min="2819" max="2819" width="59.42578125" style="74" customWidth="1"/>
    <col min="2820" max="2820" width="10.42578125" style="74" customWidth="1"/>
    <col min="2821" max="2821" width="11.28515625" style="74" customWidth="1"/>
    <col min="2822" max="2822" width="12.28515625" style="74" customWidth="1"/>
    <col min="2823" max="2823" width="21.28515625" style="74" customWidth="1"/>
    <col min="2824" max="2824" width="12.42578125" style="74" customWidth="1"/>
    <col min="2825" max="2827" width="21.85546875" style="74" customWidth="1"/>
    <col min="2828" max="2828" width="21.140625" style="74" customWidth="1"/>
    <col min="2829" max="3073" width="9.140625" style="74"/>
    <col min="3074" max="3074" width="2.140625" style="74" customWidth="1"/>
    <col min="3075" max="3075" width="59.42578125" style="74" customWidth="1"/>
    <col min="3076" max="3076" width="10.42578125" style="74" customWidth="1"/>
    <col min="3077" max="3077" width="11.28515625" style="74" customWidth="1"/>
    <col min="3078" max="3078" width="12.28515625" style="74" customWidth="1"/>
    <col min="3079" max="3079" width="21.28515625" style="74" customWidth="1"/>
    <col min="3080" max="3080" width="12.42578125" style="74" customWidth="1"/>
    <col min="3081" max="3083" width="21.85546875" style="74" customWidth="1"/>
    <col min="3084" max="3084" width="21.140625" style="74" customWidth="1"/>
    <col min="3085" max="3329" width="9.140625" style="74"/>
    <col min="3330" max="3330" width="2.140625" style="74" customWidth="1"/>
    <col min="3331" max="3331" width="59.42578125" style="74" customWidth="1"/>
    <col min="3332" max="3332" width="10.42578125" style="74" customWidth="1"/>
    <col min="3333" max="3333" width="11.28515625" style="74" customWidth="1"/>
    <col min="3334" max="3334" width="12.28515625" style="74" customWidth="1"/>
    <col min="3335" max="3335" width="21.28515625" style="74" customWidth="1"/>
    <col min="3336" max="3336" width="12.42578125" style="74" customWidth="1"/>
    <col min="3337" max="3339" width="21.85546875" style="74" customWidth="1"/>
    <col min="3340" max="3340" width="21.140625" style="74" customWidth="1"/>
    <col min="3341" max="3585" width="9.140625" style="74"/>
    <col min="3586" max="3586" width="2.140625" style="74" customWidth="1"/>
    <col min="3587" max="3587" width="59.42578125" style="74" customWidth="1"/>
    <col min="3588" max="3588" width="10.42578125" style="74" customWidth="1"/>
    <col min="3589" max="3589" width="11.28515625" style="74" customWidth="1"/>
    <col min="3590" max="3590" width="12.28515625" style="74" customWidth="1"/>
    <col min="3591" max="3591" width="21.28515625" style="74" customWidth="1"/>
    <col min="3592" max="3592" width="12.42578125" style="74" customWidth="1"/>
    <col min="3593" max="3595" width="21.85546875" style="74" customWidth="1"/>
    <col min="3596" max="3596" width="21.140625" style="74" customWidth="1"/>
    <col min="3597" max="3841" width="9.140625" style="74"/>
    <col min="3842" max="3842" width="2.140625" style="74" customWidth="1"/>
    <col min="3843" max="3843" width="59.42578125" style="74" customWidth="1"/>
    <col min="3844" max="3844" width="10.42578125" style="74" customWidth="1"/>
    <col min="3845" max="3845" width="11.28515625" style="74" customWidth="1"/>
    <col min="3846" max="3846" width="12.28515625" style="74" customWidth="1"/>
    <col min="3847" max="3847" width="21.28515625" style="74" customWidth="1"/>
    <col min="3848" max="3848" width="12.42578125" style="74" customWidth="1"/>
    <col min="3849" max="3851" width="21.85546875" style="74" customWidth="1"/>
    <col min="3852" max="3852" width="21.140625" style="74" customWidth="1"/>
    <col min="3853" max="4097" width="9.140625" style="74"/>
    <col min="4098" max="4098" width="2.140625" style="74" customWidth="1"/>
    <col min="4099" max="4099" width="59.42578125" style="74" customWidth="1"/>
    <col min="4100" max="4100" width="10.42578125" style="74" customWidth="1"/>
    <col min="4101" max="4101" width="11.28515625" style="74" customWidth="1"/>
    <col min="4102" max="4102" width="12.28515625" style="74" customWidth="1"/>
    <col min="4103" max="4103" width="21.28515625" style="74" customWidth="1"/>
    <col min="4104" max="4104" width="12.42578125" style="74" customWidth="1"/>
    <col min="4105" max="4107" width="21.85546875" style="74" customWidth="1"/>
    <col min="4108" max="4108" width="21.140625" style="74" customWidth="1"/>
    <col min="4109" max="4353" width="9.140625" style="74"/>
    <col min="4354" max="4354" width="2.140625" style="74" customWidth="1"/>
    <col min="4355" max="4355" width="59.42578125" style="74" customWidth="1"/>
    <col min="4356" max="4356" width="10.42578125" style="74" customWidth="1"/>
    <col min="4357" max="4357" width="11.28515625" style="74" customWidth="1"/>
    <col min="4358" max="4358" width="12.28515625" style="74" customWidth="1"/>
    <col min="4359" max="4359" width="21.28515625" style="74" customWidth="1"/>
    <col min="4360" max="4360" width="12.42578125" style="74" customWidth="1"/>
    <col min="4361" max="4363" width="21.85546875" style="74" customWidth="1"/>
    <col min="4364" max="4364" width="21.140625" style="74" customWidth="1"/>
    <col min="4365" max="4609" width="9.140625" style="74"/>
    <col min="4610" max="4610" width="2.140625" style="74" customWidth="1"/>
    <col min="4611" max="4611" width="59.42578125" style="74" customWidth="1"/>
    <col min="4612" max="4612" width="10.42578125" style="74" customWidth="1"/>
    <col min="4613" max="4613" width="11.28515625" style="74" customWidth="1"/>
    <col min="4614" max="4614" width="12.28515625" style="74" customWidth="1"/>
    <col min="4615" max="4615" width="21.28515625" style="74" customWidth="1"/>
    <col min="4616" max="4616" width="12.42578125" style="74" customWidth="1"/>
    <col min="4617" max="4619" width="21.85546875" style="74" customWidth="1"/>
    <col min="4620" max="4620" width="21.140625" style="74" customWidth="1"/>
    <col min="4621" max="4865" width="9.140625" style="74"/>
    <col min="4866" max="4866" width="2.140625" style="74" customWidth="1"/>
    <col min="4867" max="4867" width="59.42578125" style="74" customWidth="1"/>
    <col min="4868" max="4868" width="10.42578125" style="74" customWidth="1"/>
    <col min="4869" max="4869" width="11.28515625" style="74" customWidth="1"/>
    <col min="4870" max="4870" width="12.28515625" style="74" customWidth="1"/>
    <col min="4871" max="4871" width="21.28515625" style="74" customWidth="1"/>
    <col min="4872" max="4872" width="12.42578125" style="74" customWidth="1"/>
    <col min="4873" max="4875" width="21.85546875" style="74" customWidth="1"/>
    <col min="4876" max="4876" width="21.140625" style="74" customWidth="1"/>
    <col min="4877" max="5121" width="9.140625" style="74"/>
    <col min="5122" max="5122" width="2.140625" style="74" customWidth="1"/>
    <col min="5123" max="5123" width="59.42578125" style="74" customWidth="1"/>
    <col min="5124" max="5124" width="10.42578125" style="74" customWidth="1"/>
    <col min="5125" max="5125" width="11.28515625" style="74" customWidth="1"/>
    <col min="5126" max="5126" width="12.28515625" style="74" customWidth="1"/>
    <col min="5127" max="5127" width="21.28515625" style="74" customWidth="1"/>
    <col min="5128" max="5128" width="12.42578125" style="74" customWidth="1"/>
    <col min="5129" max="5131" width="21.85546875" style="74" customWidth="1"/>
    <col min="5132" max="5132" width="21.140625" style="74" customWidth="1"/>
    <col min="5133" max="5377" width="9.140625" style="74"/>
    <col min="5378" max="5378" width="2.140625" style="74" customWidth="1"/>
    <col min="5379" max="5379" width="59.42578125" style="74" customWidth="1"/>
    <col min="5380" max="5380" width="10.42578125" style="74" customWidth="1"/>
    <col min="5381" max="5381" width="11.28515625" style="74" customWidth="1"/>
    <col min="5382" max="5382" width="12.28515625" style="74" customWidth="1"/>
    <col min="5383" max="5383" width="21.28515625" style="74" customWidth="1"/>
    <col min="5384" max="5384" width="12.42578125" style="74" customWidth="1"/>
    <col min="5385" max="5387" width="21.85546875" style="74" customWidth="1"/>
    <col min="5388" max="5388" width="21.140625" style="74" customWidth="1"/>
    <col min="5389" max="5633" width="9.140625" style="74"/>
    <col min="5634" max="5634" width="2.140625" style="74" customWidth="1"/>
    <col min="5635" max="5635" width="59.42578125" style="74" customWidth="1"/>
    <col min="5636" max="5636" width="10.42578125" style="74" customWidth="1"/>
    <col min="5637" max="5637" width="11.28515625" style="74" customWidth="1"/>
    <col min="5638" max="5638" width="12.28515625" style="74" customWidth="1"/>
    <col min="5639" max="5639" width="21.28515625" style="74" customWidth="1"/>
    <col min="5640" max="5640" width="12.42578125" style="74" customWidth="1"/>
    <col min="5641" max="5643" width="21.85546875" style="74" customWidth="1"/>
    <col min="5644" max="5644" width="21.140625" style="74" customWidth="1"/>
    <col min="5645" max="5889" width="9.140625" style="74"/>
    <col min="5890" max="5890" width="2.140625" style="74" customWidth="1"/>
    <col min="5891" max="5891" width="59.42578125" style="74" customWidth="1"/>
    <col min="5892" max="5892" width="10.42578125" style="74" customWidth="1"/>
    <col min="5893" max="5893" width="11.28515625" style="74" customWidth="1"/>
    <col min="5894" max="5894" width="12.28515625" style="74" customWidth="1"/>
    <col min="5895" max="5895" width="21.28515625" style="74" customWidth="1"/>
    <col min="5896" max="5896" width="12.42578125" style="74" customWidth="1"/>
    <col min="5897" max="5899" width="21.85546875" style="74" customWidth="1"/>
    <col min="5900" max="5900" width="21.140625" style="74" customWidth="1"/>
    <col min="5901" max="6145" width="9.140625" style="74"/>
    <col min="6146" max="6146" width="2.140625" style="74" customWidth="1"/>
    <col min="6147" max="6147" width="59.42578125" style="74" customWidth="1"/>
    <col min="6148" max="6148" width="10.42578125" style="74" customWidth="1"/>
    <col min="6149" max="6149" width="11.28515625" style="74" customWidth="1"/>
    <col min="6150" max="6150" width="12.28515625" style="74" customWidth="1"/>
    <col min="6151" max="6151" width="21.28515625" style="74" customWidth="1"/>
    <col min="6152" max="6152" width="12.42578125" style="74" customWidth="1"/>
    <col min="6153" max="6155" width="21.85546875" style="74" customWidth="1"/>
    <col min="6156" max="6156" width="21.140625" style="74" customWidth="1"/>
    <col min="6157" max="6401" width="9.140625" style="74"/>
    <col min="6402" max="6402" width="2.140625" style="74" customWidth="1"/>
    <col min="6403" max="6403" width="59.42578125" style="74" customWidth="1"/>
    <col min="6404" max="6404" width="10.42578125" style="74" customWidth="1"/>
    <col min="6405" max="6405" width="11.28515625" style="74" customWidth="1"/>
    <col min="6406" max="6406" width="12.28515625" style="74" customWidth="1"/>
    <col min="6407" max="6407" width="21.28515625" style="74" customWidth="1"/>
    <col min="6408" max="6408" width="12.42578125" style="74" customWidth="1"/>
    <col min="6409" max="6411" width="21.85546875" style="74" customWidth="1"/>
    <col min="6412" max="6412" width="21.140625" style="74" customWidth="1"/>
    <col min="6413" max="6657" width="9.140625" style="74"/>
    <col min="6658" max="6658" width="2.140625" style="74" customWidth="1"/>
    <col min="6659" max="6659" width="59.42578125" style="74" customWidth="1"/>
    <col min="6660" max="6660" width="10.42578125" style="74" customWidth="1"/>
    <col min="6661" max="6661" width="11.28515625" style="74" customWidth="1"/>
    <col min="6662" max="6662" width="12.28515625" style="74" customWidth="1"/>
    <col min="6663" max="6663" width="21.28515625" style="74" customWidth="1"/>
    <col min="6664" max="6664" width="12.42578125" style="74" customWidth="1"/>
    <col min="6665" max="6667" width="21.85546875" style="74" customWidth="1"/>
    <col min="6668" max="6668" width="21.140625" style="74" customWidth="1"/>
    <col min="6669" max="6913" width="9.140625" style="74"/>
    <col min="6914" max="6914" width="2.140625" style="74" customWidth="1"/>
    <col min="6915" max="6915" width="59.42578125" style="74" customWidth="1"/>
    <col min="6916" max="6916" width="10.42578125" style="74" customWidth="1"/>
    <col min="6917" max="6917" width="11.28515625" style="74" customWidth="1"/>
    <col min="6918" max="6918" width="12.28515625" style="74" customWidth="1"/>
    <col min="6919" max="6919" width="21.28515625" style="74" customWidth="1"/>
    <col min="6920" max="6920" width="12.42578125" style="74" customWidth="1"/>
    <col min="6921" max="6923" width="21.85546875" style="74" customWidth="1"/>
    <col min="6924" max="6924" width="21.140625" style="74" customWidth="1"/>
    <col min="6925" max="7169" width="9.140625" style="74"/>
    <col min="7170" max="7170" width="2.140625" style="74" customWidth="1"/>
    <col min="7171" max="7171" width="59.42578125" style="74" customWidth="1"/>
    <col min="7172" max="7172" width="10.42578125" style="74" customWidth="1"/>
    <col min="7173" max="7173" width="11.28515625" style="74" customWidth="1"/>
    <col min="7174" max="7174" width="12.28515625" style="74" customWidth="1"/>
    <col min="7175" max="7175" width="21.28515625" style="74" customWidth="1"/>
    <col min="7176" max="7176" width="12.42578125" style="74" customWidth="1"/>
    <col min="7177" max="7179" width="21.85546875" style="74" customWidth="1"/>
    <col min="7180" max="7180" width="21.140625" style="74" customWidth="1"/>
    <col min="7181" max="7425" width="9.140625" style="74"/>
    <col min="7426" max="7426" width="2.140625" style="74" customWidth="1"/>
    <col min="7427" max="7427" width="59.42578125" style="74" customWidth="1"/>
    <col min="7428" max="7428" width="10.42578125" style="74" customWidth="1"/>
    <col min="7429" max="7429" width="11.28515625" style="74" customWidth="1"/>
    <col min="7430" max="7430" width="12.28515625" style="74" customWidth="1"/>
    <col min="7431" max="7431" width="21.28515625" style="74" customWidth="1"/>
    <col min="7432" max="7432" width="12.42578125" style="74" customWidth="1"/>
    <col min="7433" max="7435" width="21.85546875" style="74" customWidth="1"/>
    <col min="7436" max="7436" width="21.140625" style="74" customWidth="1"/>
    <col min="7437" max="7681" width="9.140625" style="74"/>
    <col min="7682" max="7682" width="2.140625" style="74" customWidth="1"/>
    <col min="7683" max="7683" width="59.42578125" style="74" customWidth="1"/>
    <col min="7684" max="7684" width="10.42578125" style="74" customWidth="1"/>
    <col min="7685" max="7685" width="11.28515625" style="74" customWidth="1"/>
    <col min="7686" max="7686" width="12.28515625" style="74" customWidth="1"/>
    <col min="7687" max="7687" width="21.28515625" style="74" customWidth="1"/>
    <col min="7688" max="7688" width="12.42578125" style="74" customWidth="1"/>
    <col min="7689" max="7691" width="21.85546875" style="74" customWidth="1"/>
    <col min="7692" max="7692" width="21.140625" style="74" customWidth="1"/>
    <col min="7693" max="7937" width="9.140625" style="74"/>
    <col min="7938" max="7938" width="2.140625" style="74" customWidth="1"/>
    <col min="7939" max="7939" width="59.42578125" style="74" customWidth="1"/>
    <col min="7940" max="7940" width="10.42578125" style="74" customWidth="1"/>
    <col min="7941" max="7941" width="11.28515625" style="74" customWidth="1"/>
    <col min="7942" max="7942" width="12.28515625" style="74" customWidth="1"/>
    <col min="7943" max="7943" width="21.28515625" style="74" customWidth="1"/>
    <col min="7944" max="7944" width="12.42578125" style="74" customWidth="1"/>
    <col min="7945" max="7947" width="21.85546875" style="74" customWidth="1"/>
    <col min="7948" max="7948" width="21.140625" style="74" customWidth="1"/>
    <col min="7949" max="8193" width="9.140625" style="74"/>
    <col min="8194" max="8194" width="2.140625" style="74" customWidth="1"/>
    <col min="8195" max="8195" width="59.42578125" style="74" customWidth="1"/>
    <col min="8196" max="8196" width="10.42578125" style="74" customWidth="1"/>
    <col min="8197" max="8197" width="11.28515625" style="74" customWidth="1"/>
    <col min="8198" max="8198" width="12.28515625" style="74" customWidth="1"/>
    <col min="8199" max="8199" width="21.28515625" style="74" customWidth="1"/>
    <col min="8200" max="8200" width="12.42578125" style="74" customWidth="1"/>
    <col min="8201" max="8203" width="21.85546875" style="74" customWidth="1"/>
    <col min="8204" max="8204" width="21.140625" style="74" customWidth="1"/>
    <col min="8205" max="8449" width="9.140625" style="74"/>
    <col min="8450" max="8450" width="2.140625" style="74" customWidth="1"/>
    <col min="8451" max="8451" width="59.42578125" style="74" customWidth="1"/>
    <col min="8452" max="8452" width="10.42578125" style="74" customWidth="1"/>
    <col min="8453" max="8453" width="11.28515625" style="74" customWidth="1"/>
    <col min="8454" max="8454" width="12.28515625" style="74" customWidth="1"/>
    <col min="8455" max="8455" width="21.28515625" style="74" customWidth="1"/>
    <col min="8456" max="8456" width="12.42578125" style="74" customWidth="1"/>
    <col min="8457" max="8459" width="21.85546875" style="74" customWidth="1"/>
    <col min="8460" max="8460" width="21.140625" style="74" customWidth="1"/>
    <col min="8461" max="8705" width="9.140625" style="74"/>
    <col min="8706" max="8706" width="2.140625" style="74" customWidth="1"/>
    <col min="8707" max="8707" width="59.42578125" style="74" customWidth="1"/>
    <col min="8708" max="8708" width="10.42578125" style="74" customWidth="1"/>
    <col min="8709" max="8709" width="11.28515625" style="74" customWidth="1"/>
    <col min="8710" max="8710" width="12.28515625" style="74" customWidth="1"/>
    <col min="8711" max="8711" width="21.28515625" style="74" customWidth="1"/>
    <col min="8712" max="8712" width="12.42578125" style="74" customWidth="1"/>
    <col min="8713" max="8715" width="21.85546875" style="74" customWidth="1"/>
    <col min="8716" max="8716" width="21.140625" style="74" customWidth="1"/>
    <col min="8717" max="8961" width="9.140625" style="74"/>
    <col min="8962" max="8962" width="2.140625" style="74" customWidth="1"/>
    <col min="8963" max="8963" width="59.42578125" style="74" customWidth="1"/>
    <col min="8964" max="8964" width="10.42578125" style="74" customWidth="1"/>
    <col min="8965" max="8965" width="11.28515625" style="74" customWidth="1"/>
    <col min="8966" max="8966" width="12.28515625" style="74" customWidth="1"/>
    <col min="8967" max="8967" width="21.28515625" style="74" customWidth="1"/>
    <col min="8968" max="8968" width="12.42578125" style="74" customWidth="1"/>
    <col min="8969" max="8971" width="21.85546875" style="74" customWidth="1"/>
    <col min="8972" max="8972" width="21.140625" style="74" customWidth="1"/>
    <col min="8973" max="9217" width="9.140625" style="74"/>
    <col min="9218" max="9218" width="2.140625" style="74" customWidth="1"/>
    <col min="9219" max="9219" width="59.42578125" style="74" customWidth="1"/>
    <col min="9220" max="9220" width="10.42578125" style="74" customWidth="1"/>
    <col min="9221" max="9221" width="11.28515625" style="74" customWidth="1"/>
    <col min="9222" max="9222" width="12.28515625" style="74" customWidth="1"/>
    <col min="9223" max="9223" width="21.28515625" style="74" customWidth="1"/>
    <col min="9224" max="9224" width="12.42578125" style="74" customWidth="1"/>
    <col min="9225" max="9227" width="21.85546875" style="74" customWidth="1"/>
    <col min="9228" max="9228" width="21.140625" style="74" customWidth="1"/>
    <col min="9229" max="9473" width="9.140625" style="74"/>
    <col min="9474" max="9474" width="2.140625" style="74" customWidth="1"/>
    <col min="9475" max="9475" width="59.42578125" style="74" customWidth="1"/>
    <col min="9476" max="9476" width="10.42578125" style="74" customWidth="1"/>
    <col min="9477" max="9477" width="11.28515625" style="74" customWidth="1"/>
    <col min="9478" max="9478" width="12.28515625" style="74" customWidth="1"/>
    <col min="9479" max="9479" width="21.28515625" style="74" customWidth="1"/>
    <col min="9480" max="9480" width="12.42578125" style="74" customWidth="1"/>
    <col min="9481" max="9483" width="21.85546875" style="74" customWidth="1"/>
    <col min="9484" max="9484" width="21.140625" style="74" customWidth="1"/>
    <col min="9485" max="9729" width="9.140625" style="74"/>
    <col min="9730" max="9730" width="2.140625" style="74" customWidth="1"/>
    <col min="9731" max="9731" width="59.42578125" style="74" customWidth="1"/>
    <col min="9732" max="9732" width="10.42578125" style="74" customWidth="1"/>
    <col min="9733" max="9733" width="11.28515625" style="74" customWidth="1"/>
    <col min="9734" max="9734" width="12.28515625" style="74" customWidth="1"/>
    <col min="9735" max="9735" width="21.28515625" style="74" customWidth="1"/>
    <col min="9736" max="9736" width="12.42578125" style="74" customWidth="1"/>
    <col min="9737" max="9739" width="21.85546875" style="74" customWidth="1"/>
    <col min="9740" max="9740" width="21.140625" style="74" customWidth="1"/>
    <col min="9741" max="9985" width="9.140625" style="74"/>
    <col min="9986" max="9986" width="2.140625" style="74" customWidth="1"/>
    <col min="9987" max="9987" width="59.42578125" style="74" customWidth="1"/>
    <col min="9988" max="9988" width="10.42578125" style="74" customWidth="1"/>
    <col min="9989" max="9989" width="11.28515625" style="74" customWidth="1"/>
    <col min="9990" max="9990" width="12.28515625" style="74" customWidth="1"/>
    <col min="9991" max="9991" width="21.28515625" style="74" customWidth="1"/>
    <col min="9992" max="9992" width="12.42578125" style="74" customWidth="1"/>
    <col min="9993" max="9995" width="21.85546875" style="74" customWidth="1"/>
    <col min="9996" max="9996" width="21.140625" style="74" customWidth="1"/>
    <col min="9997" max="10241" width="9.140625" style="74"/>
    <col min="10242" max="10242" width="2.140625" style="74" customWidth="1"/>
    <col min="10243" max="10243" width="59.42578125" style="74" customWidth="1"/>
    <col min="10244" max="10244" width="10.42578125" style="74" customWidth="1"/>
    <col min="10245" max="10245" width="11.28515625" style="74" customWidth="1"/>
    <col min="10246" max="10246" width="12.28515625" style="74" customWidth="1"/>
    <col min="10247" max="10247" width="21.28515625" style="74" customWidth="1"/>
    <col min="10248" max="10248" width="12.42578125" style="74" customWidth="1"/>
    <col min="10249" max="10251" width="21.85546875" style="74" customWidth="1"/>
    <col min="10252" max="10252" width="21.140625" style="74" customWidth="1"/>
    <col min="10253" max="10497" width="9.140625" style="74"/>
    <col min="10498" max="10498" width="2.140625" style="74" customWidth="1"/>
    <col min="10499" max="10499" width="59.42578125" style="74" customWidth="1"/>
    <col min="10500" max="10500" width="10.42578125" style="74" customWidth="1"/>
    <col min="10501" max="10501" width="11.28515625" style="74" customWidth="1"/>
    <col min="10502" max="10502" width="12.28515625" style="74" customWidth="1"/>
    <col min="10503" max="10503" width="21.28515625" style="74" customWidth="1"/>
    <col min="10504" max="10504" width="12.42578125" style="74" customWidth="1"/>
    <col min="10505" max="10507" width="21.85546875" style="74" customWidth="1"/>
    <col min="10508" max="10508" width="21.140625" style="74" customWidth="1"/>
    <col min="10509" max="10753" width="9.140625" style="74"/>
    <col min="10754" max="10754" width="2.140625" style="74" customWidth="1"/>
    <col min="10755" max="10755" width="59.42578125" style="74" customWidth="1"/>
    <col min="10756" max="10756" width="10.42578125" style="74" customWidth="1"/>
    <col min="10757" max="10757" width="11.28515625" style="74" customWidth="1"/>
    <col min="10758" max="10758" width="12.28515625" style="74" customWidth="1"/>
    <col min="10759" max="10759" width="21.28515625" style="74" customWidth="1"/>
    <col min="10760" max="10760" width="12.42578125" style="74" customWidth="1"/>
    <col min="10761" max="10763" width="21.85546875" style="74" customWidth="1"/>
    <col min="10764" max="10764" width="21.140625" style="74" customWidth="1"/>
    <col min="10765" max="11009" width="9.140625" style="74"/>
    <col min="11010" max="11010" width="2.140625" style="74" customWidth="1"/>
    <col min="11011" max="11011" width="59.42578125" style="74" customWidth="1"/>
    <col min="11012" max="11012" width="10.42578125" style="74" customWidth="1"/>
    <col min="11013" max="11013" width="11.28515625" style="74" customWidth="1"/>
    <col min="11014" max="11014" width="12.28515625" style="74" customWidth="1"/>
    <col min="11015" max="11015" width="21.28515625" style="74" customWidth="1"/>
    <col min="11016" max="11016" width="12.42578125" style="74" customWidth="1"/>
    <col min="11017" max="11019" width="21.85546875" style="74" customWidth="1"/>
    <col min="11020" max="11020" width="21.140625" style="74" customWidth="1"/>
    <col min="11021" max="11265" width="9.140625" style="74"/>
    <col min="11266" max="11266" width="2.140625" style="74" customWidth="1"/>
    <col min="11267" max="11267" width="59.42578125" style="74" customWidth="1"/>
    <col min="11268" max="11268" width="10.42578125" style="74" customWidth="1"/>
    <col min="11269" max="11269" width="11.28515625" style="74" customWidth="1"/>
    <col min="11270" max="11270" width="12.28515625" style="74" customWidth="1"/>
    <col min="11271" max="11271" width="21.28515625" style="74" customWidth="1"/>
    <col min="11272" max="11272" width="12.42578125" style="74" customWidth="1"/>
    <col min="11273" max="11275" width="21.85546875" style="74" customWidth="1"/>
    <col min="11276" max="11276" width="21.140625" style="74" customWidth="1"/>
    <col min="11277" max="11521" width="9.140625" style="74"/>
    <col min="11522" max="11522" width="2.140625" style="74" customWidth="1"/>
    <col min="11523" max="11523" width="59.42578125" style="74" customWidth="1"/>
    <col min="11524" max="11524" width="10.42578125" style="74" customWidth="1"/>
    <col min="11525" max="11525" width="11.28515625" style="74" customWidth="1"/>
    <col min="11526" max="11526" width="12.28515625" style="74" customWidth="1"/>
    <col min="11527" max="11527" width="21.28515625" style="74" customWidth="1"/>
    <col min="11528" max="11528" width="12.42578125" style="74" customWidth="1"/>
    <col min="11529" max="11531" width="21.85546875" style="74" customWidth="1"/>
    <col min="11532" max="11532" width="21.140625" style="74" customWidth="1"/>
    <col min="11533" max="11777" width="9.140625" style="74"/>
    <col min="11778" max="11778" width="2.140625" style="74" customWidth="1"/>
    <col min="11779" max="11779" width="59.42578125" style="74" customWidth="1"/>
    <col min="11780" max="11780" width="10.42578125" style="74" customWidth="1"/>
    <col min="11781" max="11781" width="11.28515625" style="74" customWidth="1"/>
    <col min="11782" max="11782" width="12.28515625" style="74" customWidth="1"/>
    <col min="11783" max="11783" width="21.28515625" style="74" customWidth="1"/>
    <col min="11784" max="11784" width="12.42578125" style="74" customWidth="1"/>
    <col min="11785" max="11787" width="21.85546875" style="74" customWidth="1"/>
    <col min="11788" max="11788" width="21.140625" style="74" customWidth="1"/>
    <col min="11789" max="12033" width="9.140625" style="74"/>
    <col min="12034" max="12034" width="2.140625" style="74" customWidth="1"/>
    <col min="12035" max="12035" width="59.42578125" style="74" customWidth="1"/>
    <col min="12036" max="12036" width="10.42578125" style="74" customWidth="1"/>
    <col min="12037" max="12037" width="11.28515625" style="74" customWidth="1"/>
    <col min="12038" max="12038" width="12.28515625" style="74" customWidth="1"/>
    <col min="12039" max="12039" width="21.28515625" style="74" customWidth="1"/>
    <col min="12040" max="12040" width="12.42578125" style="74" customWidth="1"/>
    <col min="12041" max="12043" width="21.85546875" style="74" customWidth="1"/>
    <col min="12044" max="12044" width="21.140625" style="74" customWidth="1"/>
    <col min="12045" max="12289" width="9.140625" style="74"/>
    <col min="12290" max="12290" width="2.140625" style="74" customWidth="1"/>
    <col min="12291" max="12291" width="59.42578125" style="74" customWidth="1"/>
    <col min="12292" max="12292" width="10.42578125" style="74" customWidth="1"/>
    <col min="12293" max="12293" width="11.28515625" style="74" customWidth="1"/>
    <col min="12294" max="12294" width="12.28515625" style="74" customWidth="1"/>
    <col min="12295" max="12295" width="21.28515625" style="74" customWidth="1"/>
    <col min="12296" max="12296" width="12.42578125" style="74" customWidth="1"/>
    <col min="12297" max="12299" width="21.85546875" style="74" customWidth="1"/>
    <col min="12300" max="12300" width="21.140625" style="74" customWidth="1"/>
    <col min="12301" max="12545" width="9.140625" style="74"/>
    <col min="12546" max="12546" width="2.140625" style="74" customWidth="1"/>
    <col min="12547" max="12547" width="59.42578125" style="74" customWidth="1"/>
    <col min="12548" max="12548" width="10.42578125" style="74" customWidth="1"/>
    <col min="12549" max="12549" width="11.28515625" style="74" customWidth="1"/>
    <col min="12550" max="12550" width="12.28515625" style="74" customWidth="1"/>
    <col min="12551" max="12551" width="21.28515625" style="74" customWidth="1"/>
    <col min="12552" max="12552" width="12.42578125" style="74" customWidth="1"/>
    <col min="12553" max="12555" width="21.85546875" style="74" customWidth="1"/>
    <col min="12556" max="12556" width="21.140625" style="74" customWidth="1"/>
    <col min="12557" max="12801" width="9.140625" style="74"/>
    <col min="12802" max="12802" width="2.140625" style="74" customWidth="1"/>
    <col min="12803" max="12803" width="59.42578125" style="74" customWidth="1"/>
    <col min="12804" max="12804" width="10.42578125" style="74" customWidth="1"/>
    <col min="12805" max="12805" width="11.28515625" style="74" customWidth="1"/>
    <col min="12806" max="12806" width="12.28515625" style="74" customWidth="1"/>
    <col min="12807" max="12807" width="21.28515625" style="74" customWidth="1"/>
    <col min="12808" max="12808" width="12.42578125" style="74" customWidth="1"/>
    <col min="12809" max="12811" width="21.85546875" style="74" customWidth="1"/>
    <col min="12812" max="12812" width="21.140625" style="74" customWidth="1"/>
    <col min="12813" max="13057" width="9.140625" style="74"/>
    <col min="13058" max="13058" width="2.140625" style="74" customWidth="1"/>
    <col min="13059" max="13059" width="59.42578125" style="74" customWidth="1"/>
    <col min="13060" max="13060" width="10.42578125" style="74" customWidth="1"/>
    <col min="13061" max="13061" width="11.28515625" style="74" customWidth="1"/>
    <col min="13062" max="13062" width="12.28515625" style="74" customWidth="1"/>
    <col min="13063" max="13063" width="21.28515625" style="74" customWidth="1"/>
    <col min="13064" max="13064" width="12.42578125" style="74" customWidth="1"/>
    <col min="13065" max="13067" width="21.85546875" style="74" customWidth="1"/>
    <col min="13068" max="13068" width="21.140625" style="74" customWidth="1"/>
    <col min="13069" max="13313" width="9.140625" style="74"/>
    <col min="13314" max="13314" width="2.140625" style="74" customWidth="1"/>
    <col min="13315" max="13315" width="59.42578125" style="74" customWidth="1"/>
    <col min="13316" max="13316" width="10.42578125" style="74" customWidth="1"/>
    <col min="13317" max="13317" width="11.28515625" style="74" customWidth="1"/>
    <col min="13318" max="13318" width="12.28515625" style="74" customWidth="1"/>
    <col min="13319" max="13319" width="21.28515625" style="74" customWidth="1"/>
    <col min="13320" max="13320" width="12.42578125" style="74" customWidth="1"/>
    <col min="13321" max="13323" width="21.85546875" style="74" customWidth="1"/>
    <col min="13324" max="13324" width="21.140625" style="74" customWidth="1"/>
    <col min="13325" max="13569" width="9.140625" style="74"/>
    <col min="13570" max="13570" width="2.140625" style="74" customWidth="1"/>
    <col min="13571" max="13571" width="59.42578125" style="74" customWidth="1"/>
    <col min="13572" max="13572" width="10.42578125" style="74" customWidth="1"/>
    <col min="13573" max="13573" width="11.28515625" style="74" customWidth="1"/>
    <col min="13574" max="13574" width="12.28515625" style="74" customWidth="1"/>
    <col min="13575" max="13575" width="21.28515625" style="74" customWidth="1"/>
    <col min="13576" max="13576" width="12.42578125" style="74" customWidth="1"/>
    <col min="13577" max="13579" width="21.85546875" style="74" customWidth="1"/>
    <col min="13580" max="13580" width="21.140625" style="74" customWidth="1"/>
    <col min="13581" max="13825" width="9.140625" style="74"/>
    <col min="13826" max="13826" width="2.140625" style="74" customWidth="1"/>
    <col min="13827" max="13827" width="59.42578125" style="74" customWidth="1"/>
    <col min="13828" max="13828" width="10.42578125" style="74" customWidth="1"/>
    <col min="13829" max="13829" width="11.28515625" style="74" customWidth="1"/>
    <col min="13830" max="13830" width="12.28515625" style="74" customWidth="1"/>
    <col min="13831" max="13831" width="21.28515625" style="74" customWidth="1"/>
    <col min="13832" max="13832" width="12.42578125" style="74" customWidth="1"/>
    <col min="13833" max="13835" width="21.85546875" style="74" customWidth="1"/>
    <col min="13836" max="13836" width="21.140625" style="74" customWidth="1"/>
    <col min="13837" max="14081" width="9.140625" style="74"/>
    <col min="14082" max="14082" width="2.140625" style="74" customWidth="1"/>
    <col min="14083" max="14083" width="59.42578125" style="74" customWidth="1"/>
    <col min="14084" max="14084" width="10.42578125" style="74" customWidth="1"/>
    <col min="14085" max="14085" width="11.28515625" style="74" customWidth="1"/>
    <col min="14086" max="14086" width="12.28515625" style="74" customWidth="1"/>
    <col min="14087" max="14087" width="21.28515625" style="74" customWidth="1"/>
    <col min="14088" max="14088" width="12.42578125" style="74" customWidth="1"/>
    <col min="14089" max="14091" width="21.85546875" style="74" customWidth="1"/>
    <col min="14092" max="14092" width="21.140625" style="74" customWidth="1"/>
    <col min="14093" max="14337" width="9.140625" style="74"/>
    <col min="14338" max="14338" width="2.140625" style="74" customWidth="1"/>
    <col min="14339" max="14339" width="59.42578125" style="74" customWidth="1"/>
    <col min="14340" max="14340" width="10.42578125" style="74" customWidth="1"/>
    <col min="14341" max="14341" width="11.28515625" style="74" customWidth="1"/>
    <col min="14342" max="14342" width="12.28515625" style="74" customWidth="1"/>
    <col min="14343" max="14343" width="21.28515625" style="74" customWidth="1"/>
    <col min="14344" max="14344" width="12.42578125" style="74" customWidth="1"/>
    <col min="14345" max="14347" width="21.85546875" style="74" customWidth="1"/>
    <col min="14348" max="14348" width="21.140625" style="74" customWidth="1"/>
    <col min="14349" max="14593" width="9.140625" style="74"/>
    <col min="14594" max="14594" width="2.140625" style="74" customWidth="1"/>
    <col min="14595" max="14595" width="59.42578125" style="74" customWidth="1"/>
    <col min="14596" max="14596" width="10.42578125" style="74" customWidth="1"/>
    <col min="14597" max="14597" width="11.28515625" style="74" customWidth="1"/>
    <col min="14598" max="14598" width="12.28515625" style="74" customWidth="1"/>
    <col min="14599" max="14599" width="21.28515625" style="74" customWidth="1"/>
    <col min="14600" max="14600" width="12.42578125" style="74" customWidth="1"/>
    <col min="14601" max="14603" width="21.85546875" style="74" customWidth="1"/>
    <col min="14604" max="14604" width="21.140625" style="74" customWidth="1"/>
    <col min="14605" max="14849" width="9.140625" style="74"/>
    <col min="14850" max="14850" width="2.140625" style="74" customWidth="1"/>
    <col min="14851" max="14851" width="59.42578125" style="74" customWidth="1"/>
    <col min="14852" max="14852" width="10.42578125" style="74" customWidth="1"/>
    <col min="14853" max="14853" width="11.28515625" style="74" customWidth="1"/>
    <col min="14854" max="14854" width="12.28515625" style="74" customWidth="1"/>
    <col min="14855" max="14855" width="21.28515625" style="74" customWidth="1"/>
    <col min="14856" max="14856" width="12.42578125" style="74" customWidth="1"/>
    <col min="14857" max="14859" width="21.85546875" style="74" customWidth="1"/>
    <col min="14860" max="14860" width="21.140625" style="74" customWidth="1"/>
    <col min="14861" max="15105" width="9.140625" style="74"/>
    <col min="15106" max="15106" width="2.140625" style="74" customWidth="1"/>
    <col min="15107" max="15107" width="59.42578125" style="74" customWidth="1"/>
    <col min="15108" max="15108" width="10.42578125" style="74" customWidth="1"/>
    <col min="15109" max="15109" width="11.28515625" style="74" customWidth="1"/>
    <col min="15110" max="15110" width="12.28515625" style="74" customWidth="1"/>
    <col min="15111" max="15111" width="21.28515625" style="74" customWidth="1"/>
    <col min="15112" max="15112" width="12.42578125" style="74" customWidth="1"/>
    <col min="15113" max="15115" width="21.85546875" style="74" customWidth="1"/>
    <col min="15116" max="15116" width="21.140625" style="74" customWidth="1"/>
    <col min="15117" max="15361" width="9.140625" style="74"/>
    <col min="15362" max="15362" width="2.140625" style="74" customWidth="1"/>
    <col min="15363" max="15363" width="59.42578125" style="74" customWidth="1"/>
    <col min="15364" max="15364" width="10.42578125" style="74" customWidth="1"/>
    <col min="15365" max="15365" width="11.28515625" style="74" customWidth="1"/>
    <col min="15366" max="15366" width="12.28515625" style="74" customWidth="1"/>
    <col min="15367" max="15367" width="21.28515625" style="74" customWidth="1"/>
    <col min="15368" max="15368" width="12.42578125" style="74" customWidth="1"/>
    <col min="15369" max="15371" width="21.85546875" style="74" customWidth="1"/>
    <col min="15372" max="15372" width="21.140625" style="74" customWidth="1"/>
    <col min="15373" max="15617" width="9.140625" style="74"/>
    <col min="15618" max="15618" width="2.140625" style="74" customWidth="1"/>
    <col min="15619" max="15619" width="59.42578125" style="74" customWidth="1"/>
    <col min="15620" max="15620" width="10.42578125" style="74" customWidth="1"/>
    <col min="15621" max="15621" width="11.28515625" style="74" customWidth="1"/>
    <col min="15622" max="15622" width="12.28515625" style="74" customWidth="1"/>
    <col min="15623" max="15623" width="21.28515625" style="74" customWidth="1"/>
    <col min="15624" max="15624" width="12.42578125" style="74" customWidth="1"/>
    <col min="15625" max="15627" width="21.85546875" style="74" customWidth="1"/>
    <col min="15628" max="15628" width="21.140625" style="74" customWidth="1"/>
    <col min="15629" max="15873" width="9.140625" style="74"/>
    <col min="15874" max="15874" width="2.140625" style="74" customWidth="1"/>
    <col min="15875" max="15875" width="59.42578125" style="74" customWidth="1"/>
    <col min="15876" max="15876" width="10.42578125" style="74" customWidth="1"/>
    <col min="15877" max="15877" width="11.28515625" style="74" customWidth="1"/>
    <col min="15878" max="15878" width="12.28515625" style="74" customWidth="1"/>
    <col min="15879" max="15879" width="21.28515625" style="74" customWidth="1"/>
    <col min="15880" max="15880" width="12.42578125" style="74" customWidth="1"/>
    <col min="15881" max="15883" width="21.85546875" style="74" customWidth="1"/>
    <col min="15884" max="15884" width="21.140625" style="74" customWidth="1"/>
    <col min="15885" max="16129" width="9.140625" style="74"/>
    <col min="16130" max="16130" width="2.140625" style="74" customWidth="1"/>
    <col min="16131" max="16131" width="59.42578125" style="74" customWidth="1"/>
    <col min="16132" max="16132" width="10.42578125" style="74" customWidth="1"/>
    <col min="16133" max="16133" width="11.28515625" style="74" customWidth="1"/>
    <col min="16134" max="16134" width="12.28515625" style="74" customWidth="1"/>
    <col min="16135" max="16135" width="21.28515625" style="74" customWidth="1"/>
    <col min="16136" max="16136" width="12.42578125" style="74" customWidth="1"/>
    <col min="16137" max="16139" width="21.85546875" style="74" customWidth="1"/>
    <col min="16140" max="16140" width="21.140625" style="74" customWidth="1"/>
    <col min="16141" max="16384" width="9.140625" style="74"/>
  </cols>
  <sheetData>
    <row r="1" spans="1:391" ht="8.85" customHeight="1">
      <c r="A1" s="109"/>
      <c r="B1" s="117"/>
      <c r="C1" s="109"/>
      <c r="D1" s="110"/>
      <c r="E1" s="110"/>
      <c r="F1" s="110"/>
      <c r="G1" s="109"/>
      <c r="H1" s="109"/>
      <c r="I1" s="109"/>
      <c r="J1" s="109"/>
      <c r="K1" s="109"/>
    </row>
    <row r="2" spans="1:391" ht="0.4" hidden="1" customHeight="1">
      <c r="A2" s="109"/>
      <c r="B2" s="117"/>
      <c r="C2" s="109"/>
      <c r="D2" s="110"/>
      <c r="E2" s="110"/>
      <c r="F2" s="110"/>
      <c r="G2" s="109"/>
      <c r="H2" s="109"/>
      <c r="I2" s="109"/>
      <c r="J2" s="109"/>
      <c r="K2" s="109"/>
    </row>
    <row r="3" spans="1:391" ht="0.4" hidden="1" customHeight="1">
      <c r="A3" s="109"/>
      <c r="B3" s="117"/>
      <c r="C3" s="109"/>
      <c r="D3" s="110"/>
      <c r="E3" s="110"/>
      <c r="F3" s="110"/>
      <c r="G3" s="109"/>
      <c r="H3" s="109"/>
      <c r="I3" s="109"/>
      <c r="J3" s="109"/>
      <c r="K3" s="109"/>
    </row>
    <row r="4" spans="1:391" ht="0.4" customHeight="1">
      <c r="A4" s="109"/>
      <c r="B4" s="117"/>
      <c r="C4" s="109"/>
      <c r="D4" s="110"/>
      <c r="E4" s="110"/>
      <c r="F4" s="110"/>
      <c r="G4" s="109"/>
      <c r="H4" s="109"/>
      <c r="I4" s="109"/>
      <c r="J4" s="109"/>
      <c r="K4" s="109"/>
    </row>
    <row r="5" spans="1:391" ht="9.75" customHeight="1">
      <c r="A5" s="109"/>
      <c r="B5" s="118"/>
      <c r="C5" s="111"/>
      <c r="D5" s="111"/>
      <c r="E5" s="111"/>
      <c r="F5" s="111"/>
      <c r="G5" s="109"/>
      <c r="H5" s="109"/>
      <c r="I5" s="109"/>
      <c r="J5" s="109"/>
      <c r="K5" s="113"/>
    </row>
    <row r="6" spans="1:391" ht="17.25" customHeight="1">
      <c r="A6" s="109"/>
      <c r="B6" s="118"/>
      <c r="C6" s="111"/>
      <c r="D6" s="111"/>
      <c r="E6" s="111"/>
      <c r="F6" s="111"/>
      <c r="G6" s="109"/>
      <c r="H6" s="109"/>
      <c r="I6" s="109"/>
      <c r="J6" s="109"/>
      <c r="K6" s="113" t="s">
        <v>23</v>
      </c>
    </row>
    <row r="7" spans="1:391" ht="59.25" customHeight="1">
      <c r="A7" s="109"/>
      <c r="B7" s="212" t="s">
        <v>39</v>
      </c>
      <c r="C7" s="212"/>
      <c r="D7" s="212"/>
      <c r="E7" s="212"/>
      <c r="F7" s="212"/>
      <c r="G7" s="212"/>
      <c r="H7" s="212"/>
      <c r="I7" s="212"/>
      <c r="J7" s="212"/>
      <c r="K7" s="212"/>
    </row>
    <row r="8" spans="1:391" ht="13.5" customHeight="1">
      <c r="A8" s="109"/>
      <c r="B8" s="118"/>
      <c r="C8" s="111"/>
      <c r="D8" s="111"/>
      <c r="E8" s="111"/>
      <c r="F8" s="111"/>
      <c r="G8" s="109"/>
      <c r="H8" s="109"/>
      <c r="I8" s="109"/>
      <c r="J8" s="109"/>
      <c r="K8" s="109"/>
    </row>
    <row r="9" spans="1:391" ht="107.25" customHeight="1">
      <c r="A9" s="109"/>
      <c r="B9" s="195" t="s">
        <v>0</v>
      </c>
      <c r="C9" s="214" t="s">
        <v>7</v>
      </c>
      <c r="D9" s="215"/>
      <c r="E9" s="215"/>
      <c r="F9" s="215"/>
      <c r="G9" s="216"/>
      <c r="H9" s="189" t="s">
        <v>40</v>
      </c>
      <c r="I9" s="191"/>
      <c r="J9" s="191"/>
      <c r="K9" s="190"/>
    </row>
    <row r="10" spans="1:391" ht="91.5" customHeight="1">
      <c r="A10" s="109"/>
      <c r="B10" s="213"/>
      <c r="C10" s="119" t="s">
        <v>29</v>
      </c>
      <c r="D10" s="13" t="s">
        <v>8</v>
      </c>
      <c r="E10" s="13" t="s">
        <v>38</v>
      </c>
      <c r="F10" s="13" t="s">
        <v>9</v>
      </c>
      <c r="G10" s="14" t="s">
        <v>10</v>
      </c>
      <c r="H10" s="12" t="s">
        <v>133</v>
      </c>
      <c r="I10" s="13" t="s">
        <v>134</v>
      </c>
      <c r="J10" s="13" t="s">
        <v>135</v>
      </c>
      <c r="K10" s="14" t="s">
        <v>136</v>
      </c>
    </row>
    <row r="11" spans="1:391" ht="14.25" customHeight="1">
      <c r="A11" s="109"/>
      <c r="B11" s="150">
        <v>1</v>
      </c>
      <c r="C11" s="151">
        <v>2</v>
      </c>
      <c r="D11" s="152">
        <v>3</v>
      </c>
      <c r="E11" s="152">
        <v>4</v>
      </c>
      <c r="F11" s="152">
        <v>5</v>
      </c>
      <c r="G11" s="153">
        <v>6</v>
      </c>
      <c r="H11" s="154">
        <v>7</v>
      </c>
      <c r="I11" s="155">
        <v>8</v>
      </c>
      <c r="J11" s="155">
        <v>9</v>
      </c>
      <c r="K11" s="156">
        <v>10</v>
      </c>
    </row>
    <row r="12" spans="1:391" ht="36" customHeight="1">
      <c r="A12" s="115"/>
      <c r="B12" s="89" t="s">
        <v>1</v>
      </c>
      <c r="C12" s="88"/>
      <c r="D12" s="88"/>
      <c r="E12" s="88"/>
      <c r="F12" s="88"/>
      <c r="G12" s="88"/>
      <c r="H12" s="95"/>
      <c r="I12" s="95"/>
      <c r="J12" s="95"/>
      <c r="K12" s="96"/>
    </row>
    <row r="13" spans="1:391" ht="53.25" customHeight="1">
      <c r="A13" s="115"/>
      <c r="B13" s="194" t="s">
        <v>74</v>
      </c>
      <c r="C13" s="18" t="s">
        <v>50</v>
      </c>
      <c r="D13" s="18" t="s">
        <v>51</v>
      </c>
      <c r="E13" s="18" t="s">
        <v>91</v>
      </c>
      <c r="F13" s="19" t="s">
        <v>159</v>
      </c>
      <c r="G13" s="18" t="s">
        <v>53</v>
      </c>
      <c r="H13" s="20">
        <v>16390.599999999999</v>
      </c>
      <c r="I13" s="20">
        <v>18421.800000000003</v>
      </c>
      <c r="J13" s="20">
        <v>18363.3</v>
      </c>
      <c r="K13" s="20">
        <v>19244.149999999998</v>
      </c>
      <c r="S13" s="97"/>
      <c r="T13" s="97"/>
      <c r="U13" s="97"/>
      <c r="V13" s="97"/>
    </row>
    <row r="14" spans="1:391" ht="36" hidden="1" customHeight="1">
      <c r="A14" s="115"/>
      <c r="B14" s="194"/>
      <c r="C14" s="18"/>
      <c r="D14" s="18"/>
      <c r="E14" s="18"/>
      <c r="F14" s="18"/>
      <c r="G14" s="18"/>
      <c r="H14" s="20"/>
      <c r="I14" s="20"/>
      <c r="J14" s="20"/>
      <c r="K14" s="20"/>
      <c r="S14" s="97"/>
      <c r="T14" s="97"/>
      <c r="U14" s="97"/>
      <c r="V14" s="97"/>
    </row>
    <row r="15" spans="1:391" ht="36" customHeight="1">
      <c r="A15" s="115"/>
      <c r="B15" s="206" t="s">
        <v>12</v>
      </c>
      <c r="C15" s="207"/>
      <c r="D15" s="207"/>
      <c r="E15" s="207"/>
      <c r="F15" s="207"/>
      <c r="G15" s="208"/>
      <c r="H15" s="79">
        <f>H13+H14</f>
        <v>16390.599999999999</v>
      </c>
      <c r="I15" s="79">
        <f t="shared" ref="I15:J15" si="0">I13+I14</f>
        <v>18421.800000000003</v>
      </c>
      <c r="J15" s="79">
        <f t="shared" si="0"/>
        <v>18363.3</v>
      </c>
      <c r="K15" s="79">
        <f>K13+K14</f>
        <v>19244.149999999998</v>
      </c>
      <c r="S15" s="97"/>
      <c r="T15" s="97"/>
      <c r="U15" s="97"/>
      <c r="V15" s="97"/>
    </row>
    <row r="16" spans="1:391" s="123" customFormat="1" ht="36" customHeight="1">
      <c r="A16" s="120"/>
      <c r="B16" s="194" t="s">
        <v>75</v>
      </c>
      <c r="C16" s="19" t="s">
        <v>50</v>
      </c>
      <c r="D16" s="19" t="s">
        <v>51</v>
      </c>
      <c r="E16" s="19" t="s">
        <v>91</v>
      </c>
      <c r="F16" s="19" t="s">
        <v>159</v>
      </c>
      <c r="G16" s="19" t="s">
        <v>53</v>
      </c>
      <c r="H16" s="26">
        <v>18020</v>
      </c>
      <c r="I16" s="27">
        <v>20272.5</v>
      </c>
      <c r="J16" s="20">
        <v>20232</v>
      </c>
      <c r="K16" s="20">
        <v>21122.2</v>
      </c>
      <c r="L16" s="121"/>
      <c r="M16" s="121"/>
      <c r="N16" s="121"/>
      <c r="O16" s="121"/>
      <c r="P16" s="121"/>
      <c r="Q16" s="121"/>
      <c r="R16" s="121"/>
      <c r="S16" s="97"/>
      <c r="T16" s="97"/>
      <c r="U16" s="97"/>
      <c r="V16" s="97"/>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c r="IW16" s="121"/>
      <c r="IX16" s="121"/>
      <c r="IY16" s="121"/>
      <c r="IZ16" s="121"/>
      <c r="JA16" s="121"/>
      <c r="JB16" s="121"/>
      <c r="JC16" s="121"/>
      <c r="JD16" s="121"/>
      <c r="JE16" s="121"/>
      <c r="JF16" s="121"/>
      <c r="JG16" s="121"/>
      <c r="JH16" s="121"/>
      <c r="JI16" s="121"/>
      <c r="JJ16" s="121"/>
      <c r="JK16" s="121"/>
      <c r="JL16" s="121"/>
      <c r="JM16" s="121"/>
      <c r="JN16" s="121"/>
      <c r="JO16" s="121"/>
      <c r="JP16" s="121"/>
      <c r="JQ16" s="121"/>
      <c r="JR16" s="121"/>
      <c r="JS16" s="121"/>
      <c r="JT16" s="121"/>
      <c r="JU16" s="121"/>
      <c r="JV16" s="121"/>
      <c r="JW16" s="121"/>
      <c r="JX16" s="121"/>
      <c r="JY16" s="121"/>
      <c r="JZ16" s="121"/>
      <c r="KA16" s="121"/>
      <c r="KB16" s="121"/>
      <c r="KC16" s="121"/>
      <c r="KD16" s="121"/>
      <c r="KE16" s="121"/>
      <c r="KF16" s="121"/>
      <c r="KG16" s="121"/>
      <c r="KH16" s="121"/>
      <c r="KI16" s="121"/>
      <c r="KJ16" s="121"/>
      <c r="KK16" s="121"/>
      <c r="KL16" s="121"/>
      <c r="KM16" s="121"/>
      <c r="KN16" s="121"/>
      <c r="KO16" s="121"/>
      <c r="KP16" s="121"/>
      <c r="KQ16" s="121"/>
      <c r="KR16" s="121"/>
      <c r="KS16" s="121"/>
      <c r="KT16" s="121"/>
      <c r="KU16" s="121"/>
      <c r="KV16" s="121"/>
      <c r="KW16" s="121"/>
      <c r="KX16" s="121"/>
      <c r="KY16" s="121"/>
      <c r="KZ16" s="121"/>
      <c r="LA16" s="121"/>
      <c r="LB16" s="121"/>
      <c r="LC16" s="121"/>
      <c r="LD16" s="121"/>
      <c r="LE16" s="121"/>
      <c r="LF16" s="121"/>
      <c r="LG16" s="121"/>
      <c r="LH16" s="121"/>
      <c r="LI16" s="121"/>
      <c r="LJ16" s="121"/>
      <c r="LK16" s="121"/>
      <c r="LL16" s="121"/>
      <c r="LM16" s="121"/>
      <c r="LN16" s="121"/>
      <c r="LO16" s="121"/>
      <c r="LP16" s="121"/>
      <c r="LQ16" s="121"/>
      <c r="LR16" s="121"/>
      <c r="LS16" s="121"/>
      <c r="LT16" s="121"/>
      <c r="LU16" s="121"/>
      <c r="LV16" s="121"/>
      <c r="LW16" s="121"/>
      <c r="LX16" s="121"/>
      <c r="LY16" s="121"/>
      <c r="LZ16" s="121"/>
      <c r="MA16" s="121"/>
      <c r="MB16" s="121"/>
      <c r="MC16" s="121"/>
      <c r="MD16" s="121"/>
      <c r="ME16" s="121"/>
      <c r="MF16" s="121"/>
      <c r="MG16" s="121"/>
      <c r="MH16" s="121"/>
      <c r="MI16" s="121"/>
      <c r="MJ16" s="121"/>
      <c r="MK16" s="121"/>
      <c r="ML16" s="121"/>
      <c r="MM16" s="121"/>
      <c r="MN16" s="121"/>
      <c r="MO16" s="121"/>
      <c r="MP16" s="121"/>
      <c r="MQ16" s="121"/>
      <c r="MR16" s="121"/>
      <c r="MS16" s="121"/>
      <c r="MT16" s="121"/>
      <c r="MU16" s="121"/>
      <c r="MV16" s="121"/>
      <c r="MW16" s="121"/>
      <c r="MX16" s="121"/>
      <c r="MY16" s="121"/>
      <c r="MZ16" s="121"/>
      <c r="NA16" s="121"/>
      <c r="NB16" s="121"/>
      <c r="NC16" s="121"/>
      <c r="ND16" s="121"/>
      <c r="NE16" s="121"/>
      <c r="NF16" s="121"/>
      <c r="NG16" s="121"/>
      <c r="NH16" s="121"/>
      <c r="NI16" s="121"/>
      <c r="NJ16" s="121"/>
      <c r="NK16" s="121"/>
      <c r="NL16" s="121"/>
      <c r="NM16" s="121"/>
      <c r="NN16" s="121"/>
      <c r="NO16" s="121"/>
      <c r="NP16" s="121"/>
      <c r="NQ16" s="121"/>
      <c r="NR16" s="121"/>
      <c r="NS16" s="121"/>
      <c r="NT16" s="121"/>
      <c r="NU16" s="121"/>
      <c r="NV16" s="121"/>
      <c r="NW16" s="121"/>
      <c r="NX16" s="121"/>
      <c r="NY16" s="121"/>
      <c r="NZ16" s="121"/>
      <c r="OA16" s="122"/>
    </row>
    <row r="17" spans="1:391" s="123" customFormat="1" ht="36" hidden="1" customHeight="1">
      <c r="A17" s="120"/>
      <c r="B17" s="194"/>
      <c r="C17" s="18"/>
      <c r="D17" s="18"/>
      <c r="E17" s="18"/>
      <c r="F17" s="18"/>
      <c r="G17" s="18"/>
      <c r="H17" s="20"/>
      <c r="I17" s="20"/>
      <c r="J17" s="20"/>
      <c r="K17" s="20"/>
      <c r="L17" s="121"/>
      <c r="M17" s="121"/>
      <c r="N17" s="121"/>
      <c r="O17" s="121"/>
      <c r="P17" s="121"/>
      <c r="Q17" s="121"/>
      <c r="R17" s="121"/>
      <c r="S17" s="97"/>
      <c r="T17" s="97"/>
      <c r="U17" s="97"/>
      <c r="V17" s="97"/>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c r="IR17" s="121"/>
      <c r="IS17" s="121"/>
      <c r="IT17" s="121"/>
      <c r="IU17" s="121"/>
      <c r="IV17" s="121"/>
      <c r="IW17" s="121"/>
      <c r="IX17" s="121"/>
      <c r="IY17" s="121"/>
      <c r="IZ17" s="121"/>
      <c r="JA17" s="121"/>
      <c r="JB17" s="121"/>
      <c r="JC17" s="121"/>
      <c r="JD17" s="121"/>
      <c r="JE17" s="121"/>
      <c r="JF17" s="121"/>
      <c r="JG17" s="121"/>
      <c r="JH17" s="121"/>
      <c r="JI17" s="121"/>
      <c r="JJ17" s="121"/>
      <c r="JK17" s="121"/>
      <c r="JL17" s="121"/>
      <c r="JM17" s="121"/>
      <c r="JN17" s="121"/>
      <c r="JO17" s="121"/>
      <c r="JP17" s="121"/>
      <c r="JQ17" s="121"/>
      <c r="JR17" s="121"/>
      <c r="JS17" s="121"/>
      <c r="JT17" s="121"/>
      <c r="JU17" s="121"/>
      <c r="JV17" s="121"/>
      <c r="JW17" s="121"/>
      <c r="JX17" s="121"/>
      <c r="JY17" s="121"/>
      <c r="JZ17" s="121"/>
      <c r="KA17" s="121"/>
      <c r="KB17" s="121"/>
      <c r="KC17" s="121"/>
      <c r="KD17" s="121"/>
      <c r="KE17" s="121"/>
      <c r="KF17" s="121"/>
      <c r="KG17" s="121"/>
      <c r="KH17" s="121"/>
      <c r="KI17" s="121"/>
      <c r="KJ17" s="121"/>
      <c r="KK17" s="121"/>
      <c r="KL17" s="121"/>
      <c r="KM17" s="121"/>
      <c r="KN17" s="121"/>
      <c r="KO17" s="121"/>
      <c r="KP17" s="121"/>
      <c r="KQ17" s="121"/>
      <c r="KR17" s="121"/>
      <c r="KS17" s="121"/>
      <c r="KT17" s="121"/>
      <c r="KU17" s="121"/>
      <c r="KV17" s="121"/>
      <c r="KW17" s="121"/>
      <c r="KX17" s="121"/>
      <c r="KY17" s="121"/>
      <c r="KZ17" s="121"/>
      <c r="LA17" s="121"/>
      <c r="LB17" s="121"/>
      <c r="LC17" s="121"/>
      <c r="LD17" s="121"/>
      <c r="LE17" s="121"/>
      <c r="LF17" s="121"/>
      <c r="LG17" s="121"/>
      <c r="LH17" s="121"/>
      <c r="LI17" s="121"/>
      <c r="LJ17" s="121"/>
      <c r="LK17" s="121"/>
      <c r="LL17" s="121"/>
      <c r="LM17" s="121"/>
      <c r="LN17" s="121"/>
      <c r="LO17" s="121"/>
      <c r="LP17" s="121"/>
      <c r="LQ17" s="121"/>
      <c r="LR17" s="121"/>
      <c r="LS17" s="121"/>
      <c r="LT17" s="121"/>
      <c r="LU17" s="121"/>
      <c r="LV17" s="121"/>
      <c r="LW17" s="121"/>
      <c r="LX17" s="121"/>
      <c r="LY17" s="121"/>
      <c r="LZ17" s="121"/>
      <c r="MA17" s="121"/>
      <c r="MB17" s="121"/>
      <c r="MC17" s="121"/>
      <c r="MD17" s="121"/>
      <c r="ME17" s="121"/>
      <c r="MF17" s="121"/>
      <c r="MG17" s="121"/>
      <c r="MH17" s="121"/>
      <c r="MI17" s="121"/>
      <c r="MJ17" s="121"/>
      <c r="MK17" s="121"/>
      <c r="ML17" s="121"/>
      <c r="MM17" s="121"/>
      <c r="MN17" s="121"/>
      <c r="MO17" s="121"/>
      <c r="MP17" s="121"/>
      <c r="MQ17" s="121"/>
      <c r="MR17" s="121"/>
      <c r="MS17" s="121"/>
      <c r="MT17" s="121"/>
      <c r="MU17" s="121"/>
      <c r="MV17" s="121"/>
      <c r="MW17" s="121"/>
      <c r="MX17" s="121"/>
      <c r="MY17" s="121"/>
      <c r="MZ17" s="121"/>
      <c r="NA17" s="121"/>
      <c r="NB17" s="121"/>
      <c r="NC17" s="121"/>
      <c r="ND17" s="121"/>
      <c r="NE17" s="121"/>
      <c r="NF17" s="121"/>
      <c r="NG17" s="121"/>
      <c r="NH17" s="121"/>
      <c r="NI17" s="121"/>
      <c r="NJ17" s="121"/>
      <c r="NK17" s="121"/>
      <c r="NL17" s="121"/>
      <c r="NM17" s="121"/>
      <c r="NN17" s="121"/>
      <c r="NO17" s="121"/>
      <c r="NP17" s="121"/>
      <c r="NQ17" s="121"/>
      <c r="NR17" s="121"/>
      <c r="NS17" s="121"/>
      <c r="NT17" s="121"/>
      <c r="NU17" s="121"/>
      <c r="NV17" s="121"/>
      <c r="NW17" s="121"/>
      <c r="NX17" s="121"/>
      <c r="NY17" s="121"/>
      <c r="NZ17" s="121"/>
      <c r="OA17" s="122"/>
    </row>
    <row r="18" spans="1:391" s="123" customFormat="1" ht="36" customHeight="1">
      <c r="A18" s="120"/>
      <c r="B18" s="206" t="s">
        <v>12</v>
      </c>
      <c r="C18" s="207"/>
      <c r="D18" s="207"/>
      <c r="E18" s="207"/>
      <c r="F18" s="207"/>
      <c r="G18" s="208"/>
      <c r="H18" s="79">
        <f>H16+H17</f>
        <v>18020</v>
      </c>
      <c r="I18" s="79">
        <f t="shared" ref="I18:J18" si="1">I16+I17</f>
        <v>20272.5</v>
      </c>
      <c r="J18" s="79">
        <f t="shared" si="1"/>
        <v>20232</v>
      </c>
      <c r="K18" s="79">
        <f>K16+K17</f>
        <v>21122.2</v>
      </c>
      <c r="L18" s="121"/>
      <c r="M18" s="121"/>
      <c r="N18" s="121"/>
      <c r="O18" s="121"/>
      <c r="P18" s="121"/>
      <c r="Q18" s="121"/>
      <c r="R18" s="121"/>
      <c r="S18" s="97"/>
      <c r="T18" s="97"/>
      <c r="U18" s="97"/>
      <c r="V18" s="97"/>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c r="IW18" s="121"/>
      <c r="IX18" s="121"/>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1"/>
      <c r="NJ18" s="121"/>
      <c r="NK18" s="121"/>
      <c r="NL18" s="121"/>
      <c r="NM18" s="121"/>
      <c r="NN18" s="121"/>
      <c r="NO18" s="121"/>
      <c r="NP18" s="121"/>
      <c r="NQ18" s="121"/>
      <c r="NR18" s="121"/>
      <c r="NS18" s="121"/>
      <c r="NT18" s="121"/>
      <c r="NU18" s="121"/>
      <c r="NV18" s="121"/>
      <c r="NW18" s="121"/>
      <c r="NX18" s="121"/>
      <c r="NY18" s="121"/>
      <c r="NZ18" s="121"/>
      <c r="OA18" s="122"/>
    </row>
    <row r="19" spans="1:391" s="123" customFormat="1" ht="117" customHeight="1">
      <c r="A19" s="120"/>
      <c r="B19" s="194" t="s">
        <v>76</v>
      </c>
      <c r="C19" s="19" t="s">
        <v>50</v>
      </c>
      <c r="D19" s="19" t="s">
        <v>51</v>
      </c>
      <c r="E19" s="19" t="s">
        <v>91</v>
      </c>
      <c r="F19" s="19" t="s">
        <v>159</v>
      </c>
      <c r="G19" s="19" t="s">
        <v>53</v>
      </c>
      <c r="H19" s="20">
        <v>23425.5</v>
      </c>
      <c r="I19" s="20">
        <f>26353.7+3115.9</f>
        <v>29469.600000000002</v>
      </c>
      <c r="J19" s="20">
        <f>26301+3115.9+121.3</f>
        <v>29538.2</v>
      </c>
      <c r="K19" s="20">
        <f>27458.2+3115.9+247.4</f>
        <v>30821.500000000004</v>
      </c>
      <c r="L19" s="121"/>
      <c r="M19" s="121"/>
      <c r="N19" s="121"/>
      <c r="O19" s="121"/>
      <c r="P19" s="121"/>
      <c r="Q19" s="121"/>
      <c r="R19" s="121"/>
      <c r="S19" s="97"/>
      <c r="T19" s="97"/>
      <c r="U19" s="97"/>
      <c r="V19" s="97"/>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c r="IR19" s="121"/>
      <c r="IS19" s="121"/>
      <c r="IT19" s="121"/>
      <c r="IU19" s="121"/>
      <c r="IV19" s="121"/>
      <c r="IW19" s="121"/>
      <c r="IX19" s="121"/>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1"/>
      <c r="NJ19" s="121"/>
      <c r="NK19" s="121"/>
      <c r="NL19" s="121"/>
      <c r="NM19" s="121"/>
      <c r="NN19" s="121"/>
      <c r="NO19" s="121"/>
      <c r="NP19" s="121"/>
      <c r="NQ19" s="121"/>
      <c r="NR19" s="121"/>
      <c r="NS19" s="121"/>
      <c r="NT19" s="121"/>
      <c r="NU19" s="121"/>
      <c r="NV19" s="121"/>
      <c r="NW19" s="121"/>
      <c r="NX19" s="121"/>
      <c r="NY19" s="121"/>
      <c r="NZ19" s="121"/>
      <c r="OA19" s="122"/>
    </row>
    <row r="20" spans="1:391" s="123" customFormat="1" ht="87.75" hidden="1" customHeight="1">
      <c r="A20" s="120"/>
      <c r="B20" s="194"/>
      <c r="C20" s="18"/>
      <c r="D20" s="18"/>
      <c r="E20" s="18"/>
      <c r="F20" s="18"/>
      <c r="G20" s="18"/>
      <c r="H20" s="20"/>
      <c r="I20" s="20"/>
      <c r="J20" s="20"/>
      <c r="K20" s="20"/>
      <c r="L20" s="121"/>
      <c r="M20" s="121"/>
      <c r="N20" s="121"/>
      <c r="O20" s="121"/>
      <c r="P20" s="121"/>
      <c r="Q20" s="121"/>
      <c r="R20" s="121"/>
      <c r="S20" s="97"/>
      <c r="T20" s="97"/>
      <c r="U20" s="97"/>
      <c r="V20" s="97"/>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c r="IR20" s="121"/>
      <c r="IS20" s="121"/>
      <c r="IT20" s="121"/>
      <c r="IU20" s="121"/>
      <c r="IV20" s="121"/>
      <c r="IW20" s="121"/>
      <c r="IX20" s="121"/>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1"/>
      <c r="NJ20" s="121"/>
      <c r="NK20" s="121"/>
      <c r="NL20" s="121"/>
      <c r="NM20" s="121"/>
      <c r="NN20" s="121"/>
      <c r="NO20" s="121"/>
      <c r="NP20" s="121"/>
      <c r="NQ20" s="121"/>
      <c r="NR20" s="121"/>
      <c r="NS20" s="121"/>
      <c r="NT20" s="121"/>
      <c r="NU20" s="121"/>
      <c r="NV20" s="121"/>
      <c r="NW20" s="121"/>
      <c r="NX20" s="121"/>
      <c r="NY20" s="121"/>
      <c r="NZ20" s="121"/>
      <c r="OA20" s="122"/>
    </row>
    <row r="21" spans="1:391" s="123" customFormat="1" ht="36" customHeight="1">
      <c r="A21" s="120"/>
      <c r="B21" s="206" t="s">
        <v>12</v>
      </c>
      <c r="C21" s="207"/>
      <c r="D21" s="207"/>
      <c r="E21" s="207"/>
      <c r="F21" s="207"/>
      <c r="G21" s="208"/>
      <c r="H21" s="79">
        <f>H19+H20</f>
        <v>23425.5</v>
      </c>
      <c r="I21" s="79">
        <f t="shared" ref="I21:J21" si="2">I19+I20</f>
        <v>29469.600000000002</v>
      </c>
      <c r="J21" s="79">
        <f t="shared" si="2"/>
        <v>29538.2</v>
      </c>
      <c r="K21" s="79">
        <f>K19+K20</f>
        <v>30821.500000000004</v>
      </c>
      <c r="L21" s="121"/>
      <c r="M21" s="121"/>
      <c r="N21" s="121"/>
      <c r="O21" s="121"/>
      <c r="P21" s="121"/>
      <c r="Q21" s="121"/>
      <c r="R21" s="121"/>
      <c r="S21" s="97"/>
      <c r="T21" s="97"/>
      <c r="U21" s="97"/>
      <c r="V21" s="97"/>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c r="IR21" s="121"/>
      <c r="IS21" s="121"/>
      <c r="IT21" s="121"/>
      <c r="IU21" s="121"/>
      <c r="IV21" s="121"/>
      <c r="IW21" s="121"/>
      <c r="IX21" s="121"/>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1"/>
      <c r="NJ21" s="121"/>
      <c r="NK21" s="121"/>
      <c r="NL21" s="121"/>
      <c r="NM21" s="121"/>
      <c r="NN21" s="121"/>
      <c r="NO21" s="121"/>
      <c r="NP21" s="121"/>
      <c r="NQ21" s="121"/>
      <c r="NR21" s="121"/>
      <c r="NS21" s="121"/>
      <c r="NT21" s="121"/>
      <c r="NU21" s="121"/>
      <c r="NV21" s="121"/>
      <c r="NW21" s="121"/>
      <c r="NX21" s="121"/>
      <c r="NY21" s="121"/>
      <c r="NZ21" s="121"/>
      <c r="OA21" s="122"/>
    </row>
    <row r="22" spans="1:391" s="123" customFormat="1" ht="111" customHeight="1">
      <c r="A22" s="120"/>
      <c r="B22" s="194" t="s">
        <v>77</v>
      </c>
      <c r="C22" s="19" t="s">
        <v>50</v>
      </c>
      <c r="D22" s="19" t="s">
        <v>51</v>
      </c>
      <c r="E22" s="19" t="s">
        <v>91</v>
      </c>
      <c r="F22" s="19" t="s">
        <v>159</v>
      </c>
      <c r="G22" s="19" t="s">
        <v>53</v>
      </c>
      <c r="H22" s="26">
        <v>5817.7</v>
      </c>
      <c r="I22" s="27">
        <v>6544.9</v>
      </c>
      <c r="J22" s="20">
        <v>6531.8</v>
      </c>
      <c r="K22" s="20">
        <v>6819.2</v>
      </c>
      <c r="L22" s="121"/>
      <c r="M22" s="121"/>
      <c r="N22" s="121"/>
      <c r="O22" s="121"/>
      <c r="P22" s="121"/>
      <c r="Q22" s="121"/>
      <c r="R22" s="121"/>
      <c r="S22" s="97"/>
      <c r="T22" s="97"/>
      <c r="U22" s="97"/>
      <c r="V22" s="97"/>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1"/>
      <c r="IP22" s="121"/>
      <c r="IQ22" s="121"/>
      <c r="IR22" s="121"/>
      <c r="IS22" s="121"/>
      <c r="IT22" s="121"/>
      <c r="IU22" s="121"/>
      <c r="IV22" s="121"/>
      <c r="IW22" s="121"/>
      <c r="IX22" s="121"/>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1"/>
      <c r="NJ22" s="121"/>
      <c r="NK22" s="121"/>
      <c r="NL22" s="121"/>
      <c r="NM22" s="121"/>
      <c r="NN22" s="121"/>
      <c r="NO22" s="121"/>
      <c r="NP22" s="121"/>
      <c r="NQ22" s="121"/>
      <c r="NR22" s="121"/>
      <c r="NS22" s="121"/>
      <c r="NT22" s="121"/>
      <c r="NU22" s="121"/>
      <c r="NV22" s="121"/>
      <c r="NW22" s="121"/>
      <c r="NX22" s="121"/>
      <c r="NY22" s="121"/>
      <c r="NZ22" s="121"/>
      <c r="OA22" s="122"/>
    </row>
    <row r="23" spans="1:391" s="123" customFormat="1" ht="56.25" hidden="1" customHeight="1">
      <c r="A23" s="120"/>
      <c r="B23" s="194"/>
      <c r="C23" s="18"/>
      <c r="D23" s="18"/>
      <c r="E23" s="18"/>
      <c r="F23" s="18"/>
      <c r="G23" s="18"/>
      <c r="H23" s="20"/>
      <c r="I23" s="20"/>
      <c r="J23" s="20"/>
      <c r="K23" s="20"/>
      <c r="L23" s="121"/>
      <c r="M23" s="121"/>
      <c r="N23" s="121"/>
      <c r="O23" s="121"/>
      <c r="P23" s="121"/>
      <c r="Q23" s="121"/>
      <c r="R23" s="121"/>
      <c r="S23" s="97"/>
      <c r="T23" s="97"/>
      <c r="U23" s="97"/>
      <c r="V23" s="97"/>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c r="IT23" s="121"/>
      <c r="IU23" s="121"/>
      <c r="IV23" s="121"/>
      <c r="IW23" s="121"/>
      <c r="IX23" s="121"/>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1"/>
      <c r="NJ23" s="121"/>
      <c r="NK23" s="121"/>
      <c r="NL23" s="121"/>
      <c r="NM23" s="121"/>
      <c r="NN23" s="121"/>
      <c r="NO23" s="121"/>
      <c r="NP23" s="121"/>
      <c r="NQ23" s="121"/>
      <c r="NR23" s="121"/>
      <c r="NS23" s="121"/>
      <c r="NT23" s="121"/>
      <c r="NU23" s="121"/>
      <c r="NV23" s="121"/>
      <c r="NW23" s="121"/>
      <c r="NX23" s="121"/>
      <c r="NY23" s="121"/>
      <c r="NZ23" s="121"/>
      <c r="OA23" s="122"/>
    </row>
    <row r="24" spans="1:391" s="123" customFormat="1" ht="36" customHeight="1">
      <c r="A24" s="120"/>
      <c r="B24" s="206" t="s">
        <v>12</v>
      </c>
      <c r="C24" s="207"/>
      <c r="D24" s="207"/>
      <c r="E24" s="207"/>
      <c r="F24" s="207"/>
      <c r="G24" s="208"/>
      <c r="H24" s="79">
        <f>H22+H23</f>
        <v>5817.7</v>
      </c>
      <c r="I24" s="79">
        <f t="shared" ref="I24:J24" si="3">I22+I23</f>
        <v>6544.9</v>
      </c>
      <c r="J24" s="79">
        <f t="shared" si="3"/>
        <v>6531.8</v>
      </c>
      <c r="K24" s="79">
        <f>K22+K23</f>
        <v>6819.2</v>
      </c>
      <c r="L24" s="121"/>
      <c r="M24" s="121"/>
      <c r="N24" s="121"/>
      <c r="O24" s="121"/>
      <c r="P24" s="121"/>
      <c r="Q24" s="121"/>
      <c r="R24" s="121"/>
      <c r="S24" s="97"/>
      <c r="T24" s="97"/>
      <c r="U24" s="97"/>
      <c r="V24" s="97"/>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c r="IR24" s="121"/>
      <c r="IS24" s="121"/>
      <c r="IT24" s="121"/>
      <c r="IU24" s="121"/>
      <c r="IV24" s="121"/>
      <c r="IW24" s="121"/>
      <c r="IX24" s="121"/>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1"/>
      <c r="NJ24" s="121"/>
      <c r="NK24" s="121"/>
      <c r="NL24" s="121"/>
      <c r="NM24" s="121"/>
      <c r="NN24" s="121"/>
      <c r="NO24" s="121"/>
      <c r="NP24" s="121"/>
      <c r="NQ24" s="121"/>
      <c r="NR24" s="121"/>
      <c r="NS24" s="121"/>
      <c r="NT24" s="121"/>
      <c r="NU24" s="121"/>
      <c r="NV24" s="121"/>
      <c r="NW24" s="121"/>
      <c r="NX24" s="121"/>
      <c r="NY24" s="121"/>
      <c r="NZ24" s="121"/>
      <c r="OA24" s="122"/>
    </row>
    <row r="25" spans="1:391" s="123" customFormat="1" ht="36" customHeight="1">
      <c r="A25" s="120"/>
      <c r="B25" s="194" t="s">
        <v>78</v>
      </c>
      <c r="C25" s="19" t="s">
        <v>50</v>
      </c>
      <c r="D25" s="19" t="s">
        <v>51</v>
      </c>
      <c r="E25" s="19" t="s">
        <v>91</v>
      </c>
      <c r="F25" s="19" t="s">
        <v>159</v>
      </c>
      <c r="G25" s="19" t="s">
        <v>53</v>
      </c>
      <c r="H25" s="26">
        <v>46501.599999999999</v>
      </c>
      <c r="I25" s="27">
        <v>52314.3</v>
      </c>
      <c r="J25" s="20">
        <v>52209.7</v>
      </c>
      <c r="K25" s="20">
        <v>54506.9</v>
      </c>
      <c r="L25" s="121"/>
      <c r="M25" s="121"/>
      <c r="N25" s="121"/>
      <c r="O25" s="121"/>
      <c r="P25" s="121"/>
      <c r="Q25" s="121"/>
      <c r="R25" s="121"/>
      <c r="S25" s="97"/>
      <c r="T25" s="97"/>
      <c r="U25" s="97"/>
      <c r="V25" s="97"/>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c r="IR25" s="121"/>
      <c r="IS25" s="121"/>
      <c r="IT25" s="121"/>
      <c r="IU25" s="121"/>
      <c r="IV25" s="121"/>
      <c r="IW25" s="121"/>
      <c r="IX25" s="121"/>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1"/>
      <c r="NJ25" s="121"/>
      <c r="NK25" s="121"/>
      <c r="NL25" s="121"/>
      <c r="NM25" s="121"/>
      <c r="NN25" s="121"/>
      <c r="NO25" s="121"/>
      <c r="NP25" s="121"/>
      <c r="NQ25" s="121"/>
      <c r="NR25" s="121"/>
      <c r="NS25" s="121"/>
      <c r="NT25" s="121"/>
      <c r="NU25" s="121"/>
      <c r="NV25" s="121"/>
      <c r="NW25" s="121"/>
      <c r="NX25" s="121"/>
      <c r="NY25" s="121"/>
      <c r="NZ25" s="121"/>
      <c r="OA25" s="122"/>
    </row>
    <row r="26" spans="1:391" s="123" customFormat="1" ht="36" customHeight="1">
      <c r="A26" s="120"/>
      <c r="B26" s="194"/>
      <c r="C26" s="19" t="s">
        <v>50</v>
      </c>
      <c r="D26" s="19" t="s">
        <v>51</v>
      </c>
      <c r="E26" s="19" t="s">
        <v>91</v>
      </c>
      <c r="F26" s="19" t="s">
        <v>160</v>
      </c>
      <c r="G26" s="19" t="s">
        <v>53</v>
      </c>
      <c r="H26" s="26">
        <v>294420.3</v>
      </c>
      <c r="I26" s="27">
        <v>325628.90000000002</v>
      </c>
      <c r="J26" s="20">
        <f>335397.8+802.7</f>
        <v>336200.5</v>
      </c>
      <c r="K26" s="20">
        <f>353173.9+1325.7</f>
        <v>354499.60000000003</v>
      </c>
      <c r="L26" s="121"/>
      <c r="M26" s="121"/>
      <c r="N26" s="121"/>
      <c r="O26" s="121"/>
      <c r="P26" s="121"/>
      <c r="Q26" s="121"/>
      <c r="R26" s="121"/>
      <c r="S26" s="97"/>
      <c r="T26" s="97"/>
      <c r="U26" s="97"/>
      <c r="V26" s="97"/>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1"/>
      <c r="IP26" s="121"/>
      <c r="IQ26" s="121"/>
      <c r="IR26" s="121"/>
      <c r="IS26" s="121"/>
      <c r="IT26" s="121"/>
      <c r="IU26" s="121"/>
      <c r="IV26" s="121"/>
      <c r="IW26" s="121"/>
      <c r="IX26" s="121"/>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1"/>
      <c r="NJ26" s="121"/>
      <c r="NK26" s="121"/>
      <c r="NL26" s="121"/>
      <c r="NM26" s="121"/>
      <c r="NN26" s="121"/>
      <c r="NO26" s="121"/>
      <c r="NP26" s="121"/>
      <c r="NQ26" s="121"/>
      <c r="NR26" s="121"/>
      <c r="NS26" s="121"/>
      <c r="NT26" s="121"/>
      <c r="NU26" s="121"/>
      <c r="NV26" s="121"/>
      <c r="NW26" s="121"/>
      <c r="NX26" s="121"/>
      <c r="NY26" s="121"/>
      <c r="NZ26" s="121"/>
      <c r="OA26" s="122"/>
    </row>
    <row r="27" spans="1:391" s="123" customFormat="1" ht="36" customHeight="1">
      <c r="A27" s="120"/>
      <c r="B27" s="206" t="s">
        <v>12</v>
      </c>
      <c r="C27" s="207"/>
      <c r="D27" s="207"/>
      <c r="E27" s="207"/>
      <c r="F27" s="207"/>
      <c r="G27" s="208"/>
      <c r="H27" s="79">
        <f>H25+H26</f>
        <v>340921.89999999997</v>
      </c>
      <c r="I27" s="79">
        <f t="shared" ref="I27:J27" si="4">I25+I26</f>
        <v>377943.2</v>
      </c>
      <c r="J27" s="79">
        <f t="shared" si="4"/>
        <v>388410.2</v>
      </c>
      <c r="K27" s="79">
        <f>K25+K26</f>
        <v>409006.50000000006</v>
      </c>
      <c r="L27" s="121"/>
      <c r="M27" s="121"/>
      <c r="N27" s="121"/>
      <c r="O27" s="121"/>
      <c r="P27" s="121"/>
      <c r="Q27" s="121"/>
      <c r="R27" s="121"/>
      <c r="S27" s="97"/>
      <c r="T27" s="97"/>
      <c r="U27" s="97"/>
      <c r="V27" s="97"/>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c r="IR27" s="121"/>
      <c r="IS27" s="121"/>
      <c r="IT27" s="121"/>
      <c r="IU27" s="121"/>
      <c r="IV27" s="121"/>
      <c r="IW27" s="121"/>
      <c r="IX27" s="121"/>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1"/>
      <c r="NJ27" s="121"/>
      <c r="NK27" s="121"/>
      <c r="NL27" s="121"/>
      <c r="NM27" s="121"/>
      <c r="NN27" s="121"/>
      <c r="NO27" s="121"/>
      <c r="NP27" s="121"/>
      <c r="NQ27" s="121"/>
      <c r="NR27" s="121"/>
      <c r="NS27" s="121"/>
      <c r="NT27" s="121"/>
      <c r="NU27" s="121"/>
      <c r="NV27" s="121"/>
      <c r="NW27" s="121"/>
      <c r="NX27" s="121"/>
      <c r="NY27" s="121"/>
      <c r="NZ27" s="121"/>
      <c r="OA27" s="122"/>
    </row>
    <row r="28" spans="1:391" s="123" customFormat="1" ht="58.5" customHeight="1">
      <c r="A28" s="120"/>
      <c r="B28" s="194" t="s">
        <v>79</v>
      </c>
      <c r="C28" s="19" t="s">
        <v>50</v>
      </c>
      <c r="D28" s="19" t="s">
        <v>51</v>
      </c>
      <c r="E28" s="19" t="s">
        <v>91</v>
      </c>
      <c r="F28" s="19" t="s">
        <v>160</v>
      </c>
      <c r="G28" s="19" t="s">
        <v>53</v>
      </c>
      <c r="H28" s="26">
        <v>620010.4</v>
      </c>
      <c r="I28" s="27">
        <v>647797.43999999994</v>
      </c>
      <c r="J28" s="20">
        <v>667863.70000000007</v>
      </c>
      <c r="K28" s="20">
        <v>703448.6</v>
      </c>
      <c r="L28" s="121"/>
      <c r="M28" s="121"/>
      <c r="N28" s="121"/>
      <c r="O28" s="121"/>
      <c r="P28" s="121"/>
      <c r="Q28" s="121"/>
      <c r="R28" s="121"/>
      <c r="S28" s="97"/>
      <c r="T28" s="97"/>
      <c r="U28" s="97"/>
      <c r="V28" s="97"/>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1"/>
      <c r="IP28" s="121"/>
      <c r="IQ28" s="121"/>
      <c r="IR28" s="121"/>
      <c r="IS28" s="121"/>
      <c r="IT28" s="121"/>
      <c r="IU28" s="121"/>
      <c r="IV28" s="121"/>
      <c r="IW28" s="121"/>
      <c r="IX28" s="121"/>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1"/>
      <c r="NJ28" s="121"/>
      <c r="NK28" s="121"/>
      <c r="NL28" s="121"/>
      <c r="NM28" s="121"/>
      <c r="NN28" s="121"/>
      <c r="NO28" s="121"/>
      <c r="NP28" s="121"/>
      <c r="NQ28" s="121"/>
      <c r="NR28" s="121"/>
      <c r="NS28" s="121"/>
      <c r="NT28" s="121"/>
      <c r="NU28" s="121"/>
      <c r="NV28" s="121"/>
      <c r="NW28" s="121"/>
      <c r="NX28" s="121"/>
      <c r="NY28" s="121"/>
      <c r="NZ28" s="121"/>
      <c r="OA28" s="122"/>
    </row>
    <row r="29" spans="1:391" s="123" customFormat="1" ht="36" hidden="1" customHeight="1">
      <c r="A29" s="120"/>
      <c r="B29" s="194"/>
      <c r="C29" s="19"/>
      <c r="D29" s="19"/>
      <c r="E29" s="19"/>
      <c r="F29" s="19"/>
      <c r="G29" s="19"/>
      <c r="H29" s="26"/>
      <c r="I29" s="27"/>
      <c r="J29" s="20"/>
      <c r="K29" s="20"/>
      <c r="L29" s="121"/>
      <c r="M29" s="121"/>
      <c r="N29" s="121"/>
      <c r="O29" s="121"/>
      <c r="P29" s="121"/>
      <c r="Q29" s="121"/>
      <c r="R29" s="121"/>
      <c r="S29" s="97"/>
      <c r="T29" s="97"/>
      <c r="U29" s="97"/>
      <c r="V29" s="97"/>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21"/>
      <c r="IN29" s="121"/>
      <c r="IO29" s="121"/>
      <c r="IP29" s="121"/>
      <c r="IQ29" s="121"/>
      <c r="IR29" s="121"/>
      <c r="IS29" s="121"/>
      <c r="IT29" s="121"/>
      <c r="IU29" s="121"/>
      <c r="IV29" s="121"/>
      <c r="IW29" s="121"/>
      <c r="IX29" s="121"/>
      <c r="IY29" s="121"/>
      <c r="IZ29" s="121"/>
      <c r="JA29" s="121"/>
      <c r="JB29" s="121"/>
      <c r="JC29" s="121"/>
      <c r="JD29" s="121"/>
      <c r="JE29" s="121"/>
      <c r="JF29" s="121"/>
      <c r="JG29" s="121"/>
      <c r="JH29" s="121"/>
      <c r="JI29" s="121"/>
      <c r="JJ29" s="121"/>
      <c r="JK29" s="121"/>
      <c r="JL29" s="121"/>
      <c r="JM29" s="121"/>
      <c r="JN29" s="121"/>
      <c r="JO29" s="121"/>
      <c r="JP29" s="121"/>
      <c r="JQ29" s="121"/>
      <c r="JR29" s="121"/>
      <c r="JS29" s="121"/>
      <c r="JT29" s="121"/>
      <c r="JU29" s="121"/>
      <c r="JV29" s="121"/>
      <c r="JW29" s="121"/>
      <c r="JX29" s="121"/>
      <c r="JY29" s="121"/>
      <c r="JZ29" s="121"/>
      <c r="KA29" s="121"/>
      <c r="KB29" s="121"/>
      <c r="KC29" s="121"/>
      <c r="KD29" s="121"/>
      <c r="KE29" s="121"/>
      <c r="KF29" s="121"/>
      <c r="KG29" s="121"/>
      <c r="KH29" s="121"/>
      <c r="KI29" s="121"/>
      <c r="KJ29" s="121"/>
      <c r="KK29" s="121"/>
      <c r="KL29" s="121"/>
      <c r="KM29" s="121"/>
      <c r="KN29" s="121"/>
      <c r="KO29" s="121"/>
      <c r="KP29" s="121"/>
      <c r="KQ29" s="121"/>
      <c r="KR29" s="121"/>
      <c r="KS29" s="121"/>
      <c r="KT29" s="121"/>
      <c r="KU29" s="121"/>
      <c r="KV29" s="121"/>
      <c r="KW29" s="121"/>
      <c r="KX29" s="121"/>
      <c r="KY29" s="121"/>
      <c r="KZ29" s="121"/>
      <c r="LA29" s="121"/>
      <c r="LB29" s="121"/>
      <c r="LC29" s="121"/>
      <c r="LD29" s="121"/>
      <c r="LE29" s="121"/>
      <c r="LF29" s="121"/>
      <c r="LG29" s="121"/>
      <c r="LH29" s="121"/>
      <c r="LI29" s="121"/>
      <c r="LJ29" s="121"/>
      <c r="LK29" s="121"/>
      <c r="LL29" s="121"/>
      <c r="LM29" s="121"/>
      <c r="LN29" s="121"/>
      <c r="LO29" s="121"/>
      <c r="LP29" s="121"/>
      <c r="LQ29" s="121"/>
      <c r="LR29" s="121"/>
      <c r="LS29" s="121"/>
      <c r="LT29" s="121"/>
      <c r="LU29" s="121"/>
      <c r="LV29" s="121"/>
      <c r="LW29" s="121"/>
      <c r="LX29" s="121"/>
      <c r="LY29" s="121"/>
      <c r="LZ29" s="121"/>
      <c r="MA29" s="121"/>
      <c r="MB29" s="121"/>
      <c r="MC29" s="121"/>
      <c r="MD29" s="121"/>
      <c r="ME29" s="121"/>
      <c r="MF29" s="121"/>
      <c r="MG29" s="121"/>
      <c r="MH29" s="121"/>
      <c r="MI29" s="121"/>
      <c r="MJ29" s="121"/>
      <c r="MK29" s="121"/>
      <c r="ML29" s="121"/>
      <c r="MM29" s="121"/>
      <c r="MN29" s="121"/>
      <c r="MO29" s="121"/>
      <c r="MP29" s="121"/>
      <c r="MQ29" s="121"/>
      <c r="MR29" s="121"/>
      <c r="MS29" s="121"/>
      <c r="MT29" s="121"/>
      <c r="MU29" s="121"/>
      <c r="MV29" s="121"/>
      <c r="MW29" s="121"/>
      <c r="MX29" s="121"/>
      <c r="MY29" s="121"/>
      <c r="MZ29" s="121"/>
      <c r="NA29" s="121"/>
      <c r="NB29" s="121"/>
      <c r="NC29" s="121"/>
      <c r="ND29" s="121"/>
      <c r="NE29" s="121"/>
      <c r="NF29" s="121"/>
      <c r="NG29" s="121"/>
      <c r="NH29" s="121"/>
      <c r="NI29" s="121"/>
      <c r="NJ29" s="121"/>
      <c r="NK29" s="121"/>
      <c r="NL29" s="121"/>
      <c r="NM29" s="121"/>
      <c r="NN29" s="121"/>
      <c r="NO29" s="121"/>
      <c r="NP29" s="121"/>
      <c r="NQ29" s="121"/>
      <c r="NR29" s="121"/>
      <c r="NS29" s="121"/>
      <c r="NT29" s="121"/>
      <c r="NU29" s="121"/>
      <c r="NV29" s="121"/>
      <c r="NW29" s="121"/>
      <c r="NX29" s="121"/>
      <c r="NY29" s="121"/>
      <c r="NZ29" s="121"/>
      <c r="OA29" s="122"/>
    </row>
    <row r="30" spans="1:391" s="123" customFormat="1" ht="36" customHeight="1">
      <c r="A30" s="120"/>
      <c r="B30" s="206" t="s">
        <v>12</v>
      </c>
      <c r="C30" s="207"/>
      <c r="D30" s="207"/>
      <c r="E30" s="207"/>
      <c r="F30" s="207"/>
      <c r="G30" s="208"/>
      <c r="H30" s="79">
        <f>H28+H29</f>
        <v>620010.4</v>
      </c>
      <c r="I30" s="79">
        <f t="shared" ref="I30:J30" si="5">I28+I29</f>
        <v>647797.43999999994</v>
      </c>
      <c r="J30" s="79">
        <f t="shared" si="5"/>
        <v>667863.70000000007</v>
      </c>
      <c r="K30" s="79">
        <f>K28+K29</f>
        <v>703448.6</v>
      </c>
      <c r="L30" s="121"/>
      <c r="M30" s="121"/>
      <c r="N30" s="121"/>
      <c r="O30" s="121"/>
      <c r="P30" s="121"/>
      <c r="Q30" s="121"/>
      <c r="R30" s="121"/>
      <c r="S30" s="97"/>
      <c r="T30" s="97"/>
      <c r="U30" s="97"/>
      <c r="V30" s="97"/>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21"/>
      <c r="IN30" s="121"/>
      <c r="IO30" s="121"/>
      <c r="IP30" s="121"/>
      <c r="IQ30" s="121"/>
      <c r="IR30" s="121"/>
      <c r="IS30" s="121"/>
      <c r="IT30" s="121"/>
      <c r="IU30" s="121"/>
      <c r="IV30" s="121"/>
      <c r="IW30" s="121"/>
      <c r="IX30" s="121"/>
      <c r="IY30" s="121"/>
      <c r="IZ30" s="121"/>
      <c r="JA30" s="121"/>
      <c r="JB30" s="121"/>
      <c r="JC30" s="121"/>
      <c r="JD30" s="121"/>
      <c r="JE30" s="121"/>
      <c r="JF30" s="121"/>
      <c r="JG30" s="121"/>
      <c r="JH30" s="121"/>
      <c r="JI30" s="121"/>
      <c r="JJ30" s="121"/>
      <c r="JK30" s="121"/>
      <c r="JL30" s="121"/>
      <c r="JM30" s="121"/>
      <c r="JN30" s="121"/>
      <c r="JO30" s="121"/>
      <c r="JP30" s="121"/>
      <c r="JQ30" s="121"/>
      <c r="JR30" s="121"/>
      <c r="JS30" s="121"/>
      <c r="JT30" s="121"/>
      <c r="JU30" s="121"/>
      <c r="JV30" s="121"/>
      <c r="JW30" s="121"/>
      <c r="JX30" s="121"/>
      <c r="JY30" s="121"/>
      <c r="JZ30" s="121"/>
      <c r="KA30" s="121"/>
      <c r="KB30" s="121"/>
      <c r="KC30" s="121"/>
      <c r="KD30" s="121"/>
      <c r="KE30" s="121"/>
      <c r="KF30" s="121"/>
      <c r="KG30" s="121"/>
      <c r="KH30" s="121"/>
      <c r="KI30" s="121"/>
      <c r="KJ30" s="121"/>
      <c r="KK30" s="121"/>
      <c r="KL30" s="121"/>
      <c r="KM30" s="121"/>
      <c r="KN30" s="121"/>
      <c r="KO30" s="121"/>
      <c r="KP30" s="121"/>
      <c r="KQ30" s="121"/>
      <c r="KR30" s="121"/>
      <c r="KS30" s="121"/>
      <c r="KT30" s="121"/>
      <c r="KU30" s="121"/>
      <c r="KV30" s="121"/>
      <c r="KW30" s="121"/>
      <c r="KX30" s="121"/>
      <c r="KY30" s="121"/>
      <c r="KZ30" s="121"/>
      <c r="LA30" s="121"/>
      <c r="LB30" s="121"/>
      <c r="LC30" s="121"/>
      <c r="LD30" s="121"/>
      <c r="LE30" s="121"/>
      <c r="LF30" s="121"/>
      <c r="LG30" s="121"/>
      <c r="LH30" s="121"/>
      <c r="LI30" s="121"/>
      <c r="LJ30" s="121"/>
      <c r="LK30" s="121"/>
      <c r="LL30" s="121"/>
      <c r="LM30" s="121"/>
      <c r="LN30" s="121"/>
      <c r="LO30" s="121"/>
      <c r="LP30" s="121"/>
      <c r="LQ30" s="121"/>
      <c r="LR30" s="121"/>
      <c r="LS30" s="121"/>
      <c r="LT30" s="121"/>
      <c r="LU30" s="121"/>
      <c r="LV30" s="121"/>
      <c r="LW30" s="121"/>
      <c r="LX30" s="121"/>
      <c r="LY30" s="121"/>
      <c r="LZ30" s="121"/>
      <c r="MA30" s="121"/>
      <c r="MB30" s="121"/>
      <c r="MC30" s="121"/>
      <c r="MD30" s="121"/>
      <c r="ME30" s="121"/>
      <c r="MF30" s="121"/>
      <c r="MG30" s="121"/>
      <c r="MH30" s="121"/>
      <c r="MI30" s="121"/>
      <c r="MJ30" s="121"/>
      <c r="MK30" s="121"/>
      <c r="ML30" s="121"/>
      <c r="MM30" s="121"/>
      <c r="MN30" s="121"/>
      <c r="MO30" s="121"/>
      <c r="MP30" s="121"/>
      <c r="MQ30" s="121"/>
      <c r="MR30" s="121"/>
      <c r="MS30" s="121"/>
      <c r="MT30" s="121"/>
      <c r="MU30" s="121"/>
      <c r="MV30" s="121"/>
      <c r="MW30" s="121"/>
      <c r="MX30" s="121"/>
      <c r="MY30" s="121"/>
      <c r="MZ30" s="121"/>
      <c r="NA30" s="121"/>
      <c r="NB30" s="121"/>
      <c r="NC30" s="121"/>
      <c r="ND30" s="121"/>
      <c r="NE30" s="121"/>
      <c r="NF30" s="121"/>
      <c r="NG30" s="121"/>
      <c r="NH30" s="121"/>
      <c r="NI30" s="121"/>
      <c r="NJ30" s="121"/>
      <c r="NK30" s="121"/>
      <c r="NL30" s="121"/>
      <c r="NM30" s="121"/>
      <c r="NN30" s="121"/>
      <c r="NO30" s="121"/>
      <c r="NP30" s="121"/>
      <c r="NQ30" s="121"/>
      <c r="NR30" s="121"/>
      <c r="NS30" s="121"/>
      <c r="NT30" s="121"/>
      <c r="NU30" s="121"/>
      <c r="NV30" s="121"/>
      <c r="NW30" s="121"/>
      <c r="NX30" s="121"/>
      <c r="NY30" s="121"/>
      <c r="NZ30" s="121"/>
      <c r="OA30" s="122"/>
    </row>
    <row r="31" spans="1:391" s="123" customFormat="1" ht="72" customHeight="1">
      <c r="A31" s="120"/>
      <c r="B31" s="194" t="s">
        <v>80</v>
      </c>
      <c r="C31" s="19" t="s">
        <v>50</v>
      </c>
      <c r="D31" s="19" t="s">
        <v>51</v>
      </c>
      <c r="E31" s="19" t="s">
        <v>91</v>
      </c>
      <c r="F31" s="19" t="s">
        <v>160</v>
      </c>
      <c r="G31" s="19" t="s">
        <v>53</v>
      </c>
      <c r="H31" s="26">
        <v>7304.6284000000005</v>
      </c>
      <c r="I31" s="27">
        <v>34088</v>
      </c>
      <c r="J31" s="20">
        <v>35110.6</v>
      </c>
      <c r="K31" s="20">
        <v>36971.5</v>
      </c>
      <c r="L31" s="121"/>
      <c r="M31" s="121"/>
      <c r="N31" s="121"/>
      <c r="O31" s="121"/>
      <c r="P31" s="121"/>
      <c r="Q31" s="121"/>
      <c r="R31" s="121"/>
      <c r="S31" s="97"/>
      <c r="T31" s="97"/>
      <c r="U31" s="97"/>
      <c r="V31" s="97"/>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21"/>
      <c r="FE31" s="121"/>
      <c r="FF31" s="121"/>
      <c r="FG31" s="121"/>
      <c r="FH31" s="121"/>
      <c r="FI31" s="121"/>
      <c r="FJ31" s="121"/>
      <c r="FK31" s="121"/>
      <c r="FL31" s="121"/>
      <c r="FM31" s="121"/>
      <c r="FN31" s="121"/>
      <c r="FO31" s="121"/>
      <c r="FP31" s="121"/>
      <c r="FQ31" s="121"/>
      <c r="FR31" s="121"/>
      <c r="FS31" s="121"/>
      <c r="FT31" s="121"/>
      <c r="FU31" s="121"/>
      <c r="FV31" s="121"/>
      <c r="FW31" s="121"/>
      <c r="FX31" s="121"/>
      <c r="FY31" s="121"/>
      <c r="FZ31" s="121"/>
      <c r="GA31" s="121"/>
      <c r="GB31" s="121"/>
      <c r="GC31" s="121"/>
      <c r="GD31" s="121"/>
      <c r="GE31" s="121"/>
      <c r="GF31" s="121"/>
      <c r="GG31" s="121"/>
      <c r="GH31" s="121"/>
      <c r="GI31" s="121"/>
      <c r="GJ31" s="121"/>
      <c r="GK31" s="121"/>
      <c r="GL31" s="121"/>
      <c r="GM31" s="121"/>
      <c r="GN31" s="121"/>
      <c r="GO31" s="121"/>
      <c r="GP31" s="121"/>
      <c r="GQ31" s="121"/>
      <c r="GR31" s="121"/>
      <c r="GS31" s="121"/>
      <c r="GT31" s="121"/>
      <c r="GU31" s="121"/>
      <c r="GV31" s="121"/>
      <c r="GW31" s="121"/>
      <c r="GX31" s="121"/>
      <c r="GY31" s="121"/>
      <c r="GZ31" s="121"/>
      <c r="HA31" s="121"/>
      <c r="HB31" s="121"/>
      <c r="HC31" s="121"/>
      <c r="HD31" s="121"/>
      <c r="HE31" s="121"/>
      <c r="HF31" s="121"/>
      <c r="HG31" s="121"/>
      <c r="HH31" s="121"/>
      <c r="HI31" s="121"/>
      <c r="HJ31" s="121"/>
      <c r="HK31" s="121"/>
      <c r="HL31" s="121"/>
      <c r="HM31" s="121"/>
      <c r="HN31" s="121"/>
      <c r="HO31" s="121"/>
      <c r="HP31" s="121"/>
      <c r="HQ31" s="121"/>
      <c r="HR31" s="121"/>
      <c r="HS31" s="121"/>
      <c r="HT31" s="121"/>
      <c r="HU31" s="121"/>
      <c r="HV31" s="121"/>
      <c r="HW31" s="121"/>
      <c r="HX31" s="121"/>
      <c r="HY31" s="121"/>
      <c r="HZ31" s="121"/>
      <c r="IA31" s="121"/>
      <c r="IB31" s="121"/>
      <c r="IC31" s="121"/>
      <c r="ID31" s="121"/>
      <c r="IE31" s="121"/>
      <c r="IF31" s="121"/>
      <c r="IG31" s="121"/>
      <c r="IH31" s="121"/>
      <c r="II31" s="121"/>
      <c r="IJ31" s="121"/>
      <c r="IK31" s="121"/>
      <c r="IL31" s="121"/>
      <c r="IM31" s="121"/>
      <c r="IN31" s="121"/>
      <c r="IO31" s="121"/>
      <c r="IP31" s="121"/>
      <c r="IQ31" s="121"/>
      <c r="IR31" s="121"/>
      <c r="IS31" s="121"/>
      <c r="IT31" s="121"/>
      <c r="IU31" s="121"/>
      <c r="IV31" s="121"/>
      <c r="IW31" s="121"/>
      <c r="IX31" s="121"/>
      <c r="IY31" s="121"/>
      <c r="IZ31" s="121"/>
      <c r="JA31" s="121"/>
      <c r="JB31" s="121"/>
      <c r="JC31" s="121"/>
      <c r="JD31" s="121"/>
      <c r="JE31" s="121"/>
      <c r="JF31" s="121"/>
      <c r="JG31" s="121"/>
      <c r="JH31" s="121"/>
      <c r="JI31" s="121"/>
      <c r="JJ31" s="121"/>
      <c r="JK31" s="121"/>
      <c r="JL31" s="121"/>
      <c r="JM31" s="121"/>
      <c r="JN31" s="121"/>
      <c r="JO31" s="121"/>
      <c r="JP31" s="121"/>
      <c r="JQ31" s="121"/>
      <c r="JR31" s="121"/>
      <c r="JS31" s="121"/>
      <c r="JT31" s="121"/>
      <c r="JU31" s="121"/>
      <c r="JV31" s="121"/>
      <c r="JW31" s="121"/>
      <c r="JX31" s="121"/>
      <c r="JY31" s="121"/>
      <c r="JZ31" s="121"/>
      <c r="KA31" s="121"/>
      <c r="KB31" s="121"/>
      <c r="KC31" s="121"/>
      <c r="KD31" s="121"/>
      <c r="KE31" s="121"/>
      <c r="KF31" s="121"/>
      <c r="KG31" s="121"/>
      <c r="KH31" s="121"/>
      <c r="KI31" s="121"/>
      <c r="KJ31" s="121"/>
      <c r="KK31" s="121"/>
      <c r="KL31" s="121"/>
      <c r="KM31" s="121"/>
      <c r="KN31" s="121"/>
      <c r="KO31" s="121"/>
      <c r="KP31" s="121"/>
      <c r="KQ31" s="121"/>
      <c r="KR31" s="121"/>
      <c r="KS31" s="121"/>
      <c r="KT31" s="121"/>
      <c r="KU31" s="121"/>
      <c r="KV31" s="121"/>
      <c r="KW31" s="121"/>
      <c r="KX31" s="121"/>
      <c r="KY31" s="121"/>
      <c r="KZ31" s="121"/>
      <c r="LA31" s="121"/>
      <c r="LB31" s="121"/>
      <c r="LC31" s="121"/>
      <c r="LD31" s="121"/>
      <c r="LE31" s="121"/>
      <c r="LF31" s="121"/>
      <c r="LG31" s="121"/>
      <c r="LH31" s="121"/>
      <c r="LI31" s="121"/>
      <c r="LJ31" s="121"/>
      <c r="LK31" s="121"/>
      <c r="LL31" s="121"/>
      <c r="LM31" s="121"/>
      <c r="LN31" s="121"/>
      <c r="LO31" s="121"/>
      <c r="LP31" s="121"/>
      <c r="LQ31" s="121"/>
      <c r="LR31" s="121"/>
      <c r="LS31" s="121"/>
      <c r="LT31" s="121"/>
      <c r="LU31" s="121"/>
      <c r="LV31" s="121"/>
      <c r="LW31" s="121"/>
      <c r="LX31" s="121"/>
      <c r="LY31" s="121"/>
      <c r="LZ31" s="121"/>
      <c r="MA31" s="121"/>
      <c r="MB31" s="121"/>
      <c r="MC31" s="121"/>
      <c r="MD31" s="121"/>
      <c r="ME31" s="121"/>
      <c r="MF31" s="121"/>
      <c r="MG31" s="121"/>
      <c r="MH31" s="121"/>
      <c r="MI31" s="121"/>
      <c r="MJ31" s="121"/>
      <c r="MK31" s="121"/>
      <c r="ML31" s="121"/>
      <c r="MM31" s="121"/>
      <c r="MN31" s="121"/>
      <c r="MO31" s="121"/>
      <c r="MP31" s="121"/>
      <c r="MQ31" s="121"/>
      <c r="MR31" s="121"/>
      <c r="MS31" s="121"/>
      <c r="MT31" s="121"/>
      <c r="MU31" s="121"/>
      <c r="MV31" s="121"/>
      <c r="MW31" s="121"/>
      <c r="MX31" s="121"/>
      <c r="MY31" s="121"/>
      <c r="MZ31" s="121"/>
      <c r="NA31" s="121"/>
      <c r="NB31" s="121"/>
      <c r="NC31" s="121"/>
      <c r="ND31" s="121"/>
      <c r="NE31" s="121"/>
      <c r="NF31" s="121"/>
      <c r="NG31" s="121"/>
      <c r="NH31" s="121"/>
      <c r="NI31" s="121"/>
      <c r="NJ31" s="121"/>
      <c r="NK31" s="121"/>
      <c r="NL31" s="121"/>
      <c r="NM31" s="121"/>
      <c r="NN31" s="121"/>
      <c r="NO31" s="121"/>
      <c r="NP31" s="121"/>
      <c r="NQ31" s="121"/>
      <c r="NR31" s="121"/>
      <c r="NS31" s="121"/>
      <c r="NT31" s="121"/>
      <c r="NU31" s="121"/>
      <c r="NV31" s="121"/>
      <c r="NW31" s="121"/>
      <c r="NX31" s="121"/>
      <c r="NY31" s="121"/>
      <c r="NZ31" s="121"/>
      <c r="OA31" s="122"/>
    </row>
    <row r="32" spans="1:391" s="123" customFormat="1" ht="36" hidden="1" customHeight="1">
      <c r="A32" s="120"/>
      <c r="B32" s="194"/>
      <c r="C32" s="18"/>
      <c r="D32" s="18"/>
      <c r="E32" s="18"/>
      <c r="F32" s="18"/>
      <c r="G32" s="18"/>
      <c r="H32" s="20"/>
      <c r="I32" s="20"/>
      <c r="J32" s="20"/>
      <c r="K32" s="20"/>
      <c r="L32" s="121"/>
      <c r="M32" s="121"/>
      <c r="N32" s="121"/>
      <c r="O32" s="121"/>
      <c r="P32" s="121"/>
      <c r="Q32" s="121"/>
      <c r="R32" s="121"/>
      <c r="S32" s="97"/>
      <c r="T32" s="97"/>
      <c r="U32" s="97"/>
      <c r="V32" s="97"/>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1"/>
      <c r="FK32" s="121"/>
      <c r="FL32" s="121"/>
      <c r="FM32" s="121"/>
      <c r="FN32" s="121"/>
      <c r="FO32" s="121"/>
      <c r="FP32" s="121"/>
      <c r="FQ32" s="121"/>
      <c r="FR32" s="121"/>
      <c r="FS32" s="121"/>
      <c r="FT32" s="121"/>
      <c r="FU32" s="121"/>
      <c r="FV32" s="121"/>
      <c r="FW32" s="121"/>
      <c r="FX32" s="121"/>
      <c r="FY32" s="121"/>
      <c r="FZ32" s="121"/>
      <c r="GA32" s="121"/>
      <c r="GB32" s="121"/>
      <c r="GC32" s="121"/>
      <c r="GD32" s="121"/>
      <c r="GE32" s="121"/>
      <c r="GF32" s="121"/>
      <c r="GG32" s="121"/>
      <c r="GH32" s="121"/>
      <c r="GI32" s="121"/>
      <c r="GJ32" s="121"/>
      <c r="GK32" s="121"/>
      <c r="GL32" s="121"/>
      <c r="GM32" s="121"/>
      <c r="GN32" s="121"/>
      <c r="GO32" s="121"/>
      <c r="GP32" s="121"/>
      <c r="GQ32" s="121"/>
      <c r="GR32" s="121"/>
      <c r="GS32" s="121"/>
      <c r="GT32" s="121"/>
      <c r="GU32" s="121"/>
      <c r="GV32" s="121"/>
      <c r="GW32" s="121"/>
      <c r="GX32" s="121"/>
      <c r="GY32" s="121"/>
      <c r="GZ32" s="121"/>
      <c r="HA32" s="121"/>
      <c r="HB32" s="121"/>
      <c r="HC32" s="121"/>
      <c r="HD32" s="121"/>
      <c r="HE32" s="121"/>
      <c r="HF32" s="121"/>
      <c r="HG32" s="121"/>
      <c r="HH32" s="121"/>
      <c r="HI32" s="121"/>
      <c r="HJ32" s="121"/>
      <c r="HK32" s="121"/>
      <c r="HL32" s="121"/>
      <c r="HM32" s="121"/>
      <c r="HN32" s="121"/>
      <c r="HO32" s="121"/>
      <c r="HP32" s="121"/>
      <c r="HQ32" s="121"/>
      <c r="HR32" s="121"/>
      <c r="HS32" s="121"/>
      <c r="HT32" s="121"/>
      <c r="HU32" s="121"/>
      <c r="HV32" s="121"/>
      <c r="HW32" s="121"/>
      <c r="HX32" s="121"/>
      <c r="HY32" s="121"/>
      <c r="HZ32" s="121"/>
      <c r="IA32" s="121"/>
      <c r="IB32" s="121"/>
      <c r="IC32" s="121"/>
      <c r="ID32" s="121"/>
      <c r="IE32" s="121"/>
      <c r="IF32" s="121"/>
      <c r="IG32" s="121"/>
      <c r="IH32" s="121"/>
      <c r="II32" s="121"/>
      <c r="IJ32" s="121"/>
      <c r="IK32" s="121"/>
      <c r="IL32" s="121"/>
      <c r="IM32" s="121"/>
      <c r="IN32" s="121"/>
      <c r="IO32" s="121"/>
      <c r="IP32" s="121"/>
      <c r="IQ32" s="121"/>
      <c r="IR32" s="121"/>
      <c r="IS32" s="121"/>
      <c r="IT32" s="121"/>
      <c r="IU32" s="121"/>
      <c r="IV32" s="121"/>
      <c r="IW32" s="121"/>
      <c r="IX32" s="121"/>
      <c r="IY32" s="121"/>
      <c r="IZ32" s="121"/>
      <c r="JA32" s="121"/>
      <c r="JB32" s="121"/>
      <c r="JC32" s="121"/>
      <c r="JD32" s="121"/>
      <c r="JE32" s="121"/>
      <c r="JF32" s="121"/>
      <c r="JG32" s="121"/>
      <c r="JH32" s="121"/>
      <c r="JI32" s="121"/>
      <c r="JJ32" s="121"/>
      <c r="JK32" s="121"/>
      <c r="JL32" s="121"/>
      <c r="JM32" s="121"/>
      <c r="JN32" s="121"/>
      <c r="JO32" s="121"/>
      <c r="JP32" s="121"/>
      <c r="JQ32" s="121"/>
      <c r="JR32" s="121"/>
      <c r="JS32" s="121"/>
      <c r="JT32" s="121"/>
      <c r="JU32" s="121"/>
      <c r="JV32" s="121"/>
      <c r="JW32" s="121"/>
      <c r="JX32" s="121"/>
      <c r="JY32" s="121"/>
      <c r="JZ32" s="121"/>
      <c r="KA32" s="121"/>
      <c r="KB32" s="121"/>
      <c r="KC32" s="121"/>
      <c r="KD32" s="121"/>
      <c r="KE32" s="121"/>
      <c r="KF32" s="121"/>
      <c r="KG32" s="121"/>
      <c r="KH32" s="121"/>
      <c r="KI32" s="121"/>
      <c r="KJ32" s="121"/>
      <c r="KK32" s="121"/>
      <c r="KL32" s="121"/>
      <c r="KM32" s="121"/>
      <c r="KN32" s="121"/>
      <c r="KO32" s="121"/>
      <c r="KP32" s="121"/>
      <c r="KQ32" s="121"/>
      <c r="KR32" s="121"/>
      <c r="KS32" s="121"/>
      <c r="KT32" s="121"/>
      <c r="KU32" s="121"/>
      <c r="KV32" s="121"/>
      <c r="KW32" s="121"/>
      <c r="KX32" s="121"/>
      <c r="KY32" s="121"/>
      <c r="KZ32" s="121"/>
      <c r="LA32" s="121"/>
      <c r="LB32" s="121"/>
      <c r="LC32" s="121"/>
      <c r="LD32" s="121"/>
      <c r="LE32" s="121"/>
      <c r="LF32" s="121"/>
      <c r="LG32" s="121"/>
      <c r="LH32" s="121"/>
      <c r="LI32" s="121"/>
      <c r="LJ32" s="121"/>
      <c r="LK32" s="121"/>
      <c r="LL32" s="121"/>
      <c r="LM32" s="121"/>
      <c r="LN32" s="121"/>
      <c r="LO32" s="121"/>
      <c r="LP32" s="121"/>
      <c r="LQ32" s="121"/>
      <c r="LR32" s="121"/>
      <c r="LS32" s="121"/>
      <c r="LT32" s="121"/>
      <c r="LU32" s="121"/>
      <c r="LV32" s="121"/>
      <c r="LW32" s="121"/>
      <c r="LX32" s="121"/>
      <c r="LY32" s="121"/>
      <c r="LZ32" s="121"/>
      <c r="MA32" s="121"/>
      <c r="MB32" s="121"/>
      <c r="MC32" s="121"/>
      <c r="MD32" s="121"/>
      <c r="ME32" s="121"/>
      <c r="MF32" s="121"/>
      <c r="MG32" s="121"/>
      <c r="MH32" s="121"/>
      <c r="MI32" s="121"/>
      <c r="MJ32" s="121"/>
      <c r="MK32" s="121"/>
      <c r="ML32" s="121"/>
      <c r="MM32" s="121"/>
      <c r="MN32" s="121"/>
      <c r="MO32" s="121"/>
      <c r="MP32" s="121"/>
      <c r="MQ32" s="121"/>
      <c r="MR32" s="121"/>
      <c r="MS32" s="121"/>
      <c r="MT32" s="121"/>
      <c r="MU32" s="121"/>
      <c r="MV32" s="121"/>
      <c r="MW32" s="121"/>
      <c r="MX32" s="121"/>
      <c r="MY32" s="121"/>
      <c r="MZ32" s="121"/>
      <c r="NA32" s="121"/>
      <c r="NB32" s="121"/>
      <c r="NC32" s="121"/>
      <c r="ND32" s="121"/>
      <c r="NE32" s="121"/>
      <c r="NF32" s="121"/>
      <c r="NG32" s="121"/>
      <c r="NH32" s="121"/>
      <c r="NI32" s="121"/>
      <c r="NJ32" s="121"/>
      <c r="NK32" s="121"/>
      <c r="NL32" s="121"/>
      <c r="NM32" s="121"/>
      <c r="NN32" s="121"/>
      <c r="NO32" s="121"/>
      <c r="NP32" s="121"/>
      <c r="NQ32" s="121"/>
      <c r="NR32" s="121"/>
      <c r="NS32" s="121"/>
      <c r="NT32" s="121"/>
      <c r="NU32" s="121"/>
      <c r="NV32" s="121"/>
      <c r="NW32" s="121"/>
      <c r="NX32" s="121"/>
      <c r="NY32" s="121"/>
      <c r="NZ32" s="121"/>
      <c r="OA32" s="122"/>
    </row>
    <row r="33" spans="1:391" s="123" customFormat="1" ht="36" customHeight="1">
      <c r="A33" s="120"/>
      <c r="B33" s="206" t="s">
        <v>12</v>
      </c>
      <c r="C33" s="207"/>
      <c r="D33" s="207"/>
      <c r="E33" s="207"/>
      <c r="F33" s="207"/>
      <c r="G33" s="208"/>
      <c r="H33" s="79">
        <f>H31+H32</f>
        <v>7304.6284000000005</v>
      </c>
      <c r="I33" s="79">
        <f t="shared" ref="I33:J33" si="6">I31+I32</f>
        <v>34088</v>
      </c>
      <c r="J33" s="79">
        <f t="shared" si="6"/>
        <v>35110.6</v>
      </c>
      <c r="K33" s="79">
        <f>K31+K32</f>
        <v>36971.5</v>
      </c>
      <c r="L33" s="121"/>
      <c r="M33" s="121"/>
      <c r="N33" s="121"/>
      <c r="O33" s="121"/>
      <c r="P33" s="121"/>
      <c r="Q33" s="121"/>
      <c r="R33" s="121"/>
      <c r="S33" s="97"/>
      <c r="T33" s="97"/>
      <c r="U33" s="97"/>
      <c r="V33" s="97"/>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21"/>
      <c r="FE33" s="121"/>
      <c r="FF33" s="121"/>
      <c r="FG33" s="121"/>
      <c r="FH33" s="121"/>
      <c r="FI33" s="121"/>
      <c r="FJ33" s="121"/>
      <c r="FK33" s="121"/>
      <c r="FL33" s="121"/>
      <c r="FM33" s="121"/>
      <c r="FN33" s="121"/>
      <c r="FO33" s="121"/>
      <c r="FP33" s="121"/>
      <c r="FQ33" s="121"/>
      <c r="FR33" s="121"/>
      <c r="FS33" s="121"/>
      <c r="FT33" s="121"/>
      <c r="FU33" s="121"/>
      <c r="FV33" s="121"/>
      <c r="FW33" s="121"/>
      <c r="FX33" s="121"/>
      <c r="FY33" s="121"/>
      <c r="FZ33" s="121"/>
      <c r="GA33" s="121"/>
      <c r="GB33" s="121"/>
      <c r="GC33" s="121"/>
      <c r="GD33" s="121"/>
      <c r="GE33" s="121"/>
      <c r="GF33" s="121"/>
      <c r="GG33" s="121"/>
      <c r="GH33" s="121"/>
      <c r="GI33" s="121"/>
      <c r="GJ33" s="121"/>
      <c r="GK33" s="121"/>
      <c r="GL33" s="121"/>
      <c r="GM33" s="121"/>
      <c r="GN33" s="121"/>
      <c r="GO33" s="121"/>
      <c r="GP33" s="121"/>
      <c r="GQ33" s="121"/>
      <c r="GR33" s="121"/>
      <c r="GS33" s="121"/>
      <c r="GT33" s="121"/>
      <c r="GU33" s="121"/>
      <c r="GV33" s="121"/>
      <c r="GW33" s="121"/>
      <c r="GX33" s="121"/>
      <c r="GY33" s="121"/>
      <c r="GZ33" s="121"/>
      <c r="HA33" s="121"/>
      <c r="HB33" s="121"/>
      <c r="HC33" s="121"/>
      <c r="HD33" s="121"/>
      <c r="HE33" s="121"/>
      <c r="HF33" s="121"/>
      <c r="HG33" s="121"/>
      <c r="HH33" s="121"/>
      <c r="HI33" s="121"/>
      <c r="HJ33" s="121"/>
      <c r="HK33" s="121"/>
      <c r="HL33" s="121"/>
      <c r="HM33" s="121"/>
      <c r="HN33" s="121"/>
      <c r="HO33" s="121"/>
      <c r="HP33" s="121"/>
      <c r="HQ33" s="121"/>
      <c r="HR33" s="121"/>
      <c r="HS33" s="121"/>
      <c r="HT33" s="121"/>
      <c r="HU33" s="121"/>
      <c r="HV33" s="121"/>
      <c r="HW33" s="121"/>
      <c r="HX33" s="121"/>
      <c r="HY33" s="121"/>
      <c r="HZ33" s="121"/>
      <c r="IA33" s="121"/>
      <c r="IB33" s="121"/>
      <c r="IC33" s="121"/>
      <c r="ID33" s="121"/>
      <c r="IE33" s="121"/>
      <c r="IF33" s="121"/>
      <c r="IG33" s="121"/>
      <c r="IH33" s="121"/>
      <c r="II33" s="121"/>
      <c r="IJ33" s="121"/>
      <c r="IK33" s="121"/>
      <c r="IL33" s="121"/>
      <c r="IM33" s="121"/>
      <c r="IN33" s="121"/>
      <c r="IO33" s="121"/>
      <c r="IP33" s="121"/>
      <c r="IQ33" s="121"/>
      <c r="IR33" s="121"/>
      <c r="IS33" s="121"/>
      <c r="IT33" s="121"/>
      <c r="IU33" s="121"/>
      <c r="IV33" s="121"/>
      <c r="IW33" s="121"/>
      <c r="IX33" s="121"/>
      <c r="IY33" s="121"/>
      <c r="IZ33" s="121"/>
      <c r="JA33" s="121"/>
      <c r="JB33" s="121"/>
      <c r="JC33" s="121"/>
      <c r="JD33" s="121"/>
      <c r="JE33" s="121"/>
      <c r="JF33" s="121"/>
      <c r="JG33" s="121"/>
      <c r="JH33" s="121"/>
      <c r="JI33" s="121"/>
      <c r="JJ33" s="121"/>
      <c r="JK33" s="121"/>
      <c r="JL33" s="121"/>
      <c r="JM33" s="121"/>
      <c r="JN33" s="121"/>
      <c r="JO33" s="121"/>
      <c r="JP33" s="121"/>
      <c r="JQ33" s="121"/>
      <c r="JR33" s="121"/>
      <c r="JS33" s="121"/>
      <c r="JT33" s="121"/>
      <c r="JU33" s="121"/>
      <c r="JV33" s="121"/>
      <c r="JW33" s="121"/>
      <c r="JX33" s="121"/>
      <c r="JY33" s="121"/>
      <c r="JZ33" s="121"/>
      <c r="KA33" s="121"/>
      <c r="KB33" s="121"/>
      <c r="KC33" s="121"/>
      <c r="KD33" s="121"/>
      <c r="KE33" s="121"/>
      <c r="KF33" s="121"/>
      <c r="KG33" s="121"/>
      <c r="KH33" s="121"/>
      <c r="KI33" s="121"/>
      <c r="KJ33" s="121"/>
      <c r="KK33" s="121"/>
      <c r="KL33" s="121"/>
      <c r="KM33" s="121"/>
      <c r="KN33" s="121"/>
      <c r="KO33" s="121"/>
      <c r="KP33" s="121"/>
      <c r="KQ33" s="121"/>
      <c r="KR33" s="121"/>
      <c r="KS33" s="121"/>
      <c r="KT33" s="121"/>
      <c r="KU33" s="121"/>
      <c r="KV33" s="121"/>
      <c r="KW33" s="121"/>
      <c r="KX33" s="121"/>
      <c r="KY33" s="121"/>
      <c r="KZ33" s="121"/>
      <c r="LA33" s="121"/>
      <c r="LB33" s="121"/>
      <c r="LC33" s="121"/>
      <c r="LD33" s="121"/>
      <c r="LE33" s="121"/>
      <c r="LF33" s="121"/>
      <c r="LG33" s="121"/>
      <c r="LH33" s="121"/>
      <c r="LI33" s="121"/>
      <c r="LJ33" s="121"/>
      <c r="LK33" s="121"/>
      <c r="LL33" s="121"/>
      <c r="LM33" s="121"/>
      <c r="LN33" s="121"/>
      <c r="LO33" s="121"/>
      <c r="LP33" s="121"/>
      <c r="LQ33" s="121"/>
      <c r="LR33" s="121"/>
      <c r="LS33" s="121"/>
      <c r="LT33" s="121"/>
      <c r="LU33" s="121"/>
      <c r="LV33" s="121"/>
      <c r="LW33" s="121"/>
      <c r="LX33" s="121"/>
      <c r="LY33" s="121"/>
      <c r="LZ33" s="121"/>
      <c r="MA33" s="121"/>
      <c r="MB33" s="121"/>
      <c r="MC33" s="121"/>
      <c r="MD33" s="121"/>
      <c r="ME33" s="121"/>
      <c r="MF33" s="121"/>
      <c r="MG33" s="121"/>
      <c r="MH33" s="121"/>
      <c r="MI33" s="121"/>
      <c r="MJ33" s="121"/>
      <c r="MK33" s="121"/>
      <c r="ML33" s="121"/>
      <c r="MM33" s="121"/>
      <c r="MN33" s="121"/>
      <c r="MO33" s="121"/>
      <c r="MP33" s="121"/>
      <c r="MQ33" s="121"/>
      <c r="MR33" s="121"/>
      <c r="MS33" s="121"/>
      <c r="MT33" s="121"/>
      <c r="MU33" s="121"/>
      <c r="MV33" s="121"/>
      <c r="MW33" s="121"/>
      <c r="MX33" s="121"/>
      <c r="MY33" s="121"/>
      <c r="MZ33" s="121"/>
      <c r="NA33" s="121"/>
      <c r="NB33" s="121"/>
      <c r="NC33" s="121"/>
      <c r="ND33" s="121"/>
      <c r="NE33" s="121"/>
      <c r="NF33" s="121"/>
      <c r="NG33" s="121"/>
      <c r="NH33" s="121"/>
      <c r="NI33" s="121"/>
      <c r="NJ33" s="121"/>
      <c r="NK33" s="121"/>
      <c r="NL33" s="121"/>
      <c r="NM33" s="121"/>
      <c r="NN33" s="121"/>
      <c r="NO33" s="121"/>
      <c r="NP33" s="121"/>
      <c r="NQ33" s="121"/>
      <c r="NR33" s="121"/>
      <c r="NS33" s="121"/>
      <c r="NT33" s="121"/>
      <c r="NU33" s="121"/>
      <c r="NV33" s="121"/>
      <c r="NW33" s="121"/>
      <c r="NX33" s="121"/>
      <c r="NY33" s="121"/>
      <c r="NZ33" s="121"/>
      <c r="OA33" s="122"/>
    </row>
    <row r="34" spans="1:391" s="123" customFormat="1" ht="84.75" customHeight="1">
      <c r="A34" s="120"/>
      <c r="B34" s="194" t="s">
        <v>81</v>
      </c>
      <c r="C34" s="19" t="s">
        <v>50</v>
      </c>
      <c r="D34" s="19" t="s">
        <v>51</v>
      </c>
      <c r="E34" s="19" t="s">
        <v>91</v>
      </c>
      <c r="F34" s="19" t="s">
        <v>160</v>
      </c>
      <c r="G34" s="19" t="s">
        <v>53</v>
      </c>
      <c r="H34" s="26">
        <v>11088</v>
      </c>
      <c r="I34" s="27">
        <v>12263.3</v>
      </c>
      <c r="J34" s="20">
        <v>12631.2</v>
      </c>
      <c r="K34" s="20">
        <v>13300.7</v>
      </c>
      <c r="L34" s="121"/>
      <c r="M34" s="121"/>
      <c r="N34" s="121"/>
      <c r="O34" s="121"/>
      <c r="P34" s="121"/>
      <c r="Q34" s="121"/>
      <c r="R34" s="121"/>
      <c r="S34" s="97"/>
      <c r="T34" s="97"/>
      <c r="U34" s="97"/>
      <c r="V34" s="97"/>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121"/>
      <c r="IH34" s="121"/>
      <c r="II34" s="121"/>
      <c r="IJ34" s="121"/>
      <c r="IK34" s="121"/>
      <c r="IL34" s="121"/>
      <c r="IM34" s="121"/>
      <c r="IN34" s="121"/>
      <c r="IO34" s="121"/>
      <c r="IP34" s="121"/>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121"/>
      <c r="MX34" s="121"/>
      <c r="MY34" s="121"/>
      <c r="MZ34" s="121"/>
      <c r="NA34" s="121"/>
      <c r="NB34" s="121"/>
      <c r="NC34" s="121"/>
      <c r="ND34" s="121"/>
      <c r="NE34" s="121"/>
      <c r="NF34" s="121"/>
      <c r="NG34" s="121"/>
      <c r="NH34" s="121"/>
      <c r="NI34" s="121"/>
      <c r="NJ34" s="121"/>
      <c r="NK34" s="121"/>
      <c r="NL34" s="121"/>
      <c r="NM34" s="121"/>
      <c r="NN34" s="121"/>
      <c r="NO34" s="121"/>
      <c r="NP34" s="121"/>
      <c r="NQ34" s="121"/>
      <c r="NR34" s="121"/>
      <c r="NS34" s="121"/>
      <c r="NT34" s="121"/>
      <c r="NU34" s="121"/>
      <c r="NV34" s="121"/>
      <c r="NW34" s="121"/>
      <c r="NX34" s="121"/>
      <c r="NY34" s="121"/>
      <c r="NZ34" s="121"/>
      <c r="OA34" s="122"/>
    </row>
    <row r="35" spans="1:391" s="123" customFormat="1" ht="45" hidden="1" customHeight="1">
      <c r="A35" s="120"/>
      <c r="B35" s="194"/>
      <c r="C35" s="18"/>
      <c r="D35" s="18"/>
      <c r="E35" s="18"/>
      <c r="F35" s="18"/>
      <c r="G35" s="18"/>
      <c r="H35" s="20"/>
      <c r="I35" s="20"/>
      <c r="J35" s="20"/>
      <c r="K35" s="20"/>
      <c r="L35" s="121"/>
      <c r="M35" s="121"/>
      <c r="N35" s="121"/>
      <c r="O35" s="121"/>
      <c r="P35" s="121"/>
      <c r="Q35" s="121"/>
      <c r="R35" s="121"/>
      <c r="S35" s="97"/>
      <c r="T35" s="97"/>
      <c r="U35" s="97"/>
      <c r="V35" s="97"/>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c r="IT35" s="121"/>
      <c r="IU35" s="121"/>
      <c r="IV35" s="121"/>
      <c r="IW35" s="121"/>
      <c r="IX35" s="121"/>
      <c r="IY35" s="121"/>
      <c r="IZ35" s="121"/>
      <c r="JA35" s="121"/>
      <c r="JB35" s="121"/>
      <c r="JC35" s="121"/>
      <c r="JD35" s="121"/>
      <c r="JE35" s="121"/>
      <c r="JF35" s="121"/>
      <c r="JG35" s="121"/>
      <c r="JH35" s="121"/>
      <c r="JI35" s="121"/>
      <c r="JJ35" s="121"/>
      <c r="JK35" s="121"/>
      <c r="JL35" s="121"/>
      <c r="JM35" s="121"/>
      <c r="JN35" s="121"/>
      <c r="JO35" s="121"/>
      <c r="JP35" s="121"/>
      <c r="JQ35" s="121"/>
      <c r="JR35" s="121"/>
      <c r="JS35" s="121"/>
      <c r="JT35" s="121"/>
      <c r="JU35" s="121"/>
      <c r="JV35" s="121"/>
      <c r="JW35" s="121"/>
      <c r="JX35" s="121"/>
      <c r="JY35" s="121"/>
      <c r="JZ35" s="121"/>
      <c r="KA35" s="121"/>
      <c r="KB35" s="121"/>
      <c r="KC35" s="121"/>
      <c r="KD35" s="121"/>
      <c r="KE35" s="121"/>
      <c r="KF35" s="121"/>
      <c r="KG35" s="121"/>
      <c r="KH35" s="121"/>
      <c r="KI35" s="121"/>
      <c r="KJ35" s="121"/>
      <c r="KK35" s="121"/>
      <c r="KL35" s="121"/>
      <c r="KM35" s="121"/>
      <c r="KN35" s="121"/>
      <c r="KO35" s="121"/>
      <c r="KP35" s="121"/>
      <c r="KQ35" s="121"/>
      <c r="KR35" s="121"/>
      <c r="KS35" s="121"/>
      <c r="KT35" s="121"/>
      <c r="KU35" s="121"/>
      <c r="KV35" s="121"/>
      <c r="KW35" s="121"/>
      <c r="KX35" s="121"/>
      <c r="KY35" s="121"/>
      <c r="KZ35" s="121"/>
      <c r="LA35" s="121"/>
      <c r="LB35" s="121"/>
      <c r="LC35" s="121"/>
      <c r="LD35" s="121"/>
      <c r="LE35" s="121"/>
      <c r="LF35" s="121"/>
      <c r="LG35" s="121"/>
      <c r="LH35" s="121"/>
      <c r="LI35" s="121"/>
      <c r="LJ35" s="121"/>
      <c r="LK35" s="121"/>
      <c r="LL35" s="121"/>
      <c r="LM35" s="121"/>
      <c r="LN35" s="121"/>
      <c r="LO35" s="121"/>
      <c r="LP35" s="121"/>
      <c r="LQ35" s="121"/>
      <c r="LR35" s="121"/>
      <c r="LS35" s="121"/>
      <c r="LT35" s="121"/>
      <c r="LU35" s="121"/>
      <c r="LV35" s="121"/>
      <c r="LW35" s="121"/>
      <c r="LX35" s="121"/>
      <c r="LY35" s="121"/>
      <c r="LZ35" s="121"/>
      <c r="MA35" s="121"/>
      <c r="MB35" s="121"/>
      <c r="MC35" s="121"/>
      <c r="MD35" s="121"/>
      <c r="ME35" s="121"/>
      <c r="MF35" s="121"/>
      <c r="MG35" s="121"/>
      <c r="MH35" s="121"/>
      <c r="MI35" s="121"/>
      <c r="MJ35" s="121"/>
      <c r="MK35" s="121"/>
      <c r="ML35" s="121"/>
      <c r="MM35" s="121"/>
      <c r="MN35" s="121"/>
      <c r="MO35" s="121"/>
      <c r="MP35" s="121"/>
      <c r="MQ35" s="121"/>
      <c r="MR35" s="121"/>
      <c r="MS35" s="121"/>
      <c r="MT35" s="121"/>
      <c r="MU35" s="121"/>
      <c r="MV35" s="121"/>
      <c r="MW35" s="121"/>
      <c r="MX35" s="121"/>
      <c r="MY35" s="121"/>
      <c r="MZ35" s="121"/>
      <c r="NA35" s="121"/>
      <c r="NB35" s="121"/>
      <c r="NC35" s="121"/>
      <c r="ND35" s="121"/>
      <c r="NE35" s="121"/>
      <c r="NF35" s="121"/>
      <c r="NG35" s="121"/>
      <c r="NH35" s="121"/>
      <c r="NI35" s="121"/>
      <c r="NJ35" s="121"/>
      <c r="NK35" s="121"/>
      <c r="NL35" s="121"/>
      <c r="NM35" s="121"/>
      <c r="NN35" s="121"/>
      <c r="NO35" s="121"/>
      <c r="NP35" s="121"/>
      <c r="NQ35" s="121"/>
      <c r="NR35" s="121"/>
      <c r="NS35" s="121"/>
      <c r="NT35" s="121"/>
      <c r="NU35" s="121"/>
      <c r="NV35" s="121"/>
      <c r="NW35" s="121"/>
      <c r="NX35" s="121"/>
      <c r="NY35" s="121"/>
      <c r="NZ35" s="121"/>
      <c r="OA35" s="122"/>
    </row>
    <row r="36" spans="1:391" s="123" customFormat="1" ht="36" customHeight="1">
      <c r="A36" s="120"/>
      <c r="B36" s="206" t="s">
        <v>12</v>
      </c>
      <c r="C36" s="207"/>
      <c r="D36" s="207"/>
      <c r="E36" s="207"/>
      <c r="F36" s="207"/>
      <c r="G36" s="208"/>
      <c r="H36" s="79">
        <f>H34+H35</f>
        <v>11088</v>
      </c>
      <c r="I36" s="79">
        <f t="shared" ref="I36:J36" si="7">I34+I35</f>
        <v>12263.3</v>
      </c>
      <c r="J36" s="79">
        <f t="shared" si="7"/>
        <v>12631.2</v>
      </c>
      <c r="K36" s="79">
        <f>K34+K35</f>
        <v>13300.7</v>
      </c>
      <c r="L36" s="121"/>
      <c r="M36" s="121"/>
      <c r="N36" s="121"/>
      <c r="O36" s="121"/>
      <c r="P36" s="121"/>
      <c r="Q36" s="121"/>
      <c r="R36" s="121"/>
      <c r="S36" s="97"/>
      <c r="T36" s="97"/>
      <c r="U36" s="97"/>
      <c r="V36" s="97"/>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121"/>
      <c r="FK36" s="121"/>
      <c r="FL36" s="121"/>
      <c r="FM36" s="121"/>
      <c r="FN36" s="121"/>
      <c r="FO36" s="121"/>
      <c r="FP36" s="121"/>
      <c r="FQ36" s="121"/>
      <c r="FR36" s="121"/>
      <c r="FS36" s="121"/>
      <c r="FT36" s="121"/>
      <c r="FU36" s="121"/>
      <c r="FV36" s="121"/>
      <c r="FW36" s="121"/>
      <c r="FX36" s="121"/>
      <c r="FY36" s="121"/>
      <c r="FZ36" s="121"/>
      <c r="GA36" s="121"/>
      <c r="GB36" s="121"/>
      <c r="GC36" s="121"/>
      <c r="GD36" s="121"/>
      <c r="GE36" s="121"/>
      <c r="GF36" s="121"/>
      <c r="GG36" s="121"/>
      <c r="GH36" s="121"/>
      <c r="GI36" s="121"/>
      <c r="GJ36" s="121"/>
      <c r="GK36" s="121"/>
      <c r="GL36" s="121"/>
      <c r="GM36" s="121"/>
      <c r="GN36" s="121"/>
      <c r="GO36" s="121"/>
      <c r="GP36" s="121"/>
      <c r="GQ36" s="121"/>
      <c r="GR36" s="121"/>
      <c r="GS36" s="121"/>
      <c r="GT36" s="121"/>
      <c r="GU36" s="121"/>
      <c r="GV36" s="121"/>
      <c r="GW36" s="121"/>
      <c r="GX36" s="121"/>
      <c r="GY36" s="121"/>
      <c r="GZ36" s="121"/>
      <c r="HA36" s="121"/>
      <c r="HB36" s="121"/>
      <c r="HC36" s="121"/>
      <c r="HD36" s="121"/>
      <c r="HE36" s="121"/>
      <c r="HF36" s="121"/>
      <c r="HG36" s="121"/>
      <c r="HH36" s="121"/>
      <c r="HI36" s="121"/>
      <c r="HJ36" s="121"/>
      <c r="HK36" s="121"/>
      <c r="HL36" s="121"/>
      <c r="HM36" s="121"/>
      <c r="HN36" s="121"/>
      <c r="HO36" s="121"/>
      <c r="HP36" s="121"/>
      <c r="HQ36" s="121"/>
      <c r="HR36" s="121"/>
      <c r="HS36" s="121"/>
      <c r="HT36" s="121"/>
      <c r="HU36" s="121"/>
      <c r="HV36" s="121"/>
      <c r="HW36" s="121"/>
      <c r="HX36" s="121"/>
      <c r="HY36" s="121"/>
      <c r="HZ36" s="121"/>
      <c r="IA36" s="121"/>
      <c r="IB36" s="121"/>
      <c r="IC36" s="121"/>
      <c r="ID36" s="121"/>
      <c r="IE36" s="121"/>
      <c r="IF36" s="121"/>
      <c r="IG36" s="121"/>
      <c r="IH36" s="121"/>
      <c r="II36" s="121"/>
      <c r="IJ36" s="121"/>
      <c r="IK36" s="121"/>
      <c r="IL36" s="121"/>
      <c r="IM36" s="121"/>
      <c r="IN36" s="121"/>
      <c r="IO36" s="121"/>
      <c r="IP36" s="121"/>
      <c r="IQ36" s="121"/>
      <c r="IR36" s="121"/>
      <c r="IS36" s="121"/>
      <c r="IT36" s="121"/>
      <c r="IU36" s="121"/>
      <c r="IV36" s="121"/>
      <c r="IW36" s="121"/>
      <c r="IX36" s="121"/>
      <c r="IY36" s="121"/>
      <c r="IZ36" s="121"/>
      <c r="JA36" s="121"/>
      <c r="JB36" s="121"/>
      <c r="JC36" s="121"/>
      <c r="JD36" s="121"/>
      <c r="JE36" s="121"/>
      <c r="JF36" s="121"/>
      <c r="JG36" s="121"/>
      <c r="JH36" s="121"/>
      <c r="JI36" s="121"/>
      <c r="JJ36" s="121"/>
      <c r="JK36" s="121"/>
      <c r="JL36" s="121"/>
      <c r="JM36" s="121"/>
      <c r="JN36" s="121"/>
      <c r="JO36" s="121"/>
      <c r="JP36" s="121"/>
      <c r="JQ36" s="121"/>
      <c r="JR36" s="121"/>
      <c r="JS36" s="121"/>
      <c r="JT36" s="121"/>
      <c r="JU36" s="121"/>
      <c r="JV36" s="121"/>
      <c r="JW36" s="121"/>
      <c r="JX36" s="121"/>
      <c r="JY36" s="121"/>
      <c r="JZ36" s="121"/>
      <c r="KA36" s="121"/>
      <c r="KB36" s="121"/>
      <c r="KC36" s="121"/>
      <c r="KD36" s="121"/>
      <c r="KE36" s="121"/>
      <c r="KF36" s="121"/>
      <c r="KG36" s="121"/>
      <c r="KH36" s="121"/>
      <c r="KI36" s="121"/>
      <c r="KJ36" s="121"/>
      <c r="KK36" s="121"/>
      <c r="KL36" s="121"/>
      <c r="KM36" s="121"/>
      <c r="KN36" s="121"/>
      <c r="KO36" s="121"/>
      <c r="KP36" s="121"/>
      <c r="KQ36" s="121"/>
      <c r="KR36" s="121"/>
      <c r="KS36" s="121"/>
      <c r="KT36" s="121"/>
      <c r="KU36" s="121"/>
      <c r="KV36" s="121"/>
      <c r="KW36" s="121"/>
      <c r="KX36" s="121"/>
      <c r="KY36" s="121"/>
      <c r="KZ36" s="121"/>
      <c r="LA36" s="121"/>
      <c r="LB36" s="121"/>
      <c r="LC36" s="121"/>
      <c r="LD36" s="121"/>
      <c r="LE36" s="121"/>
      <c r="LF36" s="121"/>
      <c r="LG36" s="121"/>
      <c r="LH36" s="121"/>
      <c r="LI36" s="121"/>
      <c r="LJ36" s="121"/>
      <c r="LK36" s="121"/>
      <c r="LL36" s="121"/>
      <c r="LM36" s="121"/>
      <c r="LN36" s="121"/>
      <c r="LO36" s="121"/>
      <c r="LP36" s="121"/>
      <c r="LQ36" s="121"/>
      <c r="LR36" s="121"/>
      <c r="LS36" s="121"/>
      <c r="LT36" s="121"/>
      <c r="LU36" s="121"/>
      <c r="LV36" s="121"/>
      <c r="LW36" s="121"/>
      <c r="LX36" s="121"/>
      <c r="LY36" s="121"/>
      <c r="LZ36" s="121"/>
      <c r="MA36" s="121"/>
      <c r="MB36" s="121"/>
      <c r="MC36" s="121"/>
      <c r="MD36" s="121"/>
      <c r="ME36" s="121"/>
      <c r="MF36" s="121"/>
      <c r="MG36" s="121"/>
      <c r="MH36" s="121"/>
      <c r="MI36" s="121"/>
      <c r="MJ36" s="121"/>
      <c r="MK36" s="121"/>
      <c r="ML36" s="121"/>
      <c r="MM36" s="121"/>
      <c r="MN36" s="121"/>
      <c r="MO36" s="121"/>
      <c r="MP36" s="121"/>
      <c r="MQ36" s="121"/>
      <c r="MR36" s="121"/>
      <c r="MS36" s="121"/>
      <c r="MT36" s="121"/>
      <c r="MU36" s="121"/>
      <c r="MV36" s="121"/>
      <c r="MW36" s="121"/>
      <c r="MX36" s="121"/>
      <c r="MY36" s="121"/>
      <c r="MZ36" s="121"/>
      <c r="NA36" s="121"/>
      <c r="NB36" s="121"/>
      <c r="NC36" s="121"/>
      <c r="ND36" s="121"/>
      <c r="NE36" s="121"/>
      <c r="NF36" s="121"/>
      <c r="NG36" s="121"/>
      <c r="NH36" s="121"/>
      <c r="NI36" s="121"/>
      <c r="NJ36" s="121"/>
      <c r="NK36" s="121"/>
      <c r="NL36" s="121"/>
      <c r="NM36" s="121"/>
      <c r="NN36" s="121"/>
      <c r="NO36" s="121"/>
      <c r="NP36" s="121"/>
      <c r="NQ36" s="121"/>
      <c r="NR36" s="121"/>
      <c r="NS36" s="121"/>
      <c r="NT36" s="121"/>
      <c r="NU36" s="121"/>
      <c r="NV36" s="121"/>
      <c r="NW36" s="121"/>
      <c r="NX36" s="121"/>
      <c r="NY36" s="121"/>
      <c r="NZ36" s="121"/>
      <c r="OA36" s="122"/>
    </row>
    <row r="37" spans="1:391" s="123" customFormat="1" ht="79.5" customHeight="1">
      <c r="A37" s="120"/>
      <c r="B37" s="194" t="s">
        <v>127</v>
      </c>
      <c r="C37" s="19" t="s">
        <v>50</v>
      </c>
      <c r="D37" s="19" t="s">
        <v>51</v>
      </c>
      <c r="E37" s="19" t="s">
        <v>91</v>
      </c>
      <c r="F37" s="19" t="s">
        <v>160</v>
      </c>
      <c r="G37" s="19" t="s">
        <v>53</v>
      </c>
      <c r="H37" s="26">
        <v>2847.2</v>
      </c>
      <c r="I37" s="27">
        <v>4607</v>
      </c>
      <c r="J37" s="20">
        <v>4745.2</v>
      </c>
      <c r="K37" s="20">
        <v>4996.7</v>
      </c>
      <c r="L37" s="121"/>
      <c r="M37" s="121"/>
      <c r="N37" s="121"/>
      <c r="O37" s="121"/>
      <c r="P37" s="121"/>
      <c r="Q37" s="121"/>
      <c r="R37" s="121"/>
      <c r="S37" s="97"/>
      <c r="T37" s="97"/>
      <c r="U37" s="97"/>
      <c r="V37" s="97"/>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c r="IT37" s="121"/>
      <c r="IU37" s="121"/>
      <c r="IV37" s="121"/>
      <c r="IW37" s="121"/>
      <c r="IX37" s="121"/>
      <c r="IY37" s="121"/>
      <c r="IZ37" s="121"/>
      <c r="JA37" s="121"/>
      <c r="JB37" s="121"/>
      <c r="JC37" s="121"/>
      <c r="JD37" s="121"/>
      <c r="JE37" s="121"/>
      <c r="JF37" s="121"/>
      <c r="JG37" s="121"/>
      <c r="JH37" s="121"/>
      <c r="JI37" s="121"/>
      <c r="JJ37" s="121"/>
      <c r="JK37" s="121"/>
      <c r="JL37" s="121"/>
      <c r="JM37" s="121"/>
      <c r="JN37" s="121"/>
      <c r="JO37" s="121"/>
      <c r="JP37" s="121"/>
      <c r="JQ37" s="121"/>
      <c r="JR37" s="121"/>
      <c r="JS37" s="121"/>
      <c r="JT37" s="121"/>
      <c r="JU37" s="121"/>
      <c r="JV37" s="121"/>
      <c r="JW37" s="121"/>
      <c r="JX37" s="121"/>
      <c r="JY37" s="121"/>
      <c r="JZ37" s="121"/>
      <c r="KA37" s="121"/>
      <c r="KB37" s="121"/>
      <c r="KC37" s="121"/>
      <c r="KD37" s="121"/>
      <c r="KE37" s="121"/>
      <c r="KF37" s="121"/>
      <c r="KG37" s="121"/>
      <c r="KH37" s="121"/>
      <c r="KI37" s="121"/>
      <c r="KJ37" s="121"/>
      <c r="KK37" s="121"/>
      <c r="KL37" s="121"/>
      <c r="KM37" s="121"/>
      <c r="KN37" s="121"/>
      <c r="KO37" s="121"/>
      <c r="KP37" s="121"/>
      <c r="KQ37" s="121"/>
      <c r="KR37" s="121"/>
      <c r="KS37" s="121"/>
      <c r="KT37" s="121"/>
      <c r="KU37" s="121"/>
      <c r="KV37" s="121"/>
      <c r="KW37" s="121"/>
      <c r="KX37" s="121"/>
      <c r="KY37" s="121"/>
      <c r="KZ37" s="121"/>
      <c r="LA37" s="121"/>
      <c r="LB37" s="121"/>
      <c r="LC37" s="121"/>
      <c r="LD37" s="121"/>
      <c r="LE37" s="121"/>
      <c r="LF37" s="121"/>
      <c r="LG37" s="121"/>
      <c r="LH37" s="121"/>
      <c r="LI37" s="121"/>
      <c r="LJ37" s="121"/>
      <c r="LK37" s="121"/>
      <c r="LL37" s="121"/>
      <c r="LM37" s="121"/>
      <c r="LN37" s="121"/>
      <c r="LO37" s="121"/>
      <c r="LP37" s="121"/>
      <c r="LQ37" s="121"/>
      <c r="LR37" s="121"/>
      <c r="LS37" s="121"/>
      <c r="LT37" s="121"/>
      <c r="LU37" s="121"/>
      <c r="LV37" s="121"/>
      <c r="LW37" s="121"/>
      <c r="LX37" s="121"/>
      <c r="LY37" s="121"/>
      <c r="LZ37" s="121"/>
      <c r="MA37" s="121"/>
      <c r="MB37" s="121"/>
      <c r="MC37" s="121"/>
      <c r="MD37" s="121"/>
      <c r="ME37" s="121"/>
      <c r="MF37" s="121"/>
      <c r="MG37" s="121"/>
      <c r="MH37" s="121"/>
      <c r="MI37" s="121"/>
      <c r="MJ37" s="121"/>
      <c r="MK37" s="121"/>
      <c r="ML37" s="121"/>
      <c r="MM37" s="121"/>
      <c r="MN37" s="121"/>
      <c r="MO37" s="121"/>
      <c r="MP37" s="121"/>
      <c r="MQ37" s="121"/>
      <c r="MR37" s="121"/>
      <c r="MS37" s="121"/>
      <c r="MT37" s="121"/>
      <c r="MU37" s="121"/>
      <c r="MV37" s="121"/>
      <c r="MW37" s="121"/>
      <c r="MX37" s="121"/>
      <c r="MY37" s="121"/>
      <c r="MZ37" s="121"/>
      <c r="NA37" s="121"/>
      <c r="NB37" s="121"/>
      <c r="NC37" s="121"/>
      <c r="ND37" s="121"/>
      <c r="NE37" s="121"/>
      <c r="NF37" s="121"/>
      <c r="NG37" s="121"/>
      <c r="NH37" s="121"/>
      <c r="NI37" s="121"/>
      <c r="NJ37" s="121"/>
      <c r="NK37" s="121"/>
      <c r="NL37" s="121"/>
      <c r="NM37" s="121"/>
      <c r="NN37" s="121"/>
      <c r="NO37" s="121"/>
      <c r="NP37" s="121"/>
      <c r="NQ37" s="121"/>
      <c r="NR37" s="121"/>
      <c r="NS37" s="121"/>
      <c r="NT37" s="121"/>
      <c r="NU37" s="121"/>
      <c r="NV37" s="121"/>
      <c r="NW37" s="121"/>
      <c r="NX37" s="121"/>
      <c r="NY37" s="121"/>
      <c r="NZ37" s="121"/>
      <c r="OA37" s="122"/>
    </row>
    <row r="38" spans="1:391" s="123" customFormat="1" ht="65.25" hidden="1" customHeight="1">
      <c r="A38" s="120"/>
      <c r="B38" s="194"/>
      <c r="C38" s="18"/>
      <c r="D38" s="18"/>
      <c r="E38" s="18"/>
      <c r="F38" s="18"/>
      <c r="G38" s="18"/>
      <c r="H38" s="20"/>
      <c r="I38" s="20"/>
      <c r="J38" s="20"/>
      <c r="K38" s="20"/>
      <c r="L38" s="121"/>
      <c r="M38" s="121"/>
      <c r="N38" s="121"/>
      <c r="O38" s="121"/>
      <c r="P38" s="121"/>
      <c r="Q38" s="121"/>
      <c r="R38" s="121"/>
      <c r="S38" s="97"/>
      <c r="T38" s="97"/>
      <c r="U38" s="97"/>
      <c r="V38" s="97"/>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1"/>
      <c r="FK38" s="121"/>
      <c r="FL38" s="121"/>
      <c r="FM38" s="121"/>
      <c r="FN38" s="121"/>
      <c r="FO38" s="121"/>
      <c r="FP38" s="121"/>
      <c r="FQ38" s="121"/>
      <c r="FR38" s="121"/>
      <c r="FS38" s="121"/>
      <c r="FT38" s="121"/>
      <c r="FU38" s="121"/>
      <c r="FV38" s="121"/>
      <c r="FW38" s="121"/>
      <c r="FX38" s="121"/>
      <c r="FY38" s="121"/>
      <c r="FZ38" s="121"/>
      <c r="GA38" s="121"/>
      <c r="GB38" s="121"/>
      <c r="GC38" s="121"/>
      <c r="GD38" s="121"/>
      <c r="GE38" s="121"/>
      <c r="GF38" s="121"/>
      <c r="GG38" s="121"/>
      <c r="GH38" s="121"/>
      <c r="GI38" s="121"/>
      <c r="GJ38" s="121"/>
      <c r="GK38" s="121"/>
      <c r="GL38" s="121"/>
      <c r="GM38" s="121"/>
      <c r="GN38" s="121"/>
      <c r="GO38" s="121"/>
      <c r="GP38" s="121"/>
      <c r="GQ38" s="121"/>
      <c r="GR38" s="121"/>
      <c r="GS38" s="121"/>
      <c r="GT38" s="121"/>
      <c r="GU38" s="121"/>
      <c r="GV38" s="121"/>
      <c r="GW38" s="121"/>
      <c r="GX38" s="121"/>
      <c r="GY38" s="121"/>
      <c r="GZ38" s="121"/>
      <c r="HA38" s="121"/>
      <c r="HB38" s="121"/>
      <c r="HC38" s="121"/>
      <c r="HD38" s="121"/>
      <c r="HE38" s="121"/>
      <c r="HF38" s="121"/>
      <c r="HG38" s="121"/>
      <c r="HH38" s="121"/>
      <c r="HI38" s="121"/>
      <c r="HJ38" s="121"/>
      <c r="HK38" s="121"/>
      <c r="HL38" s="121"/>
      <c r="HM38" s="121"/>
      <c r="HN38" s="121"/>
      <c r="HO38" s="121"/>
      <c r="HP38" s="121"/>
      <c r="HQ38" s="121"/>
      <c r="HR38" s="121"/>
      <c r="HS38" s="121"/>
      <c r="HT38" s="121"/>
      <c r="HU38" s="121"/>
      <c r="HV38" s="121"/>
      <c r="HW38" s="121"/>
      <c r="HX38" s="121"/>
      <c r="HY38" s="121"/>
      <c r="HZ38" s="121"/>
      <c r="IA38" s="121"/>
      <c r="IB38" s="121"/>
      <c r="IC38" s="121"/>
      <c r="ID38" s="121"/>
      <c r="IE38" s="121"/>
      <c r="IF38" s="121"/>
      <c r="IG38" s="121"/>
      <c r="IH38" s="121"/>
      <c r="II38" s="121"/>
      <c r="IJ38" s="121"/>
      <c r="IK38" s="121"/>
      <c r="IL38" s="121"/>
      <c r="IM38" s="121"/>
      <c r="IN38" s="121"/>
      <c r="IO38" s="121"/>
      <c r="IP38" s="121"/>
      <c r="IQ38" s="121"/>
      <c r="IR38" s="121"/>
      <c r="IS38" s="121"/>
      <c r="IT38" s="121"/>
      <c r="IU38" s="121"/>
      <c r="IV38" s="121"/>
      <c r="IW38" s="121"/>
      <c r="IX38" s="121"/>
      <c r="IY38" s="121"/>
      <c r="IZ38" s="121"/>
      <c r="JA38" s="121"/>
      <c r="JB38" s="121"/>
      <c r="JC38" s="121"/>
      <c r="JD38" s="121"/>
      <c r="JE38" s="121"/>
      <c r="JF38" s="121"/>
      <c r="JG38" s="121"/>
      <c r="JH38" s="121"/>
      <c r="JI38" s="121"/>
      <c r="JJ38" s="121"/>
      <c r="JK38" s="121"/>
      <c r="JL38" s="121"/>
      <c r="JM38" s="121"/>
      <c r="JN38" s="121"/>
      <c r="JO38" s="121"/>
      <c r="JP38" s="121"/>
      <c r="JQ38" s="121"/>
      <c r="JR38" s="121"/>
      <c r="JS38" s="121"/>
      <c r="JT38" s="121"/>
      <c r="JU38" s="121"/>
      <c r="JV38" s="121"/>
      <c r="JW38" s="121"/>
      <c r="JX38" s="121"/>
      <c r="JY38" s="121"/>
      <c r="JZ38" s="121"/>
      <c r="KA38" s="121"/>
      <c r="KB38" s="121"/>
      <c r="KC38" s="121"/>
      <c r="KD38" s="121"/>
      <c r="KE38" s="121"/>
      <c r="KF38" s="121"/>
      <c r="KG38" s="121"/>
      <c r="KH38" s="121"/>
      <c r="KI38" s="121"/>
      <c r="KJ38" s="121"/>
      <c r="KK38" s="121"/>
      <c r="KL38" s="121"/>
      <c r="KM38" s="121"/>
      <c r="KN38" s="121"/>
      <c r="KO38" s="121"/>
      <c r="KP38" s="121"/>
      <c r="KQ38" s="121"/>
      <c r="KR38" s="121"/>
      <c r="KS38" s="121"/>
      <c r="KT38" s="121"/>
      <c r="KU38" s="121"/>
      <c r="KV38" s="121"/>
      <c r="KW38" s="121"/>
      <c r="KX38" s="121"/>
      <c r="KY38" s="121"/>
      <c r="KZ38" s="121"/>
      <c r="LA38" s="121"/>
      <c r="LB38" s="121"/>
      <c r="LC38" s="121"/>
      <c r="LD38" s="121"/>
      <c r="LE38" s="121"/>
      <c r="LF38" s="121"/>
      <c r="LG38" s="121"/>
      <c r="LH38" s="121"/>
      <c r="LI38" s="121"/>
      <c r="LJ38" s="121"/>
      <c r="LK38" s="121"/>
      <c r="LL38" s="121"/>
      <c r="LM38" s="121"/>
      <c r="LN38" s="121"/>
      <c r="LO38" s="121"/>
      <c r="LP38" s="121"/>
      <c r="LQ38" s="121"/>
      <c r="LR38" s="121"/>
      <c r="LS38" s="121"/>
      <c r="LT38" s="121"/>
      <c r="LU38" s="121"/>
      <c r="LV38" s="121"/>
      <c r="LW38" s="121"/>
      <c r="LX38" s="121"/>
      <c r="LY38" s="121"/>
      <c r="LZ38" s="121"/>
      <c r="MA38" s="121"/>
      <c r="MB38" s="121"/>
      <c r="MC38" s="121"/>
      <c r="MD38" s="121"/>
      <c r="ME38" s="121"/>
      <c r="MF38" s="121"/>
      <c r="MG38" s="121"/>
      <c r="MH38" s="121"/>
      <c r="MI38" s="121"/>
      <c r="MJ38" s="121"/>
      <c r="MK38" s="121"/>
      <c r="ML38" s="121"/>
      <c r="MM38" s="121"/>
      <c r="MN38" s="121"/>
      <c r="MO38" s="121"/>
      <c r="MP38" s="121"/>
      <c r="MQ38" s="121"/>
      <c r="MR38" s="121"/>
      <c r="MS38" s="121"/>
      <c r="MT38" s="121"/>
      <c r="MU38" s="121"/>
      <c r="MV38" s="121"/>
      <c r="MW38" s="121"/>
      <c r="MX38" s="121"/>
      <c r="MY38" s="121"/>
      <c r="MZ38" s="121"/>
      <c r="NA38" s="121"/>
      <c r="NB38" s="121"/>
      <c r="NC38" s="121"/>
      <c r="ND38" s="121"/>
      <c r="NE38" s="121"/>
      <c r="NF38" s="121"/>
      <c r="NG38" s="121"/>
      <c r="NH38" s="121"/>
      <c r="NI38" s="121"/>
      <c r="NJ38" s="121"/>
      <c r="NK38" s="121"/>
      <c r="NL38" s="121"/>
      <c r="NM38" s="121"/>
      <c r="NN38" s="121"/>
      <c r="NO38" s="121"/>
      <c r="NP38" s="121"/>
      <c r="NQ38" s="121"/>
      <c r="NR38" s="121"/>
      <c r="NS38" s="121"/>
      <c r="NT38" s="121"/>
      <c r="NU38" s="121"/>
      <c r="NV38" s="121"/>
      <c r="NW38" s="121"/>
      <c r="NX38" s="121"/>
      <c r="NY38" s="121"/>
      <c r="NZ38" s="121"/>
      <c r="OA38" s="122"/>
    </row>
    <row r="39" spans="1:391" s="123" customFormat="1" ht="36" customHeight="1">
      <c r="A39" s="120"/>
      <c r="B39" s="206" t="s">
        <v>12</v>
      </c>
      <c r="C39" s="207"/>
      <c r="D39" s="207"/>
      <c r="E39" s="207"/>
      <c r="F39" s="207"/>
      <c r="G39" s="208"/>
      <c r="H39" s="79">
        <f t="shared" ref="H39:K39" si="8">H37+H38</f>
        <v>2847.2</v>
      </c>
      <c r="I39" s="79">
        <f t="shared" si="8"/>
        <v>4607</v>
      </c>
      <c r="J39" s="79">
        <f t="shared" si="8"/>
        <v>4745.2</v>
      </c>
      <c r="K39" s="79">
        <f t="shared" si="8"/>
        <v>4996.7</v>
      </c>
      <c r="L39" s="121"/>
      <c r="M39" s="121"/>
      <c r="N39" s="121"/>
      <c r="O39" s="121"/>
      <c r="P39" s="121"/>
      <c r="Q39" s="121"/>
      <c r="R39" s="121"/>
      <c r="S39" s="97"/>
      <c r="T39" s="97"/>
      <c r="U39" s="97"/>
      <c r="V39" s="97"/>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21"/>
      <c r="IN39" s="121"/>
      <c r="IO39" s="121"/>
      <c r="IP39" s="121"/>
      <c r="IQ39" s="121"/>
      <c r="IR39" s="121"/>
      <c r="IS39" s="121"/>
      <c r="IT39" s="121"/>
      <c r="IU39" s="121"/>
      <c r="IV39" s="121"/>
      <c r="IW39" s="121"/>
      <c r="IX39" s="121"/>
      <c r="IY39" s="121"/>
      <c r="IZ39" s="121"/>
      <c r="JA39" s="121"/>
      <c r="JB39" s="121"/>
      <c r="JC39" s="121"/>
      <c r="JD39" s="121"/>
      <c r="JE39" s="121"/>
      <c r="JF39" s="121"/>
      <c r="JG39" s="121"/>
      <c r="JH39" s="121"/>
      <c r="JI39" s="121"/>
      <c r="JJ39" s="121"/>
      <c r="JK39" s="121"/>
      <c r="JL39" s="121"/>
      <c r="JM39" s="121"/>
      <c r="JN39" s="121"/>
      <c r="JO39" s="121"/>
      <c r="JP39" s="121"/>
      <c r="JQ39" s="121"/>
      <c r="JR39" s="121"/>
      <c r="JS39" s="121"/>
      <c r="JT39" s="121"/>
      <c r="JU39" s="121"/>
      <c r="JV39" s="121"/>
      <c r="JW39" s="121"/>
      <c r="JX39" s="121"/>
      <c r="JY39" s="121"/>
      <c r="JZ39" s="121"/>
      <c r="KA39" s="121"/>
      <c r="KB39" s="121"/>
      <c r="KC39" s="121"/>
      <c r="KD39" s="121"/>
      <c r="KE39" s="121"/>
      <c r="KF39" s="121"/>
      <c r="KG39" s="121"/>
      <c r="KH39" s="121"/>
      <c r="KI39" s="121"/>
      <c r="KJ39" s="121"/>
      <c r="KK39" s="121"/>
      <c r="KL39" s="121"/>
      <c r="KM39" s="121"/>
      <c r="KN39" s="121"/>
      <c r="KO39" s="121"/>
      <c r="KP39" s="121"/>
      <c r="KQ39" s="121"/>
      <c r="KR39" s="121"/>
      <c r="KS39" s="121"/>
      <c r="KT39" s="121"/>
      <c r="KU39" s="121"/>
      <c r="KV39" s="121"/>
      <c r="KW39" s="121"/>
      <c r="KX39" s="121"/>
      <c r="KY39" s="121"/>
      <c r="KZ39" s="121"/>
      <c r="LA39" s="121"/>
      <c r="LB39" s="121"/>
      <c r="LC39" s="121"/>
      <c r="LD39" s="121"/>
      <c r="LE39" s="121"/>
      <c r="LF39" s="121"/>
      <c r="LG39" s="121"/>
      <c r="LH39" s="121"/>
      <c r="LI39" s="121"/>
      <c r="LJ39" s="121"/>
      <c r="LK39" s="121"/>
      <c r="LL39" s="121"/>
      <c r="LM39" s="121"/>
      <c r="LN39" s="121"/>
      <c r="LO39" s="121"/>
      <c r="LP39" s="121"/>
      <c r="LQ39" s="121"/>
      <c r="LR39" s="121"/>
      <c r="LS39" s="121"/>
      <c r="LT39" s="121"/>
      <c r="LU39" s="121"/>
      <c r="LV39" s="121"/>
      <c r="LW39" s="121"/>
      <c r="LX39" s="121"/>
      <c r="LY39" s="121"/>
      <c r="LZ39" s="121"/>
      <c r="MA39" s="121"/>
      <c r="MB39" s="121"/>
      <c r="MC39" s="121"/>
      <c r="MD39" s="121"/>
      <c r="ME39" s="121"/>
      <c r="MF39" s="121"/>
      <c r="MG39" s="121"/>
      <c r="MH39" s="121"/>
      <c r="MI39" s="121"/>
      <c r="MJ39" s="121"/>
      <c r="MK39" s="121"/>
      <c r="ML39" s="121"/>
      <c r="MM39" s="121"/>
      <c r="MN39" s="121"/>
      <c r="MO39" s="121"/>
      <c r="MP39" s="121"/>
      <c r="MQ39" s="121"/>
      <c r="MR39" s="121"/>
      <c r="MS39" s="121"/>
      <c r="MT39" s="121"/>
      <c r="MU39" s="121"/>
      <c r="MV39" s="121"/>
      <c r="MW39" s="121"/>
      <c r="MX39" s="121"/>
      <c r="MY39" s="121"/>
      <c r="MZ39" s="121"/>
      <c r="NA39" s="121"/>
      <c r="NB39" s="121"/>
      <c r="NC39" s="121"/>
      <c r="ND39" s="121"/>
      <c r="NE39" s="121"/>
      <c r="NF39" s="121"/>
      <c r="NG39" s="121"/>
      <c r="NH39" s="121"/>
      <c r="NI39" s="121"/>
      <c r="NJ39" s="121"/>
      <c r="NK39" s="121"/>
      <c r="NL39" s="121"/>
      <c r="NM39" s="121"/>
      <c r="NN39" s="121"/>
      <c r="NO39" s="121"/>
      <c r="NP39" s="121"/>
      <c r="NQ39" s="121"/>
      <c r="NR39" s="121"/>
      <c r="NS39" s="121"/>
      <c r="NT39" s="121"/>
      <c r="NU39" s="121"/>
      <c r="NV39" s="121"/>
      <c r="NW39" s="121"/>
      <c r="NX39" s="121"/>
      <c r="NY39" s="121"/>
      <c r="NZ39" s="121"/>
      <c r="OA39" s="122"/>
    </row>
    <row r="40" spans="1:391" s="123" customFormat="1" ht="71.25" customHeight="1">
      <c r="A40" s="120"/>
      <c r="B40" s="194" t="s">
        <v>82</v>
      </c>
      <c r="C40" s="19" t="s">
        <v>50</v>
      </c>
      <c r="D40" s="19" t="s">
        <v>51</v>
      </c>
      <c r="E40" s="19" t="s">
        <v>91</v>
      </c>
      <c r="F40" s="19" t="s">
        <v>160</v>
      </c>
      <c r="G40" s="19" t="s">
        <v>53</v>
      </c>
      <c r="H40" s="26">
        <v>13744.2</v>
      </c>
      <c r="I40" s="27">
        <v>15201.1</v>
      </c>
      <c r="J40" s="20">
        <v>15657.1</v>
      </c>
      <c r="K40" s="20">
        <v>16486.900000000001</v>
      </c>
      <c r="L40" s="121"/>
      <c r="M40" s="121"/>
      <c r="N40" s="121"/>
      <c r="O40" s="121"/>
      <c r="P40" s="121"/>
      <c r="Q40" s="121"/>
      <c r="R40" s="121"/>
      <c r="S40" s="97"/>
      <c r="T40" s="97"/>
      <c r="U40" s="97"/>
      <c r="V40" s="97"/>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c r="IW40" s="121"/>
      <c r="IX40" s="121"/>
      <c r="IY40" s="121"/>
      <c r="IZ40" s="121"/>
      <c r="JA40" s="121"/>
      <c r="JB40" s="121"/>
      <c r="JC40" s="121"/>
      <c r="JD40" s="121"/>
      <c r="JE40" s="121"/>
      <c r="JF40" s="121"/>
      <c r="JG40" s="121"/>
      <c r="JH40" s="121"/>
      <c r="JI40" s="121"/>
      <c r="JJ40" s="121"/>
      <c r="JK40" s="121"/>
      <c r="JL40" s="121"/>
      <c r="JM40" s="121"/>
      <c r="JN40" s="121"/>
      <c r="JO40" s="121"/>
      <c r="JP40" s="121"/>
      <c r="JQ40" s="121"/>
      <c r="JR40" s="121"/>
      <c r="JS40" s="121"/>
      <c r="JT40" s="121"/>
      <c r="JU40" s="121"/>
      <c r="JV40" s="121"/>
      <c r="JW40" s="121"/>
      <c r="JX40" s="121"/>
      <c r="JY40" s="121"/>
      <c r="JZ40" s="121"/>
      <c r="KA40" s="121"/>
      <c r="KB40" s="121"/>
      <c r="KC40" s="121"/>
      <c r="KD40" s="121"/>
      <c r="KE40" s="121"/>
      <c r="KF40" s="121"/>
      <c r="KG40" s="121"/>
      <c r="KH40" s="121"/>
      <c r="KI40" s="121"/>
      <c r="KJ40" s="121"/>
      <c r="KK40" s="121"/>
      <c r="KL40" s="121"/>
      <c r="KM40" s="121"/>
      <c r="KN40" s="121"/>
      <c r="KO40" s="121"/>
      <c r="KP40" s="121"/>
      <c r="KQ40" s="121"/>
      <c r="KR40" s="121"/>
      <c r="KS40" s="121"/>
      <c r="KT40" s="121"/>
      <c r="KU40" s="121"/>
      <c r="KV40" s="121"/>
      <c r="KW40" s="121"/>
      <c r="KX40" s="121"/>
      <c r="KY40" s="121"/>
      <c r="KZ40" s="121"/>
      <c r="LA40" s="121"/>
      <c r="LB40" s="121"/>
      <c r="LC40" s="121"/>
      <c r="LD40" s="121"/>
      <c r="LE40" s="121"/>
      <c r="LF40" s="121"/>
      <c r="LG40" s="121"/>
      <c r="LH40" s="121"/>
      <c r="LI40" s="121"/>
      <c r="LJ40" s="121"/>
      <c r="LK40" s="121"/>
      <c r="LL40" s="121"/>
      <c r="LM40" s="121"/>
      <c r="LN40" s="121"/>
      <c r="LO40" s="121"/>
      <c r="LP40" s="121"/>
      <c r="LQ40" s="121"/>
      <c r="LR40" s="121"/>
      <c r="LS40" s="121"/>
      <c r="LT40" s="121"/>
      <c r="LU40" s="121"/>
      <c r="LV40" s="121"/>
      <c r="LW40" s="121"/>
      <c r="LX40" s="121"/>
      <c r="LY40" s="121"/>
      <c r="LZ40" s="121"/>
      <c r="MA40" s="121"/>
      <c r="MB40" s="121"/>
      <c r="MC40" s="121"/>
      <c r="MD40" s="121"/>
      <c r="ME40" s="121"/>
      <c r="MF40" s="121"/>
      <c r="MG40" s="121"/>
      <c r="MH40" s="121"/>
      <c r="MI40" s="121"/>
      <c r="MJ40" s="121"/>
      <c r="MK40" s="121"/>
      <c r="ML40" s="121"/>
      <c r="MM40" s="121"/>
      <c r="MN40" s="121"/>
      <c r="MO40" s="121"/>
      <c r="MP40" s="121"/>
      <c r="MQ40" s="121"/>
      <c r="MR40" s="121"/>
      <c r="MS40" s="121"/>
      <c r="MT40" s="121"/>
      <c r="MU40" s="121"/>
      <c r="MV40" s="121"/>
      <c r="MW40" s="121"/>
      <c r="MX40" s="121"/>
      <c r="MY40" s="121"/>
      <c r="MZ40" s="121"/>
      <c r="NA40" s="121"/>
      <c r="NB40" s="121"/>
      <c r="NC40" s="121"/>
      <c r="ND40" s="121"/>
      <c r="NE40" s="121"/>
      <c r="NF40" s="121"/>
      <c r="NG40" s="121"/>
      <c r="NH40" s="121"/>
      <c r="NI40" s="121"/>
      <c r="NJ40" s="121"/>
      <c r="NK40" s="121"/>
      <c r="NL40" s="121"/>
      <c r="NM40" s="121"/>
      <c r="NN40" s="121"/>
      <c r="NO40" s="121"/>
      <c r="NP40" s="121"/>
      <c r="NQ40" s="121"/>
      <c r="NR40" s="121"/>
      <c r="NS40" s="121"/>
      <c r="NT40" s="121"/>
      <c r="NU40" s="121"/>
      <c r="NV40" s="121"/>
      <c r="NW40" s="121"/>
      <c r="NX40" s="121"/>
      <c r="NY40" s="121"/>
      <c r="NZ40" s="121"/>
      <c r="OA40" s="122"/>
    </row>
    <row r="41" spans="1:391" s="123" customFormat="1" ht="36" hidden="1" customHeight="1">
      <c r="A41" s="120"/>
      <c r="B41" s="194"/>
      <c r="C41" s="18"/>
      <c r="D41" s="18"/>
      <c r="E41" s="18"/>
      <c r="F41" s="18"/>
      <c r="G41" s="18"/>
      <c r="H41" s="20"/>
      <c r="I41" s="20"/>
      <c r="J41" s="20"/>
      <c r="K41" s="20"/>
      <c r="L41" s="121"/>
      <c r="M41" s="121"/>
      <c r="N41" s="121"/>
      <c r="O41" s="121"/>
      <c r="P41" s="121"/>
      <c r="Q41" s="121"/>
      <c r="R41" s="121"/>
      <c r="S41" s="97"/>
      <c r="T41" s="97"/>
      <c r="U41" s="97"/>
      <c r="V41" s="97"/>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2"/>
    </row>
    <row r="42" spans="1:391" s="123" customFormat="1" ht="36" customHeight="1">
      <c r="A42" s="120"/>
      <c r="B42" s="206" t="s">
        <v>12</v>
      </c>
      <c r="C42" s="207"/>
      <c r="D42" s="207"/>
      <c r="E42" s="207"/>
      <c r="F42" s="207"/>
      <c r="G42" s="208"/>
      <c r="H42" s="79">
        <f t="shared" ref="H42:K42" si="9">H40+H41</f>
        <v>13744.2</v>
      </c>
      <c r="I42" s="79">
        <f t="shared" si="9"/>
        <v>15201.1</v>
      </c>
      <c r="J42" s="79">
        <f t="shared" si="9"/>
        <v>15657.1</v>
      </c>
      <c r="K42" s="79">
        <f t="shared" si="9"/>
        <v>16486.900000000001</v>
      </c>
      <c r="L42" s="121"/>
      <c r="M42" s="121"/>
      <c r="N42" s="121"/>
      <c r="O42" s="121"/>
      <c r="P42" s="121"/>
      <c r="Q42" s="121"/>
      <c r="R42" s="121"/>
      <c r="S42" s="97"/>
      <c r="T42" s="97"/>
      <c r="U42" s="97"/>
      <c r="V42" s="97"/>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c r="IW42" s="121"/>
      <c r="IX42" s="121"/>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1"/>
      <c r="NJ42" s="121"/>
      <c r="NK42" s="121"/>
      <c r="NL42" s="121"/>
      <c r="NM42" s="121"/>
      <c r="NN42" s="121"/>
      <c r="NO42" s="121"/>
      <c r="NP42" s="121"/>
      <c r="NQ42" s="121"/>
      <c r="NR42" s="121"/>
      <c r="NS42" s="121"/>
      <c r="NT42" s="121"/>
      <c r="NU42" s="121"/>
      <c r="NV42" s="121"/>
      <c r="NW42" s="121"/>
      <c r="NX42" s="121"/>
      <c r="NY42" s="121"/>
      <c r="NZ42" s="121"/>
      <c r="OA42" s="122"/>
    </row>
    <row r="43" spans="1:391" s="123" customFormat="1" ht="81" customHeight="1">
      <c r="A43" s="120"/>
      <c r="B43" s="194" t="s">
        <v>92</v>
      </c>
      <c r="C43" s="19" t="s">
        <v>50</v>
      </c>
      <c r="D43" s="19" t="s">
        <v>51</v>
      </c>
      <c r="E43" s="19" t="s">
        <v>91</v>
      </c>
      <c r="F43" s="19" t="s">
        <v>160</v>
      </c>
      <c r="G43" s="19" t="s">
        <v>53</v>
      </c>
      <c r="H43" s="26">
        <v>294374.40000000002</v>
      </c>
      <c r="I43" s="27">
        <f>325578.1+14803.6</f>
        <v>340381.69999999995</v>
      </c>
      <c r="J43" s="20">
        <f>335345.4+14803.6</f>
        <v>350149</v>
      </c>
      <c r="K43" s="20">
        <f>353118.7+14803.6</f>
        <v>367922.3</v>
      </c>
      <c r="L43" s="121"/>
      <c r="M43" s="121"/>
      <c r="N43" s="121"/>
      <c r="O43" s="121"/>
      <c r="P43" s="121"/>
      <c r="Q43" s="121"/>
      <c r="R43" s="121"/>
      <c r="S43" s="97"/>
      <c r="T43" s="97"/>
      <c r="U43" s="97"/>
      <c r="V43" s="97"/>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1"/>
      <c r="IP43" s="121"/>
      <c r="IQ43" s="121"/>
      <c r="IR43" s="121"/>
      <c r="IS43" s="121"/>
      <c r="IT43" s="121"/>
      <c r="IU43" s="121"/>
      <c r="IV43" s="121"/>
      <c r="IW43" s="121"/>
      <c r="IX43" s="121"/>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1"/>
      <c r="NJ43" s="121"/>
      <c r="NK43" s="121"/>
      <c r="NL43" s="121"/>
      <c r="NM43" s="121"/>
      <c r="NN43" s="121"/>
      <c r="NO43" s="121"/>
      <c r="NP43" s="121"/>
      <c r="NQ43" s="121"/>
      <c r="NR43" s="121"/>
      <c r="NS43" s="121"/>
      <c r="NT43" s="121"/>
      <c r="NU43" s="121"/>
      <c r="NV43" s="121"/>
      <c r="NW43" s="121"/>
      <c r="NX43" s="121"/>
      <c r="NY43" s="121"/>
      <c r="NZ43" s="121"/>
      <c r="OA43" s="122"/>
    </row>
    <row r="44" spans="1:391" s="123" customFormat="1" ht="39" hidden="1" customHeight="1">
      <c r="A44" s="120"/>
      <c r="B44" s="194"/>
      <c r="C44" s="19" t="s">
        <v>50</v>
      </c>
      <c r="D44" s="19" t="s">
        <v>51</v>
      </c>
      <c r="E44" s="19" t="s">
        <v>91</v>
      </c>
      <c r="F44" s="19" t="s">
        <v>70</v>
      </c>
      <c r="G44" s="19" t="s">
        <v>53</v>
      </c>
      <c r="H44" s="26"/>
      <c r="I44" s="27"/>
      <c r="J44" s="20"/>
      <c r="K44" s="20"/>
      <c r="L44" s="121"/>
      <c r="M44" s="121"/>
      <c r="N44" s="121"/>
      <c r="O44" s="121"/>
      <c r="P44" s="121"/>
      <c r="Q44" s="121"/>
      <c r="R44" s="121"/>
      <c r="S44" s="97"/>
      <c r="T44" s="97"/>
      <c r="U44" s="97"/>
      <c r="V44" s="97"/>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1"/>
      <c r="DV44" s="121"/>
      <c r="DW44" s="121"/>
      <c r="DX44" s="121"/>
      <c r="DY44" s="121"/>
      <c r="DZ44" s="121"/>
      <c r="EA44" s="121"/>
      <c r="EB44" s="121"/>
      <c r="EC44" s="121"/>
      <c r="ED44" s="121"/>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1"/>
      <c r="IP44" s="121"/>
      <c r="IQ44" s="121"/>
      <c r="IR44" s="121"/>
      <c r="IS44" s="121"/>
      <c r="IT44" s="121"/>
      <c r="IU44" s="121"/>
      <c r="IV44" s="121"/>
      <c r="IW44" s="121"/>
      <c r="IX44" s="121"/>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1"/>
      <c r="NJ44" s="121"/>
      <c r="NK44" s="121"/>
      <c r="NL44" s="121"/>
      <c r="NM44" s="121"/>
      <c r="NN44" s="121"/>
      <c r="NO44" s="121"/>
      <c r="NP44" s="121"/>
      <c r="NQ44" s="121"/>
      <c r="NR44" s="121"/>
      <c r="NS44" s="121"/>
      <c r="NT44" s="121"/>
      <c r="NU44" s="121"/>
      <c r="NV44" s="121"/>
      <c r="NW44" s="121"/>
      <c r="NX44" s="121"/>
      <c r="NY44" s="121"/>
      <c r="NZ44" s="121"/>
      <c r="OA44" s="122"/>
    </row>
    <row r="45" spans="1:391" s="123" customFormat="1" ht="36" customHeight="1">
      <c r="A45" s="120"/>
      <c r="B45" s="206" t="s">
        <v>12</v>
      </c>
      <c r="C45" s="207"/>
      <c r="D45" s="207"/>
      <c r="E45" s="207"/>
      <c r="F45" s="207"/>
      <c r="G45" s="208"/>
      <c r="H45" s="79">
        <f t="shared" ref="H45" si="10">H43+H44</f>
        <v>294374.40000000002</v>
      </c>
      <c r="I45" s="79">
        <f t="shared" ref="I45" si="11">I43+I44</f>
        <v>340381.69999999995</v>
      </c>
      <c r="J45" s="79">
        <f t="shared" ref="J45" si="12">J43+J44</f>
        <v>350149</v>
      </c>
      <c r="K45" s="79">
        <f t="shared" ref="K45" si="13">K43+K44</f>
        <v>367922.3</v>
      </c>
      <c r="L45" s="121"/>
      <c r="M45" s="121"/>
      <c r="N45" s="121"/>
      <c r="O45" s="121"/>
      <c r="P45" s="121"/>
      <c r="Q45" s="121"/>
      <c r="R45" s="121"/>
      <c r="S45" s="97"/>
      <c r="T45" s="97"/>
      <c r="U45" s="97"/>
      <c r="V45" s="97"/>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1"/>
      <c r="IP45" s="121"/>
      <c r="IQ45" s="121"/>
      <c r="IR45" s="121"/>
      <c r="IS45" s="121"/>
      <c r="IT45" s="121"/>
      <c r="IU45" s="121"/>
      <c r="IV45" s="121"/>
      <c r="IW45" s="121"/>
      <c r="IX45" s="121"/>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1"/>
      <c r="NJ45" s="121"/>
      <c r="NK45" s="121"/>
      <c r="NL45" s="121"/>
      <c r="NM45" s="121"/>
      <c r="NN45" s="121"/>
      <c r="NO45" s="121"/>
      <c r="NP45" s="121"/>
      <c r="NQ45" s="121"/>
      <c r="NR45" s="121"/>
      <c r="NS45" s="121"/>
      <c r="NT45" s="121"/>
      <c r="NU45" s="121"/>
      <c r="NV45" s="121"/>
      <c r="NW45" s="121"/>
      <c r="NX45" s="121"/>
      <c r="NY45" s="121"/>
      <c r="NZ45" s="121"/>
      <c r="OA45" s="122"/>
    </row>
    <row r="46" spans="1:391" s="123" customFormat="1" ht="91.5" customHeight="1">
      <c r="A46" s="120"/>
      <c r="B46" s="194" t="s">
        <v>83</v>
      </c>
      <c r="C46" s="19" t="s">
        <v>50</v>
      </c>
      <c r="D46" s="19" t="s">
        <v>51</v>
      </c>
      <c r="E46" s="19" t="s">
        <v>91</v>
      </c>
      <c r="F46" s="19" t="s">
        <v>160</v>
      </c>
      <c r="G46" s="19" t="s">
        <v>53</v>
      </c>
      <c r="H46" s="26">
        <v>42604.3</v>
      </c>
      <c r="I46" s="27">
        <v>47120.4</v>
      </c>
      <c r="J46" s="20">
        <v>48534</v>
      </c>
      <c r="K46" s="20">
        <v>51106.3</v>
      </c>
      <c r="L46" s="121"/>
      <c r="M46" s="121"/>
      <c r="N46" s="121"/>
      <c r="O46" s="121"/>
      <c r="P46" s="121"/>
      <c r="Q46" s="121"/>
      <c r="R46" s="121"/>
      <c r="S46" s="97"/>
      <c r="T46" s="97"/>
      <c r="U46" s="97"/>
      <c r="V46" s="97"/>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c r="IT46" s="121"/>
      <c r="IU46" s="121"/>
      <c r="IV46" s="121"/>
      <c r="IW46" s="121"/>
      <c r="IX46" s="121"/>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1"/>
      <c r="NJ46" s="121"/>
      <c r="NK46" s="121"/>
      <c r="NL46" s="121"/>
      <c r="NM46" s="121"/>
      <c r="NN46" s="121"/>
      <c r="NO46" s="121"/>
      <c r="NP46" s="121"/>
      <c r="NQ46" s="121"/>
      <c r="NR46" s="121"/>
      <c r="NS46" s="121"/>
      <c r="NT46" s="121"/>
      <c r="NU46" s="121"/>
      <c r="NV46" s="121"/>
      <c r="NW46" s="121"/>
      <c r="NX46" s="121"/>
      <c r="NY46" s="121"/>
      <c r="NZ46" s="121"/>
      <c r="OA46" s="122"/>
    </row>
    <row r="47" spans="1:391" s="123" customFormat="1" ht="87.75" hidden="1" customHeight="1">
      <c r="A47" s="120"/>
      <c r="B47" s="194"/>
      <c r="C47" s="19"/>
      <c r="D47" s="19"/>
      <c r="E47" s="19"/>
      <c r="F47" s="19"/>
      <c r="G47" s="19"/>
      <c r="H47" s="26"/>
      <c r="I47" s="27"/>
      <c r="J47" s="20"/>
      <c r="K47" s="20"/>
      <c r="L47" s="121"/>
      <c r="M47" s="121"/>
      <c r="N47" s="121"/>
      <c r="O47" s="121"/>
      <c r="P47" s="121"/>
      <c r="Q47" s="121"/>
      <c r="R47" s="121"/>
      <c r="S47" s="97"/>
      <c r="T47" s="97"/>
      <c r="U47" s="97"/>
      <c r="V47" s="97"/>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c r="IT47" s="121"/>
      <c r="IU47" s="121"/>
      <c r="IV47" s="121"/>
      <c r="IW47" s="121"/>
      <c r="IX47" s="121"/>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1"/>
      <c r="NJ47" s="121"/>
      <c r="NK47" s="121"/>
      <c r="NL47" s="121"/>
      <c r="NM47" s="121"/>
      <c r="NN47" s="121"/>
      <c r="NO47" s="121"/>
      <c r="NP47" s="121"/>
      <c r="NQ47" s="121"/>
      <c r="NR47" s="121"/>
      <c r="NS47" s="121"/>
      <c r="NT47" s="121"/>
      <c r="NU47" s="121"/>
      <c r="NV47" s="121"/>
      <c r="NW47" s="121"/>
      <c r="NX47" s="121"/>
      <c r="NY47" s="121"/>
      <c r="NZ47" s="121"/>
      <c r="OA47" s="122"/>
    </row>
    <row r="48" spans="1:391" s="123" customFormat="1" ht="36" customHeight="1">
      <c r="A48" s="120"/>
      <c r="B48" s="206" t="s">
        <v>12</v>
      </c>
      <c r="C48" s="207"/>
      <c r="D48" s="207"/>
      <c r="E48" s="207"/>
      <c r="F48" s="207"/>
      <c r="G48" s="208"/>
      <c r="H48" s="79">
        <f t="shared" ref="H48" si="14">H46+H47</f>
        <v>42604.3</v>
      </c>
      <c r="I48" s="79">
        <f t="shared" ref="I48" si="15">I46+I47</f>
        <v>47120.4</v>
      </c>
      <c r="J48" s="79">
        <f t="shared" ref="J48" si="16">J46+J47</f>
        <v>48534</v>
      </c>
      <c r="K48" s="79">
        <f t="shared" ref="K48" si="17">K46+K47</f>
        <v>51106.3</v>
      </c>
      <c r="L48" s="121"/>
      <c r="M48" s="121"/>
      <c r="N48" s="121"/>
      <c r="O48" s="121"/>
      <c r="P48" s="121"/>
      <c r="Q48" s="121"/>
      <c r="R48" s="121"/>
      <c r="S48" s="97"/>
      <c r="T48" s="97"/>
      <c r="U48" s="97"/>
      <c r="V48" s="97"/>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1"/>
      <c r="IP48" s="121"/>
      <c r="IQ48" s="121"/>
      <c r="IR48" s="121"/>
      <c r="IS48" s="121"/>
      <c r="IT48" s="121"/>
      <c r="IU48" s="121"/>
      <c r="IV48" s="121"/>
      <c r="IW48" s="121"/>
      <c r="IX48" s="121"/>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1"/>
      <c r="NJ48" s="121"/>
      <c r="NK48" s="121"/>
      <c r="NL48" s="121"/>
      <c r="NM48" s="121"/>
      <c r="NN48" s="121"/>
      <c r="NO48" s="121"/>
      <c r="NP48" s="121"/>
      <c r="NQ48" s="121"/>
      <c r="NR48" s="121"/>
      <c r="NS48" s="121"/>
      <c r="NT48" s="121"/>
      <c r="NU48" s="121"/>
      <c r="NV48" s="121"/>
      <c r="NW48" s="121"/>
      <c r="NX48" s="121"/>
      <c r="NY48" s="121"/>
      <c r="NZ48" s="121"/>
      <c r="OA48" s="122"/>
    </row>
    <row r="49" spans="1:391" s="123" customFormat="1" ht="36" customHeight="1">
      <c r="A49" s="120"/>
      <c r="B49" s="194" t="s">
        <v>84</v>
      </c>
      <c r="C49" s="19" t="s">
        <v>50</v>
      </c>
      <c r="D49" s="19" t="s">
        <v>51</v>
      </c>
      <c r="E49" s="19" t="s">
        <v>91</v>
      </c>
      <c r="F49" s="19" t="s">
        <v>160</v>
      </c>
      <c r="G49" s="19" t="s">
        <v>53</v>
      </c>
      <c r="H49" s="26">
        <v>26077.821400000001</v>
      </c>
      <c r="I49" s="27">
        <v>28720.799999999999</v>
      </c>
      <c r="J49" s="20">
        <v>29582.400000000001</v>
      </c>
      <c r="K49" s="20">
        <v>31150.3</v>
      </c>
      <c r="L49" s="121"/>
      <c r="M49" s="121"/>
      <c r="N49" s="121"/>
      <c r="O49" s="121"/>
      <c r="P49" s="121"/>
      <c r="Q49" s="121"/>
      <c r="R49" s="121"/>
      <c r="S49" s="97"/>
      <c r="T49" s="97"/>
      <c r="U49" s="97"/>
      <c r="V49" s="97"/>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1"/>
      <c r="IP49" s="121"/>
      <c r="IQ49" s="121"/>
      <c r="IR49" s="121"/>
      <c r="IS49" s="121"/>
      <c r="IT49" s="121"/>
      <c r="IU49" s="121"/>
      <c r="IV49" s="121"/>
      <c r="IW49" s="121"/>
      <c r="IX49" s="121"/>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1"/>
      <c r="NJ49" s="121"/>
      <c r="NK49" s="121"/>
      <c r="NL49" s="121"/>
      <c r="NM49" s="121"/>
      <c r="NN49" s="121"/>
      <c r="NO49" s="121"/>
      <c r="NP49" s="121"/>
      <c r="NQ49" s="121"/>
      <c r="NR49" s="121"/>
      <c r="NS49" s="121"/>
      <c r="NT49" s="121"/>
      <c r="NU49" s="121"/>
      <c r="NV49" s="121"/>
      <c r="NW49" s="121"/>
      <c r="NX49" s="121"/>
      <c r="NY49" s="121"/>
      <c r="NZ49" s="121"/>
      <c r="OA49" s="122"/>
    </row>
    <row r="50" spans="1:391" s="123" customFormat="1" ht="36" hidden="1" customHeight="1">
      <c r="A50" s="120"/>
      <c r="B50" s="194"/>
      <c r="C50" s="19"/>
      <c r="D50" s="19"/>
      <c r="E50" s="19"/>
      <c r="F50" s="19"/>
      <c r="G50" s="19"/>
      <c r="H50" s="26"/>
      <c r="I50" s="27"/>
      <c r="J50" s="20"/>
      <c r="K50" s="20"/>
      <c r="L50" s="121"/>
      <c r="M50" s="121"/>
      <c r="N50" s="121"/>
      <c r="O50" s="121"/>
      <c r="P50" s="121"/>
      <c r="Q50" s="121"/>
      <c r="R50" s="121"/>
      <c r="S50" s="97"/>
      <c r="T50" s="97"/>
      <c r="U50" s="97"/>
      <c r="V50" s="97"/>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1"/>
      <c r="IP50" s="121"/>
      <c r="IQ50" s="121"/>
      <c r="IR50" s="121"/>
      <c r="IS50" s="121"/>
      <c r="IT50" s="121"/>
      <c r="IU50" s="121"/>
      <c r="IV50" s="121"/>
      <c r="IW50" s="121"/>
      <c r="IX50" s="121"/>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1"/>
      <c r="NJ50" s="121"/>
      <c r="NK50" s="121"/>
      <c r="NL50" s="121"/>
      <c r="NM50" s="121"/>
      <c r="NN50" s="121"/>
      <c r="NO50" s="121"/>
      <c r="NP50" s="121"/>
      <c r="NQ50" s="121"/>
      <c r="NR50" s="121"/>
      <c r="NS50" s="121"/>
      <c r="NT50" s="121"/>
      <c r="NU50" s="121"/>
      <c r="NV50" s="121"/>
      <c r="NW50" s="121"/>
      <c r="NX50" s="121"/>
      <c r="NY50" s="121"/>
      <c r="NZ50" s="121"/>
      <c r="OA50" s="122"/>
    </row>
    <row r="51" spans="1:391" s="123" customFormat="1" ht="36" customHeight="1">
      <c r="A51" s="120"/>
      <c r="B51" s="206" t="s">
        <v>12</v>
      </c>
      <c r="C51" s="207"/>
      <c r="D51" s="207"/>
      <c r="E51" s="207"/>
      <c r="F51" s="207"/>
      <c r="G51" s="208"/>
      <c r="H51" s="79">
        <f t="shared" ref="H51" si="18">H49+H50</f>
        <v>26077.821400000001</v>
      </c>
      <c r="I51" s="79">
        <f t="shared" ref="I51" si="19">I49+I50</f>
        <v>28720.799999999999</v>
      </c>
      <c r="J51" s="79">
        <f t="shared" ref="J51" si="20">J49+J50</f>
        <v>29582.400000000001</v>
      </c>
      <c r="K51" s="79">
        <f t="shared" ref="K51" si="21">K49+K50</f>
        <v>31150.3</v>
      </c>
      <c r="L51" s="121"/>
      <c r="M51" s="121"/>
      <c r="N51" s="121"/>
      <c r="O51" s="121"/>
      <c r="P51" s="121"/>
      <c r="Q51" s="121"/>
      <c r="R51" s="121"/>
      <c r="S51" s="97"/>
      <c r="T51" s="97"/>
      <c r="U51" s="97"/>
      <c r="V51" s="97"/>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1"/>
      <c r="DV51" s="121"/>
      <c r="DW51" s="121"/>
      <c r="DX51" s="121"/>
      <c r="DY51" s="121"/>
      <c r="DZ51" s="121"/>
      <c r="EA51" s="121"/>
      <c r="EB51" s="121"/>
      <c r="EC51" s="121"/>
      <c r="ED51" s="121"/>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1"/>
      <c r="IP51" s="121"/>
      <c r="IQ51" s="121"/>
      <c r="IR51" s="121"/>
      <c r="IS51" s="121"/>
      <c r="IT51" s="121"/>
      <c r="IU51" s="121"/>
      <c r="IV51" s="121"/>
      <c r="IW51" s="121"/>
      <c r="IX51" s="121"/>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1"/>
      <c r="NJ51" s="121"/>
      <c r="NK51" s="121"/>
      <c r="NL51" s="121"/>
      <c r="NM51" s="121"/>
      <c r="NN51" s="121"/>
      <c r="NO51" s="121"/>
      <c r="NP51" s="121"/>
      <c r="NQ51" s="121"/>
      <c r="NR51" s="121"/>
      <c r="NS51" s="121"/>
      <c r="NT51" s="121"/>
      <c r="NU51" s="121"/>
      <c r="NV51" s="121"/>
      <c r="NW51" s="121"/>
      <c r="NX51" s="121"/>
      <c r="NY51" s="121"/>
      <c r="NZ51" s="121"/>
      <c r="OA51" s="122"/>
    </row>
    <row r="52" spans="1:391" s="123" customFormat="1" ht="36" customHeight="1">
      <c r="A52" s="120"/>
      <c r="B52" s="194" t="s">
        <v>85</v>
      </c>
      <c r="C52" s="19" t="s">
        <v>50</v>
      </c>
      <c r="D52" s="19" t="s">
        <v>51</v>
      </c>
      <c r="E52" s="19" t="s">
        <v>91</v>
      </c>
      <c r="F52" s="19" t="s">
        <v>160</v>
      </c>
      <c r="G52" s="19" t="s">
        <v>53</v>
      </c>
      <c r="H52" s="26">
        <v>54105.85</v>
      </c>
      <c r="I52" s="27">
        <v>59841.1</v>
      </c>
      <c r="J52" s="20">
        <v>61636.3</v>
      </c>
      <c r="K52" s="20">
        <v>64903</v>
      </c>
      <c r="L52" s="121"/>
      <c r="M52" s="121"/>
      <c r="N52" s="121"/>
      <c r="O52" s="121"/>
      <c r="P52" s="121"/>
      <c r="Q52" s="121"/>
      <c r="R52" s="121"/>
      <c r="S52" s="97"/>
      <c r="T52" s="97"/>
      <c r="U52" s="97"/>
      <c r="V52" s="97"/>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c r="CM52" s="121"/>
      <c r="CN52" s="121"/>
      <c r="CO52" s="121"/>
      <c r="CP52" s="121"/>
      <c r="CQ52" s="121"/>
      <c r="CR52" s="121"/>
      <c r="CS52" s="121"/>
      <c r="CT52" s="121"/>
      <c r="CU52" s="121"/>
      <c r="CV52" s="121"/>
      <c r="CW52" s="121"/>
      <c r="CX52" s="121"/>
      <c r="CY52" s="121"/>
      <c r="CZ52" s="121"/>
      <c r="DA52" s="121"/>
      <c r="DB52" s="121"/>
      <c r="DC52" s="121"/>
      <c r="DD52" s="121"/>
      <c r="DE52" s="121"/>
      <c r="DF52" s="121"/>
      <c r="DG52" s="121"/>
      <c r="DH52" s="121"/>
      <c r="DI52" s="121"/>
      <c r="DJ52" s="121"/>
      <c r="DK52" s="121"/>
      <c r="DL52" s="121"/>
      <c r="DM52" s="121"/>
      <c r="DN52" s="121"/>
      <c r="DO52" s="121"/>
      <c r="DP52" s="121"/>
      <c r="DQ52" s="121"/>
      <c r="DR52" s="121"/>
      <c r="DS52" s="121"/>
      <c r="DT52" s="121"/>
      <c r="DU52" s="121"/>
      <c r="DV52" s="121"/>
      <c r="DW52" s="121"/>
      <c r="DX52" s="121"/>
      <c r="DY52" s="121"/>
      <c r="DZ52" s="121"/>
      <c r="EA52" s="121"/>
      <c r="EB52" s="121"/>
      <c r="EC52" s="121"/>
      <c r="ED52" s="121"/>
      <c r="EE52" s="121"/>
      <c r="EF52" s="121"/>
      <c r="EG52" s="121"/>
      <c r="EH52" s="121"/>
      <c r="EI52" s="121"/>
      <c r="EJ52" s="121"/>
      <c r="EK52" s="121"/>
      <c r="EL52" s="121"/>
      <c r="EM52" s="121"/>
      <c r="EN52" s="121"/>
      <c r="EO52" s="121"/>
      <c r="EP52" s="121"/>
      <c r="EQ52" s="121"/>
      <c r="ER52" s="121"/>
      <c r="ES52" s="121"/>
      <c r="ET52" s="121"/>
      <c r="EU52" s="121"/>
      <c r="EV52" s="121"/>
      <c r="EW52" s="121"/>
      <c r="EX52" s="121"/>
      <c r="EY52" s="121"/>
      <c r="EZ52" s="121"/>
      <c r="FA52" s="121"/>
      <c r="FB52" s="121"/>
      <c r="FC52" s="121"/>
      <c r="FD52" s="121"/>
      <c r="FE52" s="121"/>
      <c r="FF52" s="121"/>
      <c r="FG52" s="121"/>
      <c r="FH52" s="121"/>
      <c r="FI52" s="121"/>
      <c r="FJ52" s="121"/>
      <c r="FK52" s="121"/>
      <c r="FL52" s="121"/>
      <c r="FM52" s="121"/>
      <c r="FN52" s="121"/>
      <c r="FO52" s="121"/>
      <c r="FP52" s="121"/>
      <c r="FQ52" s="121"/>
      <c r="FR52" s="121"/>
      <c r="FS52" s="121"/>
      <c r="FT52" s="121"/>
      <c r="FU52" s="121"/>
      <c r="FV52" s="121"/>
      <c r="FW52" s="121"/>
      <c r="FX52" s="121"/>
      <c r="FY52" s="121"/>
      <c r="FZ52" s="121"/>
      <c r="GA52" s="121"/>
      <c r="GB52" s="121"/>
      <c r="GC52" s="121"/>
      <c r="GD52" s="121"/>
      <c r="GE52" s="121"/>
      <c r="GF52" s="121"/>
      <c r="GG52" s="121"/>
      <c r="GH52" s="121"/>
      <c r="GI52" s="121"/>
      <c r="GJ52" s="121"/>
      <c r="GK52" s="121"/>
      <c r="GL52" s="121"/>
      <c r="GM52" s="121"/>
      <c r="GN52" s="121"/>
      <c r="GO52" s="121"/>
      <c r="GP52" s="121"/>
      <c r="GQ52" s="121"/>
      <c r="GR52" s="121"/>
      <c r="GS52" s="121"/>
      <c r="GT52" s="121"/>
      <c r="GU52" s="121"/>
      <c r="GV52" s="121"/>
      <c r="GW52" s="121"/>
      <c r="GX52" s="121"/>
      <c r="GY52" s="121"/>
      <c r="GZ52" s="121"/>
      <c r="HA52" s="121"/>
      <c r="HB52" s="121"/>
      <c r="HC52" s="121"/>
      <c r="HD52" s="121"/>
      <c r="HE52" s="121"/>
      <c r="HF52" s="121"/>
      <c r="HG52" s="121"/>
      <c r="HH52" s="121"/>
      <c r="HI52" s="121"/>
      <c r="HJ52" s="121"/>
      <c r="HK52" s="121"/>
      <c r="HL52" s="121"/>
      <c r="HM52" s="121"/>
      <c r="HN52" s="121"/>
      <c r="HO52" s="121"/>
      <c r="HP52" s="121"/>
      <c r="HQ52" s="121"/>
      <c r="HR52" s="121"/>
      <c r="HS52" s="121"/>
      <c r="HT52" s="121"/>
      <c r="HU52" s="121"/>
      <c r="HV52" s="121"/>
      <c r="HW52" s="121"/>
      <c r="HX52" s="121"/>
      <c r="HY52" s="121"/>
      <c r="HZ52" s="121"/>
      <c r="IA52" s="121"/>
      <c r="IB52" s="121"/>
      <c r="IC52" s="121"/>
      <c r="ID52" s="121"/>
      <c r="IE52" s="121"/>
      <c r="IF52" s="121"/>
      <c r="IG52" s="121"/>
      <c r="IH52" s="121"/>
      <c r="II52" s="121"/>
      <c r="IJ52" s="121"/>
      <c r="IK52" s="121"/>
      <c r="IL52" s="121"/>
      <c r="IM52" s="121"/>
      <c r="IN52" s="121"/>
      <c r="IO52" s="121"/>
      <c r="IP52" s="121"/>
      <c r="IQ52" s="121"/>
      <c r="IR52" s="121"/>
      <c r="IS52" s="121"/>
      <c r="IT52" s="121"/>
      <c r="IU52" s="121"/>
      <c r="IV52" s="121"/>
      <c r="IW52" s="121"/>
      <c r="IX52" s="121"/>
      <c r="IY52" s="121"/>
      <c r="IZ52" s="121"/>
      <c r="JA52" s="121"/>
      <c r="JB52" s="121"/>
      <c r="JC52" s="121"/>
      <c r="JD52" s="121"/>
      <c r="JE52" s="121"/>
      <c r="JF52" s="121"/>
      <c r="JG52" s="121"/>
      <c r="JH52" s="121"/>
      <c r="JI52" s="121"/>
      <c r="JJ52" s="121"/>
      <c r="JK52" s="121"/>
      <c r="JL52" s="121"/>
      <c r="JM52" s="121"/>
      <c r="JN52" s="121"/>
      <c r="JO52" s="121"/>
      <c r="JP52" s="121"/>
      <c r="JQ52" s="121"/>
      <c r="JR52" s="121"/>
      <c r="JS52" s="121"/>
      <c r="JT52" s="121"/>
      <c r="JU52" s="121"/>
      <c r="JV52" s="121"/>
      <c r="JW52" s="121"/>
      <c r="JX52" s="121"/>
      <c r="JY52" s="121"/>
      <c r="JZ52" s="121"/>
      <c r="KA52" s="121"/>
      <c r="KB52" s="121"/>
      <c r="KC52" s="121"/>
      <c r="KD52" s="121"/>
      <c r="KE52" s="121"/>
      <c r="KF52" s="121"/>
      <c r="KG52" s="121"/>
      <c r="KH52" s="121"/>
      <c r="KI52" s="121"/>
      <c r="KJ52" s="121"/>
      <c r="KK52" s="121"/>
      <c r="KL52" s="121"/>
      <c r="KM52" s="121"/>
      <c r="KN52" s="121"/>
      <c r="KO52" s="121"/>
      <c r="KP52" s="121"/>
      <c r="KQ52" s="121"/>
      <c r="KR52" s="121"/>
      <c r="KS52" s="121"/>
      <c r="KT52" s="121"/>
      <c r="KU52" s="121"/>
      <c r="KV52" s="121"/>
      <c r="KW52" s="121"/>
      <c r="KX52" s="121"/>
      <c r="KY52" s="121"/>
      <c r="KZ52" s="121"/>
      <c r="LA52" s="121"/>
      <c r="LB52" s="121"/>
      <c r="LC52" s="121"/>
      <c r="LD52" s="121"/>
      <c r="LE52" s="121"/>
      <c r="LF52" s="121"/>
      <c r="LG52" s="121"/>
      <c r="LH52" s="121"/>
      <c r="LI52" s="121"/>
      <c r="LJ52" s="121"/>
      <c r="LK52" s="121"/>
      <c r="LL52" s="121"/>
      <c r="LM52" s="121"/>
      <c r="LN52" s="121"/>
      <c r="LO52" s="121"/>
      <c r="LP52" s="121"/>
      <c r="LQ52" s="121"/>
      <c r="LR52" s="121"/>
      <c r="LS52" s="121"/>
      <c r="LT52" s="121"/>
      <c r="LU52" s="121"/>
      <c r="LV52" s="121"/>
      <c r="LW52" s="121"/>
      <c r="LX52" s="121"/>
      <c r="LY52" s="121"/>
      <c r="LZ52" s="121"/>
      <c r="MA52" s="121"/>
      <c r="MB52" s="121"/>
      <c r="MC52" s="121"/>
      <c r="MD52" s="121"/>
      <c r="ME52" s="121"/>
      <c r="MF52" s="121"/>
      <c r="MG52" s="121"/>
      <c r="MH52" s="121"/>
      <c r="MI52" s="121"/>
      <c r="MJ52" s="121"/>
      <c r="MK52" s="121"/>
      <c r="ML52" s="121"/>
      <c r="MM52" s="121"/>
      <c r="MN52" s="121"/>
      <c r="MO52" s="121"/>
      <c r="MP52" s="121"/>
      <c r="MQ52" s="121"/>
      <c r="MR52" s="121"/>
      <c r="MS52" s="121"/>
      <c r="MT52" s="121"/>
      <c r="MU52" s="121"/>
      <c r="MV52" s="121"/>
      <c r="MW52" s="121"/>
      <c r="MX52" s="121"/>
      <c r="MY52" s="121"/>
      <c r="MZ52" s="121"/>
      <c r="NA52" s="121"/>
      <c r="NB52" s="121"/>
      <c r="NC52" s="121"/>
      <c r="ND52" s="121"/>
      <c r="NE52" s="121"/>
      <c r="NF52" s="121"/>
      <c r="NG52" s="121"/>
      <c r="NH52" s="121"/>
      <c r="NI52" s="121"/>
      <c r="NJ52" s="121"/>
      <c r="NK52" s="121"/>
      <c r="NL52" s="121"/>
      <c r="NM52" s="121"/>
      <c r="NN52" s="121"/>
      <c r="NO52" s="121"/>
      <c r="NP52" s="121"/>
      <c r="NQ52" s="121"/>
      <c r="NR52" s="121"/>
      <c r="NS52" s="121"/>
      <c r="NT52" s="121"/>
      <c r="NU52" s="121"/>
      <c r="NV52" s="121"/>
      <c r="NW52" s="121"/>
      <c r="NX52" s="121"/>
      <c r="NY52" s="121"/>
      <c r="NZ52" s="121"/>
      <c r="OA52" s="122"/>
    </row>
    <row r="53" spans="1:391" s="123" customFormat="1" ht="36" hidden="1" customHeight="1">
      <c r="A53" s="120"/>
      <c r="B53" s="194"/>
      <c r="C53" s="18"/>
      <c r="D53" s="18"/>
      <c r="E53" s="18"/>
      <c r="F53" s="18"/>
      <c r="G53" s="18"/>
      <c r="H53" s="26"/>
      <c r="I53" s="27"/>
      <c r="J53" s="20"/>
      <c r="K53" s="20"/>
      <c r="L53" s="121"/>
      <c r="M53" s="121"/>
      <c r="N53" s="121"/>
      <c r="O53" s="121"/>
      <c r="P53" s="121"/>
      <c r="Q53" s="121"/>
      <c r="R53" s="121"/>
      <c r="S53" s="97"/>
      <c r="T53" s="97"/>
      <c r="U53" s="97"/>
      <c r="V53" s="97"/>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1"/>
      <c r="CA53" s="121"/>
      <c r="CB53" s="121"/>
      <c r="CC53" s="121"/>
      <c r="CD53" s="121"/>
      <c r="CE53" s="121"/>
      <c r="CF53" s="121"/>
      <c r="CG53" s="121"/>
      <c r="CH53" s="121"/>
      <c r="CI53" s="121"/>
      <c r="CJ53" s="121"/>
      <c r="CK53" s="121"/>
      <c r="CL53" s="121"/>
      <c r="CM53" s="121"/>
      <c r="CN53" s="121"/>
      <c r="CO53" s="121"/>
      <c r="CP53" s="121"/>
      <c r="CQ53" s="121"/>
      <c r="CR53" s="121"/>
      <c r="CS53" s="121"/>
      <c r="CT53" s="121"/>
      <c r="CU53" s="121"/>
      <c r="CV53" s="121"/>
      <c r="CW53" s="121"/>
      <c r="CX53" s="121"/>
      <c r="CY53" s="121"/>
      <c r="CZ53" s="121"/>
      <c r="DA53" s="121"/>
      <c r="DB53" s="121"/>
      <c r="DC53" s="121"/>
      <c r="DD53" s="121"/>
      <c r="DE53" s="121"/>
      <c r="DF53" s="121"/>
      <c r="DG53" s="121"/>
      <c r="DH53" s="121"/>
      <c r="DI53" s="121"/>
      <c r="DJ53" s="121"/>
      <c r="DK53" s="121"/>
      <c r="DL53" s="121"/>
      <c r="DM53" s="121"/>
      <c r="DN53" s="121"/>
      <c r="DO53" s="121"/>
      <c r="DP53" s="121"/>
      <c r="DQ53" s="121"/>
      <c r="DR53" s="121"/>
      <c r="DS53" s="121"/>
      <c r="DT53" s="121"/>
      <c r="DU53" s="121"/>
      <c r="DV53" s="121"/>
      <c r="DW53" s="121"/>
      <c r="DX53" s="121"/>
      <c r="DY53" s="121"/>
      <c r="DZ53" s="121"/>
      <c r="EA53" s="121"/>
      <c r="EB53" s="121"/>
      <c r="EC53" s="121"/>
      <c r="ED53" s="121"/>
      <c r="EE53" s="121"/>
      <c r="EF53" s="121"/>
      <c r="EG53" s="121"/>
      <c r="EH53" s="121"/>
      <c r="EI53" s="121"/>
      <c r="EJ53" s="121"/>
      <c r="EK53" s="121"/>
      <c r="EL53" s="121"/>
      <c r="EM53" s="121"/>
      <c r="EN53" s="121"/>
      <c r="EO53" s="121"/>
      <c r="EP53" s="121"/>
      <c r="EQ53" s="121"/>
      <c r="ER53" s="121"/>
      <c r="ES53" s="121"/>
      <c r="ET53" s="121"/>
      <c r="EU53" s="121"/>
      <c r="EV53" s="121"/>
      <c r="EW53" s="121"/>
      <c r="EX53" s="121"/>
      <c r="EY53" s="121"/>
      <c r="EZ53" s="121"/>
      <c r="FA53" s="121"/>
      <c r="FB53" s="121"/>
      <c r="FC53" s="121"/>
      <c r="FD53" s="121"/>
      <c r="FE53" s="121"/>
      <c r="FF53" s="121"/>
      <c r="FG53" s="121"/>
      <c r="FH53" s="121"/>
      <c r="FI53" s="121"/>
      <c r="FJ53" s="121"/>
      <c r="FK53" s="121"/>
      <c r="FL53" s="121"/>
      <c r="FM53" s="121"/>
      <c r="FN53" s="121"/>
      <c r="FO53" s="121"/>
      <c r="FP53" s="121"/>
      <c r="FQ53" s="121"/>
      <c r="FR53" s="121"/>
      <c r="FS53" s="121"/>
      <c r="FT53" s="121"/>
      <c r="FU53" s="121"/>
      <c r="FV53" s="121"/>
      <c r="FW53" s="121"/>
      <c r="FX53" s="121"/>
      <c r="FY53" s="121"/>
      <c r="FZ53" s="121"/>
      <c r="GA53" s="121"/>
      <c r="GB53" s="121"/>
      <c r="GC53" s="121"/>
      <c r="GD53" s="121"/>
      <c r="GE53" s="121"/>
      <c r="GF53" s="121"/>
      <c r="GG53" s="121"/>
      <c r="GH53" s="121"/>
      <c r="GI53" s="121"/>
      <c r="GJ53" s="121"/>
      <c r="GK53" s="121"/>
      <c r="GL53" s="121"/>
      <c r="GM53" s="121"/>
      <c r="GN53" s="121"/>
      <c r="GO53" s="121"/>
      <c r="GP53" s="121"/>
      <c r="GQ53" s="121"/>
      <c r="GR53" s="121"/>
      <c r="GS53" s="121"/>
      <c r="GT53" s="121"/>
      <c r="GU53" s="121"/>
      <c r="GV53" s="121"/>
      <c r="GW53" s="121"/>
      <c r="GX53" s="121"/>
      <c r="GY53" s="121"/>
      <c r="GZ53" s="121"/>
      <c r="HA53" s="121"/>
      <c r="HB53" s="121"/>
      <c r="HC53" s="121"/>
      <c r="HD53" s="121"/>
      <c r="HE53" s="121"/>
      <c r="HF53" s="121"/>
      <c r="HG53" s="121"/>
      <c r="HH53" s="121"/>
      <c r="HI53" s="121"/>
      <c r="HJ53" s="121"/>
      <c r="HK53" s="121"/>
      <c r="HL53" s="121"/>
      <c r="HM53" s="121"/>
      <c r="HN53" s="121"/>
      <c r="HO53" s="121"/>
      <c r="HP53" s="121"/>
      <c r="HQ53" s="121"/>
      <c r="HR53" s="121"/>
      <c r="HS53" s="121"/>
      <c r="HT53" s="121"/>
      <c r="HU53" s="121"/>
      <c r="HV53" s="121"/>
      <c r="HW53" s="121"/>
      <c r="HX53" s="121"/>
      <c r="HY53" s="121"/>
      <c r="HZ53" s="121"/>
      <c r="IA53" s="121"/>
      <c r="IB53" s="121"/>
      <c r="IC53" s="121"/>
      <c r="ID53" s="121"/>
      <c r="IE53" s="121"/>
      <c r="IF53" s="121"/>
      <c r="IG53" s="121"/>
      <c r="IH53" s="121"/>
      <c r="II53" s="121"/>
      <c r="IJ53" s="121"/>
      <c r="IK53" s="121"/>
      <c r="IL53" s="121"/>
      <c r="IM53" s="121"/>
      <c r="IN53" s="121"/>
      <c r="IO53" s="121"/>
      <c r="IP53" s="121"/>
      <c r="IQ53" s="121"/>
      <c r="IR53" s="121"/>
      <c r="IS53" s="121"/>
      <c r="IT53" s="121"/>
      <c r="IU53" s="121"/>
      <c r="IV53" s="121"/>
      <c r="IW53" s="121"/>
      <c r="IX53" s="121"/>
      <c r="IY53" s="121"/>
      <c r="IZ53" s="121"/>
      <c r="JA53" s="121"/>
      <c r="JB53" s="121"/>
      <c r="JC53" s="121"/>
      <c r="JD53" s="121"/>
      <c r="JE53" s="121"/>
      <c r="JF53" s="121"/>
      <c r="JG53" s="121"/>
      <c r="JH53" s="121"/>
      <c r="JI53" s="121"/>
      <c r="JJ53" s="121"/>
      <c r="JK53" s="121"/>
      <c r="JL53" s="121"/>
      <c r="JM53" s="121"/>
      <c r="JN53" s="121"/>
      <c r="JO53" s="121"/>
      <c r="JP53" s="121"/>
      <c r="JQ53" s="121"/>
      <c r="JR53" s="121"/>
      <c r="JS53" s="121"/>
      <c r="JT53" s="121"/>
      <c r="JU53" s="121"/>
      <c r="JV53" s="121"/>
      <c r="JW53" s="121"/>
      <c r="JX53" s="121"/>
      <c r="JY53" s="121"/>
      <c r="JZ53" s="121"/>
      <c r="KA53" s="121"/>
      <c r="KB53" s="121"/>
      <c r="KC53" s="121"/>
      <c r="KD53" s="121"/>
      <c r="KE53" s="121"/>
      <c r="KF53" s="121"/>
      <c r="KG53" s="121"/>
      <c r="KH53" s="121"/>
      <c r="KI53" s="121"/>
      <c r="KJ53" s="121"/>
      <c r="KK53" s="121"/>
      <c r="KL53" s="121"/>
      <c r="KM53" s="121"/>
      <c r="KN53" s="121"/>
      <c r="KO53" s="121"/>
      <c r="KP53" s="121"/>
      <c r="KQ53" s="121"/>
      <c r="KR53" s="121"/>
      <c r="KS53" s="121"/>
      <c r="KT53" s="121"/>
      <c r="KU53" s="121"/>
      <c r="KV53" s="121"/>
      <c r="KW53" s="121"/>
      <c r="KX53" s="121"/>
      <c r="KY53" s="121"/>
      <c r="KZ53" s="121"/>
      <c r="LA53" s="121"/>
      <c r="LB53" s="121"/>
      <c r="LC53" s="121"/>
      <c r="LD53" s="121"/>
      <c r="LE53" s="121"/>
      <c r="LF53" s="121"/>
      <c r="LG53" s="121"/>
      <c r="LH53" s="121"/>
      <c r="LI53" s="121"/>
      <c r="LJ53" s="121"/>
      <c r="LK53" s="121"/>
      <c r="LL53" s="121"/>
      <c r="LM53" s="121"/>
      <c r="LN53" s="121"/>
      <c r="LO53" s="121"/>
      <c r="LP53" s="121"/>
      <c r="LQ53" s="121"/>
      <c r="LR53" s="121"/>
      <c r="LS53" s="121"/>
      <c r="LT53" s="121"/>
      <c r="LU53" s="121"/>
      <c r="LV53" s="121"/>
      <c r="LW53" s="121"/>
      <c r="LX53" s="121"/>
      <c r="LY53" s="121"/>
      <c r="LZ53" s="121"/>
      <c r="MA53" s="121"/>
      <c r="MB53" s="121"/>
      <c r="MC53" s="121"/>
      <c r="MD53" s="121"/>
      <c r="ME53" s="121"/>
      <c r="MF53" s="121"/>
      <c r="MG53" s="121"/>
      <c r="MH53" s="121"/>
      <c r="MI53" s="121"/>
      <c r="MJ53" s="121"/>
      <c r="MK53" s="121"/>
      <c r="ML53" s="121"/>
      <c r="MM53" s="121"/>
      <c r="MN53" s="121"/>
      <c r="MO53" s="121"/>
      <c r="MP53" s="121"/>
      <c r="MQ53" s="121"/>
      <c r="MR53" s="121"/>
      <c r="MS53" s="121"/>
      <c r="MT53" s="121"/>
      <c r="MU53" s="121"/>
      <c r="MV53" s="121"/>
      <c r="MW53" s="121"/>
      <c r="MX53" s="121"/>
      <c r="MY53" s="121"/>
      <c r="MZ53" s="121"/>
      <c r="NA53" s="121"/>
      <c r="NB53" s="121"/>
      <c r="NC53" s="121"/>
      <c r="ND53" s="121"/>
      <c r="NE53" s="121"/>
      <c r="NF53" s="121"/>
      <c r="NG53" s="121"/>
      <c r="NH53" s="121"/>
      <c r="NI53" s="121"/>
      <c r="NJ53" s="121"/>
      <c r="NK53" s="121"/>
      <c r="NL53" s="121"/>
      <c r="NM53" s="121"/>
      <c r="NN53" s="121"/>
      <c r="NO53" s="121"/>
      <c r="NP53" s="121"/>
      <c r="NQ53" s="121"/>
      <c r="NR53" s="121"/>
      <c r="NS53" s="121"/>
      <c r="NT53" s="121"/>
      <c r="NU53" s="121"/>
      <c r="NV53" s="121"/>
      <c r="NW53" s="121"/>
      <c r="NX53" s="121"/>
      <c r="NY53" s="121"/>
      <c r="NZ53" s="121"/>
      <c r="OA53" s="122"/>
    </row>
    <row r="54" spans="1:391" s="123" customFormat="1" ht="36" customHeight="1">
      <c r="A54" s="120"/>
      <c r="B54" s="206" t="s">
        <v>12</v>
      </c>
      <c r="C54" s="207"/>
      <c r="D54" s="207"/>
      <c r="E54" s="207"/>
      <c r="F54" s="207"/>
      <c r="G54" s="208"/>
      <c r="H54" s="79">
        <f t="shared" ref="H54" si="22">H52+H53</f>
        <v>54105.85</v>
      </c>
      <c r="I54" s="79">
        <f t="shared" ref="I54" si="23">I52+I53</f>
        <v>59841.1</v>
      </c>
      <c r="J54" s="79">
        <f t="shared" ref="J54" si="24">J52+J53</f>
        <v>61636.3</v>
      </c>
      <c r="K54" s="79">
        <f t="shared" ref="K54" si="25">K52+K53</f>
        <v>64903</v>
      </c>
      <c r="L54" s="121"/>
      <c r="M54" s="121"/>
      <c r="N54" s="121"/>
      <c r="O54" s="121"/>
      <c r="P54" s="121"/>
      <c r="Q54" s="121"/>
      <c r="R54" s="121"/>
      <c r="S54" s="97"/>
      <c r="T54" s="97"/>
      <c r="U54" s="97"/>
      <c r="V54" s="97"/>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1"/>
      <c r="CA54" s="121"/>
      <c r="CB54" s="121"/>
      <c r="CC54" s="121"/>
      <c r="CD54" s="121"/>
      <c r="CE54" s="121"/>
      <c r="CF54" s="121"/>
      <c r="CG54" s="121"/>
      <c r="CH54" s="121"/>
      <c r="CI54" s="121"/>
      <c r="CJ54" s="121"/>
      <c r="CK54" s="121"/>
      <c r="CL54" s="121"/>
      <c r="CM54" s="121"/>
      <c r="CN54" s="121"/>
      <c r="CO54" s="121"/>
      <c r="CP54" s="121"/>
      <c r="CQ54" s="121"/>
      <c r="CR54" s="121"/>
      <c r="CS54" s="121"/>
      <c r="CT54" s="121"/>
      <c r="CU54" s="121"/>
      <c r="CV54" s="121"/>
      <c r="CW54" s="121"/>
      <c r="CX54" s="121"/>
      <c r="CY54" s="121"/>
      <c r="CZ54" s="121"/>
      <c r="DA54" s="121"/>
      <c r="DB54" s="121"/>
      <c r="DC54" s="121"/>
      <c r="DD54" s="121"/>
      <c r="DE54" s="121"/>
      <c r="DF54" s="121"/>
      <c r="DG54" s="121"/>
      <c r="DH54" s="121"/>
      <c r="DI54" s="121"/>
      <c r="DJ54" s="121"/>
      <c r="DK54" s="121"/>
      <c r="DL54" s="121"/>
      <c r="DM54" s="121"/>
      <c r="DN54" s="121"/>
      <c r="DO54" s="121"/>
      <c r="DP54" s="121"/>
      <c r="DQ54" s="121"/>
      <c r="DR54" s="121"/>
      <c r="DS54" s="121"/>
      <c r="DT54" s="121"/>
      <c r="DU54" s="121"/>
      <c r="DV54" s="121"/>
      <c r="DW54" s="121"/>
      <c r="DX54" s="121"/>
      <c r="DY54" s="121"/>
      <c r="DZ54" s="121"/>
      <c r="EA54" s="121"/>
      <c r="EB54" s="121"/>
      <c r="EC54" s="121"/>
      <c r="ED54" s="121"/>
      <c r="EE54" s="121"/>
      <c r="EF54" s="121"/>
      <c r="EG54" s="121"/>
      <c r="EH54" s="121"/>
      <c r="EI54" s="121"/>
      <c r="EJ54" s="121"/>
      <c r="EK54" s="121"/>
      <c r="EL54" s="121"/>
      <c r="EM54" s="121"/>
      <c r="EN54" s="121"/>
      <c r="EO54" s="121"/>
      <c r="EP54" s="121"/>
      <c r="EQ54" s="121"/>
      <c r="ER54" s="121"/>
      <c r="ES54" s="121"/>
      <c r="ET54" s="121"/>
      <c r="EU54" s="121"/>
      <c r="EV54" s="121"/>
      <c r="EW54" s="121"/>
      <c r="EX54" s="121"/>
      <c r="EY54" s="121"/>
      <c r="EZ54" s="121"/>
      <c r="FA54" s="121"/>
      <c r="FB54" s="121"/>
      <c r="FC54" s="121"/>
      <c r="FD54" s="121"/>
      <c r="FE54" s="121"/>
      <c r="FF54" s="121"/>
      <c r="FG54" s="121"/>
      <c r="FH54" s="121"/>
      <c r="FI54" s="121"/>
      <c r="FJ54" s="121"/>
      <c r="FK54" s="121"/>
      <c r="FL54" s="121"/>
      <c r="FM54" s="121"/>
      <c r="FN54" s="121"/>
      <c r="FO54" s="121"/>
      <c r="FP54" s="121"/>
      <c r="FQ54" s="121"/>
      <c r="FR54" s="121"/>
      <c r="FS54" s="121"/>
      <c r="FT54" s="121"/>
      <c r="FU54" s="121"/>
      <c r="FV54" s="121"/>
      <c r="FW54" s="121"/>
      <c r="FX54" s="121"/>
      <c r="FY54" s="121"/>
      <c r="FZ54" s="121"/>
      <c r="GA54" s="121"/>
      <c r="GB54" s="121"/>
      <c r="GC54" s="121"/>
      <c r="GD54" s="121"/>
      <c r="GE54" s="121"/>
      <c r="GF54" s="121"/>
      <c r="GG54" s="121"/>
      <c r="GH54" s="121"/>
      <c r="GI54" s="121"/>
      <c r="GJ54" s="121"/>
      <c r="GK54" s="121"/>
      <c r="GL54" s="121"/>
      <c r="GM54" s="121"/>
      <c r="GN54" s="121"/>
      <c r="GO54" s="121"/>
      <c r="GP54" s="121"/>
      <c r="GQ54" s="121"/>
      <c r="GR54" s="121"/>
      <c r="GS54" s="121"/>
      <c r="GT54" s="121"/>
      <c r="GU54" s="121"/>
      <c r="GV54" s="121"/>
      <c r="GW54" s="121"/>
      <c r="GX54" s="121"/>
      <c r="GY54" s="121"/>
      <c r="GZ54" s="121"/>
      <c r="HA54" s="121"/>
      <c r="HB54" s="121"/>
      <c r="HC54" s="121"/>
      <c r="HD54" s="121"/>
      <c r="HE54" s="121"/>
      <c r="HF54" s="121"/>
      <c r="HG54" s="121"/>
      <c r="HH54" s="121"/>
      <c r="HI54" s="121"/>
      <c r="HJ54" s="121"/>
      <c r="HK54" s="121"/>
      <c r="HL54" s="121"/>
      <c r="HM54" s="121"/>
      <c r="HN54" s="121"/>
      <c r="HO54" s="121"/>
      <c r="HP54" s="121"/>
      <c r="HQ54" s="121"/>
      <c r="HR54" s="121"/>
      <c r="HS54" s="121"/>
      <c r="HT54" s="121"/>
      <c r="HU54" s="121"/>
      <c r="HV54" s="121"/>
      <c r="HW54" s="121"/>
      <c r="HX54" s="121"/>
      <c r="HY54" s="121"/>
      <c r="HZ54" s="121"/>
      <c r="IA54" s="121"/>
      <c r="IB54" s="121"/>
      <c r="IC54" s="121"/>
      <c r="ID54" s="121"/>
      <c r="IE54" s="121"/>
      <c r="IF54" s="121"/>
      <c r="IG54" s="121"/>
      <c r="IH54" s="121"/>
      <c r="II54" s="121"/>
      <c r="IJ54" s="121"/>
      <c r="IK54" s="121"/>
      <c r="IL54" s="121"/>
      <c r="IM54" s="121"/>
      <c r="IN54" s="121"/>
      <c r="IO54" s="121"/>
      <c r="IP54" s="121"/>
      <c r="IQ54" s="121"/>
      <c r="IR54" s="121"/>
      <c r="IS54" s="121"/>
      <c r="IT54" s="121"/>
      <c r="IU54" s="121"/>
      <c r="IV54" s="121"/>
      <c r="IW54" s="121"/>
      <c r="IX54" s="121"/>
      <c r="IY54" s="121"/>
      <c r="IZ54" s="121"/>
      <c r="JA54" s="121"/>
      <c r="JB54" s="121"/>
      <c r="JC54" s="121"/>
      <c r="JD54" s="121"/>
      <c r="JE54" s="121"/>
      <c r="JF54" s="121"/>
      <c r="JG54" s="121"/>
      <c r="JH54" s="121"/>
      <c r="JI54" s="121"/>
      <c r="JJ54" s="121"/>
      <c r="JK54" s="121"/>
      <c r="JL54" s="121"/>
      <c r="JM54" s="121"/>
      <c r="JN54" s="121"/>
      <c r="JO54" s="121"/>
      <c r="JP54" s="121"/>
      <c r="JQ54" s="121"/>
      <c r="JR54" s="121"/>
      <c r="JS54" s="121"/>
      <c r="JT54" s="121"/>
      <c r="JU54" s="121"/>
      <c r="JV54" s="121"/>
      <c r="JW54" s="121"/>
      <c r="JX54" s="121"/>
      <c r="JY54" s="121"/>
      <c r="JZ54" s="121"/>
      <c r="KA54" s="121"/>
      <c r="KB54" s="121"/>
      <c r="KC54" s="121"/>
      <c r="KD54" s="121"/>
      <c r="KE54" s="121"/>
      <c r="KF54" s="121"/>
      <c r="KG54" s="121"/>
      <c r="KH54" s="121"/>
      <c r="KI54" s="121"/>
      <c r="KJ54" s="121"/>
      <c r="KK54" s="121"/>
      <c r="KL54" s="121"/>
      <c r="KM54" s="121"/>
      <c r="KN54" s="121"/>
      <c r="KO54" s="121"/>
      <c r="KP54" s="121"/>
      <c r="KQ54" s="121"/>
      <c r="KR54" s="121"/>
      <c r="KS54" s="121"/>
      <c r="KT54" s="121"/>
      <c r="KU54" s="121"/>
      <c r="KV54" s="121"/>
      <c r="KW54" s="121"/>
      <c r="KX54" s="121"/>
      <c r="KY54" s="121"/>
      <c r="KZ54" s="121"/>
      <c r="LA54" s="121"/>
      <c r="LB54" s="121"/>
      <c r="LC54" s="121"/>
      <c r="LD54" s="121"/>
      <c r="LE54" s="121"/>
      <c r="LF54" s="121"/>
      <c r="LG54" s="121"/>
      <c r="LH54" s="121"/>
      <c r="LI54" s="121"/>
      <c r="LJ54" s="121"/>
      <c r="LK54" s="121"/>
      <c r="LL54" s="121"/>
      <c r="LM54" s="121"/>
      <c r="LN54" s="121"/>
      <c r="LO54" s="121"/>
      <c r="LP54" s="121"/>
      <c r="LQ54" s="121"/>
      <c r="LR54" s="121"/>
      <c r="LS54" s="121"/>
      <c r="LT54" s="121"/>
      <c r="LU54" s="121"/>
      <c r="LV54" s="121"/>
      <c r="LW54" s="121"/>
      <c r="LX54" s="121"/>
      <c r="LY54" s="121"/>
      <c r="LZ54" s="121"/>
      <c r="MA54" s="121"/>
      <c r="MB54" s="121"/>
      <c r="MC54" s="121"/>
      <c r="MD54" s="121"/>
      <c r="ME54" s="121"/>
      <c r="MF54" s="121"/>
      <c r="MG54" s="121"/>
      <c r="MH54" s="121"/>
      <c r="MI54" s="121"/>
      <c r="MJ54" s="121"/>
      <c r="MK54" s="121"/>
      <c r="ML54" s="121"/>
      <c r="MM54" s="121"/>
      <c r="MN54" s="121"/>
      <c r="MO54" s="121"/>
      <c r="MP54" s="121"/>
      <c r="MQ54" s="121"/>
      <c r="MR54" s="121"/>
      <c r="MS54" s="121"/>
      <c r="MT54" s="121"/>
      <c r="MU54" s="121"/>
      <c r="MV54" s="121"/>
      <c r="MW54" s="121"/>
      <c r="MX54" s="121"/>
      <c r="MY54" s="121"/>
      <c r="MZ54" s="121"/>
      <c r="NA54" s="121"/>
      <c r="NB54" s="121"/>
      <c r="NC54" s="121"/>
      <c r="ND54" s="121"/>
      <c r="NE54" s="121"/>
      <c r="NF54" s="121"/>
      <c r="NG54" s="121"/>
      <c r="NH54" s="121"/>
      <c r="NI54" s="121"/>
      <c r="NJ54" s="121"/>
      <c r="NK54" s="121"/>
      <c r="NL54" s="121"/>
      <c r="NM54" s="121"/>
      <c r="NN54" s="121"/>
      <c r="NO54" s="121"/>
      <c r="NP54" s="121"/>
      <c r="NQ54" s="121"/>
      <c r="NR54" s="121"/>
      <c r="NS54" s="121"/>
      <c r="NT54" s="121"/>
      <c r="NU54" s="121"/>
      <c r="NV54" s="121"/>
      <c r="NW54" s="121"/>
      <c r="NX54" s="121"/>
      <c r="NY54" s="121"/>
      <c r="NZ54" s="121"/>
      <c r="OA54" s="122"/>
    </row>
    <row r="55" spans="1:391" s="123" customFormat="1" ht="36" customHeight="1">
      <c r="A55" s="120"/>
      <c r="B55" s="194" t="s">
        <v>64</v>
      </c>
      <c r="C55" s="19" t="s">
        <v>50</v>
      </c>
      <c r="D55" s="19" t="s">
        <v>51</v>
      </c>
      <c r="E55" s="19" t="s">
        <v>91</v>
      </c>
      <c r="F55" s="19" t="s">
        <v>160</v>
      </c>
      <c r="G55" s="19" t="s">
        <v>53</v>
      </c>
      <c r="H55" s="26">
        <v>67984.600000000006</v>
      </c>
      <c r="I55" s="27">
        <v>74295</v>
      </c>
      <c r="J55" s="20">
        <v>76523.899999999994</v>
      </c>
      <c r="K55" s="20">
        <v>80579.7</v>
      </c>
      <c r="L55" s="121"/>
      <c r="M55" s="121"/>
      <c r="N55" s="121"/>
      <c r="O55" s="121"/>
      <c r="P55" s="121"/>
      <c r="Q55" s="121"/>
      <c r="R55" s="121"/>
      <c r="S55" s="97"/>
      <c r="T55" s="97"/>
      <c r="U55" s="97"/>
      <c r="V55" s="97"/>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121"/>
      <c r="DQ55" s="121"/>
      <c r="DR55" s="121"/>
      <c r="DS55" s="121"/>
      <c r="DT55" s="121"/>
      <c r="DU55" s="121"/>
      <c r="DV55" s="121"/>
      <c r="DW55" s="121"/>
      <c r="DX55" s="121"/>
      <c r="DY55" s="121"/>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121"/>
      <c r="IH55" s="121"/>
      <c r="II55" s="121"/>
      <c r="IJ55" s="121"/>
      <c r="IK55" s="121"/>
      <c r="IL55" s="121"/>
      <c r="IM55" s="121"/>
      <c r="IN55" s="121"/>
      <c r="IO55" s="121"/>
      <c r="IP55" s="121"/>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121"/>
      <c r="MX55" s="121"/>
      <c r="MY55" s="121"/>
      <c r="MZ55" s="121"/>
      <c r="NA55" s="121"/>
      <c r="NB55" s="121"/>
      <c r="NC55" s="121"/>
      <c r="ND55" s="121"/>
      <c r="NE55" s="121"/>
      <c r="NF55" s="121"/>
      <c r="NG55" s="121"/>
      <c r="NH55" s="121"/>
      <c r="NI55" s="121"/>
      <c r="NJ55" s="121"/>
      <c r="NK55" s="121"/>
      <c r="NL55" s="121"/>
      <c r="NM55" s="121"/>
      <c r="NN55" s="121"/>
      <c r="NO55" s="121"/>
      <c r="NP55" s="121"/>
      <c r="NQ55" s="121"/>
      <c r="NR55" s="121"/>
      <c r="NS55" s="121"/>
      <c r="NT55" s="121"/>
      <c r="NU55" s="121"/>
      <c r="NV55" s="121"/>
      <c r="NW55" s="121"/>
      <c r="NX55" s="121"/>
      <c r="NY55" s="121"/>
      <c r="NZ55" s="121"/>
      <c r="OA55" s="122"/>
    </row>
    <row r="56" spans="1:391" s="123" customFormat="1" ht="36" hidden="1" customHeight="1">
      <c r="A56" s="120"/>
      <c r="B56" s="194"/>
      <c r="C56" s="18"/>
      <c r="D56" s="18"/>
      <c r="E56" s="18"/>
      <c r="F56" s="18"/>
      <c r="G56" s="18"/>
      <c r="H56" s="20"/>
      <c r="I56" s="20"/>
      <c r="J56" s="20"/>
      <c r="K56" s="20"/>
      <c r="L56" s="121"/>
      <c r="M56" s="121"/>
      <c r="N56" s="121"/>
      <c r="O56" s="121"/>
      <c r="P56" s="121"/>
      <c r="Q56" s="121"/>
      <c r="R56" s="121"/>
      <c r="S56" s="97"/>
      <c r="T56" s="97"/>
      <c r="U56" s="97"/>
      <c r="V56" s="97"/>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121"/>
      <c r="DR56" s="121"/>
      <c r="DS56" s="121"/>
      <c r="DT56" s="121"/>
      <c r="DU56" s="121"/>
      <c r="DV56" s="121"/>
      <c r="DW56" s="121"/>
      <c r="DX56" s="121"/>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121"/>
      <c r="IH56" s="121"/>
      <c r="II56" s="121"/>
      <c r="IJ56" s="121"/>
      <c r="IK56" s="121"/>
      <c r="IL56" s="121"/>
      <c r="IM56" s="121"/>
      <c r="IN56" s="121"/>
      <c r="IO56" s="121"/>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121"/>
      <c r="MX56" s="121"/>
      <c r="MY56" s="121"/>
      <c r="MZ56" s="121"/>
      <c r="NA56" s="121"/>
      <c r="NB56" s="121"/>
      <c r="NC56" s="121"/>
      <c r="ND56" s="121"/>
      <c r="NE56" s="121"/>
      <c r="NF56" s="121"/>
      <c r="NG56" s="121"/>
      <c r="NH56" s="121"/>
      <c r="NI56" s="121"/>
      <c r="NJ56" s="121"/>
      <c r="NK56" s="121"/>
      <c r="NL56" s="121"/>
      <c r="NM56" s="121"/>
      <c r="NN56" s="121"/>
      <c r="NO56" s="121"/>
      <c r="NP56" s="121"/>
      <c r="NQ56" s="121"/>
      <c r="NR56" s="121"/>
      <c r="NS56" s="121"/>
      <c r="NT56" s="121"/>
      <c r="NU56" s="121"/>
      <c r="NV56" s="121"/>
      <c r="NW56" s="121"/>
      <c r="NX56" s="121"/>
      <c r="NY56" s="121"/>
      <c r="NZ56" s="121"/>
      <c r="OA56" s="122"/>
    </row>
    <row r="57" spans="1:391" s="123" customFormat="1" ht="36" customHeight="1">
      <c r="A57" s="120"/>
      <c r="B57" s="206" t="s">
        <v>12</v>
      </c>
      <c r="C57" s="207"/>
      <c r="D57" s="207"/>
      <c r="E57" s="207"/>
      <c r="F57" s="207"/>
      <c r="G57" s="208"/>
      <c r="H57" s="79">
        <f t="shared" ref="H57" si="26">H55+H56</f>
        <v>67984.600000000006</v>
      </c>
      <c r="I57" s="79">
        <f t="shared" ref="I57" si="27">I55+I56</f>
        <v>74295</v>
      </c>
      <c r="J57" s="79">
        <f t="shared" ref="J57" si="28">J55+J56</f>
        <v>76523.899999999994</v>
      </c>
      <c r="K57" s="79">
        <f t="shared" ref="K57" si="29">K55+K56</f>
        <v>80579.7</v>
      </c>
      <c r="L57" s="121"/>
      <c r="M57" s="121"/>
      <c r="N57" s="121"/>
      <c r="O57" s="121"/>
      <c r="P57" s="121"/>
      <c r="Q57" s="121"/>
      <c r="R57" s="121"/>
      <c r="S57" s="97"/>
      <c r="T57" s="97"/>
      <c r="U57" s="97"/>
      <c r="V57" s="97"/>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121"/>
      <c r="CN57" s="121"/>
      <c r="CO57" s="121"/>
      <c r="CP57" s="121"/>
      <c r="CQ57" s="121"/>
      <c r="CR57" s="121"/>
      <c r="CS57" s="121"/>
      <c r="CT57" s="121"/>
      <c r="CU57" s="121"/>
      <c r="CV57" s="121"/>
      <c r="CW57" s="121"/>
      <c r="CX57" s="121"/>
      <c r="CY57" s="121"/>
      <c r="CZ57" s="121"/>
      <c r="DA57" s="121"/>
      <c r="DB57" s="121"/>
      <c r="DC57" s="121"/>
      <c r="DD57" s="121"/>
      <c r="DE57" s="121"/>
      <c r="DF57" s="121"/>
      <c r="DG57" s="121"/>
      <c r="DH57" s="121"/>
      <c r="DI57" s="121"/>
      <c r="DJ57" s="121"/>
      <c r="DK57" s="121"/>
      <c r="DL57" s="121"/>
      <c r="DM57" s="121"/>
      <c r="DN57" s="121"/>
      <c r="DO57" s="121"/>
      <c r="DP57" s="121"/>
      <c r="DQ57" s="121"/>
      <c r="DR57" s="121"/>
      <c r="DS57" s="121"/>
      <c r="DT57" s="121"/>
      <c r="DU57" s="121"/>
      <c r="DV57" s="121"/>
      <c r="DW57" s="121"/>
      <c r="DX57" s="121"/>
      <c r="DY57" s="121"/>
      <c r="DZ57" s="121"/>
      <c r="EA57" s="121"/>
      <c r="EB57" s="121"/>
      <c r="EC57" s="121"/>
      <c r="ED57" s="121"/>
      <c r="EE57" s="121"/>
      <c r="EF57" s="121"/>
      <c r="EG57" s="121"/>
      <c r="EH57" s="121"/>
      <c r="EI57" s="121"/>
      <c r="EJ57" s="121"/>
      <c r="EK57" s="121"/>
      <c r="EL57" s="121"/>
      <c r="EM57" s="121"/>
      <c r="EN57" s="121"/>
      <c r="EO57" s="121"/>
      <c r="EP57" s="121"/>
      <c r="EQ57" s="121"/>
      <c r="ER57" s="121"/>
      <c r="ES57" s="121"/>
      <c r="ET57" s="121"/>
      <c r="EU57" s="121"/>
      <c r="EV57" s="121"/>
      <c r="EW57" s="121"/>
      <c r="EX57" s="121"/>
      <c r="EY57" s="121"/>
      <c r="EZ57" s="121"/>
      <c r="FA57" s="121"/>
      <c r="FB57" s="121"/>
      <c r="FC57" s="121"/>
      <c r="FD57" s="121"/>
      <c r="FE57" s="121"/>
      <c r="FF57" s="121"/>
      <c r="FG57" s="121"/>
      <c r="FH57" s="121"/>
      <c r="FI57" s="121"/>
      <c r="FJ57" s="121"/>
      <c r="FK57" s="121"/>
      <c r="FL57" s="121"/>
      <c r="FM57" s="121"/>
      <c r="FN57" s="121"/>
      <c r="FO57" s="121"/>
      <c r="FP57" s="121"/>
      <c r="FQ57" s="121"/>
      <c r="FR57" s="121"/>
      <c r="FS57" s="121"/>
      <c r="FT57" s="121"/>
      <c r="FU57" s="121"/>
      <c r="FV57" s="121"/>
      <c r="FW57" s="121"/>
      <c r="FX57" s="121"/>
      <c r="FY57" s="121"/>
      <c r="FZ57" s="121"/>
      <c r="GA57" s="121"/>
      <c r="GB57" s="121"/>
      <c r="GC57" s="121"/>
      <c r="GD57" s="121"/>
      <c r="GE57" s="121"/>
      <c r="GF57" s="121"/>
      <c r="GG57" s="121"/>
      <c r="GH57" s="121"/>
      <c r="GI57" s="121"/>
      <c r="GJ57" s="121"/>
      <c r="GK57" s="121"/>
      <c r="GL57" s="121"/>
      <c r="GM57" s="121"/>
      <c r="GN57" s="121"/>
      <c r="GO57" s="121"/>
      <c r="GP57" s="121"/>
      <c r="GQ57" s="121"/>
      <c r="GR57" s="121"/>
      <c r="GS57" s="121"/>
      <c r="GT57" s="121"/>
      <c r="GU57" s="121"/>
      <c r="GV57" s="121"/>
      <c r="GW57" s="121"/>
      <c r="GX57" s="121"/>
      <c r="GY57" s="121"/>
      <c r="GZ57" s="121"/>
      <c r="HA57" s="121"/>
      <c r="HB57" s="121"/>
      <c r="HC57" s="121"/>
      <c r="HD57" s="121"/>
      <c r="HE57" s="121"/>
      <c r="HF57" s="121"/>
      <c r="HG57" s="121"/>
      <c r="HH57" s="121"/>
      <c r="HI57" s="121"/>
      <c r="HJ57" s="121"/>
      <c r="HK57" s="121"/>
      <c r="HL57" s="121"/>
      <c r="HM57" s="121"/>
      <c r="HN57" s="121"/>
      <c r="HO57" s="121"/>
      <c r="HP57" s="121"/>
      <c r="HQ57" s="121"/>
      <c r="HR57" s="121"/>
      <c r="HS57" s="121"/>
      <c r="HT57" s="121"/>
      <c r="HU57" s="121"/>
      <c r="HV57" s="121"/>
      <c r="HW57" s="121"/>
      <c r="HX57" s="121"/>
      <c r="HY57" s="121"/>
      <c r="HZ57" s="121"/>
      <c r="IA57" s="121"/>
      <c r="IB57" s="121"/>
      <c r="IC57" s="121"/>
      <c r="ID57" s="121"/>
      <c r="IE57" s="121"/>
      <c r="IF57" s="121"/>
      <c r="IG57" s="121"/>
      <c r="IH57" s="121"/>
      <c r="II57" s="121"/>
      <c r="IJ57" s="121"/>
      <c r="IK57" s="121"/>
      <c r="IL57" s="121"/>
      <c r="IM57" s="121"/>
      <c r="IN57" s="121"/>
      <c r="IO57" s="121"/>
      <c r="IP57" s="121"/>
      <c r="IQ57" s="121"/>
      <c r="IR57" s="121"/>
      <c r="IS57" s="121"/>
      <c r="IT57" s="121"/>
      <c r="IU57" s="121"/>
      <c r="IV57" s="121"/>
      <c r="IW57" s="121"/>
      <c r="IX57" s="121"/>
      <c r="IY57" s="121"/>
      <c r="IZ57" s="121"/>
      <c r="JA57" s="121"/>
      <c r="JB57" s="121"/>
      <c r="JC57" s="121"/>
      <c r="JD57" s="121"/>
      <c r="JE57" s="121"/>
      <c r="JF57" s="121"/>
      <c r="JG57" s="121"/>
      <c r="JH57" s="121"/>
      <c r="JI57" s="121"/>
      <c r="JJ57" s="121"/>
      <c r="JK57" s="121"/>
      <c r="JL57" s="121"/>
      <c r="JM57" s="121"/>
      <c r="JN57" s="121"/>
      <c r="JO57" s="121"/>
      <c r="JP57" s="121"/>
      <c r="JQ57" s="121"/>
      <c r="JR57" s="121"/>
      <c r="JS57" s="121"/>
      <c r="JT57" s="121"/>
      <c r="JU57" s="121"/>
      <c r="JV57" s="121"/>
      <c r="JW57" s="121"/>
      <c r="JX57" s="121"/>
      <c r="JY57" s="121"/>
      <c r="JZ57" s="121"/>
      <c r="KA57" s="121"/>
      <c r="KB57" s="121"/>
      <c r="KC57" s="121"/>
      <c r="KD57" s="121"/>
      <c r="KE57" s="121"/>
      <c r="KF57" s="121"/>
      <c r="KG57" s="121"/>
      <c r="KH57" s="121"/>
      <c r="KI57" s="121"/>
      <c r="KJ57" s="121"/>
      <c r="KK57" s="121"/>
      <c r="KL57" s="121"/>
      <c r="KM57" s="121"/>
      <c r="KN57" s="121"/>
      <c r="KO57" s="121"/>
      <c r="KP57" s="121"/>
      <c r="KQ57" s="121"/>
      <c r="KR57" s="121"/>
      <c r="KS57" s="121"/>
      <c r="KT57" s="121"/>
      <c r="KU57" s="121"/>
      <c r="KV57" s="121"/>
      <c r="KW57" s="121"/>
      <c r="KX57" s="121"/>
      <c r="KY57" s="121"/>
      <c r="KZ57" s="121"/>
      <c r="LA57" s="121"/>
      <c r="LB57" s="121"/>
      <c r="LC57" s="121"/>
      <c r="LD57" s="121"/>
      <c r="LE57" s="121"/>
      <c r="LF57" s="121"/>
      <c r="LG57" s="121"/>
      <c r="LH57" s="121"/>
      <c r="LI57" s="121"/>
      <c r="LJ57" s="121"/>
      <c r="LK57" s="121"/>
      <c r="LL57" s="121"/>
      <c r="LM57" s="121"/>
      <c r="LN57" s="121"/>
      <c r="LO57" s="121"/>
      <c r="LP57" s="121"/>
      <c r="LQ57" s="121"/>
      <c r="LR57" s="121"/>
      <c r="LS57" s="121"/>
      <c r="LT57" s="121"/>
      <c r="LU57" s="121"/>
      <c r="LV57" s="121"/>
      <c r="LW57" s="121"/>
      <c r="LX57" s="121"/>
      <c r="LY57" s="121"/>
      <c r="LZ57" s="121"/>
      <c r="MA57" s="121"/>
      <c r="MB57" s="121"/>
      <c r="MC57" s="121"/>
      <c r="MD57" s="121"/>
      <c r="ME57" s="121"/>
      <c r="MF57" s="121"/>
      <c r="MG57" s="121"/>
      <c r="MH57" s="121"/>
      <c r="MI57" s="121"/>
      <c r="MJ57" s="121"/>
      <c r="MK57" s="121"/>
      <c r="ML57" s="121"/>
      <c r="MM57" s="121"/>
      <c r="MN57" s="121"/>
      <c r="MO57" s="121"/>
      <c r="MP57" s="121"/>
      <c r="MQ57" s="121"/>
      <c r="MR57" s="121"/>
      <c r="MS57" s="121"/>
      <c r="MT57" s="121"/>
      <c r="MU57" s="121"/>
      <c r="MV57" s="121"/>
      <c r="MW57" s="121"/>
      <c r="MX57" s="121"/>
      <c r="MY57" s="121"/>
      <c r="MZ57" s="121"/>
      <c r="NA57" s="121"/>
      <c r="NB57" s="121"/>
      <c r="NC57" s="121"/>
      <c r="ND57" s="121"/>
      <c r="NE57" s="121"/>
      <c r="NF57" s="121"/>
      <c r="NG57" s="121"/>
      <c r="NH57" s="121"/>
      <c r="NI57" s="121"/>
      <c r="NJ57" s="121"/>
      <c r="NK57" s="121"/>
      <c r="NL57" s="121"/>
      <c r="NM57" s="121"/>
      <c r="NN57" s="121"/>
      <c r="NO57" s="121"/>
      <c r="NP57" s="121"/>
      <c r="NQ57" s="121"/>
      <c r="NR57" s="121"/>
      <c r="NS57" s="121"/>
      <c r="NT57" s="121"/>
      <c r="NU57" s="121"/>
      <c r="NV57" s="121"/>
      <c r="NW57" s="121"/>
      <c r="NX57" s="121"/>
      <c r="NY57" s="121"/>
      <c r="NZ57" s="121"/>
      <c r="OA57" s="122"/>
    </row>
    <row r="58" spans="1:391" s="123" customFormat="1" ht="74.25" customHeight="1">
      <c r="A58" s="120"/>
      <c r="B58" s="194" t="s">
        <v>86</v>
      </c>
      <c r="C58" s="19" t="s">
        <v>50</v>
      </c>
      <c r="D58" s="19" t="s">
        <v>51</v>
      </c>
      <c r="E58" s="19" t="s">
        <v>91</v>
      </c>
      <c r="F58" s="19" t="s">
        <v>160</v>
      </c>
      <c r="G58" s="19" t="s">
        <v>53</v>
      </c>
      <c r="H58" s="26">
        <v>12097</v>
      </c>
      <c r="I58" s="27">
        <v>13379.3</v>
      </c>
      <c r="J58" s="20">
        <v>13780.7</v>
      </c>
      <c r="K58" s="20">
        <v>14511.1</v>
      </c>
      <c r="L58" s="121"/>
      <c r="M58" s="121"/>
      <c r="N58" s="121"/>
      <c r="O58" s="121"/>
      <c r="P58" s="121"/>
      <c r="Q58" s="121"/>
      <c r="R58" s="121"/>
      <c r="S58" s="97"/>
      <c r="T58" s="97"/>
      <c r="U58" s="97"/>
      <c r="V58" s="97"/>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121"/>
      <c r="CK58" s="121"/>
      <c r="CL58" s="121"/>
      <c r="CM58" s="121"/>
      <c r="CN58" s="121"/>
      <c r="CO58" s="121"/>
      <c r="CP58" s="121"/>
      <c r="CQ58" s="121"/>
      <c r="CR58" s="121"/>
      <c r="CS58" s="121"/>
      <c r="CT58" s="121"/>
      <c r="CU58" s="121"/>
      <c r="CV58" s="121"/>
      <c r="CW58" s="121"/>
      <c r="CX58" s="121"/>
      <c r="CY58" s="121"/>
      <c r="CZ58" s="121"/>
      <c r="DA58" s="121"/>
      <c r="DB58" s="121"/>
      <c r="DC58" s="121"/>
      <c r="DD58" s="121"/>
      <c r="DE58" s="121"/>
      <c r="DF58" s="121"/>
      <c r="DG58" s="121"/>
      <c r="DH58" s="121"/>
      <c r="DI58" s="121"/>
      <c r="DJ58" s="121"/>
      <c r="DK58" s="121"/>
      <c r="DL58" s="121"/>
      <c r="DM58" s="121"/>
      <c r="DN58" s="121"/>
      <c r="DO58" s="121"/>
      <c r="DP58" s="121"/>
      <c r="DQ58" s="121"/>
      <c r="DR58" s="121"/>
      <c r="DS58" s="121"/>
      <c r="DT58" s="121"/>
      <c r="DU58" s="121"/>
      <c r="DV58" s="121"/>
      <c r="DW58" s="121"/>
      <c r="DX58" s="121"/>
      <c r="DY58" s="121"/>
      <c r="DZ58" s="121"/>
      <c r="EA58" s="121"/>
      <c r="EB58" s="121"/>
      <c r="EC58" s="121"/>
      <c r="ED58" s="121"/>
      <c r="EE58" s="121"/>
      <c r="EF58" s="121"/>
      <c r="EG58" s="121"/>
      <c r="EH58" s="121"/>
      <c r="EI58" s="121"/>
      <c r="EJ58" s="121"/>
      <c r="EK58" s="121"/>
      <c r="EL58" s="121"/>
      <c r="EM58" s="121"/>
      <c r="EN58" s="121"/>
      <c r="EO58" s="121"/>
      <c r="EP58" s="121"/>
      <c r="EQ58" s="121"/>
      <c r="ER58" s="121"/>
      <c r="ES58" s="121"/>
      <c r="ET58" s="121"/>
      <c r="EU58" s="121"/>
      <c r="EV58" s="121"/>
      <c r="EW58" s="121"/>
      <c r="EX58" s="121"/>
      <c r="EY58" s="121"/>
      <c r="EZ58" s="121"/>
      <c r="FA58" s="121"/>
      <c r="FB58" s="121"/>
      <c r="FC58" s="121"/>
      <c r="FD58" s="121"/>
      <c r="FE58" s="121"/>
      <c r="FF58" s="121"/>
      <c r="FG58" s="121"/>
      <c r="FH58" s="121"/>
      <c r="FI58" s="121"/>
      <c r="FJ58" s="121"/>
      <c r="FK58" s="121"/>
      <c r="FL58" s="121"/>
      <c r="FM58" s="121"/>
      <c r="FN58" s="121"/>
      <c r="FO58" s="121"/>
      <c r="FP58" s="121"/>
      <c r="FQ58" s="121"/>
      <c r="FR58" s="121"/>
      <c r="FS58" s="121"/>
      <c r="FT58" s="121"/>
      <c r="FU58" s="121"/>
      <c r="FV58" s="121"/>
      <c r="FW58" s="121"/>
      <c r="FX58" s="121"/>
      <c r="FY58" s="121"/>
      <c r="FZ58" s="121"/>
      <c r="GA58" s="121"/>
      <c r="GB58" s="121"/>
      <c r="GC58" s="121"/>
      <c r="GD58" s="121"/>
      <c r="GE58" s="121"/>
      <c r="GF58" s="121"/>
      <c r="GG58" s="121"/>
      <c r="GH58" s="121"/>
      <c r="GI58" s="121"/>
      <c r="GJ58" s="121"/>
      <c r="GK58" s="121"/>
      <c r="GL58" s="121"/>
      <c r="GM58" s="121"/>
      <c r="GN58" s="121"/>
      <c r="GO58" s="121"/>
      <c r="GP58" s="121"/>
      <c r="GQ58" s="121"/>
      <c r="GR58" s="121"/>
      <c r="GS58" s="121"/>
      <c r="GT58" s="121"/>
      <c r="GU58" s="121"/>
      <c r="GV58" s="121"/>
      <c r="GW58" s="121"/>
      <c r="GX58" s="121"/>
      <c r="GY58" s="121"/>
      <c r="GZ58" s="121"/>
      <c r="HA58" s="121"/>
      <c r="HB58" s="121"/>
      <c r="HC58" s="121"/>
      <c r="HD58" s="121"/>
      <c r="HE58" s="121"/>
      <c r="HF58" s="121"/>
      <c r="HG58" s="121"/>
      <c r="HH58" s="121"/>
      <c r="HI58" s="121"/>
      <c r="HJ58" s="121"/>
      <c r="HK58" s="121"/>
      <c r="HL58" s="121"/>
      <c r="HM58" s="121"/>
      <c r="HN58" s="121"/>
      <c r="HO58" s="121"/>
      <c r="HP58" s="121"/>
      <c r="HQ58" s="121"/>
      <c r="HR58" s="121"/>
      <c r="HS58" s="121"/>
      <c r="HT58" s="121"/>
      <c r="HU58" s="121"/>
      <c r="HV58" s="121"/>
      <c r="HW58" s="121"/>
      <c r="HX58" s="121"/>
      <c r="HY58" s="121"/>
      <c r="HZ58" s="121"/>
      <c r="IA58" s="121"/>
      <c r="IB58" s="121"/>
      <c r="IC58" s="121"/>
      <c r="ID58" s="121"/>
      <c r="IE58" s="121"/>
      <c r="IF58" s="121"/>
      <c r="IG58" s="121"/>
      <c r="IH58" s="121"/>
      <c r="II58" s="121"/>
      <c r="IJ58" s="121"/>
      <c r="IK58" s="121"/>
      <c r="IL58" s="121"/>
      <c r="IM58" s="121"/>
      <c r="IN58" s="121"/>
      <c r="IO58" s="121"/>
      <c r="IP58" s="121"/>
      <c r="IQ58" s="121"/>
      <c r="IR58" s="121"/>
      <c r="IS58" s="121"/>
      <c r="IT58" s="121"/>
      <c r="IU58" s="121"/>
      <c r="IV58" s="121"/>
      <c r="IW58" s="121"/>
      <c r="IX58" s="121"/>
      <c r="IY58" s="121"/>
      <c r="IZ58" s="121"/>
      <c r="JA58" s="121"/>
      <c r="JB58" s="121"/>
      <c r="JC58" s="121"/>
      <c r="JD58" s="121"/>
      <c r="JE58" s="121"/>
      <c r="JF58" s="121"/>
      <c r="JG58" s="121"/>
      <c r="JH58" s="121"/>
      <c r="JI58" s="121"/>
      <c r="JJ58" s="121"/>
      <c r="JK58" s="121"/>
      <c r="JL58" s="121"/>
      <c r="JM58" s="121"/>
      <c r="JN58" s="121"/>
      <c r="JO58" s="121"/>
      <c r="JP58" s="121"/>
      <c r="JQ58" s="121"/>
      <c r="JR58" s="121"/>
      <c r="JS58" s="121"/>
      <c r="JT58" s="121"/>
      <c r="JU58" s="121"/>
      <c r="JV58" s="121"/>
      <c r="JW58" s="121"/>
      <c r="JX58" s="121"/>
      <c r="JY58" s="121"/>
      <c r="JZ58" s="121"/>
      <c r="KA58" s="121"/>
      <c r="KB58" s="121"/>
      <c r="KC58" s="121"/>
      <c r="KD58" s="121"/>
      <c r="KE58" s="121"/>
      <c r="KF58" s="121"/>
      <c r="KG58" s="121"/>
      <c r="KH58" s="121"/>
      <c r="KI58" s="121"/>
      <c r="KJ58" s="121"/>
      <c r="KK58" s="121"/>
      <c r="KL58" s="121"/>
      <c r="KM58" s="121"/>
      <c r="KN58" s="121"/>
      <c r="KO58" s="121"/>
      <c r="KP58" s="121"/>
      <c r="KQ58" s="121"/>
      <c r="KR58" s="121"/>
      <c r="KS58" s="121"/>
      <c r="KT58" s="121"/>
      <c r="KU58" s="121"/>
      <c r="KV58" s="121"/>
      <c r="KW58" s="121"/>
      <c r="KX58" s="121"/>
      <c r="KY58" s="121"/>
      <c r="KZ58" s="121"/>
      <c r="LA58" s="121"/>
      <c r="LB58" s="121"/>
      <c r="LC58" s="121"/>
      <c r="LD58" s="121"/>
      <c r="LE58" s="121"/>
      <c r="LF58" s="121"/>
      <c r="LG58" s="121"/>
      <c r="LH58" s="121"/>
      <c r="LI58" s="121"/>
      <c r="LJ58" s="121"/>
      <c r="LK58" s="121"/>
      <c r="LL58" s="121"/>
      <c r="LM58" s="121"/>
      <c r="LN58" s="121"/>
      <c r="LO58" s="121"/>
      <c r="LP58" s="121"/>
      <c r="LQ58" s="121"/>
      <c r="LR58" s="121"/>
      <c r="LS58" s="121"/>
      <c r="LT58" s="121"/>
      <c r="LU58" s="121"/>
      <c r="LV58" s="121"/>
      <c r="LW58" s="121"/>
      <c r="LX58" s="121"/>
      <c r="LY58" s="121"/>
      <c r="LZ58" s="121"/>
      <c r="MA58" s="121"/>
      <c r="MB58" s="121"/>
      <c r="MC58" s="121"/>
      <c r="MD58" s="121"/>
      <c r="ME58" s="121"/>
      <c r="MF58" s="121"/>
      <c r="MG58" s="121"/>
      <c r="MH58" s="121"/>
      <c r="MI58" s="121"/>
      <c r="MJ58" s="121"/>
      <c r="MK58" s="121"/>
      <c r="ML58" s="121"/>
      <c r="MM58" s="121"/>
      <c r="MN58" s="121"/>
      <c r="MO58" s="121"/>
      <c r="MP58" s="121"/>
      <c r="MQ58" s="121"/>
      <c r="MR58" s="121"/>
      <c r="MS58" s="121"/>
      <c r="MT58" s="121"/>
      <c r="MU58" s="121"/>
      <c r="MV58" s="121"/>
      <c r="MW58" s="121"/>
      <c r="MX58" s="121"/>
      <c r="MY58" s="121"/>
      <c r="MZ58" s="121"/>
      <c r="NA58" s="121"/>
      <c r="NB58" s="121"/>
      <c r="NC58" s="121"/>
      <c r="ND58" s="121"/>
      <c r="NE58" s="121"/>
      <c r="NF58" s="121"/>
      <c r="NG58" s="121"/>
      <c r="NH58" s="121"/>
      <c r="NI58" s="121"/>
      <c r="NJ58" s="121"/>
      <c r="NK58" s="121"/>
      <c r="NL58" s="121"/>
      <c r="NM58" s="121"/>
      <c r="NN58" s="121"/>
      <c r="NO58" s="121"/>
      <c r="NP58" s="121"/>
      <c r="NQ58" s="121"/>
      <c r="NR58" s="121"/>
      <c r="NS58" s="121"/>
      <c r="NT58" s="121"/>
      <c r="NU58" s="121"/>
      <c r="NV58" s="121"/>
      <c r="NW58" s="121"/>
      <c r="NX58" s="121"/>
      <c r="NY58" s="121"/>
      <c r="NZ58" s="121"/>
      <c r="OA58" s="122"/>
    </row>
    <row r="59" spans="1:391" s="123" customFormat="1" ht="33.75" hidden="1" customHeight="1">
      <c r="A59" s="120"/>
      <c r="B59" s="194"/>
      <c r="C59" s="18"/>
      <c r="D59" s="18"/>
      <c r="E59" s="18"/>
      <c r="F59" s="18"/>
      <c r="G59" s="18"/>
      <c r="H59" s="20"/>
      <c r="I59" s="20"/>
      <c r="J59" s="20"/>
      <c r="K59" s="20"/>
      <c r="L59" s="121"/>
      <c r="M59" s="121"/>
      <c r="N59" s="121"/>
      <c r="O59" s="121"/>
      <c r="P59" s="121"/>
      <c r="Q59" s="121"/>
      <c r="R59" s="121"/>
      <c r="S59" s="97"/>
      <c r="T59" s="97"/>
      <c r="U59" s="97"/>
      <c r="V59" s="97"/>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121"/>
      <c r="CG59" s="121"/>
      <c r="CH59" s="121"/>
      <c r="CI59" s="121"/>
      <c r="CJ59" s="121"/>
      <c r="CK59" s="121"/>
      <c r="CL59" s="121"/>
      <c r="CM59" s="121"/>
      <c r="CN59" s="121"/>
      <c r="CO59" s="121"/>
      <c r="CP59" s="121"/>
      <c r="CQ59" s="121"/>
      <c r="CR59" s="121"/>
      <c r="CS59" s="121"/>
      <c r="CT59" s="121"/>
      <c r="CU59" s="121"/>
      <c r="CV59" s="121"/>
      <c r="CW59" s="121"/>
      <c r="CX59" s="121"/>
      <c r="CY59" s="121"/>
      <c r="CZ59" s="121"/>
      <c r="DA59" s="121"/>
      <c r="DB59" s="121"/>
      <c r="DC59" s="121"/>
      <c r="DD59" s="121"/>
      <c r="DE59" s="121"/>
      <c r="DF59" s="121"/>
      <c r="DG59" s="121"/>
      <c r="DH59" s="121"/>
      <c r="DI59" s="121"/>
      <c r="DJ59" s="121"/>
      <c r="DK59" s="121"/>
      <c r="DL59" s="121"/>
      <c r="DM59" s="121"/>
      <c r="DN59" s="121"/>
      <c r="DO59" s="121"/>
      <c r="DP59" s="121"/>
      <c r="DQ59" s="121"/>
      <c r="DR59" s="121"/>
      <c r="DS59" s="121"/>
      <c r="DT59" s="121"/>
      <c r="DU59" s="121"/>
      <c r="DV59" s="121"/>
      <c r="DW59" s="121"/>
      <c r="DX59" s="121"/>
      <c r="DY59" s="121"/>
      <c r="DZ59" s="121"/>
      <c r="EA59" s="121"/>
      <c r="EB59" s="121"/>
      <c r="EC59" s="121"/>
      <c r="ED59" s="121"/>
      <c r="EE59" s="121"/>
      <c r="EF59" s="121"/>
      <c r="EG59" s="121"/>
      <c r="EH59" s="121"/>
      <c r="EI59" s="121"/>
      <c r="EJ59" s="121"/>
      <c r="EK59" s="121"/>
      <c r="EL59" s="121"/>
      <c r="EM59" s="121"/>
      <c r="EN59" s="121"/>
      <c r="EO59" s="121"/>
      <c r="EP59" s="121"/>
      <c r="EQ59" s="121"/>
      <c r="ER59" s="121"/>
      <c r="ES59" s="121"/>
      <c r="ET59" s="121"/>
      <c r="EU59" s="121"/>
      <c r="EV59" s="121"/>
      <c r="EW59" s="121"/>
      <c r="EX59" s="121"/>
      <c r="EY59" s="121"/>
      <c r="EZ59" s="121"/>
      <c r="FA59" s="121"/>
      <c r="FB59" s="121"/>
      <c r="FC59" s="121"/>
      <c r="FD59" s="121"/>
      <c r="FE59" s="121"/>
      <c r="FF59" s="121"/>
      <c r="FG59" s="121"/>
      <c r="FH59" s="121"/>
      <c r="FI59" s="121"/>
      <c r="FJ59" s="121"/>
      <c r="FK59" s="121"/>
      <c r="FL59" s="121"/>
      <c r="FM59" s="121"/>
      <c r="FN59" s="121"/>
      <c r="FO59" s="121"/>
      <c r="FP59" s="121"/>
      <c r="FQ59" s="121"/>
      <c r="FR59" s="121"/>
      <c r="FS59" s="121"/>
      <c r="FT59" s="121"/>
      <c r="FU59" s="121"/>
      <c r="FV59" s="121"/>
      <c r="FW59" s="121"/>
      <c r="FX59" s="121"/>
      <c r="FY59" s="121"/>
      <c r="FZ59" s="121"/>
      <c r="GA59" s="121"/>
      <c r="GB59" s="121"/>
      <c r="GC59" s="121"/>
      <c r="GD59" s="121"/>
      <c r="GE59" s="121"/>
      <c r="GF59" s="121"/>
      <c r="GG59" s="121"/>
      <c r="GH59" s="121"/>
      <c r="GI59" s="121"/>
      <c r="GJ59" s="121"/>
      <c r="GK59" s="121"/>
      <c r="GL59" s="121"/>
      <c r="GM59" s="121"/>
      <c r="GN59" s="121"/>
      <c r="GO59" s="121"/>
      <c r="GP59" s="121"/>
      <c r="GQ59" s="121"/>
      <c r="GR59" s="121"/>
      <c r="GS59" s="121"/>
      <c r="GT59" s="121"/>
      <c r="GU59" s="121"/>
      <c r="GV59" s="121"/>
      <c r="GW59" s="121"/>
      <c r="GX59" s="121"/>
      <c r="GY59" s="121"/>
      <c r="GZ59" s="121"/>
      <c r="HA59" s="121"/>
      <c r="HB59" s="121"/>
      <c r="HC59" s="121"/>
      <c r="HD59" s="121"/>
      <c r="HE59" s="121"/>
      <c r="HF59" s="121"/>
      <c r="HG59" s="121"/>
      <c r="HH59" s="121"/>
      <c r="HI59" s="121"/>
      <c r="HJ59" s="121"/>
      <c r="HK59" s="121"/>
      <c r="HL59" s="121"/>
      <c r="HM59" s="121"/>
      <c r="HN59" s="121"/>
      <c r="HO59" s="121"/>
      <c r="HP59" s="121"/>
      <c r="HQ59" s="121"/>
      <c r="HR59" s="121"/>
      <c r="HS59" s="121"/>
      <c r="HT59" s="121"/>
      <c r="HU59" s="121"/>
      <c r="HV59" s="121"/>
      <c r="HW59" s="121"/>
      <c r="HX59" s="121"/>
      <c r="HY59" s="121"/>
      <c r="HZ59" s="121"/>
      <c r="IA59" s="121"/>
      <c r="IB59" s="121"/>
      <c r="IC59" s="121"/>
      <c r="ID59" s="121"/>
      <c r="IE59" s="121"/>
      <c r="IF59" s="121"/>
      <c r="IG59" s="121"/>
      <c r="IH59" s="121"/>
      <c r="II59" s="121"/>
      <c r="IJ59" s="121"/>
      <c r="IK59" s="121"/>
      <c r="IL59" s="121"/>
      <c r="IM59" s="121"/>
      <c r="IN59" s="121"/>
      <c r="IO59" s="121"/>
      <c r="IP59" s="121"/>
      <c r="IQ59" s="121"/>
      <c r="IR59" s="121"/>
      <c r="IS59" s="121"/>
      <c r="IT59" s="121"/>
      <c r="IU59" s="121"/>
      <c r="IV59" s="121"/>
      <c r="IW59" s="121"/>
      <c r="IX59" s="121"/>
      <c r="IY59" s="121"/>
      <c r="IZ59" s="121"/>
      <c r="JA59" s="121"/>
      <c r="JB59" s="121"/>
      <c r="JC59" s="121"/>
      <c r="JD59" s="121"/>
      <c r="JE59" s="121"/>
      <c r="JF59" s="121"/>
      <c r="JG59" s="121"/>
      <c r="JH59" s="121"/>
      <c r="JI59" s="121"/>
      <c r="JJ59" s="121"/>
      <c r="JK59" s="121"/>
      <c r="JL59" s="121"/>
      <c r="JM59" s="121"/>
      <c r="JN59" s="121"/>
      <c r="JO59" s="121"/>
      <c r="JP59" s="121"/>
      <c r="JQ59" s="121"/>
      <c r="JR59" s="121"/>
      <c r="JS59" s="121"/>
      <c r="JT59" s="121"/>
      <c r="JU59" s="121"/>
      <c r="JV59" s="121"/>
      <c r="JW59" s="121"/>
      <c r="JX59" s="121"/>
      <c r="JY59" s="121"/>
      <c r="JZ59" s="121"/>
      <c r="KA59" s="121"/>
      <c r="KB59" s="121"/>
      <c r="KC59" s="121"/>
      <c r="KD59" s="121"/>
      <c r="KE59" s="121"/>
      <c r="KF59" s="121"/>
      <c r="KG59" s="121"/>
      <c r="KH59" s="121"/>
      <c r="KI59" s="121"/>
      <c r="KJ59" s="121"/>
      <c r="KK59" s="121"/>
      <c r="KL59" s="121"/>
      <c r="KM59" s="121"/>
      <c r="KN59" s="121"/>
      <c r="KO59" s="121"/>
      <c r="KP59" s="121"/>
      <c r="KQ59" s="121"/>
      <c r="KR59" s="121"/>
      <c r="KS59" s="121"/>
      <c r="KT59" s="121"/>
      <c r="KU59" s="121"/>
      <c r="KV59" s="121"/>
      <c r="KW59" s="121"/>
      <c r="KX59" s="121"/>
      <c r="KY59" s="121"/>
      <c r="KZ59" s="121"/>
      <c r="LA59" s="121"/>
      <c r="LB59" s="121"/>
      <c r="LC59" s="121"/>
      <c r="LD59" s="121"/>
      <c r="LE59" s="121"/>
      <c r="LF59" s="121"/>
      <c r="LG59" s="121"/>
      <c r="LH59" s="121"/>
      <c r="LI59" s="121"/>
      <c r="LJ59" s="121"/>
      <c r="LK59" s="121"/>
      <c r="LL59" s="121"/>
      <c r="LM59" s="121"/>
      <c r="LN59" s="121"/>
      <c r="LO59" s="121"/>
      <c r="LP59" s="121"/>
      <c r="LQ59" s="121"/>
      <c r="LR59" s="121"/>
      <c r="LS59" s="121"/>
      <c r="LT59" s="121"/>
      <c r="LU59" s="121"/>
      <c r="LV59" s="121"/>
      <c r="LW59" s="121"/>
      <c r="LX59" s="121"/>
      <c r="LY59" s="121"/>
      <c r="LZ59" s="121"/>
      <c r="MA59" s="121"/>
      <c r="MB59" s="121"/>
      <c r="MC59" s="121"/>
      <c r="MD59" s="121"/>
      <c r="ME59" s="121"/>
      <c r="MF59" s="121"/>
      <c r="MG59" s="121"/>
      <c r="MH59" s="121"/>
      <c r="MI59" s="121"/>
      <c r="MJ59" s="121"/>
      <c r="MK59" s="121"/>
      <c r="ML59" s="121"/>
      <c r="MM59" s="121"/>
      <c r="MN59" s="121"/>
      <c r="MO59" s="121"/>
      <c r="MP59" s="121"/>
      <c r="MQ59" s="121"/>
      <c r="MR59" s="121"/>
      <c r="MS59" s="121"/>
      <c r="MT59" s="121"/>
      <c r="MU59" s="121"/>
      <c r="MV59" s="121"/>
      <c r="MW59" s="121"/>
      <c r="MX59" s="121"/>
      <c r="MY59" s="121"/>
      <c r="MZ59" s="121"/>
      <c r="NA59" s="121"/>
      <c r="NB59" s="121"/>
      <c r="NC59" s="121"/>
      <c r="ND59" s="121"/>
      <c r="NE59" s="121"/>
      <c r="NF59" s="121"/>
      <c r="NG59" s="121"/>
      <c r="NH59" s="121"/>
      <c r="NI59" s="121"/>
      <c r="NJ59" s="121"/>
      <c r="NK59" s="121"/>
      <c r="NL59" s="121"/>
      <c r="NM59" s="121"/>
      <c r="NN59" s="121"/>
      <c r="NO59" s="121"/>
      <c r="NP59" s="121"/>
      <c r="NQ59" s="121"/>
      <c r="NR59" s="121"/>
      <c r="NS59" s="121"/>
      <c r="NT59" s="121"/>
      <c r="NU59" s="121"/>
      <c r="NV59" s="121"/>
      <c r="NW59" s="121"/>
      <c r="NX59" s="121"/>
      <c r="NY59" s="121"/>
      <c r="NZ59" s="121"/>
      <c r="OA59" s="122"/>
    </row>
    <row r="60" spans="1:391" s="123" customFormat="1" ht="36" customHeight="1">
      <c r="A60" s="120"/>
      <c r="B60" s="206" t="s">
        <v>12</v>
      </c>
      <c r="C60" s="207"/>
      <c r="D60" s="207"/>
      <c r="E60" s="207"/>
      <c r="F60" s="207"/>
      <c r="G60" s="208"/>
      <c r="H60" s="79">
        <f t="shared" ref="H60" si="30">H58+H59</f>
        <v>12097</v>
      </c>
      <c r="I60" s="79">
        <f t="shared" ref="I60" si="31">I58+I59</f>
        <v>13379.3</v>
      </c>
      <c r="J60" s="79">
        <f t="shared" ref="J60" si="32">J58+J59</f>
        <v>13780.7</v>
      </c>
      <c r="K60" s="79">
        <f t="shared" ref="K60" si="33">K58+K59</f>
        <v>14511.1</v>
      </c>
      <c r="L60" s="121"/>
      <c r="M60" s="121"/>
      <c r="N60" s="121"/>
      <c r="O60" s="121"/>
      <c r="P60" s="121"/>
      <c r="Q60" s="121"/>
      <c r="R60" s="121"/>
      <c r="S60" s="97"/>
      <c r="T60" s="97"/>
      <c r="U60" s="97"/>
      <c r="V60" s="97"/>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c r="FG60" s="121"/>
      <c r="FH60" s="121"/>
      <c r="FI60" s="121"/>
      <c r="FJ60" s="121"/>
      <c r="FK60" s="121"/>
      <c r="FL60" s="121"/>
      <c r="FM60" s="121"/>
      <c r="FN60" s="121"/>
      <c r="FO60" s="121"/>
      <c r="FP60" s="121"/>
      <c r="FQ60" s="121"/>
      <c r="FR60" s="121"/>
      <c r="FS60" s="121"/>
      <c r="FT60" s="121"/>
      <c r="FU60" s="121"/>
      <c r="FV60" s="121"/>
      <c r="FW60" s="121"/>
      <c r="FX60" s="121"/>
      <c r="FY60" s="121"/>
      <c r="FZ60" s="121"/>
      <c r="GA60" s="121"/>
      <c r="GB60" s="121"/>
      <c r="GC60" s="121"/>
      <c r="GD60" s="121"/>
      <c r="GE60" s="121"/>
      <c r="GF60" s="121"/>
      <c r="GG60" s="121"/>
      <c r="GH60" s="121"/>
      <c r="GI60" s="121"/>
      <c r="GJ60" s="121"/>
      <c r="GK60" s="121"/>
      <c r="GL60" s="121"/>
      <c r="GM60" s="121"/>
      <c r="GN60" s="121"/>
      <c r="GO60" s="121"/>
      <c r="GP60" s="121"/>
      <c r="GQ60" s="121"/>
      <c r="GR60" s="121"/>
      <c r="GS60" s="121"/>
      <c r="GT60" s="121"/>
      <c r="GU60" s="121"/>
      <c r="GV60" s="121"/>
      <c r="GW60" s="121"/>
      <c r="GX60" s="121"/>
      <c r="GY60" s="121"/>
      <c r="GZ60" s="121"/>
      <c r="HA60" s="121"/>
      <c r="HB60" s="121"/>
      <c r="HC60" s="121"/>
      <c r="HD60" s="121"/>
      <c r="HE60" s="121"/>
      <c r="HF60" s="121"/>
      <c r="HG60" s="121"/>
      <c r="HH60" s="121"/>
      <c r="HI60" s="121"/>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21"/>
      <c r="IN60" s="121"/>
      <c r="IO60" s="121"/>
      <c r="IP60" s="121"/>
      <c r="IQ60" s="121"/>
      <c r="IR60" s="121"/>
      <c r="IS60" s="121"/>
      <c r="IT60" s="121"/>
      <c r="IU60" s="121"/>
      <c r="IV60" s="121"/>
      <c r="IW60" s="121"/>
      <c r="IX60" s="121"/>
      <c r="IY60" s="121"/>
      <c r="IZ60" s="121"/>
      <c r="JA60" s="121"/>
      <c r="JB60" s="121"/>
      <c r="JC60" s="121"/>
      <c r="JD60" s="121"/>
      <c r="JE60" s="121"/>
      <c r="JF60" s="121"/>
      <c r="JG60" s="121"/>
      <c r="JH60" s="121"/>
      <c r="JI60" s="121"/>
      <c r="JJ60" s="121"/>
      <c r="JK60" s="121"/>
      <c r="JL60" s="121"/>
      <c r="JM60" s="121"/>
      <c r="JN60" s="121"/>
      <c r="JO60" s="121"/>
      <c r="JP60" s="121"/>
      <c r="JQ60" s="121"/>
      <c r="JR60" s="121"/>
      <c r="JS60" s="121"/>
      <c r="JT60" s="121"/>
      <c r="JU60" s="121"/>
      <c r="JV60" s="121"/>
      <c r="JW60" s="121"/>
      <c r="JX60" s="121"/>
      <c r="JY60" s="121"/>
      <c r="JZ60" s="121"/>
      <c r="KA60" s="121"/>
      <c r="KB60" s="121"/>
      <c r="KC60" s="121"/>
      <c r="KD60" s="121"/>
      <c r="KE60" s="121"/>
      <c r="KF60" s="121"/>
      <c r="KG60" s="121"/>
      <c r="KH60" s="121"/>
      <c r="KI60" s="121"/>
      <c r="KJ60" s="121"/>
      <c r="KK60" s="121"/>
      <c r="KL60" s="121"/>
      <c r="KM60" s="121"/>
      <c r="KN60" s="121"/>
      <c r="KO60" s="121"/>
      <c r="KP60" s="121"/>
      <c r="KQ60" s="121"/>
      <c r="KR60" s="121"/>
      <c r="KS60" s="121"/>
      <c r="KT60" s="121"/>
      <c r="KU60" s="121"/>
      <c r="KV60" s="121"/>
      <c r="KW60" s="121"/>
      <c r="KX60" s="121"/>
      <c r="KY60" s="121"/>
      <c r="KZ60" s="121"/>
      <c r="LA60" s="121"/>
      <c r="LB60" s="121"/>
      <c r="LC60" s="121"/>
      <c r="LD60" s="121"/>
      <c r="LE60" s="121"/>
      <c r="LF60" s="121"/>
      <c r="LG60" s="121"/>
      <c r="LH60" s="121"/>
      <c r="LI60" s="121"/>
      <c r="LJ60" s="121"/>
      <c r="LK60" s="121"/>
      <c r="LL60" s="121"/>
      <c r="LM60" s="121"/>
      <c r="LN60" s="121"/>
      <c r="LO60" s="121"/>
      <c r="LP60" s="121"/>
      <c r="LQ60" s="121"/>
      <c r="LR60" s="121"/>
      <c r="LS60" s="121"/>
      <c r="LT60" s="121"/>
      <c r="LU60" s="121"/>
      <c r="LV60" s="121"/>
      <c r="LW60" s="121"/>
      <c r="LX60" s="121"/>
      <c r="LY60" s="121"/>
      <c r="LZ60" s="121"/>
      <c r="MA60" s="121"/>
      <c r="MB60" s="121"/>
      <c r="MC60" s="121"/>
      <c r="MD60" s="121"/>
      <c r="ME60" s="121"/>
      <c r="MF60" s="121"/>
      <c r="MG60" s="121"/>
      <c r="MH60" s="121"/>
      <c r="MI60" s="121"/>
      <c r="MJ60" s="121"/>
      <c r="MK60" s="121"/>
      <c r="ML60" s="121"/>
      <c r="MM60" s="121"/>
      <c r="MN60" s="121"/>
      <c r="MO60" s="121"/>
      <c r="MP60" s="121"/>
      <c r="MQ60" s="121"/>
      <c r="MR60" s="121"/>
      <c r="MS60" s="121"/>
      <c r="MT60" s="121"/>
      <c r="MU60" s="121"/>
      <c r="MV60" s="121"/>
      <c r="MW60" s="121"/>
      <c r="MX60" s="121"/>
      <c r="MY60" s="121"/>
      <c r="MZ60" s="121"/>
      <c r="NA60" s="121"/>
      <c r="NB60" s="121"/>
      <c r="NC60" s="121"/>
      <c r="ND60" s="121"/>
      <c r="NE60" s="121"/>
      <c r="NF60" s="121"/>
      <c r="NG60" s="121"/>
      <c r="NH60" s="121"/>
      <c r="NI60" s="121"/>
      <c r="NJ60" s="121"/>
      <c r="NK60" s="121"/>
      <c r="NL60" s="121"/>
      <c r="NM60" s="121"/>
      <c r="NN60" s="121"/>
      <c r="NO60" s="121"/>
      <c r="NP60" s="121"/>
      <c r="NQ60" s="121"/>
      <c r="NR60" s="121"/>
      <c r="NS60" s="121"/>
      <c r="NT60" s="121"/>
      <c r="NU60" s="121"/>
      <c r="NV60" s="121"/>
      <c r="NW60" s="121"/>
      <c r="NX60" s="121"/>
      <c r="NY60" s="121"/>
      <c r="NZ60" s="121"/>
      <c r="OA60" s="122"/>
    </row>
    <row r="61" spans="1:391" s="123" customFormat="1" ht="78.75" customHeight="1">
      <c r="A61" s="120"/>
      <c r="B61" s="194" t="s">
        <v>87</v>
      </c>
      <c r="C61" s="19" t="s">
        <v>50</v>
      </c>
      <c r="D61" s="19" t="s">
        <v>51</v>
      </c>
      <c r="E61" s="19" t="s">
        <v>91</v>
      </c>
      <c r="F61" s="19" t="s">
        <v>160</v>
      </c>
      <c r="G61" s="19" t="s">
        <v>53</v>
      </c>
      <c r="H61" s="57">
        <v>30583.8</v>
      </c>
      <c r="I61" s="58">
        <v>33825.699999999997</v>
      </c>
      <c r="J61" s="59">
        <v>34840.5</v>
      </c>
      <c r="K61" s="58">
        <v>36687</v>
      </c>
      <c r="L61" s="121"/>
      <c r="M61" s="121"/>
      <c r="N61" s="121"/>
      <c r="O61" s="121"/>
      <c r="P61" s="121"/>
      <c r="Q61" s="121"/>
      <c r="R61" s="121"/>
      <c r="S61" s="97"/>
      <c r="T61" s="97"/>
      <c r="U61" s="97"/>
      <c r="V61" s="97"/>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c r="ER61" s="121"/>
      <c r="ES61" s="121"/>
      <c r="ET61" s="121"/>
      <c r="EU61" s="121"/>
      <c r="EV61" s="121"/>
      <c r="EW61" s="121"/>
      <c r="EX61" s="121"/>
      <c r="EY61" s="121"/>
      <c r="EZ61" s="121"/>
      <c r="FA61" s="121"/>
      <c r="FB61" s="121"/>
      <c r="FC61" s="121"/>
      <c r="FD61" s="121"/>
      <c r="FE61" s="121"/>
      <c r="FF61" s="121"/>
      <c r="FG61" s="121"/>
      <c r="FH61" s="121"/>
      <c r="FI61" s="121"/>
      <c r="FJ61" s="121"/>
      <c r="FK61" s="121"/>
      <c r="FL61" s="121"/>
      <c r="FM61" s="121"/>
      <c r="FN61" s="121"/>
      <c r="FO61" s="121"/>
      <c r="FP61" s="121"/>
      <c r="FQ61" s="121"/>
      <c r="FR61" s="121"/>
      <c r="FS61" s="121"/>
      <c r="FT61" s="121"/>
      <c r="FU61" s="121"/>
      <c r="FV61" s="121"/>
      <c r="FW61" s="121"/>
      <c r="FX61" s="121"/>
      <c r="FY61" s="121"/>
      <c r="FZ61" s="121"/>
      <c r="GA61" s="121"/>
      <c r="GB61" s="121"/>
      <c r="GC61" s="121"/>
      <c r="GD61" s="121"/>
      <c r="GE61" s="121"/>
      <c r="GF61" s="121"/>
      <c r="GG61" s="121"/>
      <c r="GH61" s="121"/>
      <c r="GI61" s="121"/>
      <c r="GJ61" s="121"/>
      <c r="GK61" s="121"/>
      <c r="GL61" s="121"/>
      <c r="GM61" s="121"/>
      <c r="GN61" s="121"/>
      <c r="GO61" s="121"/>
      <c r="GP61" s="121"/>
      <c r="GQ61" s="121"/>
      <c r="GR61" s="121"/>
      <c r="GS61" s="121"/>
      <c r="GT61" s="121"/>
      <c r="GU61" s="121"/>
      <c r="GV61" s="121"/>
      <c r="GW61" s="121"/>
      <c r="GX61" s="121"/>
      <c r="GY61" s="121"/>
      <c r="GZ61" s="121"/>
      <c r="HA61" s="121"/>
      <c r="HB61" s="121"/>
      <c r="HC61" s="121"/>
      <c r="HD61" s="121"/>
      <c r="HE61" s="121"/>
      <c r="HF61" s="121"/>
      <c r="HG61" s="121"/>
      <c r="HH61" s="121"/>
      <c r="HI61" s="121"/>
      <c r="HJ61" s="121"/>
      <c r="HK61" s="121"/>
      <c r="HL61" s="121"/>
      <c r="HM61" s="121"/>
      <c r="HN61" s="121"/>
      <c r="HO61" s="121"/>
      <c r="HP61" s="121"/>
      <c r="HQ61" s="121"/>
      <c r="HR61" s="121"/>
      <c r="HS61" s="121"/>
      <c r="HT61" s="121"/>
      <c r="HU61" s="121"/>
      <c r="HV61" s="121"/>
      <c r="HW61" s="121"/>
      <c r="HX61" s="121"/>
      <c r="HY61" s="121"/>
      <c r="HZ61" s="121"/>
      <c r="IA61" s="121"/>
      <c r="IB61" s="121"/>
      <c r="IC61" s="121"/>
      <c r="ID61" s="121"/>
      <c r="IE61" s="121"/>
      <c r="IF61" s="121"/>
      <c r="IG61" s="121"/>
      <c r="IH61" s="121"/>
      <c r="II61" s="121"/>
      <c r="IJ61" s="121"/>
      <c r="IK61" s="121"/>
      <c r="IL61" s="121"/>
      <c r="IM61" s="121"/>
      <c r="IN61" s="121"/>
      <c r="IO61" s="121"/>
      <c r="IP61" s="121"/>
      <c r="IQ61" s="121"/>
      <c r="IR61" s="121"/>
      <c r="IS61" s="121"/>
      <c r="IT61" s="121"/>
      <c r="IU61" s="121"/>
      <c r="IV61" s="121"/>
      <c r="IW61" s="121"/>
      <c r="IX61" s="121"/>
      <c r="IY61" s="121"/>
      <c r="IZ61" s="121"/>
      <c r="JA61" s="121"/>
      <c r="JB61" s="121"/>
      <c r="JC61" s="121"/>
      <c r="JD61" s="121"/>
      <c r="JE61" s="121"/>
      <c r="JF61" s="121"/>
      <c r="JG61" s="121"/>
      <c r="JH61" s="121"/>
      <c r="JI61" s="121"/>
      <c r="JJ61" s="121"/>
      <c r="JK61" s="121"/>
      <c r="JL61" s="121"/>
      <c r="JM61" s="121"/>
      <c r="JN61" s="121"/>
      <c r="JO61" s="121"/>
      <c r="JP61" s="121"/>
      <c r="JQ61" s="121"/>
      <c r="JR61" s="121"/>
      <c r="JS61" s="121"/>
      <c r="JT61" s="121"/>
      <c r="JU61" s="121"/>
      <c r="JV61" s="121"/>
      <c r="JW61" s="121"/>
      <c r="JX61" s="121"/>
      <c r="JY61" s="121"/>
      <c r="JZ61" s="121"/>
      <c r="KA61" s="121"/>
      <c r="KB61" s="121"/>
      <c r="KC61" s="121"/>
      <c r="KD61" s="121"/>
      <c r="KE61" s="121"/>
      <c r="KF61" s="121"/>
      <c r="KG61" s="121"/>
      <c r="KH61" s="121"/>
      <c r="KI61" s="121"/>
      <c r="KJ61" s="121"/>
      <c r="KK61" s="121"/>
      <c r="KL61" s="121"/>
      <c r="KM61" s="121"/>
      <c r="KN61" s="121"/>
      <c r="KO61" s="121"/>
      <c r="KP61" s="121"/>
      <c r="KQ61" s="121"/>
      <c r="KR61" s="121"/>
      <c r="KS61" s="121"/>
      <c r="KT61" s="121"/>
      <c r="KU61" s="121"/>
      <c r="KV61" s="121"/>
      <c r="KW61" s="121"/>
      <c r="KX61" s="121"/>
      <c r="KY61" s="121"/>
      <c r="KZ61" s="121"/>
      <c r="LA61" s="121"/>
      <c r="LB61" s="121"/>
      <c r="LC61" s="121"/>
      <c r="LD61" s="121"/>
      <c r="LE61" s="121"/>
      <c r="LF61" s="121"/>
      <c r="LG61" s="121"/>
      <c r="LH61" s="121"/>
      <c r="LI61" s="121"/>
      <c r="LJ61" s="121"/>
      <c r="LK61" s="121"/>
      <c r="LL61" s="121"/>
      <c r="LM61" s="121"/>
      <c r="LN61" s="121"/>
      <c r="LO61" s="121"/>
      <c r="LP61" s="121"/>
      <c r="LQ61" s="121"/>
      <c r="LR61" s="121"/>
      <c r="LS61" s="121"/>
      <c r="LT61" s="121"/>
      <c r="LU61" s="121"/>
      <c r="LV61" s="121"/>
      <c r="LW61" s="121"/>
      <c r="LX61" s="121"/>
      <c r="LY61" s="121"/>
      <c r="LZ61" s="121"/>
      <c r="MA61" s="121"/>
      <c r="MB61" s="121"/>
      <c r="MC61" s="121"/>
      <c r="MD61" s="121"/>
      <c r="ME61" s="121"/>
      <c r="MF61" s="121"/>
      <c r="MG61" s="121"/>
      <c r="MH61" s="121"/>
      <c r="MI61" s="121"/>
      <c r="MJ61" s="121"/>
      <c r="MK61" s="121"/>
      <c r="ML61" s="121"/>
      <c r="MM61" s="121"/>
      <c r="MN61" s="121"/>
      <c r="MO61" s="121"/>
      <c r="MP61" s="121"/>
      <c r="MQ61" s="121"/>
      <c r="MR61" s="121"/>
      <c r="MS61" s="121"/>
      <c r="MT61" s="121"/>
      <c r="MU61" s="121"/>
      <c r="MV61" s="121"/>
      <c r="MW61" s="121"/>
      <c r="MX61" s="121"/>
      <c r="MY61" s="121"/>
      <c r="MZ61" s="121"/>
      <c r="NA61" s="121"/>
      <c r="NB61" s="121"/>
      <c r="NC61" s="121"/>
      <c r="ND61" s="121"/>
      <c r="NE61" s="121"/>
      <c r="NF61" s="121"/>
      <c r="NG61" s="121"/>
      <c r="NH61" s="121"/>
      <c r="NI61" s="121"/>
      <c r="NJ61" s="121"/>
      <c r="NK61" s="121"/>
      <c r="NL61" s="121"/>
      <c r="NM61" s="121"/>
      <c r="NN61" s="121"/>
      <c r="NO61" s="121"/>
      <c r="NP61" s="121"/>
      <c r="NQ61" s="121"/>
      <c r="NR61" s="121"/>
      <c r="NS61" s="121"/>
      <c r="NT61" s="121"/>
      <c r="NU61" s="121"/>
      <c r="NV61" s="121"/>
      <c r="NW61" s="121"/>
      <c r="NX61" s="121"/>
      <c r="NY61" s="121"/>
      <c r="NZ61" s="121"/>
      <c r="OA61" s="122"/>
    </row>
    <row r="62" spans="1:391" s="123" customFormat="1" ht="36" hidden="1" customHeight="1">
      <c r="A62" s="120"/>
      <c r="B62" s="194"/>
      <c r="C62" s="18"/>
      <c r="D62" s="18"/>
      <c r="E62" s="18"/>
      <c r="F62" s="18"/>
      <c r="G62" s="18"/>
      <c r="H62" s="20"/>
      <c r="I62" s="20"/>
      <c r="J62" s="20"/>
      <c r="K62" s="20"/>
      <c r="L62" s="121"/>
      <c r="M62" s="121"/>
      <c r="N62" s="121"/>
      <c r="O62" s="121"/>
      <c r="P62" s="121"/>
      <c r="Q62" s="121"/>
      <c r="R62" s="121"/>
      <c r="S62" s="97"/>
      <c r="T62" s="97"/>
      <c r="U62" s="97"/>
      <c r="V62" s="97"/>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1"/>
      <c r="CM62" s="121"/>
      <c r="CN62" s="121"/>
      <c r="CO62" s="121"/>
      <c r="CP62" s="121"/>
      <c r="CQ62" s="121"/>
      <c r="CR62" s="121"/>
      <c r="CS62" s="121"/>
      <c r="CT62" s="121"/>
      <c r="CU62" s="121"/>
      <c r="CV62" s="121"/>
      <c r="CW62" s="121"/>
      <c r="CX62" s="121"/>
      <c r="CY62" s="121"/>
      <c r="CZ62" s="121"/>
      <c r="DA62" s="121"/>
      <c r="DB62" s="121"/>
      <c r="DC62" s="121"/>
      <c r="DD62" s="121"/>
      <c r="DE62" s="121"/>
      <c r="DF62" s="121"/>
      <c r="DG62" s="121"/>
      <c r="DH62" s="121"/>
      <c r="DI62" s="121"/>
      <c r="DJ62" s="121"/>
      <c r="DK62" s="121"/>
      <c r="DL62" s="121"/>
      <c r="DM62" s="121"/>
      <c r="DN62" s="121"/>
      <c r="DO62" s="121"/>
      <c r="DP62" s="121"/>
      <c r="DQ62" s="121"/>
      <c r="DR62" s="121"/>
      <c r="DS62" s="121"/>
      <c r="DT62" s="121"/>
      <c r="DU62" s="121"/>
      <c r="DV62" s="121"/>
      <c r="DW62" s="121"/>
      <c r="DX62" s="121"/>
      <c r="DY62" s="121"/>
      <c r="DZ62" s="121"/>
      <c r="EA62" s="121"/>
      <c r="EB62" s="121"/>
      <c r="EC62" s="121"/>
      <c r="ED62" s="121"/>
      <c r="EE62" s="121"/>
      <c r="EF62" s="121"/>
      <c r="EG62" s="121"/>
      <c r="EH62" s="121"/>
      <c r="EI62" s="121"/>
      <c r="EJ62" s="121"/>
      <c r="EK62" s="121"/>
      <c r="EL62" s="121"/>
      <c r="EM62" s="121"/>
      <c r="EN62" s="121"/>
      <c r="EO62" s="121"/>
      <c r="EP62" s="121"/>
      <c r="EQ62" s="121"/>
      <c r="ER62" s="121"/>
      <c r="ES62" s="121"/>
      <c r="ET62" s="121"/>
      <c r="EU62" s="121"/>
      <c r="EV62" s="121"/>
      <c r="EW62" s="121"/>
      <c r="EX62" s="121"/>
      <c r="EY62" s="121"/>
      <c r="EZ62" s="121"/>
      <c r="FA62" s="121"/>
      <c r="FB62" s="121"/>
      <c r="FC62" s="121"/>
      <c r="FD62" s="121"/>
      <c r="FE62" s="121"/>
      <c r="FF62" s="121"/>
      <c r="FG62" s="121"/>
      <c r="FH62" s="121"/>
      <c r="FI62" s="121"/>
      <c r="FJ62" s="121"/>
      <c r="FK62" s="121"/>
      <c r="FL62" s="121"/>
      <c r="FM62" s="121"/>
      <c r="FN62" s="121"/>
      <c r="FO62" s="121"/>
      <c r="FP62" s="121"/>
      <c r="FQ62" s="121"/>
      <c r="FR62" s="121"/>
      <c r="FS62" s="121"/>
      <c r="FT62" s="121"/>
      <c r="FU62" s="121"/>
      <c r="FV62" s="121"/>
      <c r="FW62" s="121"/>
      <c r="FX62" s="121"/>
      <c r="FY62" s="121"/>
      <c r="FZ62" s="121"/>
      <c r="GA62" s="121"/>
      <c r="GB62" s="121"/>
      <c r="GC62" s="121"/>
      <c r="GD62" s="121"/>
      <c r="GE62" s="121"/>
      <c r="GF62" s="121"/>
      <c r="GG62" s="121"/>
      <c r="GH62" s="121"/>
      <c r="GI62" s="121"/>
      <c r="GJ62" s="121"/>
      <c r="GK62" s="121"/>
      <c r="GL62" s="121"/>
      <c r="GM62" s="121"/>
      <c r="GN62" s="121"/>
      <c r="GO62" s="121"/>
      <c r="GP62" s="121"/>
      <c r="GQ62" s="121"/>
      <c r="GR62" s="121"/>
      <c r="GS62" s="121"/>
      <c r="GT62" s="121"/>
      <c r="GU62" s="121"/>
      <c r="GV62" s="121"/>
      <c r="GW62" s="121"/>
      <c r="GX62" s="121"/>
      <c r="GY62" s="121"/>
      <c r="GZ62" s="121"/>
      <c r="HA62" s="121"/>
      <c r="HB62" s="121"/>
      <c r="HC62" s="121"/>
      <c r="HD62" s="121"/>
      <c r="HE62" s="121"/>
      <c r="HF62" s="121"/>
      <c r="HG62" s="121"/>
      <c r="HH62" s="121"/>
      <c r="HI62" s="121"/>
      <c r="HJ62" s="121"/>
      <c r="HK62" s="121"/>
      <c r="HL62" s="121"/>
      <c r="HM62" s="121"/>
      <c r="HN62" s="121"/>
      <c r="HO62" s="121"/>
      <c r="HP62" s="121"/>
      <c r="HQ62" s="121"/>
      <c r="HR62" s="121"/>
      <c r="HS62" s="121"/>
      <c r="HT62" s="121"/>
      <c r="HU62" s="121"/>
      <c r="HV62" s="121"/>
      <c r="HW62" s="121"/>
      <c r="HX62" s="121"/>
      <c r="HY62" s="121"/>
      <c r="HZ62" s="121"/>
      <c r="IA62" s="121"/>
      <c r="IB62" s="121"/>
      <c r="IC62" s="121"/>
      <c r="ID62" s="121"/>
      <c r="IE62" s="121"/>
      <c r="IF62" s="121"/>
      <c r="IG62" s="121"/>
      <c r="IH62" s="121"/>
      <c r="II62" s="121"/>
      <c r="IJ62" s="121"/>
      <c r="IK62" s="121"/>
      <c r="IL62" s="121"/>
      <c r="IM62" s="121"/>
      <c r="IN62" s="121"/>
      <c r="IO62" s="121"/>
      <c r="IP62" s="121"/>
      <c r="IQ62" s="121"/>
      <c r="IR62" s="121"/>
      <c r="IS62" s="121"/>
      <c r="IT62" s="121"/>
      <c r="IU62" s="121"/>
      <c r="IV62" s="121"/>
      <c r="IW62" s="121"/>
      <c r="IX62" s="121"/>
      <c r="IY62" s="121"/>
      <c r="IZ62" s="121"/>
      <c r="JA62" s="121"/>
      <c r="JB62" s="121"/>
      <c r="JC62" s="121"/>
      <c r="JD62" s="121"/>
      <c r="JE62" s="121"/>
      <c r="JF62" s="121"/>
      <c r="JG62" s="121"/>
      <c r="JH62" s="121"/>
      <c r="JI62" s="121"/>
      <c r="JJ62" s="121"/>
      <c r="JK62" s="121"/>
      <c r="JL62" s="121"/>
      <c r="JM62" s="121"/>
      <c r="JN62" s="121"/>
      <c r="JO62" s="121"/>
      <c r="JP62" s="121"/>
      <c r="JQ62" s="121"/>
      <c r="JR62" s="121"/>
      <c r="JS62" s="121"/>
      <c r="JT62" s="121"/>
      <c r="JU62" s="121"/>
      <c r="JV62" s="121"/>
      <c r="JW62" s="121"/>
      <c r="JX62" s="121"/>
      <c r="JY62" s="121"/>
      <c r="JZ62" s="121"/>
      <c r="KA62" s="121"/>
      <c r="KB62" s="121"/>
      <c r="KC62" s="121"/>
      <c r="KD62" s="121"/>
      <c r="KE62" s="121"/>
      <c r="KF62" s="121"/>
      <c r="KG62" s="121"/>
      <c r="KH62" s="121"/>
      <c r="KI62" s="121"/>
      <c r="KJ62" s="121"/>
      <c r="KK62" s="121"/>
      <c r="KL62" s="121"/>
      <c r="KM62" s="121"/>
      <c r="KN62" s="121"/>
      <c r="KO62" s="121"/>
      <c r="KP62" s="121"/>
      <c r="KQ62" s="121"/>
      <c r="KR62" s="121"/>
      <c r="KS62" s="121"/>
      <c r="KT62" s="121"/>
      <c r="KU62" s="121"/>
      <c r="KV62" s="121"/>
      <c r="KW62" s="121"/>
      <c r="KX62" s="121"/>
      <c r="KY62" s="121"/>
      <c r="KZ62" s="121"/>
      <c r="LA62" s="121"/>
      <c r="LB62" s="121"/>
      <c r="LC62" s="121"/>
      <c r="LD62" s="121"/>
      <c r="LE62" s="121"/>
      <c r="LF62" s="121"/>
      <c r="LG62" s="121"/>
      <c r="LH62" s="121"/>
      <c r="LI62" s="121"/>
      <c r="LJ62" s="121"/>
      <c r="LK62" s="121"/>
      <c r="LL62" s="121"/>
      <c r="LM62" s="121"/>
      <c r="LN62" s="121"/>
      <c r="LO62" s="121"/>
      <c r="LP62" s="121"/>
      <c r="LQ62" s="121"/>
      <c r="LR62" s="121"/>
      <c r="LS62" s="121"/>
      <c r="LT62" s="121"/>
      <c r="LU62" s="121"/>
      <c r="LV62" s="121"/>
      <c r="LW62" s="121"/>
      <c r="LX62" s="121"/>
      <c r="LY62" s="121"/>
      <c r="LZ62" s="121"/>
      <c r="MA62" s="121"/>
      <c r="MB62" s="121"/>
      <c r="MC62" s="121"/>
      <c r="MD62" s="121"/>
      <c r="ME62" s="121"/>
      <c r="MF62" s="121"/>
      <c r="MG62" s="121"/>
      <c r="MH62" s="121"/>
      <c r="MI62" s="121"/>
      <c r="MJ62" s="121"/>
      <c r="MK62" s="121"/>
      <c r="ML62" s="121"/>
      <c r="MM62" s="121"/>
      <c r="MN62" s="121"/>
      <c r="MO62" s="121"/>
      <c r="MP62" s="121"/>
      <c r="MQ62" s="121"/>
      <c r="MR62" s="121"/>
      <c r="MS62" s="121"/>
      <c r="MT62" s="121"/>
      <c r="MU62" s="121"/>
      <c r="MV62" s="121"/>
      <c r="MW62" s="121"/>
      <c r="MX62" s="121"/>
      <c r="MY62" s="121"/>
      <c r="MZ62" s="121"/>
      <c r="NA62" s="121"/>
      <c r="NB62" s="121"/>
      <c r="NC62" s="121"/>
      <c r="ND62" s="121"/>
      <c r="NE62" s="121"/>
      <c r="NF62" s="121"/>
      <c r="NG62" s="121"/>
      <c r="NH62" s="121"/>
      <c r="NI62" s="121"/>
      <c r="NJ62" s="121"/>
      <c r="NK62" s="121"/>
      <c r="NL62" s="121"/>
      <c r="NM62" s="121"/>
      <c r="NN62" s="121"/>
      <c r="NO62" s="121"/>
      <c r="NP62" s="121"/>
      <c r="NQ62" s="121"/>
      <c r="NR62" s="121"/>
      <c r="NS62" s="121"/>
      <c r="NT62" s="121"/>
      <c r="NU62" s="121"/>
      <c r="NV62" s="121"/>
      <c r="NW62" s="121"/>
      <c r="NX62" s="121"/>
      <c r="NY62" s="121"/>
      <c r="NZ62" s="121"/>
      <c r="OA62" s="122"/>
    </row>
    <row r="63" spans="1:391" s="123" customFormat="1" ht="36" customHeight="1">
      <c r="A63" s="120"/>
      <c r="B63" s="206" t="s">
        <v>12</v>
      </c>
      <c r="C63" s="207"/>
      <c r="D63" s="207"/>
      <c r="E63" s="207"/>
      <c r="F63" s="207"/>
      <c r="G63" s="208"/>
      <c r="H63" s="79">
        <f t="shared" ref="H63" si="34">H61+H62</f>
        <v>30583.8</v>
      </c>
      <c r="I63" s="79">
        <f t="shared" ref="I63" si="35">I61+I62</f>
        <v>33825.699999999997</v>
      </c>
      <c r="J63" s="79">
        <f t="shared" ref="J63" si="36">J61+J62</f>
        <v>34840.5</v>
      </c>
      <c r="K63" s="79">
        <f t="shared" ref="K63" si="37">K61+K62</f>
        <v>36687</v>
      </c>
      <c r="L63" s="121"/>
      <c r="M63" s="121"/>
      <c r="N63" s="121"/>
      <c r="O63" s="121"/>
      <c r="P63" s="121"/>
      <c r="Q63" s="121"/>
      <c r="R63" s="121"/>
      <c r="S63" s="97"/>
      <c r="T63" s="97"/>
      <c r="U63" s="97"/>
      <c r="V63" s="97"/>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21"/>
      <c r="CI63" s="121"/>
      <c r="CJ63" s="121"/>
      <c r="CK63" s="121"/>
      <c r="CL63" s="121"/>
      <c r="CM63" s="121"/>
      <c r="CN63" s="121"/>
      <c r="CO63" s="121"/>
      <c r="CP63" s="121"/>
      <c r="CQ63" s="121"/>
      <c r="CR63" s="121"/>
      <c r="CS63" s="121"/>
      <c r="CT63" s="121"/>
      <c r="CU63" s="121"/>
      <c r="CV63" s="121"/>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X63" s="121"/>
      <c r="FY63" s="121"/>
      <c r="FZ63" s="121"/>
      <c r="GA63" s="121"/>
      <c r="GB63" s="121"/>
      <c r="GC63" s="121"/>
      <c r="GD63" s="121"/>
      <c r="GE63" s="121"/>
      <c r="GF63" s="121"/>
      <c r="GG63" s="121"/>
      <c r="GH63" s="121"/>
      <c r="GI63" s="121"/>
      <c r="GJ63" s="121"/>
      <c r="GK63" s="121"/>
      <c r="GL63" s="121"/>
      <c r="GM63" s="121"/>
      <c r="GN63" s="121"/>
      <c r="GO63" s="121"/>
      <c r="GP63" s="121"/>
      <c r="GQ63" s="121"/>
      <c r="GR63" s="121"/>
      <c r="GS63" s="121"/>
      <c r="GT63" s="121"/>
      <c r="GU63" s="121"/>
      <c r="GV63" s="121"/>
      <c r="GW63" s="121"/>
      <c r="GX63" s="121"/>
      <c r="GY63" s="121"/>
      <c r="GZ63" s="121"/>
      <c r="HA63" s="121"/>
      <c r="HB63" s="121"/>
      <c r="HC63" s="121"/>
      <c r="HD63" s="121"/>
      <c r="HE63" s="121"/>
      <c r="HF63" s="121"/>
      <c r="HG63" s="121"/>
      <c r="HH63" s="121"/>
      <c r="HI63" s="121"/>
      <c r="HJ63" s="121"/>
      <c r="HK63" s="121"/>
      <c r="HL63" s="121"/>
      <c r="HM63" s="121"/>
      <c r="HN63" s="121"/>
      <c r="HO63" s="121"/>
      <c r="HP63" s="121"/>
      <c r="HQ63" s="121"/>
      <c r="HR63" s="121"/>
      <c r="HS63" s="121"/>
      <c r="HT63" s="121"/>
      <c r="HU63" s="121"/>
      <c r="HV63" s="121"/>
      <c r="HW63" s="121"/>
      <c r="HX63" s="121"/>
      <c r="HY63" s="121"/>
      <c r="HZ63" s="121"/>
      <c r="IA63" s="121"/>
      <c r="IB63" s="121"/>
      <c r="IC63" s="121"/>
      <c r="ID63" s="121"/>
      <c r="IE63" s="121"/>
      <c r="IF63" s="121"/>
      <c r="IG63" s="121"/>
      <c r="IH63" s="121"/>
      <c r="II63" s="121"/>
      <c r="IJ63" s="121"/>
      <c r="IK63" s="121"/>
      <c r="IL63" s="121"/>
      <c r="IM63" s="121"/>
      <c r="IN63" s="121"/>
      <c r="IO63" s="121"/>
      <c r="IP63" s="121"/>
      <c r="IQ63" s="121"/>
      <c r="IR63" s="121"/>
      <c r="IS63" s="121"/>
      <c r="IT63" s="121"/>
      <c r="IU63" s="121"/>
      <c r="IV63" s="121"/>
      <c r="IW63" s="121"/>
      <c r="IX63" s="121"/>
      <c r="IY63" s="121"/>
      <c r="IZ63" s="121"/>
      <c r="JA63" s="121"/>
      <c r="JB63" s="121"/>
      <c r="JC63" s="121"/>
      <c r="JD63" s="121"/>
      <c r="JE63" s="121"/>
      <c r="JF63" s="121"/>
      <c r="JG63" s="121"/>
      <c r="JH63" s="121"/>
      <c r="JI63" s="121"/>
      <c r="JJ63" s="121"/>
      <c r="JK63" s="121"/>
      <c r="JL63" s="121"/>
      <c r="JM63" s="121"/>
      <c r="JN63" s="121"/>
      <c r="JO63" s="121"/>
      <c r="JP63" s="121"/>
      <c r="JQ63" s="121"/>
      <c r="JR63" s="121"/>
      <c r="JS63" s="121"/>
      <c r="JT63" s="121"/>
      <c r="JU63" s="121"/>
      <c r="JV63" s="121"/>
      <c r="JW63" s="121"/>
      <c r="JX63" s="121"/>
      <c r="JY63" s="121"/>
      <c r="JZ63" s="121"/>
      <c r="KA63" s="121"/>
      <c r="KB63" s="121"/>
      <c r="KC63" s="121"/>
      <c r="KD63" s="121"/>
      <c r="KE63" s="121"/>
      <c r="KF63" s="121"/>
      <c r="KG63" s="121"/>
      <c r="KH63" s="121"/>
      <c r="KI63" s="121"/>
      <c r="KJ63" s="121"/>
      <c r="KK63" s="121"/>
      <c r="KL63" s="121"/>
      <c r="KM63" s="121"/>
      <c r="KN63" s="121"/>
      <c r="KO63" s="121"/>
      <c r="KP63" s="121"/>
      <c r="KQ63" s="121"/>
      <c r="KR63" s="121"/>
      <c r="KS63" s="121"/>
      <c r="KT63" s="121"/>
      <c r="KU63" s="121"/>
      <c r="KV63" s="121"/>
      <c r="KW63" s="121"/>
      <c r="KX63" s="121"/>
      <c r="KY63" s="121"/>
      <c r="KZ63" s="121"/>
      <c r="LA63" s="121"/>
      <c r="LB63" s="121"/>
      <c r="LC63" s="121"/>
      <c r="LD63" s="121"/>
      <c r="LE63" s="121"/>
      <c r="LF63" s="121"/>
      <c r="LG63" s="121"/>
      <c r="LH63" s="121"/>
      <c r="LI63" s="121"/>
      <c r="LJ63" s="121"/>
      <c r="LK63" s="121"/>
      <c r="LL63" s="121"/>
      <c r="LM63" s="121"/>
      <c r="LN63" s="121"/>
      <c r="LO63" s="121"/>
      <c r="LP63" s="121"/>
      <c r="LQ63" s="121"/>
      <c r="LR63" s="121"/>
      <c r="LS63" s="121"/>
      <c r="LT63" s="121"/>
      <c r="LU63" s="121"/>
      <c r="LV63" s="121"/>
      <c r="LW63" s="121"/>
      <c r="LX63" s="121"/>
      <c r="LY63" s="121"/>
      <c r="LZ63" s="121"/>
      <c r="MA63" s="121"/>
      <c r="MB63" s="121"/>
      <c r="MC63" s="121"/>
      <c r="MD63" s="121"/>
      <c r="ME63" s="121"/>
      <c r="MF63" s="121"/>
      <c r="MG63" s="121"/>
      <c r="MH63" s="121"/>
      <c r="MI63" s="121"/>
      <c r="MJ63" s="121"/>
      <c r="MK63" s="121"/>
      <c r="ML63" s="121"/>
      <c r="MM63" s="121"/>
      <c r="MN63" s="121"/>
      <c r="MO63" s="121"/>
      <c r="MP63" s="121"/>
      <c r="MQ63" s="121"/>
      <c r="MR63" s="121"/>
      <c r="MS63" s="121"/>
      <c r="MT63" s="121"/>
      <c r="MU63" s="121"/>
      <c r="MV63" s="121"/>
      <c r="MW63" s="121"/>
      <c r="MX63" s="121"/>
      <c r="MY63" s="121"/>
      <c r="MZ63" s="121"/>
      <c r="NA63" s="121"/>
      <c r="NB63" s="121"/>
      <c r="NC63" s="121"/>
      <c r="ND63" s="121"/>
      <c r="NE63" s="121"/>
      <c r="NF63" s="121"/>
      <c r="NG63" s="121"/>
      <c r="NH63" s="121"/>
      <c r="NI63" s="121"/>
      <c r="NJ63" s="121"/>
      <c r="NK63" s="121"/>
      <c r="NL63" s="121"/>
      <c r="NM63" s="121"/>
      <c r="NN63" s="121"/>
      <c r="NO63" s="121"/>
      <c r="NP63" s="121"/>
      <c r="NQ63" s="121"/>
      <c r="NR63" s="121"/>
      <c r="NS63" s="121"/>
      <c r="NT63" s="121"/>
      <c r="NU63" s="121"/>
      <c r="NV63" s="121"/>
      <c r="NW63" s="121"/>
      <c r="NX63" s="121"/>
      <c r="NY63" s="121"/>
      <c r="NZ63" s="121"/>
      <c r="OA63" s="122"/>
    </row>
    <row r="64" spans="1:391" s="123" customFormat="1" ht="67.5" customHeight="1">
      <c r="A64" s="120"/>
      <c r="B64" s="194" t="s">
        <v>90</v>
      </c>
      <c r="C64" s="19" t="s">
        <v>50</v>
      </c>
      <c r="D64" s="19" t="s">
        <v>51</v>
      </c>
      <c r="E64" s="19" t="s">
        <v>91</v>
      </c>
      <c r="F64" s="19" t="s">
        <v>160</v>
      </c>
      <c r="G64" s="19" t="s">
        <v>53</v>
      </c>
      <c r="H64" s="26">
        <v>1419.6</v>
      </c>
      <c r="I64" s="27">
        <v>1570.1</v>
      </c>
      <c r="J64" s="20">
        <v>1617.2</v>
      </c>
      <c r="K64" s="20">
        <v>1702.9</v>
      </c>
      <c r="L64" s="121"/>
      <c r="M64" s="121"/>
      <c r="N64" s="121"/>
      <c r="O64" s="121"/>
      <c r="P64" s="121"/>
      <c r="Q64" s="121"/>
      <c r="R64" s="121"/>
      <c r="S64" s="97"/>
      <c r="T64" s="97"/>
      <c r="U64" s="97"/>
      <c r="V64" s="97"/>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21"/>
      <c r="BY64" s="121"/>
      <c r="BZ64" s="121"/>
      <c r="CA64" s="121"/>
      <c r="CB64" s="121"/>
      <c r="CC64" s="121"/>
      <c r="CD64" s="121"/>
      <c r="CE64" s="121"/>
      <c r="CF64" s="121"/>
      <c r="CG64" s="121"/>
      <c r="CH64" s="121"/>
      <c r="CI64" s="121"/>
      <c r="CJ64" s="121"/>
      <c r="CK64" s="121"/>
      <c r="CL64" s="121"/>
      <c r="CM64" s="121"/>
      <c r="CN64" s="121"/>
      <c r="CO64" s="121"/>
      <c r="CP64" s="121"/>
      <c r="CQ64" s="121"/>
      <c r="CR64" s="121"/>
      <c r="CS64" s="121"/>
      <c r="CT64" s="121"/>
      <c r="CU64" s="121"/>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X64" s="121"/>
      <c r="FY64" s="121"/>
      <c r="FZ64" s="121"/>
      <c r="GA64" s="121"/>
      <c r="GB64" s="121"/>
      <c r="GC64" s="121"/>
      <c r="GD64" s="121"/>
      <c r="GE64" s="121"/>
      <c r="GF64" s="121"/>
      <c r="GG64" s="121"/>
      <c r="GH64" s="121"/>
      <c r="GI64" s="121"/>
      <c r="GJ64" s="121"/>
      <c r="GK64" s="121"/>
      <c r="GL64" s="121"/>
      <c r="GM64" s="121"/>
      <c r="GN64" s="121"/>
      <c r="GO64" s="121"/>
      <c r="GP64" s="121"/>
      <c r="GQ64" s="121"/>
      <c r="GR64" s="121"/>
      <c r="GS64" s="121"/>
      <c r="GT64" s="121"/>
      <c r="GU64" s="121"/>
      <c r="GV64" s="121"/>
      <c r="GW64" s="121"/>
      <c r="GX64" s="121"/>
      <c r="GY64" s="121"/>
      <c r="GZ64" s="121"/>
      <c r="HA64" s="121"/>
      <c r="HB64" s="121"/>
      <c r="HC64" s="121"/>
      <c r="HD64" s="121"/>
      <c r="HE64" s="121"/>
      <c r="HF64" s="121"/>
      <c r="HG64" s="121"/>
      <c r="HH64" s="121"/>
      <c r="HI64" s="121"/>
      <c r="HJ64" s="121"/>
      <c r="HK64" s="121"/>
      <c r="HL64" s="121"/>
      <c r="HM64" s="121"/>
      <c r="HN64" s="121"/>
      <c r="HO64" s="121"/>
      <c r="HP64" s="121"/>
      <c r="HQ64" s="121"/>
      <c r="HR64" s="121"/>
      <c r="HS64" s="121"/>
      <c r="HT64" s="121"/>
      <c r="HU64" s="121"/>
      <c r="HV64" s="121"/>
      <c r="HW64" s="121"/>
      <c r="HX64" s="121"/>
      <c r="HY64" s="121"/>
      <c r="HZ64" s="121"/>
      <c r="IA64" s="121"/>
      <c r="IB64" s="121"/>
      <c r="IC64" s="121"/>
      <c r="ID64" s="121"/>
      <c r="IE64" s="121"/>
      <c r="IF64" s="121"/>
      <c r="IG64" s="121"/>
      <c r="IH64" s="121"/>
      <c r="II64" s="121"/>
      <c r="IJ64" s="121"/>
      <c r="IK64" s="121"/>
      <c r="IL64" s="121"/>
      <c r="IM64" s="121"/>
      <c r="IN64" s="121"/>
      <c r="IO64" s="121"/>
      <c r="IP64" s="121"/>
      <c r="IQ64" s="121"/>
      <c r="IR64" s="121"/>
      <c r="IS64" s="121"/>
      <c r="IT64" s="121"/>
      <c r="IU64" s="121"/>
      <c r="IV64" s="121"/>
      <c r="IW64" s="121"/>
      <c r="IX64" s="121"/>
      <c r="IY64" s="121"/>
      <c r="IZ64" s="121"/>
      <c r="JA64" s="121"/>
      <c r="JB64" s="121"/>
      <c r="JC64" s="121"/>
      <c r="JD64" s="121"/>
      <c r="JE64" s="121"/>
      <c r="JF64" s="121"/>
      <c r="JG64" s="121"/>
      <c r="JH64" s="121"/>
      <c r="JI64" s="121"/>
      <c r="JJ64" s="121"/>
      <c r="JK64" s="121"/>
      <c r="JL64" s="121"/>
      <c r="JM64" s="121"/>
      <c r="JN64" s="121"/>
      <c r="JO64" s="121"/>
      <c r="JP64" s="121"/>
      <c r="JQ64" s="121"/>
      <c r="JR64" s="121"/>
      <c r="JS64" s="121"/>
      <c r="JT64" s="121"/>
      <c r="JU64" s="121"/>
      <c r="JV64" s="121"/>
      <c r="JW64" s="121"/>
      <c r="JX64" s="121"/>
      <c r="JY64" s="121"/>
      <c r="JZ64" s="121"/>
      <c r="KA64" s="121"/>
      <c r="KB64" s="121"/>
      <c r="KC64" s="121"/>
      <c r="KD64" s="121"/>
      <c r="KE64" s="121"/>
      <c r="KF64" s="121"/>
      <c r="KG64" s="121"/>
      <c r="KH64" s="121"/>
      <c r="KI64" s="121"/>
      <c r="KJ64" s="121"/>
      <c r="KK64" s="121"/>
      <c r="KL64" s="121"/>
      <c r="KM64" s="121"/>
      <c r="KN64" s="121"/>
      <c r="KO64" s="121"/>
      <c r="KP64" s="121"/>
      <c r="KQ64" s="121"/>
      <c r="KR64" s="121"/>
      <c r="KS64" s="121"/>
      <c r="KT64" s="121"/>
      <c r="KU64" s="121"/>
      <c r="KV64" s="121"/>
      <c r="KW64" s="121"/>
      <c r="KX64" s="121"/>
      <c r="KY64" s="121"/>
      <c r="KZ64" s="121"/>
      <c r="LA64" s="121"/>
      <c r="LB64" s="121"/>
      <c r="LC64" s="121"/>
      <c r="LD64" s="121"/>
      <c r="LE64" s="121"/>
      <c r="LF64" s="121"/>
      <c r="LG64" s="121"/>
      <c r="LH64" s="121"/>
      <c r="LI64" s="121"/>
      <c r="LJ64" s="121"/>
      <c r="LK64" s="121"/>
      <c r="LL64" s="121"/>
      <c r="LM64" s="121"/>
      <c r="LN64" s="121"/>
      <c r="LO64" s="121"/>
      <c r="LP64" s="121"/>
      <c r="LQ64" s="121"/>
      <c r="LR64" s="121"/>
      <c r="LS64" s="121"/>
      <c r="LT64" s="121"/>
      <c r="LU64" s="121"/>
      <c r="LV64" s="121"/>
      <c r="LW64" s="121"/>
      <c r="LX64" s="121"/>
      <c r="LY64" s="121"/>
      <c r="LZ64" s="121"/>
      <c r="MA64" s="121"/>
      <c r="MB64" s="121"/>
      <c r="MC64" s="121"/>
      <c r="MD64" s="121"/>
      <c r="ME64" s="121"/>
      <c r="MF64" s="121"/>
      <c r="MG64" s="121"/>
      <c r="MH64" s="121"/>
      <c r="MI64" s="121"/>
      <c r="MJ64" s="121"/>
      <c r="MK64" s="121"/>
      <c r="ML64" s="121"/>
      <c r="MM64" s="121"/>
      <c r="MN64" s="121"/>
      <c r="MO64" s="121"/>
      <c r="MP64" s="121"/>
      <c r="MQ64" s="121"/>
      <c r="MR64" s="121"/>
      <c r="MS64" s="121"/>
      <c r="MT64" s="121"/>
      <c r="MU64" s="121"/>
      <c r="MV64" s="121"/>
      <c r="MW64" s="121"/>
      <c r="MX64" s="121"/>
      <c r="MY64" s="121"/>
      <c r="MZ64" s="121"/>
      <c r="NA64" s="121"/>
      <c r="NB64" s="121"/>
      <c r="NC64" s="121"/>
      <c r="ND64" s="121"/>
      <c r="NE64" s="121"/>
      <c r="NF64" s="121"/>
      <c r="NG64" s="121"/>
      <c r="NH64" s="121"/>
      <c r="NI64" s="121"/>
      <c r="NJ64" s="121"/>
      <c r="NK64" s="121"/>
      <c r="NL64" s="121"/>
      <c r="NM64" s="121"/>
      <c r="NN64" s="121"/>
      <c r="NO64" s="121"/>
      <c r="NP64" s="121"/>
      <c r="NQ64" s="121"/>
      <c r="NR64" s="121"/>
      <c r="NS64" s="121"/>
      <c r="NT64" s="121"/>
      <c r="NU64" s="121"/>
      <c r="NV64" s="121"/>
      <c r="NW64" s="121"/>
      <c r="NX64" s="121"/>
      <c r="NY64" s="121"/>
      <c r="NZ64" s="121"/>
      <c r="OA64" s="122"/>
    </row>
    <row r="65" spans="1:391" s="123" customFormat="1" ht="36" hidden="1" customHeight="1">
      <c r="A65" s="120"/>
      <c r="B65" s="194"/>
      <c r="C65" s="18"/>
      <c r="D65" s="18"/>
      <c r="E65" s="18"/>
      <c r="F65" s="18"/>
      <c r="G65" s="18"/>
      <c r="H65" s="20"/>
      <c r="I65" s="20"/>
      <c r="J65" s="20"/>
      <c r="K65" s="20"/>
      <c r="L65" s="121"/>
      <c r="M65" s="121"/>
      <c r="N65" s="121"/>
      <c r="O65" s="121"/>
      <c r="P65" s="121"/>
      <c r="Q65" s="121"/>
      <c r="R65" s="121"/>
      <c r="S65" s="97"/>
      <c r="T65" s="97"/>
      <c r="U65" s="97"/>
      <c r="V65" s="97"/>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1"/>
      <c r="CA65" s="121"/>
      <c r="CB65" s="121"/>
      <c r="CC65" s="121"/>
      <c r="CD65" s="121"/>
      <c r="CE65" s="121"/>
      <c r="CF65" s="121"/>
      <c r="CG65" s="121"/>
      <c r="CH65" s="121"/>
      <c r="CI65" s="121"/>
      <c r="CJ65" s="121"/>
      <c r="CK65" s="121"/>
      <c r="CL65" s="121"/>
      <c r="CM65" s="121"/>
      <c r="CN65" s="121"/>
      <c r="CO65" s="121"/>
      <c r="CP65" s="121"/>
      <c r="CQ65" s="121"/>
      <c r="CR65" s="121"/>
      <c r="CS65" s="121"/>
      <c r="CT65" s="121"/>
      <c r="CU65" s="121"/>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X65" s="121"/>
      <c r="FY65" s="121"/>
      <c r="FZ65" s="121"/>
      <c r="GA65" s="121"/>
      <c r="GB65" s="121"/>
      <c r="GC65" s="121"/>
      <c r="GD65" s="121"/>
      <c r="GE65" s="121"/>
      <c r="GF65" s="121"/>
      <c r="GG65" s="121"/>
      <c r="GH65" s="121"/>
      <c r="GI65" s="121"/>
      <c r="GJ65" s="121"/>
      <c r="GK65" s="121"/>
      <c r="GL65" s="121"/>
      <c r="GM65" s="121"/>
      <c r="GN65" s="121"/>
      <c r="GO65" s="121"/>
      <c r="GP65" s="121"/>
      <c r="GQ65" s="121"/>
      <c r="GR65" s="121"/>
      <c r="GS65" s="121"/>
      <c r="GT65" s="121"/>
      <c r="GU65" s="121"/>
      <c r="GV65" s="121"/>
      <c r="GW65" s="121"/>
      <c r="GX65" s="121"/>
      <c r="GY65" s="121"/>
      <c r="GZ65" s="121"/>
      <c r="HA65" s="121"/>
      <c r="HB65" s="121"/>
      <c r="HC65" s="121"/>
      <c r="HD65" s="121"/>
      <c r="HE65" s="121"/>
      <c r="HF65" s="121"/>
      <c r="HG65" s="121"/>
      <c r="HH65" s="121"/>
      <c r="HI65" s="121"/>
      <c r="HJ65" s="121"/>
      <c r="HK65" s="121"/>
      <c r="HL65" s="121"/>
      <c r="HM65" s="121"/>
      <c r="HN65" s="121"/>
      <c r="HO65" s="121"/>
      <c r="HP65" s="121"/>
      <c r="HQ65" s="121"/>
      <c r="HR65" s="121"/>
      <c r="HS65" s="121"/>
      <c r="HT65" s="121"/>
      <c r="HU65" s="121"/>
      <c r="HV65" s="121"/>
      <c r="HW65" s="121"/>
      <c r="HX65" s="121"/>
      <c r="HY65" s="121"/>
      <c r="HZ65" s="121"/>
      <c r="IA65" s="121"/>
      <c r="IB65" s="121"/>
      <c r="IC65" s="121"/>
      <c r="ID65" s="121"/>
      <c r="IE65" s="121"/>
      <c r="IF65" s="121"/>
      <c r="IG65" s="121"/>
      <c r="IH65" s="121"/>
      <c r="II65" s="121"/>
      <c r="IJ65" s="121"/>
      <c r="IK65" s="121"/>
      <c r="IL65" s="121"/>
      <c r="IM65" s="121"/>
      <c r="IN65" s="121"/>
      <c r="IO65" s="121"/>
      <c r="IP65" s="121"/>
      <c r="IQ65" s="121"/>
      <c r="IR65" s="121"/>
      <c r="IS65" s="121"/>
      <c r="IT65" s="121"/>
      <c r="IU65" s="121"/>
      <c r="IV65" s="121"/>
      <c r="IW65" s="121"/>
      <c r="IX65" s="121"/>
      <c r="IY65" s="121"/>
      <c r="IZ65" s="121"/>
      <c r="JA65" s="121"/>
      <c r="JB65" s="121"/>
      <c r="JC65" s="121"/>
      <c r="JD65" s="121"/>
      <c r="JE65" s="121"/>
      <c r="JF65" s="121"/>
      <c r="JG65" s="121"/>
      <c r="JH65" s="121"/>
      <c r="JI65" s="121"/>
      <c r="JJ65" s="121"/>
      <c r="JK65" s="121"/>
      <c r="JL65" s="121"/>
      <c r="JM65" s="121"/>
      <c r="JN65" s="121"/>
      <c r="JO65" s="121"/>
      <c r="JP65" s="121"/>
      <c r="JQ65" s="121"/>
      <c r="JR65" s="121"/>
      <c r="JS65" s="121"/>
      <c r="JT65" s="121"/>
      <c r="JU65" s="121"/>
      <c r="JV65" s="121"/>
      <c r="JW65" s="121"/>
      <c r="JX65" s="121"/>
      <c r="JY65" s="121"/>
      <c r="JZ65" s="121"/>
      <c r="KA65" s="121"/>
      <c r="KB65" s="121"/>
      <c r="KC65" s="121"/>
      <c r="KD65" s="121"/>
      <c r="KE65" s="121"/>
      <c r="KF65" s="121"/>
      <c r="KG65" s="121"/>
      <c r="KH65" s="121"/>
      <c r="KI65" s="121"/>
      <c r="KJ65" s="121"/>
      <c r="KK65" s="121"/>
      <c r="KL65" s="121"/>
      <c r="KM65" s="121"/>
      <c r="KN65" s="121"/>
      <c r="KO65" s="121"/>
      <c r="KP65" s="121"/>
      <c r="KQ65" s="121"/>
      <c r="KR65" s="121"/>
      <c r="KS65" s="121"/>
      <c r="KT65" s="121"/>
      <c r="KU65" s="121"/>
      <c r="KV65" s="121"/>
      <c r="KW65" s="121"/>
      <c r="KX65" s="121"/>
      <c r="KY65" s="121"/>
      <c r="KZ65" s="121"/>
      <c r="LA65" s="121"/>
      <c r="LB65" s="121"/>
      <c r="LC65" s="121"/>
      <c r="LD65" s="121"/>
      <c r="LE65" s="121"/>
      <c r="LF65" s="121"/>
      <c r="LG65" s="121"/>
      <c r="LH65" s="121"/>
      <c r="LI65" s="121"/>
      <c r="LJ65" s="121"/>
      <c r="LK65" s="121"/>
      <c r="LL65" s="121"/>
      <c r="LM65" s="121"/>
      <c r="LN65" s="121"/>
      <c r="LO65" s="121"/>
      <c r="LP65" s="121"/>
      <c r="LQ65" s="121"/>
      <c r="LR65" s="121"/>
      <c r="LS65" s="121"/>
      <c r="LT65" s="121"/>
      <c r="LU65" s="121"/>
      <c r="LV65" s="121"/>
      <c r="LW65" s="121"/>
      <c r="LX65" s="121"/>
      <c r="LY65" s="121"/>
      <c r="LZ65" s="121"/>
      <c r="MA65" s="121"/>
      <c r="MB65" s="121"/>
      <c r="MC65" s="121"/>
      <c r="MD65" s="121"/>
      <c r="ME65" s="121"/>
      <c r="MF65" s="121"/>
      <c r="MG65" s="121"/>
      <c r="MH65" s="121"/>
      <c r="MI65" s="121"/>
      <c r="MJ65" s="121"/>
      <c r="MK65" s="121"/>
      <c r="ML65" s="121"/>
      <c r="MM65" s="121"/>
      <c r="MN65" s="121"/>
      <c r="MO65" s="121"/>
      <c r="MP65" s="121"/>
      <c r="MQ65" s="121"/>
      <c r="MR65" s="121"/>
      <c r="MS65" s="121"/>
      <c r="MT65" s="121"/>
      <c r="MU65" s="121"/>
      <c r="MV65" s="121"/>
      <c r="MW65" s="121"/>
      <c r="MX65" s="121"/>
      <c r="MY65" s="121"/>
      <c r="MZ65" s="121"/>
      <c r="NA65" s="121"/>
      <c r="NB65" s="121"/>
      <c r="NC65" s="121"/>
      <c r="ND65" s="121"/>
      <c r="NE65" s="121"/>
      <c r="NF65" s="121"/>
      <c r="NG65" s="121"/>
      <c r="NH65" s="121"/>
      <c r="NI65" s="121"/>
      <c r="NJ65" s="121"/>
      <c r="NK65" s="121"/>
      <c r="NL65" s="121"/>
      <c r="NM65" s="121"/>
      <c r="NN65" s="121"/>
      <c r="NO65" s="121"/>
      <c r="NP65" s="121"/>
      <c r="NQ65" s="121"/>
      <c r="NR65" s="121"/>
      <c r="NS65" s="121"/>
      <c r="NT65" s="121"/>
      <c r="NU65" s="121"/>
      <c r="NV65" s="121"/>
      <c r="NW65" s="121"/>
      <c r="NX65" s="121"/>
      <c r="NY65" s="121"/>
      <c r="NZ65" s="121"/>
      <c r="OA65" s="122"/>
    </row>
    <row r="66" spans="1:391" s="123" customFormat="1" ht="36" customHeight="1">
      <c r="A66" s="120"/>
      <c r="B66" s="206" t="s">
        <v>12</v>
      </c>
      <c r="C66" s="207"/>
      <c r="D66" s="207"/>
      <c r="E66" s="207"/>
      <c r="F66" s="207"/>
      <c r="G66" s="208"/>
      <c r="H66" s="79">
        <f t="shared" ref="H66" si="38">H64+H65</f>
        <v>1419.6</v>
      </c>
      <c r="I66" s="79">
        <f t="shared" ref="I66" si="39">I64+I65</f>
        <v>1570.1</v>
      </c>
      <c r="J66" s="79">
        <f t="shared" ref="J66" si="40">J64+J65</f>
        <v>1617.2</v>
      </c>
      <c r="K66" s="79">
        <f t="shared" ref="K66" si="41">K64+K65</f>
        <v>1702.9</v>
      </c>
      <c r="L66" s="121"/>
      <c r="M66" s="121"/>
      <c r="N66" s="121"/>
      <c r="O66" s="121"/>
      <c r="P66" s="121"/>
      <c r="Q66" s="121"/>
      <c r="R66" s="121"/>
      <c r="S66" s="97"/>
      <c r="T66" s="97"/>
      <c r="U66" s="97"/>
      <c r="V66" s="97"/>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1"/>
      <c r="BR66" s="121"/>
      <c r="BS66" s="121"/>
      <c r="BT66" s="121"/>
      <c r="BU66" s="121"/>
      <c r="BV66" s="121"/>
      <c r="BW66" s="121"/>
      <c r="BX66" s="121"/>
      <c r="BY66" s="121"/>
      <c r="BZ66" s="121"/>
      <c r="CA66" s="121"/>
      <c r="CB66" s="121"/>
      <c r="CC66" s="121"/>
      <c r="CD66" s="121"/>
      <c r="CE66" s="121"/>
      <c r="CF66" s="121"/>
      <c r="CG66" s="121"/>
      <c r="CH66" s="121"/>
      <c r="CI66" s="121"/>
      <c r="CJ66" s="121"/>
      <c r="CK66" s="121"/>
      <c r="CL66" s="121"/>
      <c r="CM66" s="121"/>
      <c r="CN66" s="121"/>
      <c r="CO66" s="121"/>
      <c r="CP66" s="121"/>
      <c r="CQ66" s="121"/>
      <c r="CR66" s="121"/>
      <c r="CS66" s="121"/>
      <c r="CT66" s="121"/>
      <c r="CU66" s="121"/>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X66" s="121"/>
      <c r="FY66" s="121"/>
      <c r="FZ66" s="121"/>
      <c r="GA66" s="121"/>
      <c r="GB66" s="121"/>
      <c r="GC66" s="121"/>
      <c r="GD66" s="121"/>
      <c r="GE66" s="121"/>
      <c r="GF66" s="121"/>
      <c r="GG66" s="121"/>
      <c r="GH66" s="121"/>
      <c r="GI66" s="121"/>
      <c r="GJ66" s="121"/>
      <c r="GK66" s="121"/>
      <c r="GL66" s="121"/>
      <c r="GM66" s="121"/>
      <c r="GN66" s="121"/>
      <c r="GO66" s="121"/>
      <c r="GP66" s="121"/>
      <c r="GQ66" s="121"/>
      <c r="GR66" s="121"/>
      <c r="GS66" s="121"/>
      <c r="GT66" s="121"/>
      <c r="GU66" s="121"/>
      <c r="GV66" s="121"/>
      <c r="GW66" s="121"/>
      <c r="GX66" s="121"/>
      <c r="GY66" s="121"/>
      <c r="GZ66" s="121"/>
      <c r="HA66" s="121"/>
      <c r="HB66" s="121"/>
      <c r="HC66" s="121"/>
      <c r="HD66" s="121"/>
      <c r="HE66" s="121"/>
      <c r="HF66" s="121"/>
      <c r="HG66" s="121"/>
      <c r="HH66" s="121"/>
      <c r="HI66" s="121"/>
      <c r="HJ66" s="121"/>
      <c r="HK66" s="121"/>
      <c r="HL66" s="121"/>
      <c r="HM66" s="121"/>
      <c r="HN66" s="121"/>
      <c r="HO66" s="121"/>
      <c r="HP66" s="121"/>
      <c r="HQ66" s="121"/>
      <c r="HR66" s="121"/>
      <c r="HS66" s="121"/>
      <c r="HT66" s="121"/>
      <c r="HU66" s="121"/>
      <c r="HV66" s="121"/>
      <c r="HW66" s="121"/>
      <c r="HX66" s="121"/>
      <c r="HY66" s="121"/>
      <c r="HZ66" s="121"/>
      <c r="IA66" s="121"/>
      <c r="IB66" s="121"/>
      <c r="IC66" s="121"/>
      <c r="ID66" s="121"/>
      <c r="IE66" s="121"/>
      <c r="IF66" s="121"/>
      <c r="IG66" s="121"/>
      <c r="IH66" s="121"/>
      <c r="II66" s="121"/>
      <c r="IJ66" s="121"/>
      <c r="IK66" s="121"/>
      <c r="IL66" s="121"/>
      <c r="IM66" s="121"/>
      <c r="IN66" s="121"/>
      <c r="IO66" s="121"/>
      <c r="IP66" s="121"/>
      <c r="IQ66" s="121"/>
      <c r="IR66" s="121"/>
      <c r="IS66" s="121"/>
      <c r="IT66" s="121"/>
      <c r="IU66" s="121"/>
      <c r="IV66" s="121"/>
      <c r="IW66" s="121"/>
      <c r="IX66" s="121"/>
      <c r="IY66" s="121"/>
      <c r="IZ66" s="121"/>
      <c r="JA66" s="121"/>
      <c r="JB66" s="121"/>
      <c r="JC66" s="121"/>
      <c r="JD66" s="121"/>
      <c r="JE66" s="121"/>
      <c r="JF66" s="121"/>
      <c r="JG66" s="121"/>
      <c r="JH66" s="121"/>
      <c r="JI66" s="121"/>
      <c r="JJ66" s="121"/>
      <c r="JK66" s="121"/>
      <c r="JL66" s="121"/>
      <c r="JM66" s="121"/>
      <c r="JN66" s="121"/>
      <c r="JO66" s="121"/>
      <c r="JP66" s="121"/>
      <c r="JQ66" s="121"/>
      <c r="JR66" s="121"/>
      <c r="JS66" s="121"/>
      <c r="JT66" s="121"/>
      <c r="JU66" s="121"/>
      <c r="JV66" s="121"/>
      <c r="JW66" s="121"/>
      <c r="JX66" s="121"/>
      <c r="JY66" s="121"/>
      <c r="JZ66" s="121"/>
      <c r="KA66" s="121"/>
      <c r="KB66" s="121"/>
      <c r="KC66" s="121"/>
      <c r="KD66" s="121"/>
      <c r="KE66" s="121"/>
      <c r="KF66" s="121"/>
      <c r="KG66" s="121"/>
      <c r="KH66" s="121"/>
      <c r="KI66" s="121"/>
      <c r="KJ66" s="121"/>
      <c r="KK66" s="121"/>
      <c r="KL66" s="121"/>
      <c r="KM66" s="121"/>
      <c r="KN66" s="121"/>
      <c r="KO66" s="121"/>
      <c r="KP66" s="121"/>
      <c r="KQ66" s="121"/>
      <c r="KR66" s="121"/>
      <c r="KS66" s="121"/>
      <c r="KT66" s="121"/>
      <c r="KU66" s="121"/>
      <c r="KV66" s="121"/>
      <c r="KW66" s="121"/>
      <c r="KX66" s="121"/>
      <c r="KY66" s="121"/>
      <c r="KZ66" s="121"/>
      <c r="LA66" s="121"/>
      <c r="LB66" s="121"/>
      <c r="LC66" s="121"/>
      <c r="LD66" s="121"/>
      <c r="LE66" s="121"/>
      <c r="LF66" s="121"/>
      <c r="LG66" s="121"/>
      <c r="LH66" s="121"/>
      <c r="LI66" s="121"/>
      <c r="LJ66" s="121"/>
      <c r="LK66" s="121"/>
      <c r="LL66" s="121"/>
      <c r="LM66" s="121"/>
      <c r="LN66" s="121"/>
      <c r="LO66" s="121"/>
      <c r="LP66" s="121"/>
      <c r="LQ66" s="121"/>
      <c r="LR66" s="121"/>
      <c r="LS66" s="121"/>
      <c r="LT66" s="121"/>
      <c r="LU66" s="121"/>
      <c r="LV66" s="121"/>
      <c r="LW66" s="121"/>
      <c r="LX66" s="121"/>
      <c r="LY66" s="121"/>
      <c r="LZ66" s="121"/>
      <c r="MA66" s="121"/>
      <c r="MB66" s="121"/>
      <c r="MC66" s="121"/>
      <c r="MD66" s="121"/>
      <c r="ME66" s="121"/>
      <c r="MF66" s="121"/>
      <c r="MG66" s="121"/>
      <c r="MH66" s="121"/>
      <c r="MI66" s="121"/>
      <c r="MJ66" s="121"/>
      <c r="MK66" s="121"/>
      <c r="ML66" s="121"/>
      <c r="MM66" s="121"/>
      <c r="MN66" s="121"/>
      <c r="MO66" s="121"/>
      <c r="MP66" s="121"/>
      <c r="MQ66" s="121"/>
      <c r="MR66" s="121"/>
      <c r="MS66" s="121"/>
      <c r="MT66" s="121"/>
      <c r="MU66" s="121"/>
      <c r="MV66" s="121"/>
      <c r="MW66" s="121"/>
      <c r="MX66" s="121"/>
      <c r="MY66" s="121"/>
      <c r="MZ66" s="121"/>
      <c r="NA66" s="121"/>
      <c r="NB66" s="121"/>
      <c r="NC66" s="121"/>
      <c r="ND66" s="121"/>
      <c r="NE66" s="121"/>
      <c r="NF66" s="121"/>
      <c r="NG66" s="121"/>
      <c r="NH66" s="121"/>
      <c r="NI66" s="121"/>
      <c r="NJ66" s="121"/>
      <c r="NK66" s="121"/>
      <c r="NL66" s="121"/>
      <c r="NM66" s="121"/>
      <c r="NN66" s="121"/>
      <c r="NO66" s="121"/>
      <c r="NP66" s="121"/>
      <c r="NQ66" s="121"/>
      <c r="NR66" s="121"/>
      <c r="NS66" s="121"/>
      <c r="NT66" s="121"/>
      <c r="NU66" s="121"/>
      <c r="NV66" s="121"/>
      <c r="NW66" s="121"/>
      <c r="NX66" s="121"/>
      <c r="NY66" s="121"/>
      <c r="NZ66" s="121"/>
      <c r="OA66" s="122"/>
    </row>
    <row r="67" spans="1:391" s="123" customFormat="1" ht="36" hidden="1" customHeight="1">
      <c r="A67" s="120"/>
      <c r="B67" s="194" t="s">
        <v>88</v>
      </c>
      <c r="C67" s="19" t="s">
        <v>50</v>
      </c>
      <c r="D67" s="19" t="s">
        <v>51</v>
      </c>
      <c r="E67" s="19" t="s">
        <v>91</v>
      </c>
      <c r="F67" s="19" t="s">
        <v>160</v>
      </c>
      <c r="G67" s="19" t="s">
        <v>53</v>
      </c>
      <c r="H67" s="26"/>
      <c r="I67" s="27"/>
      <c r="J67" s="20"/>
      <c r="K67" s="20"/>
      <c r="L67" s="121"/>
      <c r="M67" s="121"/>
      <c r="N67" s="121"/>
      <c r="O67" s="121"/>
      <c r="P67" s="121"/>
      <c r="Q67" s="121"/>
      <c r="R67" s="121"/>
      <c r="S67" s="97"/>
      <c r="T67" s="97"/>
      <c r="U67" s="97"/>
      <c r="V67" s="97"/>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121"/>
      <c r="NE67" s="121"/>
      <c r="NF67" s="121"/>
      <c r="NG67" s="121"/>
      <c r="NH67" s="121"/>
      <c r="NI67" s="121"/>
      <c r="NJ67" s="121"/>
      <c r="NK67" s="121"/>
      <c r="NL67" s="121"/>
      <c r="NM67" s="121"/>
      <c r="NN67" s="121"/>
      <c r="NO67" s="121"/>
      <c r="NP67" s="121"/>
      <c r="NQ67" s="121"/>
      <c r="NR67" s="121"/>
      <c r="NS67" s="121"/>
      <c r="NT67" s="121"/>
      <c r="NU67" s="121"/>
      <c r="NV67" s="121"/>
      <c r="NW67" s="121"/>
      <c r="NX67" s="121"/>
      <c r="NY67" s="121"/>
      <c r="NZ67" s="121"/>
      <c r="OA67" s="122"/>
    </row>
    <row r="68" spans="1:391" s="123" customFormat="1" ht="36" hidden="1" customHeight="1">
      <c r="A68" s="120"/>
      <c r="B68" s="194"/>
      <c r="C68" s="18"/>
      <c r="D68" s="18"/>
      <c r="E68" s="18"/>
      <c r="F68" s="18"/>
      <c r="G68" s="18"/>
      <c r="H68" s="20"/>
      <c r="I68" s="20"/>
      <c r="J68" s="20"/>
      <c r="K68" s="20"/>
      <c r="L68" s="121"/>
      <c r="M68" s="121"/>
      <c r="N68" s="121"/>
      <c r="O68" s="121"/>
      <c r="P68" s="121"/>
      <c r="Q68" s="121"/>
      <c r="R68" s="121"/>
      <c r="S68" s="97"/>
      <c r="T68" s="97"/>
      <c r="U68" s="97"/>
      <c r="V68" s="97"/>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O68" s="121"/>
      <c r="CP68" s="121"/>
      <c r="CQ68" s="121"/>
      <c r="CR68" s="121"/>
      <c r="CS68" s="121"/>
      <c r="CT68" s="121"/>
      <c r="CU68" s="121"/>
      <c r="CV68" s="121"/>
      <c r="CW68" s="121"/>
      <c r="CX68" s="121"/>
      <c r="CY68" s="121"/>
      <c r="CZ68" s="121"/>
      <c r="DA68" s="121"/>
      <c r="DB68" s="121"/>
      <c r="DC68" s="121"/>
      <c r="DD68" s="121"/>
      <c r="DE68" s="121"/>
      <c r="DF68" s="121"/>
      <c r="DG68" s="121"/>
      <c r="DH68" s="121"/>
      <c r="DI68" s="121"/>
      <c r="DJ68" s="121"/>
      <c r="DK68" s="121"/>
      <c r="DL68" s="121"/>
      <c r="DM68" s="121"/>
      <c r="DN68" s="121"/>
      <c r="DO68" s="121"/>
      <c r="DP68" s="121"/>
      <c r="DQ68" s="121"/>
      <c r="DR68" s="121"/>
      <c r="DS68" s="121"/>
      <c r="DT68" s="121"/>
      <c r="DU68" s="121"/>
      <c r="DV68" s="121"/>
      <c r="DW68" s="121"/>
      <c r="DX68" s="121"/>
      <c r="DY68" s="121"/>
      <c r="DZ68" s="121"/>
      <c r="EA68" s="121"/>
      <c r="EB68" s="121"/>
      <c r="EC68" s="121"/>
      <c r="ED68" s="121"/>
      <c r="EE68" s="121"/>
      <c r="EF68" s="121"/>
      <c r="EG68" s="121"/>
      <c r="EH68" s="121"/>
      <c r="EI68" s="121"/>
      <c r="EJ68" s="121"/>
      <c r="EK68" s="121"/>
      <c r="EL68" s="121"/>
      <c r="EM68" s="121"/>
      <c r="EN68" s="121"/>
      <c r="EO68" s="121"/>
      <c r="EP68" s="121"/>
      <c r="EQ68" s="121"/>
      <c r="ER68" s="121"/>
      <c r="ES68" s="121"/>
      <c r="ET68" s="121"/>
      <c r="EU68" s="121"/>
      <c r="EV68" s="121"/>
      <c r="EW68" s="121"/>
      <c r="EX68" s="121"/>
      <c r="EY68" s="121"/>
      <c r="EZ68" s="121"/>
      <c r="FA68" s="121"/>
      <c r="FB68" s="121"/>
      <c r="FC68" s="121"/>
      <c r="FD68" s="121"/>
      <c r="FE68" s="121"/>
      <c r="FF68" s="121"/>
      <c r="FG68" s="121"/>
      <c r="FH68" s="121"/>
      <c r="FI68" s="121"/>
      <c r="FJ68" s="121"/>
      <c r="FK68" s="121"/>
      <c r="FL68" s="121"/>
      <c r="FM68" s="121"/>
      <c r="FN68" s="121"/>
      <c r="FO68" s="121"/>
      <c r="FP68" s="121"/>
      <c r="FQ68" s="121"/>
      <c r="FR68" s="121"/>
      <c r="FS68" s="121"/>
      <c r="FT68" s="121"/>
      <c r="FU68" s="121"/>
      <c r="FV68" s="121"/>
      <c r="FW68" s="121"/>
      <c r="FX68" s="121"/>
      <c r="FY68" s="121"/>
      <c r="FZ68" s="121"/>
      <c r="GA68" s="121"/>
      <c r="GB68" s="121"/>
      <c r="GC68" s="121"/>
      <c r="GD68" s="121"/>
      <c r="GE68" s="121"/>
      <c r="GF68" s="121"/>
      <c r="GG68" s="121"/>
      <c r="GH68" s="121"/>
      <c r="GI68" s="121"/>
      <c r="GJ68" s="121"/>
      <c r="GK68" s="121"/>
      <c r="GL68" s="121"/>
      <c r="GM68" s="121"/>
      <c r="GN68" s="121"/>
      <c r="GO68" s="121"/>
      <c r="GP68" s="121"/>
      <c r="GQ68" s="121"/>
      <c r="GR68" s="121"/>
      <c r="GS68" s="121"/>
      <c r="GT68" s="121"/>
      <c r="GU68" s="121"/>
      <c r="GV68" s="121"/>
      <c r="GW68" s="121"/>
      <c r="GX68" s="121"/>
      <c r="GY68" s="121"/>
      <c r="GZ68" s="121"/>
      <c r="HA68" s="121"/>
      <c r="HB68" s="121"/>
      <c r="HC68" s="121"/>
      <c r="HD68" s="121"/>
      <c r="HE68" s="121"/>
      <c r="HF68" s="121"/>
      <c r="HG68" s="121"/>
      <c r="HH68" s="121"/>
      <c r="HI68" s="121"/>
      <c r="HJ68" s="121"/>
      <c r="HK68" s="121"/>
      <c r="HL68" s="121"/>
      <c r="HM68" s="121"/>
      <c r="HN68" s="121"/>
      <c r="HO68" s="121"/>
      <c r="HP68" s="121"/>
      <c r="HQ68" s="121"/>
      <c r="HR68" s="121"/>
      <c r="HS68" s="121"/>
      <c r="HT68" s="121"/>
      <c r="HU68" s="121"/>
      <c r="HV68" s="121"/>
      <c r="HW68" s="121"/>
      <c r="HX68" s="121"/>
      <c r="HY68" s="121"/>
      <c r="HZ68" s="121"/>
      <c r="IA68" s="121"/>
      <c r="IB68" s="121"/>
      <c r="IC68" s="121"/>
      <c r="ID68" s="121"/>
      <c r="IE68" s="121"/>
      <c r="IF68" s="121"/>
      <c r="IG68" s="121"/>
      <c r="IH68" s="121"/>
      <c r="II68" s="121"/>
      <c r="IJ68" s="121"/>
      <c r="IK68" s="121"/>
      <c r="IL68" s="121"/>
      <c r="IM68" s="121"/>
      <c r="IN68" s="121"/>
      <c r="IO68" s="121"/>
      <c r="IP68" s="121"/>
      <c r="IQ68" s="121"/>
      <c r="IR68" s="121"/>
      <c r="IS68" s="121"/>
      <c r="IT68" s="121"/>
      <c r="IU68" s="121"/>
      <c r="IV68" s="121"/>
      <c r="IW68" s="121"/>
      <c r="IX68" s="121"/>
      <c r="IY68" s="121"/>
      <c r="IZ68" s="121"/>
      <c r="JA68" s="121"/>
      <c r="JB68" s="121"/>
      <c r="JC68" s="121"/>
      <c r="JD68" s="121"/>
      <c r="JE68" s="121"/>
      <c r="JF68" s="121"/>
      <c r="JG68" s="121"/>
      <c r="JH68" s="121"/>
      <c r="JI68" s="121"/>
      <c r="JJ68" s="121"/>
      <c r="JK68" s="121"/>
      <c r="JL68" s="121"/>
      <c r="JM68" s="121"/>
      <c r="JN68" s="121"/>
      <c r="JO68" s="121"/>
      <c r="JP68" s="121"/>
      <c r="JQ68" s="121"/>
      <c r="JR68" s="121"/>
      <c r="JS68" s="121"/>
      <c r="JT68" s="121"/>
      <c r="JU68" s="121"/>
      <c r="JV68" s="121"/>
      <c r="JW68" s="121"/>
      <c r="JX68" s="121"/>
      <c r="JY68" s="121"/>
      <c r="JZ68" s="121"/>
      <c r="KA68" s="121"/>
      <c r="KB68" s="121"/>
      <c r="KC68" s="121"/>
      <c r="KD68" s="121"/>
      <c r="KE68" s="121"/>
      <c r="KF68" s="121"/>
      <c r="KG68" s="121"/>
      <c r="KH68" s="121"/>
      <c r="KI68" s="121"/>
      <c r="KJ68" s="121"/>
      <c r="KK68" s="121"/>
      <c r="KL68" s="121"/>
      <c r="KM68" s="121"/>
      <c r="KN68" s="121"/>
      <c r="KO68" s="121"/>
      <c r="KP68" s="121"/>
      <c r="KQ68" s="121"/>
      <c r="KR68" s="121"/>
      <c r="KS68" s="121"/>
      <c r="KT68" s="121"/>
      <c r="KU68" s="121"/>
      <c r="KV68" s="121"/>
      <c r="KW68" s="121"/>
      <c r="KX68" s="121"/>
      <c r="KY68" s="121"/>
      <c r="KZ68" s="121"/>
      <c r="LA68" s="121"/>
      <c r="LB68" s="121"/>
      <c r="LC68" s="121"/>
      <c r="LD68" s="121"/>
      <c r="LE68" s="121"/>
      <c r="LF68" s="121"/>
      <c r="LG68" s="121"/>
      <c r="LH68" s="121"/>
      <c r="LI68" s="121"/>
      <c r="LJ68" s="121"/>
      <c r="LK68" s="121"/>
      <c r="LL68" s="121"/>
      <c r="LM68" s="121"/>
      <c r="LN68" s="121"/>
      <c r="LO68" s="121"/>
      <c r="LP68" s="121"/>
      <c r="LQ68" s="121"/>
      <c r="LR68" s="121"/>
      <c r="LS68" s="121"/>
      <c r="LT68" s="121"/>
      <c r="LU68" s="121"/>
      <c r="LV68" s="121"/>
      <c r="LW68" s="121"/>
      <c r="LX68" s="121"/>
      <c r="LY68" s="121"/>
      <c r="LZ68" s="121"/>
      <c r="MA68" s="121"/>
      <c r="MB68" s="121"/>
      <c r="MC68" s="121"/>
      <c r="MD68" s="121"/>
      <c r="ME68" s="121"/>
      <c r="MF68" s="121"/>
      <c r="MG68" s="121"/>
      <c r="MH68" s="121"/>
      <c r="MI68" s="121"/>
      <c r="MJ68" s="121"/>
      <c r="MK68" s="121"/>
      <c r="ML68" s="121"/>
      <c r="MM68" s="121"/>
      <c r="MN68" s="121"/>
      <c r="MO68" s="121"/>
      <c r="MP68" s="121"/>
      <c r="MQ68" s="121"/>
      <c r="MR68" s="121"/>
      <c r="MS68" s="121"/>
      <c r="MT68" s="121"/>
      <c r="MU68" s="121"/>
      <c r="MV68" s="121"/>
      <c r="MW68" s="121"/>
      <c r="MX68" s="121"/>
      <c r="MY68" s="121"/>
      <c r="MZ68" s="121"/>
      <c r="NA68" s="121"/>
      <c r="NB68" s="121"/>
      <c r="NC68" s="121"/>
      <c r="ND68" s="121"/>
      <c r="NE68" s="121"/>
      <c r="NF68" s="121"/>
      <c r="NG68" s="121"/>
      <c r="NH68" s="121"/>
      <c r="NI68" s="121"/>
      <c r="NJ68" s="121"/>
      <c r="NK68" s="121"/>
      <c r="NL68" s="121"/>
      <c r="NM68" s="121"/>
      <c r="NN68" s="121"/>
      <c r="NO68" s="121"/>
      <c r="NP68" s="121"/>
      <c r="NQ68" s="121"/>
      <c r="NR68" s="121"/>
      <c r="NS68" s="121"/>
      <c r="NT68" s="121"/>
      <c r="NU68" s="121"/>
      <c r="NV68" s="121"/>
      <c r="NW68" s="121"/>
      <c r="NX68" s="121"/>
      <c r="NY68" s="121"/>
      <c r="NZ68" s="121"/>
      <c r="OA68" s="122"/>
    </row>
    <row r="69" spans="1:391" s="123" customFormat="1" ht="36" hidden="1" customHeight="1">
      <c r="A69" s="120"/>
      <c r="B69" s="206" t="s">
        <v>12</v>
      </c>
      <c r="C69" s="207"/>
      <c r="D69" s="207"/>
      <c r="E69" s="207"/>
      <c r="F69" s="207"/>
      <c r="G69" s="208"/>
      <c r="H69" s="79">
        <f t="shared" ref="H69" si="42">H67+H68</f>
        <v>0</v>
      </c>
      <c r="I69" s="79">
        <f t="shared" ref="I69" si="43">I67+I68</f>
        <v>0</v>
      </c>
      <c r="J69" s="79">
        <f t="shared" ref="J69" si="44">J67+J68</f>
        <v>0</v>
      </c>
      <c r="K69" s="79">
        <f t="shared" ref="K69" si="45">K67+K68</f>
        <v>0</v>
      </c>
      <c r="L69" s="121"/>
      <c r="M69" s="121"/>
      <c r="N69" s="121"/>
      <c r="O69" s="121"/>
      <c r="P69" s="121"/>
      <c r="Q69" s="121"/>
      <c r="R69" s="121"/>
      <c r="S69" s="97"/>
      <c r="T69" s="97"/>
      <c r="U69" s="97"/>
      <c r="V69" s="97"/>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O69" s="121"/>
      <c r="CP69" s="121"/>
      <c r="CQ69" s="121"/>
      <c r="CR69" s="121"/>
      <c r="CS69" s="121"/>
      <c r="CT69" s="121"/>
      <c r="CU69" s="121"/>
      <c r="CV69" s="121"/>
      <c r="CW69" s="121"/>
      <c r="CX69" s="121"/>
      <c r="CY69" s="121"/>
      <c r="CZ69" s="121"/>
      <c r="DA69" s="121"/>
      <c r="DB69" s="121"/>
      <c r="DC69" s="121"/>
      <c r="DD69" s="121"/>
      <c r="DE69" s="121"/>
      <c r="DF69" s="121"/>
      <c r="DG69" s="121"/>
      <c r="DH69" s="121"/>
      <c r="DI69" s="121"/>
      <c r="DJ69" s="121"/>
      <c r="DK69" s="121"/>
      <c r="DL69" s="121"/>
      <c r="DM69" s="121"/>
      <c r="DN69" s="121"/>
      <c r="DO69" s="121"/>
      <c r="DP69" s="121"/>
      <c r="DQ69" s="121"/>
      <c r="DR69" s="121"/>
      <c r="DS69" s="121"/>
      <c r="DT69" s="121"/>
      <c r="DU69" s="121"/>
      <c r="DV69" s="121"/>
      <c r="DW69" s="121"/>
      <c r="DX69" s="121"/>
      <c r="DY69" s="121"/>
      <c r="DZ69" s="121"/>
      <c r="EA69" s="121"/>
      <c r="EB69" s="121"/>
      <c r="EC69" s="121"/>
      <c r="ED69" s="121"/>
      <c r="EE69" s="121"/>
      <c r="EF69" s="121"/>
      <c r="EG69" s="121"/>
      <c r="EH69" s="121"/>
      <c r="EI69" s="121"/>
      <c r="EJ69" s="121"/>
      <c r="EK69" s="121"/>
      <c r="EL69" s="121"/>
      <c r="EM69" s="121"/>
      <c r="EN69" s="121"/>
      <c r="EO69" s="121"/>
      <c r="EP69" s="121"/>
      <c r="EQ69" s="121"/>
      <c r="ER69" s="121"/>
      <c r="ES69" s="121"/>
      <c r="ET69" s="121"/>
      <c r="EU69" s="121"/>
      <c r="EV69" s="121"/>
      <c r="EW69" s="121"/>
      <c r="EX69" s="121"/>
      <c r="EY69" s="121"/>
      <c r="EZ69" s="121"/>
      <c r="FA69" s="121"/>
      <c r="FB69" s="121"/>
      <c r="FC69" s="121"/>
      <c r="FD69" s="121"/>
      <c r="FE69" s="121"/>
      <c r="FF69" s="121"/>
      <c r="FG69" s="121"/>
      <c r="FH69" s="121"/>
      <c r="FI69" s="121"/>
      <c r="FJ69" s="121"/>
      <c r="FK69" s="121"/>
      <c r="FL69" s="121"/>
      <c r="FM69" s="121"/>
      <c r="FN69" s="121"/>
      <c r="FO69" s="121"/>
      <c r="FP69" s="121"/>
      <c r="FQ69" s="121"/>
      <c r="FR69" s="121"/>
      <c r="FS69" s="121"/>
      <c r="FT69" s="121"/>
      <c r="FU69" s="121"/>
      <c r="FV69" s="121"/>
      <c r="FW69" s="121"/>
      <c r="FX69" s="121"/>
      <c r="FY69" s="121"/>
      <c r="FZ69" s="121"/>
      <c r="GA69" s="121"/>
      <c r="GB69" s="121"/>
      <c r="GC69" s="121"/>
      <c r="GD69" s="121"/>
      <c r="GE69" s="121"/>
      <c r="GF69" s="121"/>
      <c r="GG69" s="121"/>
      <c r="GH69" s="121"/>
      <c r="GI69" s="121"/>
      <c r="GJ69" s="121"/>
      <c r="GK69" s="121"/>
      <c r="GL69" s="121"/>
      <c r="GM69" s="121"/>
      <c r="GN69" s="121"/>
      <c r="GO69" s="121"/>
      <c r="GP69" s="121"/>
      <c r="GQ69" s="121"/>
      <c r="GR69" s="121"/>
      <c r="GS69" s="121"/>
      <c r="GT69" s="121"/>
      <c r="GU69" s="121"/>
      <c r="GV69" s="121"/>
      <c r="GW69" s="121"/>
      <c r="GX69" s="121"/>
      <c r="GY69" s="121"/>
      <c r="GZ69" s="121"/>
      <c r="HA69" s="121"/>
      <c r="HB69" s="121"/>
      <c r="HC69" s="121"/>
      <c r="HD69" s="121"/>
      <c r="HE69" s="121"/>
      <c r="HF69" s="121"/>
      <c r="HG69" s="121"/>
      <c r="HH69" s="121"/>
      <c r="HI69" s="121"/>
      <c r="HJ69" s="121"/>
      <c r="HK69" s="121"/>
      <c r="HL69" s="121"/>
      <c r="HM69" s="121"/>
      <c r="HN69" s="121"/>
      <c r="HO69" s="121"/>
      <c r="HP69" s="121"/>
      <c r="HQ69" s="121"/>
      <c r="HR69" s="121"/>
      <c r="HS69" s="121"/>
      <c r="HT69" s="121"/>
      <c r="HU69" s="121"/>
      <c r="HV69" s="121"/>
      <c r="HW69" s="121"/>
      <c r="HX69" s="121"/>
      <c r="HY69" s="121"/>
      <c r="HZ69" s="121"/>
      <c r="IA69" s="121"/>
      <c r="IB69" s="121"/>
      <c r="IC69" s="121"/>
      <c r="ID69" s="121"/>
      <c r="IE69" s="121"/>
      <c r="IF69" s="121"/>
      <c r="IG69" s="121"/>
      <c r="IH69" s="121"/>
      <c r="II69" s="121"/>
      <c r="IJ69" s="121"/>
      <c r="IK69" s="121"/>
      <c r="IL69" s="121"/>
      <c r="IM69" s="121"/>
      <c r="IN69" s="121"/>
      <c r="IO69" s="121"/>
      <c r="IP69" s="121"/>
      <c r="IQ69" s="121"/>
      <c r="IR69" s="121"/>
      <c r="IS69" s="121"/>
      <c r="IT69" s="121"/>
      <c r="IU69" s="121"/>
      <c r="IV69" s="121"/>
      <c r="IW69" s="121"/>
      <c r="IX69" s="121"/>
      <c r="IY69" s="121"/>
      <c r="IZ69" s="121"/>
      <c r="JA69" s="121"/>
      <c r="JB69" s="121"/>
      <c r="JC69" s="121"/>
      <c r="JD69" s="121"/>
      <c r="JE69" s="121"/>
      <c r="JF69" s="121"/>
      <c r="JG69" s="121"/>
      <c r="JH69" s="121"/>
      <c r="JI69" s="121"/>
      <c r="JJ69" s="121"/>
      <c r="JK69" s="121"/>
      <c r="JL69" s="121"/>
      <c r="JM69" s="121"/>
      <c r="JN69" s="121"/>
      <c r="JO69" s="121"/>
      <c r="JP69" s="121"/>
      <c r="JQ69" s="121"/>
      <c r="JR69" s="121"/>
      <c r="JS69" s="121"/>
      <c r="JT69" s="121"/>
      <c r="JU69" s="121"/>
      <c r="JV69" s="121"/>
      <c r="JW69" s="121"/>
      <c r="JX69" s="121"/>
      <c r="JY69" s="121"/>
      <c r="JZ69" s="121"/>
      <c r="KA69" s="121"/>
      <c r="KB69" s="121"/>
      <c r="KC69" s="121"/>
      <c r="KD69" s="121"/>
      <c r="KE69" s="121"/>
      <c r="KF69" s="121"/>
      <c r="KG69" s="121"/>
      <c r="KH69" s="121"/>
      <c r="KI69" s="121"/>
      <c r="KJ69" s="121"/>
      <c r="KK69" s="121"/>
      <c r="KL69" s="121"/>
      <c r="KM69" s="121"/>
      <c r="KN69" s="121"/>
      <c r="KO69" s="121"/>
      <c r="KP69" s="121"/>
      <c r="KQ69" s="121"/>
      <c r="KR69" s="121"/>
      <c r="KS69" s="121"/>
      <c r="KT69" s="121"/>
      <c r="KU69" s="121"/>
      <c r="KV69" s="121"/>
      <c r="KW69" s="121"/>
      <c r="KX69" s="121"/>
      <c r="KY69" s="121"/>
      <c r="KZ69" s="121"/>
      <c r="LA69" s="121"/>
      <c r="LB69" s="121"/>
      <c r="LC69" s="121"/>
      <c r="LD69" s="121"/>
      <c r="LE69" s="121"/>
      <c r="LF69" s="121"/>
      <c r="LG69" s="121"/>
      <c r="LH69" s="121"/>
      <c r="LI69" s="121"/>
      <c r="LJ69" s="121"/>
      <c r="LK69" s="121"/>
      <c r="LL69" s="121"/>
      <c r="LM69" s="121"/>
      <c r="LN69" s="121"/>
      <c r="LO69" s="121"/>
      <c r="LP69" s="121"/>
      <c r="LQ69" s="121"/>
      <c r="LR69" s="121"/>
      <c r="LS69" s="121"/>
      <c r="LT69" s="121"/>
      <c r="LU69" s="121"/>
      <c r="LV69" s="121"/>
      <c r="LW69" s="121"/>
      <c r="LX69" s="121"/>
      <c r="LY69" s="121"/>
      <c r="LZ69" s="121"/>
      <c r="MA69" s="121"/>
      <c r="MB69" s="121"/>
      <c r="MC69" s="121"/>
      <c r="MD69" s="121"/>
      <c r="ME69" s="121"/>
      <c r="MF69" s="121"/>
      <c r="MG69" s="121"/>
      <c r="MH69" s="121"/>
      <c r="MI69" s="121"/>
      <c r="MJ69" s="121"/>
      <c r="MK69" s="121"/>
      <c r="ML69" s="121"/>
      <c r="MM69" s="121"/>
      <c r="MN69" s="121"/>
      <c r="MO69" s="121"/>
      <c r="MP69" s="121"/>
      <c r="MQ69" s="121"/>
      <c r="MR69" s="121"/>
      <c r="MS69" s="121"/>
      <c r="MT69" s="121"/>
      <c r="MU69" s="121"/>
      <c r="MV69" s="121"/>
      <c r="MW69" s="121"/>
      <c r="MX69" s="121"/>
      <c r="MY69" s="121"/>
      <c r="MZ69" s="121"/>
      <c r="NA69" s="121"/>
      <c r="NB69" s="121"/>
      <c r="NC69" s="121"/>
      <c r="ND69" s="121"/>
      <c r="NE69" s="121"/>
      <c r="NF69" s="121"/>
      <c r="NG69" s="121"/>
      <c r="NH69" s="121"/>
      <c r="NI69" s="121"/>
      <c r="NJ69" s="121"/>
      <c r="NK69" s="121"/>
      <c r="NL69" s="121"/>
      <c r="NM69" s="121"/>
      <c r="NN69" s="121"/>
      <c r="NO69" s="121"/>
      <c r="NP69" s="121"/>
      <c r="NQ69" s="121"/>
      <c r="NR69" s="121"/>
      <c r="NS69" s="121"/>
      <c r="NT69" s="121"/>
      <c r="NU69" s="121"/>
      <c r="NV69" s="121"/>
      <c r="NW69" s="121"/>
      <c r="NX69" s="121"/>
      <c r="NY69" s="121"/>
      <c r="NZ69" s="121"/>
      <c r="OA69" s="122"/>
    </row>
    <row r="70" spans="1:391" s="123" customFormat="1" ht="36" customHeight="1">
      <c r="A70" s="120"/>
      <c r="B70" s="80" t="s">
        <v>137</v>
      </c>
      <c r="C70" s="60" t="s">
        <v>50</v>
      </c>
      <c r="D70" s="60" t="s">
        <v>51</v>
      </c>
      <c r="E70" s="60" t="s">
        <v>91</v>
      </c>
      <c r="F70" s="19" t="s">
        <v>160</v>
      </c>
      <c r="G70" s="60" t="s">
        <v>53</v>
      </c>
      <c r="H70" s="20">
        <v>0</v>
      </c>
      <c r="I70" s="20">
        <v>6378.9</v>
      </c>
      <c r="J70" s="20">
        <v>6570.3</v>
      </c>
      <c r="K70" s="20">
        <v>6918.5</v>
      </c>
      <c r="L70" s="56" t="s">
        <v>138</v>
      </c>
      <c r="M70" s="121"/>
      <c r="N70" s="121"/>
      <c r="O70" s="121"/>
      <c r="P70" s="121"/>
      <c r="Q70" s="121"/>
      <c r="R70" s="121"/>
      <c r="S70" s="97"/>
      <c r="T70" s="97"/>
      <c r="U70" s="97"/>
      <c r="V70" s="97"/>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O70" s="121"/>
      <c r="CP70" s="121"/>
      <c r="CQ70" s="121"/>
      <c r="CR70" s="121"/>
      <c r="CS70" s="121"/>
      <c r="CT70" s="121"/>
      <c r="CU70" s="121"/>
      <c r="CV70" s="121"/>
      <c r="CW70" s="121"/>
      <c r="CX70" s="121"/>
      <c r="CY70" s="121"/>
      <c r="CZ70" s="121"/>
      <c r="DA70" s="121"/>
      <c r="DB70" s="121"/>
      <c r="DC70" s="121"/>
      <c r="DD70" s="121"/>
      <c r="DE70" s="121"/>
      <c r="DF70" s="121"/>
      <c r="DG70" s="121"/>
      <c r="DH70" s="121"/>
      <c r="DI70" s="121"/>
      <c r="DJ70" s="121"/>
      <c r="DK70" s="121"/>
      <c r="DL70" s="121"/>
      <c r="DM70" s="121"/>
      <c r="DN70" s="121"/>
      <c r="DO70" s="121"/>
      <c r="DP70" s="121"/>
      <c r="DQ70" s="121"/>
      <c r="DR70" s="121"/>
      <c r="DS70" s="121"/>
      <c r="DT70" s="121"/>
      <c r="DU70" s="121"/>
      <c r="DV70" s="121"/>
      <c r="DW70" s="121"/>
      <c r="DX70" s="121"/>
      <c r="DY70" s="121"/>
      <c r="DZ70" s="121"/>
      <c r="EA70" s="121"/>
      <c r="EB70" s="121"/>
      <c r="EC70" s="121"/>
      <c r="ED70" s="121"/>
      <c r="EE70" s="121"/>
      <c r="EF70" s="121"/>
      <c r="EG70" s="121"/>
      <c r="EH70" s="121"/>
      <c r="EI70" s="121"/>
      <c r="EJ70" s="121"/>
      <c r="EK70" s="121"/>
      <c r="EL70" s="121"/>
      <c r="EM70" s="121"/>
      <c r="EN70" s="121"/>
      <c r="EO70" s="121"/>
      <c r="EP70" s="121"/>
      <c r="EQ70" s="121"/>
      <c r="ER70" s="121"/>
      <c r="ES70" s="121"/>
      <c r="ET70" s="121"/>
      <c r="EU70" s="121"/>
      <c r="EV70" s="121"/>
      <c r="EW70" s="121"/>
      <c r="EX70" s="121"/>
      <c r="EY70" s="121"/>
      <c r="EZ70" s="121"/>
      <c r="FA70" s="121"/>
      <c r="FB70" s="121"/>
      <c r="FC70" s="121"/>
      <c r="FD70" s="121"/>
      <c r="FE70" s="121"/>
      <c r="FF70" s="121"/>
      <c r="FG70" s="121"/>
      <c r="FH70" s="121"/>
      <c r="FI70" s="121"/>
      <c r="FJ70" s="121"/>
      <c r="FK70" s="121"/>
      <c r="FL70" s="121"/>
      <c r="FM70" s="121"/>
      <c r="FN70" s="121"/>
      <c r="FO70" s="121"/>
      <c r="FP70" s="121"/>
      <c r="FQ70" s="121"/>
      <c r="FR70" s="121"/>
      <c r="FS70" s="121"/>
      <c r="FT70" s="121"/>
      <c r="FU70" s="121"/>
      <c r="FV70" s="121"/>
      <c r="FW70" s="121"/>
      <c r="FX70" s="121"/>
      <c r="FY70" s="121"/>
      <c r="FZ70" s="121"/>
      <c r="GA70" s="121"/>
      <c r="GB70" s="121"/>
      <c r="GC70" s="121"/>
      <c r="GD70" s="121"/>
      <c r="GE70" s="121"/>
      <c r="GF70" s="121"/>
      <c r="GG70" s="121"/>
      <c r="GH70" s="121"/>
      <c r="GI70" s="121"/>
      <c r="GJ70" s="121"/>
      <c r="GK70" s="121"/>
      <c r="GL70" s="121"/>
      <c r="GM70" s="121"/>
      <c r="GN70" s="121"/>
      <c r="GO70" s="121"/>
      <c r="GP70" s="121"/>
      <c r="GQ70" s="121"/>
      <c r="GR70" s="121"/>
      <c r="GS70" s="121"/>
      <c r="GT70" s="121"/>
      <c r="GU70" s="121"/>
      <c r="GV70" s="121"/>
      <c r="GW70" s="121"/>
      <c r="GX70" s="121"/>
      <c r="GY70" s="121"/>
      <c r="GZ70" s="121"/>
      <c r="HA70" s="121"/>
      <c r="HB70" s="121"/>
      <c r="HC70" s="121"/>
      <c r="HD70" s="121"/>
      <c r="HE70" s="121"/>
      <c r="HF70" s="121"/>
      <c r="HG70" s="121"/>
      <c r="HH70" s="121"/>
      <c r="HI70" s="121"/>
      <c r="HJ70" s="121"/>
      <c r="HK70" s="121"/>
      <c r="HL70" s="121"/>
      <c r="HM70" s="121"/>
      <c r="HN70" s="121"/>
      <c r="HO70" s="121"/>
      <c r="HP70" s="121"/>
      <c r="HQ70" s="121"/>
      <c r="HR70" s="121"/>
      <c r="HS70" s="121"/>
      <c r="HT70" s="121"/>
      <c r="HU70" s="121"/>
      <c r="HV70" s="121"/>
      <c r="HW70" s="121"/>
      <c r="HX70" s="121"/>
      <c r="HY70" s="121"/>
      <c r="HZ70" s="121"/>
      <c r="IA70" s="121"/>
      <c r="IB70" s="121"/>
      <c r="IC70" s="121"/>
      <c r="ID70" s="121"/>
      <c r="IE70" s="121"/>
      <c r="IF70" s="121"/>
      <c r="IG70" s="121"/>
      <c r="IH70" s="121"/>
      <c r="II70" s="121"/>
      <c r="IJ70" s="121"/>
      <c r="IK70" s="121"/>
      <c r="IL70" s="121"/>
      <c r="IM70" s="121"/>
      <c r="IN70" s="121"/>
      <c r="IO70" s="121"/>
      <c r="IP70" s="121"/>
      <c r="IQ70" s="121"/>
      <c r="IR70" s="121"/>
      <c r="IS70" s="121"/>
      <c r="IT70" s="121"/>
      <c r="IU70" s="121"/>
      <c r="IV70" s="121"/>
      <c r="IW70" s="121"/>
      <c r="IX70" s="121"/>
      <c r="IY70" s="121"/>
      <c r="IZ70" s="121"/>
      <c r="JA70" s="121"/>
      <c r="JB70" s="121"/>
      <c r="JC70" s="121"/>
      <c r="JD70" s="121"/>
      <c r="JE70" s="121"/>
      <c r="JF70" s="121"/>
      <c r="JG70" s="121"/>
      <c r="JH70" s="121"/>
      <c r="JI70" s="121"/>
      <c r="JJ70" s="121"/>
      <c r="JK70" s="121"/>
      <c r="JL70" s="121"/>
      <c r="JM70" s="121"/>
      <c r="JN70" s="121"/>
      <c r="JO70" s="121"/>
      <c r="JP70" s="121"/>
      <c r="JQ70" s="121"/>
      <c r="JR70" s="121"/>
      <c r="JS70" s="121"/>
      <c r="JT70" s="121"/>
      <c r="JU70" s="121"/>
      <c r="JV70" s="121"/>
      <c r="JW70" s="121"/>
      <c r="JX70" s="121"/>
      <c r="JY70" s="121"/>
      <c r="JZ70" s="121"/>
      <c r="KA70" s="121"/>
      <c r="KB70" s="121"/>
      <c r="KC70" s="121"/>
      <c r="KD70" s="121"/>
      <c r="KE70" s="121"/>
      <c r="KF70" s="121"/>
      <c r="KG70" s="121"/>
      <c r="KH70" s="121"/>
      <c r="KI70" s="121"/>
      <c r="KJ70" s="121"/>
      <c r="KK70" s="121"/>
      <c r="KL70" s="121"/>
      <c r="KM70" s="121"/>
      <c r="KN70" s="121"/>
      <c r="KO70" s="121"/>
      <c r="KP70" s="121"/>
      <c r="KQ70" s="121"/>
      <c r="KR70" s="121"/>
      <c r="KS70" s="121"/>
      <c r="KT70" s="121"/>
      <c r="KU70" s="121"/>
      <c r="KV70" s="121"/>
      <c r="KW70" s="121"/>
      <c r="KX70" s="121"/>
      <c r="KY70" s="121"/>
      <c r="KZ70" s="121"/>
      <c r="LA70" s="121"/>
      <c r="LB70" s="121"/>
      <c r="LC70" s="121"/>
      <c r="LD70" s="121"/>
      <c r="LE70" s="121"/>
      <c r="LF70" s="121"/>
      <c r="LG70" s="121"/>
      <c r="LH70" s="121"/>
      <c r="LI70" s="121"/>
      <c r="LJ70" s="121"/>
      <c r="LK70" s="121"/>
      <c r="LL70" s="121"/>
      <c r="LM70" s="121"/>
      <c r="LN70" s="121"/>
      <c r="LO70" s="121"/>
      <c r="LP70" s="121"/>
      <c r="LQ70" s="121"/>
      <c r="LR70" s="121"/>
      <c r="LS70" s="121"/>
      <c r="LT70" s="121"/>
      <c r="LU70" s="121"/>
      <c r="LV70" s="121"/>
      <c r="LW70" s="121"/>
      <c r="LX70" s="121"/>
      <c r="LY70" s="121"/>
      <c r="LZ70" s="121"/>
      <c r="MA70" s="121"/>
      <c r="MB70" s="121"/>
      <c r="MC70" s="121"/>
      <c r="MD70" s="121"/>
      <c r="ME70" s="121"/>
      <c r="MF70" s="121"/>
      <c r="MG70" s="121"/>
      <c r="MH70" s="121"/>
      <c r="MI70" s="121"/>
      <c r="MJ70" s="121"/>
      <c r="MK70" s="121"/>
      <c r="ML70" s="121"/>
      <c r="MM70" s="121"/>
      <c r="MN70" s="121"/>
      <c r="MO70" s="121"/>
      <c r="MP70" s="121"/>
      <c r="MQ70" s="121"/>
      <c r="MR70" s="121"/>
      <c r="MS70" s="121"/>
      <c r="MT70" s="121"/>
      <c r="MU70" s="121"/>
      <c r="MV70" s="121"/>
      <c r="MW70" s="121"/>
      <c r="MX70" s="121"/>
      <c r="MY70" s="121"/>
      <c r="MZ70" s="121"/>
      <c r="NA70" s="121"/>
      <c r="NB70" s="121"/>
      <c r="NC70" s="121"/>
      <c r="ND70" s="121"/>
      <c r="NE70" s="121"/>
      <c r="NF70" s="121"/>
      <c r="NG70" s="121"/>
      <c r="NH70" s="121"/>
      <c r="NI70" s="121"/>
      <c r="NJ70" s="121"/>
      <c r="NK70" s="121"/>
      <c r="NL70" s="121"/>
      <c r="NM70" s="121"/>
      <c r="NN70" s="121"/>
      <c r="NO70" s="121"/>
      <c r="NP70" s="121"/>
      <c r="NQ70" s="121"/>
      <c r="NR70" s="121"/>
      <c r="NS70" s="121"/>
      <c r="NT70" s="121"/>
      <c r="NU70" s="121"/>
      <c r="NV70" s="121"/>
      <c r="NW70" s="121"/>
      <c r="NX70" s="121"/>
      <c r="NY70" s="121"/>
      <c r="NZ70" s="121"/>
      <c r="OA70" s="122"/>
    </row>
    <row r="71" spans="1:391" s="123" customFormat="1" ht="36" customHeight="1">
      <c r="A71" s="120"/>
      <c r="B71" s="202" t="s">
        <v>12</v>
      </c>
      <c r="C71" s="203"/>
      <c r="D71" s="203"/>
      <c r="E71" s="203"/>
      <c r="F71" s="203"/>
      <c r="G71" s="204"/>
      <c r="H71" s="20">
        <f>H70</f>
        <v>0</v>
      </c>
      <c r="I71" s="20">
        <f t="shared" ref="I71:K71" si="46">I70</f>
        <v>6378.9</v>
      </c>
      <c r="J71" s="20">
        <f t="shared" si="46"/>
        <v>6570.3</v>
      </c>
      <c r="K71" s="20">
        <f t="shared" si="46"/>
        <v>6918.5</v>
      </c>
      <c r="L71" s="121"/>
      <c r="M71" s="121"/>
      <c r="N71" s="121"/>
      <c r="O71" s="121"/>
      <c r="P71" s="121"/>
      <c r="Q71" s="121"/>
      <c r="R71" s="121"/>
      <c r="S71" s="97"/>
      <c r="T71" s="97"/>
      <c r="U71" s="97"/>
      <c r="V71" s="97"/>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c r="CT71" s="121"/>
      <c r="CU71" s="121"/>
      <c r="CV71" s="121"/>
      <c r="CW71" s="121"/>
      <c r="CX71" s="121"/>
      <c r="CY71" s="121"/>
      <c r="CZ71" s="121"/>
      <c r="DA71" s="121"/>
      <c r="DB71" s="121"/>
      <c r="DC71" s="121"/>
      <c r="DD71" s="121"/>
      <c r="DE71" s="121"/>
      <c r="DF71" s="121"/>
      <c r="DG71" s="121"/>
      <c r="DH71" s="121"/>
      <c r="DI71" s="121"/>
      <c r="DJ71" s="121"/>
      <c r="DK71" s="121"/>
      <c r="DL71" s="121"/>
      <c r="DM71" s="121"/>
      <c r="DN71" s="121"/>
      <c r="DO71" s="121"/>
      <c r="DP71" s="121"/>
      <c r="DQ71" s="121"/>
      <c r="DR71" s="121"/>
      <c r="DS71" s="121"/>
      <c r="DT71" s="121"/>
      <c r="DU71" s="121"/>
      <c r="DV71" s="121"/>
      <c r="DW71" s="121"/>
      <c r="DX71" s="121"/>
      <c r="DY71" s="121"/>
      <c r="DZ71" s="121"/>
      <c r="EA71" s="121"/>
      <c r="EB71" s="121"/>
      <c r="EC71" s="121"/>
      <c r="ED71" s="121"/>
      <c r="EE71" s="121"/>
      <c r="EF71" s="121"/>
      <c r="EG71" s="121"/>
      <c r="EH71" s="121"/>
      <c r="EI71" s="121"/>
      <c r="EJ71" s="121"/>
      <c r="EK71" s="121"/>
      <c r="EL71" s="121"/>
      <c r="EM71" s="121"/>
      <c r="EN71" s="121"/>
      <c r="EO71" s="121"/>
      <c r="EP71" s="121"/>
      <c r="EQ71" s="121"/>
      <c r="ER71" s="121"/>
      <c r="ES71" s="121"/>
      <c r="ET71" s="121"/>
      <c r="EU71" s="121"/>
      <c r="EV71" s="121"/>
      <c r="EW71" s="121"/>
      <c r="EX71" s="121"/>
      <c r="EY71" s="121"/>
      <c r="EZ71" s="121"/>
      <c r="FA71" s="121"/>
      <c r="FB71" s="121"/>
      <c r="FC71" s="121"/>
      <c r="FD71" s="121"/>
      <c r="FE71" s="121"/>
      <c r="FF71" s="121"/>
      <c r="FG71" s="121"/>
      <c r="FH71" s="121"/>
      <c r="FI71" s="121"/>
      <c r="FJ71" s="121"/>
      <c r="FK71" s="121"/>
      <c r="FL71" s="121"/>
      <c r="FM71" s="121"/>
      <c r="FN71" s="121"/>
      <c r="FO71" s="121"/>
      <c r="FP71" s="121"/>
      <c r="FQ71" s="121"/>
      <c r="FR71" s="121"/>
      <c r="FS71" s="121"/>
      <c r="FT71" s="121"/>
      <c r="FU71" s="121"/>
      <c r="FV71" s="121"/>
      <c r="FW71" s="121"/>
      <c r="FX71" s="121"/>
      <c r="FY71" s="121"/>
      <c r="FZ71" s="121"/>
      <c r="GA71" s="121"/>
      <c r="GB71" s="121"/>
      <c r="GC71" s="121"/>
      <c r="GD71" s="121"/>
      <c r="GE71" s="121"/>
      <c r="GF71" s="121"/>
      <c r="GG71" s="121"/>
      <c r="GH71" s="121"/>
      <c r="GI71" s="121"/>
      <c r="GJ71" s="121"/>
      <c r="GK71" s="121"/>
      <c r="GL71" s="121"/>
      <c r="GM71" s="121"/>
      <c r="GN71" s="121"/>
      <c r="GO71" s="121"/>
      <c r="GP71" s="121"/>
      <c r="GQ71" s="121"/>
      <c r="GR71" s="121"/>
      <c r="GS71" s="121"/>
      <c r="GT71" s="121"/>
      <c r="GU71" s="121"/>
      <c r="GV71" s="121"/>
      <c r="GW71" s="121"/>
      <c r="GX71" s="121"/>
      <c r="GY71" s="121"/>
      <c r="GZ71" s="121"/>
      <c r="HA71" s="121"/>
      <c r="HB71" s="121"/>
      <c r="HC71" s="121"/>
      <c r="HD71" s="121"/>
      <c r="HE71" s="121"/>
      <c r="HF71" s="121"/>
      <c r="HG71" s="121"/>
      <c r="HH71" s="121"/>
      <c r="HI71" s="121"/>
      <c r="HJ71" s="121"/>
      <c r="HK71" s="121"/>
      <c r="HL71" s="121"/>
      <c r="HM71" s="121"/>
      <c r="HN71" s="121"/>
      <c r="HO71" s="121"/>
      <c r="HP71" s="121"/>
      <c r="HQ71" s="121"/>
      <c r="HR71" s="121"/>
      <c r="HS71" s="121"/>
      <c r="HT71" s="121"/>
      <c r="HU71" s="121"/>
      <c r="HV71" s="121"/>
      <c r="HW71" s="121"/>
      <c r="HX71" s="121"/>
      <c r="HY71" s="121"/>
      <c r="HZ71" s="121"/>
      <c r="IA71" s="121"/>
      <c r="IB71" s="121"/>
      <c r="IC71" s="121"/>
      <c r="ID71" s="121"/>
      <c r="IE71" s="121"/>
      <c r="IF71" s="121"/>
      <c r="IG71" s="121"/>
      <c r="IH71" s="121"/>
      <c r="II71" s="121"/>
      <c r="IJ71" s="121"/>
      <c r="IK71" s="121"/>
      <c r="IL71" s="121"/>
      <c r="IM71" s="121"/>
      <c r="IN71" s="121"/>
      <c r="IO71" s="121"/>
      <c r="IP71" s="121"/>
      <c r="IQ71" s="121"/>
      <c r="IR71" s="121"/>
      <c r="IS71" s="121"/>
      <c r="IT71" s="121"/>
      <c r="IU71" s="121"/>
      <c r="IV71" s="121"/>
      <c r="IW71" s="121"/>
      <c r="IX71" s="121"/>
      <c r="IY71" s="121"/>
      <c r="IZ71" s="121"/>
      <c r="JA71" s="121"/>
      <c r="JB71" s="121"/>
      <c r="JC71" s="121"/>
      <c r="JD71" s="121"/>
      <c r="JE71" s="121"/>
      <c r="JF71" s="121"/>
      <c r="JG71" s="121"/>
      <c r="JH71" s="121"/>
      <c r="JI71" s="121"/>
      <c r="JJ71" s="121"/>
      <c r="JK71" s="121"/>
      <c r="JL71" s="121"/>
      <c r="JM71" s="121"/>
      <c r="JN71" s="121"/>
      <c r="JO71" s="121"/>
      <c r="JP71" s="121"/>
      <c r="JQ71" s="121"/>
      <c r="JR71" s="121"/>
      <c r="JS71" s="121"/>
      <c r="JT71" s="121"/>
      <c r="JU71" s="121"/>
      <c r="JV71" s="121"/>
      <c r="JW71" s="121"/>
      <c r="JX71" s="121"/>
      <c r="JY71" s="121"/>
      <c r="JZ71" s="121"/>
      <c r="KA71" s="121"/>
      <c r="KB71" s="121"/>
      <c r="KC71" s="121"/>
      <c r="KD71" s="121"/>
      <c r="KE71" s="121"/>
      <c r="KF71" s="121"/>
      <c r="KG71" s="121"/>
      <c r="KH71" s="121"/>
      <c r="KI71" s="121"/>
      <c r="KJ71" s="121"/>
      <c r="KK71" s="121"/>
      <c r="KL71" s="121"/>
      <c r="KM71" s="121"/>
      <c r="KN71" s="121"/>
      <c r="KO71" s="121"/>
      <c r="KP71" s="121"/>
      <c r="KQ71" s="121"/>
      <c r="KR71" s="121"/>
      <c r="KS71" s="121"/>
      <c r="KT71" s="121"/>
      <c r="KU71" s="121"/>
      <c r="KV71" s="121"/>
      <c r="KW71" s="121"/>
      <c r="KX71" s="121"/>
      <c r="KY71" s="121"/>
      <c r="KZ71" s="121"/>
      <c r="LA71" s="121"/>
      <c r="LB71" s="121"/>
      <c r="LC71" s="121"/>
      <c r="LD71" s="121"/>
      <c r="LE71" s="121"/>
      <c r="LF71" s="121"/>
      <c r="LG71" s="121"/>
      <c r="LH71" s="121"/>
      <c r="LI71" s="121"/>
      <c r="LJ71" s="121"/>
      <c r="LK71" s="121"/>
      <c r="LL71" s="121"/>
      <c r="LM71" s="121"/>
      <c r="LN71" s="121"/>
      <c r="LO71" s="121"/>
      <c r="LP71" s="121"/>
      <c r="LQ71" s="121"/>
      <c r="LR71" s="121"/>
      <c r="LS71" s="121"/>
      <c r="LT71" s="121"/>
      <c r="LU71" s="121"/>
      <c r="LV71" s="121"/>
      <c r="LW71" s="121"/>
      <c r="LX71" s="121"/>
      <c r="LY71" s="121"/>
      <c r="LZ71" s="121"/>
      <c r="MA71" s="121"/>
      <c r="MB71" s="121"/>
      <c r="MC71" s="121"/>
      <c r="MD71" s="121"/>
      <c r="ME71" s="121"/>
      <c r="MF71" s="121"/>
      <c r="MG71" s="121"/>
      <c r="MH71" s="121"/>
      <c r="MI71" s="121"/>
      <c r="MJ71" s="121"/>
      <c r="MK71" s="121"/>
      <c r="ML71" s="121"/>
      <c r="MM71" s="121"/>
      <c r="MN71" s="121"/>
      <c r="MO71" s="121"/>
      <c r="MP71" s="121"/>
      <c r="MQ71" s="121"/>
      <c r="MR71" s="121"/>
      <c r="MS71" s="121"/>
      <c r="MT71" s="121"/>
      <c r="MU71" s="121"/>
      <c r="MV71" s="121"/>
      <c r="MW71" s="121"/>
      <c r="MX71" s="121"/>
      <c r="MY71" s="121"/>
      <c r="MZ71" s="121"/>
      <c r="NA71" s="121"/>
      <c r="NB71" s="121"/>
      <c r="NC71" s="121"/>
      <c r="ND71" s="121"/>
      <c r="NE71" s="121"/>
      <c r="NF71" s="121"/>
      <c r="NG71" s="121"/>
      <c r="NH71" s="121"/>
      <c r="NI71" s="121"/>
      <c r="NJ71" s="121"/>
      <c r="NK71" s="121"/>
      <c r="NL71" s="121"/>
      <c r="NM71" s="121"/>
      <c r="NN71" s="121"/>
      <c r="NO71" s="121"/>
      <c r="NP71" s="121"/>
      <c r="NQ71" s="121"/>
      <c r="NR71" s="121"/>
      <c r="NS71" s="121"/>
      <c r="NT71" s="121"/>
      <c r="NU71" s="121"/>
      <c r="NV71" s="121"/>
      <c r="NW71" s="121"/>
      <c r="NX71" s="121"/>
      <c r="NY71" s="121"/>
      <c r="NZ71" s="121"/>
      <c r="OA71" s="122"/>
    </row>
    <row r="72" spans="1:391" s="123" customFormat="1" ht="96" customHeight="1">
      <c r="A72" s="120"/>
      <c r="B72" s="211" t="s">
        <v>89</v>
      </c>
      <c r="C72" s="124" t="s">
        <v>50</v>
      </c>
      <c r="D72" s="124" t="s">
        <v>51</v>
      </c>
      <c r="E72" s="124" t="s">
        <v>91</v>
      </c>
      <c r="F72" s="19" t="s">
        <v>160</v>
      </c>
      <c r="G72" s="124" t="s">
        <v>53</v>
      </c>
      <c r="H72" s="125">
        <v>0</v>
      </c>
      <c r="I72" s="126">
        <v>992.02670000000012</v>
      </c>
      <c r="J72" s="127">
        <v>1021.8</v>
      </c>
      <c r="K72" s="127">
        <v>1076</v>
      </c>
      <c r="L72" s="121"/>
      <c r="M72" s="121"/>
      <c r="N72" s="121"/>
      <c r="O72" s="121"/>
      <c r="P72" s="121"/>
      <c r="Q72" s="121"/>
      <c r="R72" s="121"/>
      <c r="S72" s="97"/>
      <c r="T72" s="97"/>
      <c r="U72" s="97"/>
      <c r="V72" s="97"/>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1"/>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X72" s="121"/>
      <c r="FY72" s="121"/>
      <c r="FZ72" s="121"/>
      <c r="GA72" s="121"/>
      <c r="GB72" s="121"/>
      <c r="GC72" s="121"/>
      <c r="GD72" s="121"/>
      <c r="GE72" s="121"/>
      <c r="GF72" s="121"/>
      <c r="GG72" s="121"/>
      <c r="GH72" s="121"/>
      <c r="GI72" s="121"/>
      <c r="GJ72" s="121"/>
      <c r="GK72" s="121"/>
      <c r="GL72" s="121"/>
      <c r="GM72" s="121"/>
      <c r="GN72" s="121"/>
      <c r="GO72" s="121"/>
      <c r="GP72" s="121"/>
      <c r="GQ72" s="121"/>
      <c r="GR72" s="121"/>
      <c r="GS72" s="121"/>
      <c r="GT72" s="121"/>
      <c r="GU72" s="121"/>
      <c r="GV72" s="121"/>
      <c r="GW72" s="121"/>
      <c r="GX72" s="121"/>
      <c r="GY72" s="121"/>
      <c r="GZ72" s="121"/>
      <c r="HA72" s="121"/>
      <c r="HB72" s="121"/>
      <c r="HC72" s="121"/>
      <c r="HD72" s="121"/>
      <c r="HE72" s="121"/>
      <c r="HF72" s="121"/>
      <c r="HG72" s="121"/>
      <c r="HH72" s="121"/>
      <c r="HI72" s="121"/>
      <c r="HJ72" s="121"/>
      <c r="HK72" s="121"/>
      <c r="HL72" s="121"/>
      <c r="HM72" s="121"/>
      <c r="HN72" s="121"/>
      <c r="HO72" s="121"/>
      <c r="HP72" s="121"/>
      <c r="HQ72" s="121"/>
      <c r="HR72" s="121"/>
      <c r="HS72" s="121"/>
      <c r="HT72" s="121"/>
      <c r="HU72" s="121"/>
      <c r="HV72" s="121"/>
      <c r="HW72" s="121"/>
      <c r="HX72" s="121"/>
      <c r="HY72" s="121"/>
      <c r="HZ72" s="121"/>
      <c r="IA72" s="121"/>
      <c r="IB72" s="121"/>
      <c r="IC72" s="121"/>
      <c r="ID72" s="121"/>
      <c r="IE72" s="121"/>
      <c r="IF72" s="121"/>
      <c r="IG72" s="121"/>
      <c r="IH72" s="121"/>
      <c r="II72" s="121"/>
      <c r="IJ72" s="121"/>
      <c r="IK72" s="121"/>
      <c r="IL72" s="121"/>
      <c r="IM72" s="121"/>
      <c r="IN72" s="121"/>
      <c r="IO72" s="121"/>
      <c r="IP72" s="121"/>
      <c r="IQ72" s="121"/>
      <c r="IR72" s="121"/>
      <c r="IS72" s="121"/>
      <c r="IT72" s="121"/>
      <c r="IU72" s="121"/>
      <c r="IV72" s="121"/>
      <c r="IW72" s="121"/>
      <c r="IX72" s="121"/>
      <c r="IY72" s="121"/>
      <c r="IZ72" s="121"/>
      <c r="JA72" s="121"/>
      <c r="JB72" s="121"/>
      <c r="JC72" s="121"/>
      <c r="JD72" s="121"/>
      <c r="JE72" s="121"/>
      <c r="JF72" s="121"/>
      <c r="JG72" s="121"/>
      <c r="JH72" s="121"/>
      <c r="JI72" s="121"/>
      <c r="JJ72" s="121"/>
      <c r="JK72" s="121"/>
      <c r="JL72" s="121"/>
      <c r="JM72" s="121"/>
      <c r="JN72" s="121"/>
      <c r="JO72" s="121"/>
      <c r="JP72" s="121"/>
      <c r="JQ72" s="121"/>
      <c r="JR72" s="121"/>
      <c r="JS72" s="121"/>
      <c r="JT72" s="121"/>
      <c r="JU72" s="121"/>
      <c r="JV72" s="121"/>
      <c r="JW72" s="121"/>
      <c r="JX72" s="121"/>
      <c r="JY72" s="121"/>
      <c r="JZ72" s="121"/>
      <c r="KA72" s="121"/>
      <c r="KB72" s="121"/>
      <c r="KC72" s="121"/>
      <c r="KD72" s="121"/>
      <c r="KE72" s="121"/>
      <c r="KF72" s="121"/>
      <c r="KG72" s="121"/>
      <c r="KH72" s="121"/>
      <c r="KI72" s="121"/>
      <c r="KJ72" s="121"/>
      <c r="KK72" s="121"/>
      <c r="KL72" s="121"/>
      <c r="KM72" s="121"/>
      <c r="KN72" s="121"/>
      <c r="KO72" s="121"/>
      <c r="KP72" s="121"/>
      <c r="KQ72" s="121"/>
      <c r="KR72" s="121"/>
      <c r="KS72" s="121"/>
      <c r="KT72" s="121"/>
      <c r="KU72" s="121"/>
      <c r="KV72" s="121"/>
      <c r="KW72" s="121"/>
      <c r="KX72" s="121"/>
      <c r="KY72" s="121"/>
      <c r="KZ72" s="121"/>
      <c r="LA72" s="121"/>
      <c r="LB72" s="121"/>
      <c r="LC72" s="121"/>
      <c r="LD72" s="121"/>
      <c r="LE72" s="121"/>
      <c r="LF72" s="121"/>
      <c r="LG72" s="121"/>
      <c r="LH72" s="121"/>
      <c r="LI72" s="121"/>
      <c r="LJ72" s="121"/>
      <c r="LK72" s="121"/>
      <c r="LL72" s="121"/>
      <c r="LM72" s="121"/>
      <c r="LN72" s="121"/>
      <c r="LO72" s="121"/>
      <c r="LP72" s="121"/>
      <c r="LQ72" s="121"/>
      <c r="LR72" s="121"/>
      <c r="LS72" s="121"/>
      <c r="LT72" s="121"/>
      <c r="LU72" s="121"/>
      <c r="LV72" s="121"/>
      <c r="LW72" s="121"/>
      <c r="LX72" s="121"/>
      <c r="LY72" s="121"/>
      <c r="LZ72" s="121"/>
      <c r="MA72" s="121"/>
      <c r="MB72" s="121"/>
      <c r="MC72" s="121"/>
      <c r="MD72" s="121"/>
      <c r="ME72" s="121"/>
      <c r="MF72" s="121"/>
      <c r="MG72" s="121"/>
      <c r="MH72" s="121"/>
      <c r="MI72" s="121"/>
      <c r="MJ72" s="121"/>
      <c r="MK72" s="121"/>
      <c r="ML72" s="121"/>
      <c r="MM72" s="121"/>
      <c r="MN72" s="121"/>
      <c r="MO72" s="121"/>
      <c r="MP72" s="121"/>
      <c r="MQ72" s="121"/>
      <c r="MR72" s="121"/>
      <c r="MS72" s="121"/>
      <c r="MT72" s="121"/>
      <c r="MU72" s="121"/>
      <c r="MV72" s="121"/>
      <c r="MW72" s="121"/>
      <c r="MX72" s="121"/>
      <c r="MY72" s="121"/>
      <c r="MZ72" s="121"/>
      <c r="NA72" s="121"/>
      <c r="NB72" s="121"/>
      <c r="NC72" s="121"/>
      <c r="ND72" s="121"/>
      <c r="NE72" s="121"/>
      <c r="NF72" s="121"/>
      <c r="NG72" s="121"/>
      <c r="NH72" s="121"/>
      <c r="NI72" s="121"/>
      <c r="NJ72" s="121"/>
      <c r="NK72" s="121"/>
      <c r="NL72" s="121"/>
      <c r="NM72" s="121"/>
      <c r="NN72" s="121"/>
      <c r="NO72" s="121"/>
      <c r="NP72" s="121"/>
      <c r="NQ72" s="121"/>
      <c r="NR72" s="121"/>
      <c r="NS72" s="121"/>
      <c r="NT72" s="121"/>
      <c r="NU72" s="121"/>
      <c r="NV72" s="121"/>
      <c r="NW72" s="121"/>
      <c r="NX72" s="121"/>
      <c r="NY72" s="121"/>
      <c r="NZ72" s="121"/>
      <c r="OA72" s="122"/>
    </row>
    <row r="73" spans="1:391" s="123" customFormat="1" ht="72.75" hidden="1" customHeight="1">
      <c r="A73" s="120"/>
      <c r="B73" s="194"/>
      <c r="C73" s="18"/>
      <c r="D73" s="18"/>
      <c r="E73" s="18"/>
      <c r="F73" s="18"/>
      <c r="G73" s="18"/>
      <c r="H73" s="20"/>
      <c r="I73" s="20"/>
      <c r="J73" s="20"/>
      <c r="K73" s="20"/>
      <c r="L73" s="121"/>
      <c r="M73" s="121"/>
      <c r="N73" s="121"/>
      <c r="O73" s="121"/>
      <c r="P73" s="121"/>
      <c r="Q73" s="121"/>
      <c r="R73" s="121"/>
      <c r="S73" s="97"/>
      <c r="T73" s="97"/>
      <c r="U73" s="97"/>
      <c r="V73" s="97"/>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c r="CT73" s="121"/>
      <c r="CU73" s="121"/>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X73" s="121"/>
      <c r="FY73" s="121"/>
      <c r="FZ73" s="121"/>
      <c r="GA73" s="121"/>
      <c r="GB73" s="121"/>
      <c r="GC73" s="121"/>
      <c r="GD73" s="121"/>
      <c r="GE73" s="121"/>
      <c r="GF73" s="121"/>
      <c r="GG73" s="121"/>
      <c r="GH73" s="121"/>
      <c r="GI73" s="121"/>
      <c r="GJ73" s="121"/>
      <c r="GK73" s="121"/>
      <c r="GL73" s="121"/>
      <c r="GM73" s="121"/>
      <c r="GN73" s="121"/>
      <c r="GO73" s="121"/>
      <c r="GP73" s="121"/>
      <c r="GQ73" s="121"/>
      <c r="GR73" s="121"/>
      <c r="GS73" s="121"/>
      <c r="GT73" s="121"/>
      <c r="GU73" s="121"/>
      <c r="GV73" s="121"/>
      <c r="GW73" s="121"/>
      <c r="GX73" s="121"/>
      <c r="GY73" s="121"/>
      <c r="GZ73" s="121"/>
      <c r="HA73" s="121"/>
      <c r="HB73" s="121"/>
      <c r="HC73" s="121"/>
      <c r="HD73" s="121"/>
      <c r="HE73" s="121"/>
      <c r="HF73" s="121"/>
      <c r="HG73" s="121"/>
      <c r="HH73" s="121"/>
      <c r="HI73" s="121"/>
      <c r="HJ73" s="121"/>
      <c r="HK73" s="121"/>
      <c r="HL73" s="121"/>
      <c r="HM73" s="121"/>
      <c r="HN73" s="121"/>
      <c r="HO73" s="121"/>
      <c r="HP73" s="121"/>
      <c r="HQ73" s="121"/>
      <c r="HR73" s="121"/>
      <c r="HS73" s="121"/>
      <c r="HT73" s="121"/>
      <c r="HU73" s="121"/>
      <c r="HV73" s="121"/>
      <c r="HW73" s="121"/>
      <c r="HX73" s="121"/>
      <c r="HY73" s="121"/>
      <c r="HZ73" s="121"/>
      <c r="IA73" s="121"/>
      <c r="IB73" s="121"/>
      <c r="IC73" s="121"/>
      <c r="ID73" s="121"/>
      <c r="IE73" s="121"/>
      <c r="IF73" s="121"/>
      <c r="IG73" s="121"/>
      <c r="IH73" s="121"/>
      <c r="II73" s="121"/>
      <c r="IJ73" s="121"/>
      <c r="IK73" s="121"/>
      <c r="IL73" s="121"/>
      <c r="IM73" s="121"/>
      <c r="IN73" s="121"/>
      <c r="IO73" s="121"/>
      <c r="IP73" s="121"/>
      <c r="IQ73" s="121"/>
      <c r="IR73" s="121"/>
      <c r="IS73" s="121"/>
      <c r="IT73" s="121"/>
      <c r="IU73" s="121"/>
      <c r="IV73" s="121"/>
      <c r="IW73" s="121"/>
      <c r="IX73" s="121"/>
      <c r="IY73" s="121"/>
      <c r="IZ73" s="121"/>
      <c r="JA73" s="121"/>
      <c r="JB73" s="121"/>
      <c r="JC73" s="121"/>
      <c r="JD73" s="121"/>
      <c r="JE73" s="121"/>
      <c r="JF73" s="121"/>
      <c r="JG73" s="121"/>
      <c r="JH73" s="121"/>
      <c r="JI73" s="121"/>
      <c r="JJ73" s="121"/>
      <c r="JK73" s="121"/>
      <c r="JL73" s="121"/>
      <c r="JM73" s="121"/>
      <c r="JN73" s="121"/>
      <c r="JO73" s="121"/>
      <c r="JP73" s="121"/>
      <c r="JQ73" s="121"/>
      <c r="JR73" s="121"/>
      <c r="JS73" s="121"/>
      <c r="JT73" s="121"/>
      <c r="JU73" s="121"/>
      <c r="JV73" s="121"/>
      <c r="JW73" s="121"/>
      <c r="JX73" s="121"/>
      <c r="JY73" s="121"/>
      <c r="JZ73" s="121"/>
      <c r="KA73" s="121"/>
      <c r="KB73" s="121"/>
      <c r="KC73" s="121"/>
      <c r="KD73" s="121"/>
      <c r="KE73" s="121"/>
      <c r="KF73" s="121"/>
      <c r="KG73" s="121"/>
      <c r="KH73" s="121"/>
      <c r="KI73" s="121"/>
      <c r="KJ73" s="121"/>
      <c r="KK73" s="121"/>
      <c r="KL73" s="121"/>
      <c r="KM73" s="121"/>
      <c r="KN73" s="121"/>
      <c r="KO73" s="121"/>
      <c r="KP73" s="121"/>
      <c r="KQ73" s="121"/>
      <c r="KR73" s="121"/>
      <c r="KS73" s="121"/>
      <c r="KT73" s="121"/>
      <c r="KU73" s="121"/>
      <c r="KV73" s="121"/>
      <c r="KW73" s="121"/>
      <c r="KX73" s="121"/>
      <c r="KY73" s="121"/>
      <c r="KZ73" s="121"/>
      <c r="LA73" s="121"/>
      <c r="LB73" s="121"/>
      <c r="LC73" s="121"/>
      <c r="LD73" s="121"/>
      <c r="LE73" s="121"/>
      <c r="LF73" s="121"/>
      <c r="LG73" s="121"/>
      <c r="LH73" s="121"/>
      <c r="LI73" s="121"/>
      <c r="LJ73" s="121"/>
      <c r="LK73" s="121"/>
      <c r="LL73" s="121"/>
      <c r="LM73" s="121"/>
      <c r="LN73" s="121"/>
      <c r="LO73" s="121"/>
      <c r="LP73" s="121"/>
      <c r="LQ73" s="121"/>
      <c r="LR73" s="121"/>
      <c r="LS73" s="121"/>
      <c r="LT73" s="121"/>
      <c r="LU73" s="121"/>
      <c r="LV73" s="121"/>
      <c r="LW73" s="121"/>
      <c r="LX73" s="121"/>
      <c r="LY73" s="121"/>
      <c r="LZ73" s="121"/>
      <c r="MA73" s="121"/>
      <c r="MB73" s="121"/>
      <c r="MC73" s="121"/>
      <c r="MD73" s="121"/>
      <c r="ME73" s="121"/>
      <c r="MF73" s="121"/>
      <c r="MG73" s="121"/>
      <c r="MH73" s="121"/>
      <c r="MI73" s="121"/>
      <c r="MJ73" s="121"/>
      <c r="MK73" s="121"/>
      <c r="ML73" s="121"/>
      <c r="MM73" s="121"/>
      <c r="MN73" s="121"/>
      <c r="MO73" s="121"/>
      <c r="MP73" s="121"/>
      <c r="MQ73" s="121"/>
      <c r="MR73" s="121"/>
      <c r="MS73" s="121"/>
      <c r="MT73" s="121"/>
      <c r="MU73" s="121"/>
      <c r="MV73" s="121"/>
      <c r="MW73" s="121"/>
      <c r="MX73" s="121"/>
      <c r="MY73" s="121"/>
      <c r="MZ73" s="121"/>
      <c r="NA73" s="121"/>
      <c r="NB73" s="121"/>
      <c r="NC73" s="121"/>
      <c r="ND73" s="121"/>
      <c r="NE73" s="121"/>
      <c r="NF73" s="121"/>
      <c r="NG73" s="121"/>
      <c r="NH73" s="121"/>
      <c r="NI73" s="121"/>
      <c r="NJ73" s="121"/>
      <c r="NK73" s="121"/>
      <c r="NL73" s="121"/>
      <c r="NM73" s="121"/>
      <c r="NN73" s="121"/>
      <c r="NO73" s="121"/>
      <c r="NP73" s="121"/>
      <c r="NQ73" s="121"/>
      <c r="NR73" s="121"/>
      <c r="NS73" s="121"/>
      <c r="NT73" s="121"/>
      <c r="NU73" s="121"/>
      <c r="NV73" s="121"/>
      <c r="NW73" s="121"/>
      <c r="NX73" s="121"/>
      <c r="NY73" s="121"/>
      <c r="NZ73" s="121"/>
      <c r="OA73" s="122"/>
    </row>
    <row r="74" spans="1:391" s="123" customFormat="1" ht="36" customHeight="1">
      <c r="A74" s="120"/>
      <c r="B74" s="206" t="s">
        <v>12</v>
      </c>
      <c r="C74" s="207"/>
      <c r="D74" s="207"/>
      <c r="E74" s="207"/>
      <c r="F74" s="207"/>
      <c r="G74" s="208"/>
      <c r="H74" s="79">
        <f t="shared" ref="H74" si="47">H72+H73</f>
        <v>0</v>
      </c>
      <c r="I74" s="79">
        <f t="shared" ref="I74" si="48">I72+I73</f>
        <v>992.02670000000012</v>
      </c>
      <c r="J74" s="79">
        <f t="shared" ref="J74" si="49">J72+J73</f>
        <v>1021.8</v>
      </c>
      <c r="K74" s="79">
        <f t="shared" ref="K74" si="50">K72+K73</f>
        <v>1076</v>
      </c>
      <c r="L74" s="121"/>
      <c r="M74" s="121"/>
      <c r="N74" s="121"/>
      <c r="O74" s="121"/>
      <c r="P74" s="121"/>
      <c r="Q74" s="121"/>
      <c r="R74" s="121"/>
      <c r="S74" s="97"/>
      <c r="T74" s="97"/>
      <c r="U74" s="97"/>
      <c r="V74" s="97"/>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1"/>
      <c r="CL74" s="121"/>
      <c r="CM74" s="121"/>
      <c r="CN74" s="121"/>
      <c r="CO74" s="121"/>
      <c r="CP74" s="121"/>
      <c r="CQ74" s="121"/>
      <c r="CR74" s="121"/>
      <c r="CS74" s="121"/>
      <c r="CT74" s="121"/>
      <c r="CU74" s="121"/>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X74" s="121"/>
      <c r="FY74" s="121"/>
      <c r="FZ74" s="121"/>
      <c r="GA74" s="121"/>
      <c r="GB74" s="121"/>
      <c r="GC74" s="121"/>
      <c r="GD74" s="121"/>
      <c r="GE74" s="121"/>
      <c r="GF74" s="121"/>
      <c r="GG74" s="121"/>
      <c r="GH74" s="121"/>
      <c r="GI74" s="121"/>
      <c r="GJ74" s="121"/>
      <c r="GK74" s="121"/>
      <c r="GL74" s="121"/>
      <c r="GM74" s="121"/>
      <c r="GN74" s="121"/>
      <c r="GO74" s="121"/>
      <c r="GP74" s="121"/>
      <c r="GQ74" s="121"/>
      <c r="GR74" s="121"/>
      <c r="GS74" s="121"/>
      <c r="GT74" s="121"/>
      <c r="GU74" s="121"/>
      <c r="GV74" s="121"/>
      <c r="GW74" s="121"/>
      <c r="GX74" s="121"/>
      <c r="GY74" s="121"/>
      <c r="GZ74" s="121"/>
      <c r="HA74" s="121"/>
      <c r="HB74" s="121"/>
      <c r="HC74" s="121"/>
      <c r="HD74" s="121"/>
      <c r="HE74" s="121"/>
      <c r="HF74" s="121"/>
      <c r="HG74" s="121"/>
      <c r="HH74" s="121"/>
      <c r="HI74" s="121"/>
      <c r="HJ74" s="121"/>
      <c r="HK74" s="121"/>
      <c r="HL74" s="121"/>
      <c r="HM74" s="121"/>
      <c r="HN74" s="121"/>
      <c r="HO74" s="121"/>
      <c r="HP74" s="121"/>
      <c r="HQ74" s="121"/>
      <c r="HR74" s="121"/>
      <c r="HS74" s="121"/>
      <c r="HT74" s="121"/>
      <c r="HU74" s="121"/>
      <c r="HV74" s="121"/>
      <c r="HW74" s="121"/>
      <c r="HX74" s="121"/>
      <c r="HY74" s="121"/>
      <c r="HZ74" s="121"/>
      <c r="IA74" s="121"/>
      <c r="IB74" s="121"/>
      <c r="IC74" s="121"/>
      <c r="ID74" s="121"/>
      <c r="IE74" s="121"/>
      <c r="IF74" s="121"/>
      <c r="IG74" s="121"/>
      <c r="IH74" s="121"/>
      <c r="II74" s="121"/>
      <c r="IJ74" s="121"/>
      <c r="IK74" s="121"/>
      <c r="IL74" s="121"/>
      <c r="IM74" s="121"/>
      <c r="IN74" s="121"/>
      <c r="IO74" s="121"/>
      <c r="IP74" s="121"/>
      <c r="IQ74" s="121"/>
      <c r="IR74" s="121"/>
      <c r="IS74" s="121"/>
      <c r="IT74" s="121"/>
      <c r="IU74" s="121"/>
      <c r="IV74" s="121"/>
      <c r="IW74" s="121"/>
      <c r="IX74" s="121"/>
      <c r="IY74" s="121"/>
      <c r="IZ74" s="121"/>
      <c r="JA74" s="121"/>
      <c r="JB74" s="121"/>
      <c r="JC74" s="121"/>
      <c r="JD74" s="121"/>
      <c r="JE74" s="121"/>
      <c r="JF74" s="121"/>
      <c r="JG74" s="121"/>
      <c r="JH74" s="121"/>
      <c r="JI74" s="121"/>
      <c r="JJ74" s="121"/>
      <c r="JK74" s="121"/>
      <c r="JL74" s="121"/>
      <c r="JM74" s="121"/>
      <c r="JN74" s="121"/>
      <c r="JO74" s="121"/>
      <c r="JP74" s="121"/>
      <c r="JQ74" s="121"/>
      <c r="JR74" s="121"/>
      <c r="JS74" s="121"/>
      <c r="JT74" s="121"/>
      <c r="JU74" s="121"/>
      <c r="JV74" s="121"/>
      <c r="JW74" s="121"/>
      <c r="JX74" s="121"/>
      <c r="JY74" s="121"/>
      <c r="JZ74" s="121"/>
      <c r="KA74" s="121"/>
      <c r="KB74" s="121"/>
      <c r="KC74" s="121"/>
      <c r="KD74" s="121"/>
      <c r="KE74" s="121"/>
      <c r="KF74" s="121"/>
      <c r="KG74" s="121"/>
      <c r="KH74" s="121"/>
      <c r="KI74" s="121"/>
      <c r="KJ74" s="121"/>
      <c r="KK74" s="121"/>
      <c r="KL74" s="121"/>
      <c r="KM74" s="121"/>
      <c r="KN74" s="121"/>
      <c r="KO74" s="121"/>
      <c r="KP74" s="121"/>
      <c r="KQ74" s="121"/>
      <c r="KR74" s="121"/>
      <c r="KS74" s="121"/>
      <c r="KT74" s="121"/>
      <c r="KU74" s="121"/>
      <c r="KV74" s="121"/>
      <c r="KW74" s="121"/>
      <c r="KX74" s="121"/>
      <c r="KY74" s="121"/>
      <c r="KZ74" s="121"/>
      <c r="LA74" s="121"/>
      <c r="LB74" s="121"/>
      <c r="LC74" s="121"/>
      <c r="LD74" s="121"/>
      <c r="LE74" s="121"/>
      <c r="LF74" s="121"/>
      <c r="LG74" s="121"/>
      <c r="LH74" s="121"/>
      <c r="LI74" s="121"/>
      <c r="LJ74" s="121"/>
      <c r="LK74" s="121"/>
      <c r="LL74" s="121"/>
      <c r="LM74" s="121"/>
      <c r="LN74" s="121"/>
      <c r="LO74" s="121"/>
      <c r="LP74" s="121"/>
      <c r="LQ74" s="121"/>
      <c r="LR74" s="121"/>
      <c r="LS74" s="121"/>
      <c r="LT74" s="121"/>
      <c r="LU74" s="121"/>
      <c r="LV74" s="121"/>
      <c r="LW74" s="121"/>
      <c r="LX74" s="121"/>
      <c r="LY74" s="121"/>
      <c r="LZ74" s="121"/>
      <c r="MA74" s="121"/>
      <c r="MB74" s="121"/>
      <c r="MC74" s="121"/>
      <c r="MD74" s="121"/>
      <c r="ME74" s="121"/>
      <c r="MF74" s="121"/>
      <c r="MG74" s="121"/>
      <c r="MH74" s="121"/>
      <c r="MI74" s="121"/>
      <c r="MJ74" s="121"/>
      <c r="MK74" s="121"/>
      <c r="ML74" s="121"/>
      <c r="MM74" s="121"/>
      <c r="MN74" s="121"/>
      <c r="MO74" s="121"/>
      <c r="MP74" s="121"/>
      <c r="MQ74" s="121"/>
      <c r="MR74" s="121"/>
      <c r="MS74" s="121"/>
      <c r="MT74" s="121"/>
      <c r="MU74" s="121"/>
      <c r="MV74" s="121"/>
      <c r="MW74" s="121"/>
      <c r="MX74" s="121"/>
      <c r="MY74" s="121"/>
      <c r="MZ74" s="121"/>
      <c r="NA74" s="121"/>
      <c r="NB74" s="121"/>
      <c r="NC74" s="121"/>
      <c r="ND74" s="121"/>
      <c r="NE74" s="121"/>
      <c r="NF74" s="121"/>
      <c r="NG74" s="121"/>
      <c r="NH74" s="121"/>
      <c r="NI74" s="121"/>
      <c r="NJ74" s="121"/>
      <c r="NK74" s="121"/>
      <c r="NL74" s="121"/>
      <c r="NM74" s="121"/>
      <c r="NN74" s="121"/>
      <c r="NO74" s="121"/>
      <c r="NP74" s="121"/>
      <c r="NQ74" s="121"/>
      <c r="NR74" s="121"/>
      <c r="NS74" s="121"/>
      <c r="NT74" s="121"/>
      <c r="NU74" s="121"/>
      <c r="NV74" s="121"/>
      <c r="NW74" s="121"/>
      <c r="NX74" s="121"/>
      <c r="NY74" s="121"/>
      <c r="NZ74" s="121"/>
      <c r="OA74" s="122"/>
    </row>
    <row r="75" spans="1:391" s="123" customFormat="1" ht="83.25" customHeight="1">
      <c r="A75" s="120"/>
      <c r="B75" s="194" t="s">
        <v>129</v>
      </c>
      <c r="C75" s="19" t="s">
        <v>50</v>
      </c>
      <c r="D75" s="19" t="s">
        <v>51</v>
      </c>
      <c r="E75" s="19" t="s">
        <v>91</v>
      </c>
      <c r="F75" s="19" t="s">
        <v>160</v>
      </c>
      <c r="G75" s="19" t="s">
        <v>53</v>
      </c>
      <c r="H75" s="26">
        <v>0</v>
      </c>
      <c r="I75" s="27">
        <v>330.7</v>
      </c>
      <c r="J75" s="20">
        <v>340.6</v>
      </c>
      <c r="K75" s="20">
        <v>358.7</v>
      </c>
      <c r="L75" s="121"/>
      <c r="M75" s="121"/>
      <c r="N75" s="121"/>
      <c r="O75" s="121"/>
      <c r="P75" s="121"/>
      <c r="Q75" s="121"/>
      <c r="R75" s="121"/>
      <c r="S75" s="97"/>
      <c r="T75" s="97"/>
      <c r="U75" s="97"/>
      <c r="V75" s="97"/>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X75" s="121"/>
      <c r="FY75" s="121"/>
      <c r="FZ75" s="121"/>
      <c r="GA75" s="121"/>
      <c r="GB75" s="121"/>
      <c r="GC75" s="121"/>
      <c r="GD75" s="121"/>
      <c r="GE75" s="121"/>
      <c r="GF75" s="121"/>
      <c r="GG75" s="121"/>
      <c r="GH75" s="121"/>
      <c r="GI75" s="121"/>
      <c r="GJ75" s="121"/>
      <c r="GK75" s="121"/>
      <c r="GL75" s="121"/>
      <c r="GM75" s="121"/>
      <c r="GN75" s="121"/>
      <c r="GO75" s="121"/>
      <c r="GP75" s="121"/>
      <c r="GQ75" s="121"/>
      <c r="GR75" s="121"/>
      <c r="GS75" s="121"/>
      <c r="GT75" s="121"/>
      <c r="GU75" s="121"/>
      <c r="GV75" s="121"/>
      <c r="GW75" s="121"/>
      <c r="GX75" s="121"/>
      <c r="GY75" s="121"/>
      <c r="GZ75" s="121"/>
      <c r="HA75" s="121"/>
      <c r="HB75" s="121"/>
      <c r="HC75" s="121"/>
      <c r="HD75" s="121"/>
      <c r="HE75" s="121"/>
      <c r="HF75" s="121"/>
      <c r="HG75" s="121"/>
      <c r="HH75" s="121"/>
      <c r="HI75" s="121"/>
      <c r="HJ75" s="121"/>
      <c r="HK75" s="121"/>
      <c r="HL75" s="121"/>
      <c r="HM75" s="121"/>
      <c r="HN75" s="121"/>
      <c r="HO75" s="121"/>
      <c r="HP75" s="121"/>
      <c r="HQ75" s="121"/>
      <c r="HR75" s="121"/>
      <c r="HS75" s="121"/>
      <c r="HT75" s="121"/>
      <c r="HU75" s="121"/>
      <c r="HV75" s="121"/>
      <c r="HW75" s="121"/>
      <c r="HX75" s="121"/>
      <c r="HY75" s="121"/>
      <c r="HZ75" s="121"/>
      <c r="IA75" s="121"/>
      <c r="IB75" s="121"/>
      <c r="IC75" s="121"/>
      <c r="ID75" s="121"/>
      <c r="IE75" s="121"/>
      <c r="IF75" s="121"/>
      <c r="IG75" s="121"/>
      <c r="IH75" s="121"/>
      <c r="II75" s="121"/>
      <c r="IJ75" s="121"/>
      <c r="IK75" s="121"/>
      <c r="IL75" s="121"/>
      <c r="IM75" s="121"/>
      <c r="IN75" s="121"/>
      <c r="IO75" s="121"/>
      <c r="IP75" s="121"/>
      <c r="IQ75" s="121"/>
      <c r="IR75" s="121"/>
      <c r="IS75" s="121"/>
      <c r="IT75" s="121"/>
      <c r="IU75" s="121"/>
      <c r="IV75" s="121"/>
      <c r="IW75" s="121"/>
      <c r="IX75" s="121"/>
      <c r="IY75" s="121"/>
      <c r="IZ75" s="121"/>
      <c r="JA75" s="121"/>
      <c r="JB75" s="121"/>
      <c r="JC75" s="121"/>
      <c r="JD75" s="121"/>
      <c r="JE75" s="121"/>
      <c r="JF75" s="121"/>
      <c r="JG75" s="121"/>
      <c r="JH75" s="121"/>
      <c r="JI75" s="121"/>
      <c r="JJ75" s="121"/>
      <c r="JK75" s="121"/>
      <c r="JL75" s="121"/>
      <c r="JM75" s="121"/>
      <c r="JN75" s="121"/>
      <c r="JO75" s="121"/>
      <c r="JP75" s="121"/>
      <c r="JQ75" s="121"/>
      <c r="JR75" s="121"/>
      <c r="JS75" s="121"/>
      <c r="JT75" s="121"/>
      <c r="JU75" s="121"/>
      <c r="JV75" s="121"/>
      <c r="JW75" s="121"/>
      <c r="JX75" s="121"/>
      <c r="JY75" s="121"/>
      <c r="JZ75" s="121"/>
      <c r="KA75" s="121"/>
      <c r="KB75" s="121"/>
      <c r="KC75" s="121"/>
      <c r="KD75" s="121"/>
      <c r="KE75" s="121"/>
      <c r="KF75" s="121"/>
      <c r="KG75" s="121"/>
      <c r="KH75" s="121"/>
      <c r="KI75" s="121"/>
      <c r="KJ75" s="121"/>
      <c r="KK75" s="121"/>
      <c r="KL75" s="121"/>
      <c r="KM75" s="121"/>
      <c r="KN75" s="121"/>
      <c r="KO75" s="121"/>
      <c r="KP75" s="121"/>
      <c r="KQ75" s="121"/>
      <c r="KR75" s="121"/>
      <c r="KS75" s="121"/>
      <c r="KT75" s="121"/>
      <c r="KU75" s="121"/>
      <c r="KV75" s="121"/>
      <c r="KW75" s="121"/>
      <c r="KX75" s="121"/>
      <c r="KY75" s="121"/>
      <c r="KZ75" s="121"/>
      <c r="LA75" s="121"/>
      <c r="LB75" s="121"/>
      <c r="LC75" s="121"/>
      <c r="LD75" s="121"/>
      <c r="LE75" s="121"/>
      <c r="LF75" s="121"/>
      <c r="LG75" s="121"/>
      <c r="LH75" s="121"/>
      <c r="LI75" s="121"/>
      <c r="LJ75" s="121"/>
      <c r="LK75" s="121"/>
      <c r="LL75" s="121"/>
      <c r="LM75" s="121"/>
      <c r="LN75" s="121"/>
      <c r="LO75" s="121"/>
      <c r="LP75" s="121"/>
      <c r="LQ75" s="121"/>
      <c r="LR75" s="121"/>
      <c r="LS75" s="121"/>
      <c r="LT75" s="121"/>
      <c r="LU75" s="121"/>
      <c r="LV75" s="121"/>
      <c r="LW75" s="121"/>
      <c r="LX75" s="121"/>
      <c r="LY75" s="121"/>
      <c r="LZ75" s="121"/>
      <c r="MA75" s="121"/>
      <c r="MB75" s="121"/>
      <c r="MC75" s="121"/>
      <c r="MD75" s="121"/>
      <c r="ME75" s="121"/>
      <c r="MF75" s="121"/>
      <c r="MG75" s="121"/>
      <c r="MH75" s="121"/>
      <c r="MI75" s="121"/>
      <c r="MJ75" s="121"/>
      <c r="MK75" s="121"/>
      <c r="ML75" s="121"/>
      <c r="MM75" s="121"/>
      <c r="MN75" s="121"/>
      <c r="MO75" s="121"/>
      <c r="MP75" s="121"/>
      <c r="MQ75" s="121"/>
      <c r="MR75" s="121"/>
      <c r="MS75" s="121"/>
      <c r="MT75" s="121"/>
      <c r="MU75" s="121"/>
      <c r="MV75" s="121"/>
      <c r="MW75" s="121"/>
      <c r="MX75" s="121"/>
      <c r="MY75" s="121"/>
      <c r="MZ75" s="121"/>
      <c r="NA75" s="121"/>
      <c r="NB75" s="121"/>
      <c r="NC75" s="121"/>
      <c r="ND75" s="121"/>
      <c r="NE75" s="121"/>
      <c r="NF75" s="121"/>
      <c r="NG75" s="121"/>
      <c r="NH75" s="121"/>
      <c r="NI75" s="121"/>
      <c r="NJ75" s="121"/>
      <c r="NK75" s="121"/>
      <c r="NL75" s="121"/>
      <c r="NM75" s="121"/>
      <c r="NN75" s="121"/>
      <c r="NO75" s="121"/>
      <c r="NP75" s="121"/>
      <c r="NQ75" s="121"/>
      <c r="NR75" s="121"/>
      <c r="NS75" s="121"/>
      <c r="NT75" s="121"/>
      <c r="NU75" s="121"/>
      <c r="NV75" s="121"/>
      <c r="NW75" s="121"/>
      <c r="NX75" s="121"/>
      <c r="NY75" s="121"/>
      <c r="NZ75" s="121"/>
      <c r="OA75" s="122"/>
    </row>
    <row r="76" spans="1:391" s="123" customFormat="1" ht="70.5" hidden="1" customHeight="1">
      <c r="A76" s="120"/>
      <c r="B76" s="194"/>
      <c r="C76" s="18"/>
      <c r="D76" s="18"/>
      <c r="E76" s="18"/>
      <c r="F76" s="18"/>
      <c r="G76" s="18"/>
      <c r="H76" s="20"/>
      <c r="I76" s="20"/>
      <c r="J76" s="20"/>
      <c r="K76" s="20"/>
      <c r="L76" s="121"/>
      <c r="M76" s="121"/>
      <c r="N76" s="121"/>
      <c r="O76" s="121"/>
      <c r="P76" s="121"/>
      <c r="Q76" s="121"/>
      <c r="R76" s="121"/>
      <c r="S76" s="97"/>
      <c r="T76" s="97"/>
      <c r="U76" s="97"/>
      <c r="V76" s="97"/>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1"/>
      <c r="FX76" s="121"/>
      <c r="FY76" s="121"/>
      <c r="FZ76" s="121"/>
      <c r="GA76" s="121"/>
      <c r="GB76" s="121"/>
      <c r="GC76" s="121"/>
      <c r="GD76" s="121"/>
      <c r="GE76" s="121"/>
      <c r="GF76" s="121"/>
      <c r="GG76" s="121"/>
      <c r="GH76" s="121"/>
      <c r="GI76" s="121"/>
      <c r="GJ76" s="121"/>
      <c r="GK76" s="121"/>
      <c r="GL76" s="121"/>
      <c r="GM76" s="121"/>
      <c r="GN76" s="121"/>
      <c r="GO76" s="121"/>
      <c r="GP76" s="121"/>
      <c r="GQ76" s="121"/>
      <c r="GR76" s="121"/>
      <c r="GS76" s="121"/>
      <c r="GT76" s="121"/>
      <c r="GU76" s="121"/>
      <c r="GV76" s="121"/>
      <c r="GW76" s="121"/>
      <c r="GX76" s="121"/>
      <c r="GY76" s="121"/>
      <c r="GZ76" s="121"/>
      <c r="HA76" s="121"/>
      <c r="HB76" s="121"/>
      <c r="HC76" s="121"/>
      <c r="HD76" s="121"/>
      <c r="HE76" s="121"/>
      <c r="HF76" s="121"/>
      <c r="HG76" s="121"/>
      <c r="HH76" s="121"/>
      <c r="HI76" s="121"/>
      <c r="HJ76" s="121"/>
      <c r="HK76" s="121"/>
      <c r="HL76" s="121"/>
      <c r="HM76" s="121"/>
      <c r="HN76" s="121"/>
      <c r="HO76" s="121"/>
      <c r="HP76" s="121"/>
      <c r="HQ76" s="121"/>
      <c r="HR76" s="121"/>
      <c r="HS76" s="121"/>
      <c r="HT76" s="121"/>
      <c r="HU76" s="121"/>
      <c r="HV76" s="121"/>
      <c r="HW76" s="121"/>
      <c r="HX76" s="121"/>
      <c r="HY76" s="121"/>
      <c r="HZ76" s="121"/>
      <c r="IA76" s="121"/>
      <c r="IB76" s="121"/>
      <c r="IC76" s="121"/>
      <c r="ID76" s="121"/>
      <c r="IE76" s="121"/>
      <c r="IF76" s="121"/>
      <c r="IG76" s="121"/>
      <c r="IH76" s="121"/>
      <c r="II76" s="121"/>
      <c r="IJ76" s="121"/>
      <c r="IK76" s="121"/>
      <c r="IL76" s="121"/>
      <c r="IM76" s="121"/>
      <c r="IN76" s="121"/>
      <c r="IO76" s="121"/>
      <c r="IP76" s="121"/>
      <c r="IQ76" s="121"/>
      <c r="IR76" s="121"/>
      <c r="IS76" s="121"/>
      <c r="IT76" s="121"/>
      <c r="IU76" s="121"/>
      <c r="IV76" s="121"/>
      <c r="IW76" s="121"/>
      <c r="IX76" s="121"/>
      <c r="IY76" s="121"/>
      <c r="IZ76" s="121"/>
      <c r="JA76" s="121"/>
      <c r="JB76" s="121"/>
      <c r="JC76" s="121"/>
      <c r="JD76" s="121"/>
      <c r="JE76" s="121"/>
      <c r="JF76" s="121"/>
      <c r="JG76" s="121"/>
      <c r="JH76" s="121"/>
      <c r="JI76" s="121"/>
      <c r="JJ76" s="121"/>
      <c r="JK76" s="121"/>
      <c r="JL76" s="121"/>
      <c r="JM76" s="121"/>
      <c r="JN76" s="121"/>
      <c r="JO76" s="121"/>
      <c r="JP76" s="121"/>
      <c r="JQ76" s="121"/>
      <c r="JR76" s="121"/>
      <c r="JS76" s="121"/>
      <c r="JT76" s="121"/>
      <c r="JU76" s="121"/>
      <c r="JV76" s="121"/>
      <c r="JW76" s="121"/>
      <c r="JX76" s="121"/>
      <c r="JY76" s="121"/>
      <c r="JZ76" s="121"/>
      <c r="KA76" s="121"/>
      <c r="KB76" s="121"/>
      <c r="KC76" s="121"/>
      <c r="KD76" s="121"/>
      <c r="KE76" s="121"/>
      <c r="KF76" s="121"/>
      <c r="KG76" s="121"/>
      <c r="KH76" s="121"/>
      <c r="KI76" s="121"/>
      <c r="KJ76" s="121"/>
      <c r="KK76" s="121"/>
      <c r="KL76" s="121"/>
      <c r="KM76" s="121"/>
      <c r="KN76" s="121"/>
      <c r="KO76" s="121"/>
      <c r="KP76" s="121"/>
      <c r="KQ76" s="121"/>
      <c r="KR76" s="121"/>
      <c r="KS76" s="121"/>
      <c r="KT76" s="121"/>
      <c r="KU76" s="121"/>
      <c r="KV76" s="121"/>
      <c r="KW76" s="121"/>
      <c r="KX76" s="121"/>
      <c r="KY76" s="121"/>
      <c r="KZ76" s="121"/>
      <c r="LA76" s="121"/>
      <c r="LB76" s="121"/>
      <c r="LC76" s="121"/>
      <c r="LD76" s="121"/>
      <c r="LE76" s="121"/>
      <c r="LF76" s="121"/>
      <c r="LG76" s="121"/>
      <c r="LH76" s="121"/>
      <c r="LI76" s="121"/>
      <c r="LJ76" s="121"/>
      <c r="LK76" s="121"/>
      <c r="LL76" s="121"/>
      <c r="LM76" s="121"/>
      <c r="LN76" s="121"/>
      <c r="LO76" s="121"/>
      <c r="LP76" s="121"/>
      <c r="LQ76" s="121"/>
      <c r="LR76" s="121"/>
      <c r="LS76" s="121"/>
      <c r="LT76" s="121"/>
      <c r="LU76" s="121"/>
      <c r="LV76" s="121"/>
      <c r="LW76" s="121"/>
      <c r="LX76" s="121"/>
      <c r="LY76" s="121"/>
      <c r="LZ76" s="121"/>
      <c r="MA76" s="121"/>
      <c r="MB76" s="121"/>
      <c r="MC76" s="121"/>
      <c r="MD76" s="121"/>
      <c r="ME76" s="121"/>
      <c r="MF76" s="121"/>
      <c r="MG76" s="121"/>
      <c r="MH76" s="121"/>
      <c r="MI76" s="121"/>
      <c r="MJ76" s="121"/>
      <c r="MK76" s="121"/>
      <c r="ML76" s="121"/>
      <c r="MM76" s="121"/>
      <c r="MN76" s="121"/>
      <c r="MO76" s="121"/>
      <c r="MP76" s="121"/>
      <c r="MQ76" s="121"/>
      <c r="MR76" s="121"/>
      <c r="MS76" s="121"/>
      <c r="MT76" s="121"/>
      <c r="MU76" s="121"/>
      <c r="MV76" s="121"/>
      <c r="MW76" s="121"/>
      <c r="MX76" s="121"/>
      <c r="MY76" s="121"/>
      <c r="MZ76" s="121"/>
      <c r="NA76" s="121"/>
      <c r="NB76" s="121"/>
      <c r="NC76" s="121"/>
      <c r="ND76" s="121"/>
      <c r="NE76" s="121"/>
      <c r="NF76" s="121"/>
      <c r="NG76" s="121"/>
      <c r="NH76" s="121"/>
      <c r="NI76" s="121"/>
      <c r="NJ76" s="121"/>
      <c r="NK76" s="121"/>
      <c r="NL76" s="121"/>
      <c r="NM76" s="121"/>
      <c r="NN76" s="121"/>
      <c r="NO76" s="121"/>
      <c r="NP76" s="121"/>
      <c r="NQ76" s="121"/>
      <c r="NR76" s="121"/>
      <c r="NS76" s="121"/>
      <c r="NT76" s="121"/>
      <c r="NU76" s="121"/>
      <c r="NV76" s="121"/>
      <c r="NW76" s="121"/>
      <c r="NX76" s="121"/>
      <c r="NY76" s="121"/>
      <c r="NZ76" s="121"/>
      <c r="OA76" s="122"/>
    </row>
    <row r="77" spans="1:391" s="123" customFormat="1" ht="36" customHeight="1">
      <c r="A77" s="120"/>
      <c r="B77" s="206" t="s">
        <v>12</v>
      </c>
      <c r="C77" s="207"/>
      <c r="D77" s="207"/>
      <c r="E77" s="207"/>
      <c r="F77" s="207"/>
      <c r="G77" s="208"/>
      <c r="H77" s="79">
        <f t="shared" ref="H77" si="51">H75+H76</f>
        <v>0</v>
      </c>
      <c r="I77" s="79">
        <f t="shared" ref="I77" si="52">I75+I76</f>
        <v>330.7</v>
      </c>
      <c r="J77" s="79">
        <f t="shared" ref="J77" si="53">J75+J76</f>
        <v>340.6</v>
      </c>
      <c r="K77" s="79">
        <f t="shared" ref="K77" si="54">K75+K76</f>
        <v>358.7</v>
      </c>
      <c r="L77" s="121"/>
      <c r="M77" s="121"/>
      <c r="N77" s="121"/>
      <c r="O77" s="121"/>
      <c r="P77" s="121"/>
      <c r="Q77" s="121"/>
      <c r="R77" s="121"/>
      <c r="S77" s="97"/>
      <c r="T77" s="97"/>
      <c r="U77" s="97"/>
      <c r="V77" s="97"/>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c r="EO77" s="121"/>
      <c r="EP77" s="121"/>
      <c r="EQ77" s="121"/>
      <c r="ER77" s="121"/>
      <c r="ES77" s="121"/>
      <c r="ET77" s="121"/>
      <c r="EU77" s="121"/>
      <c r="EV77" s="121"/>
      <c r="EW77" s="121"/>
      <c r="EX77" s="121"/>
      <c r="EY77" s="121"/>
      <c r="EZ77" s="121"/>
      <c r="FA77" s="121"/>
      <c r="FB77" s="121"/>
      <c r="FC77" s="121"/>
      <c r="FD77" s="121"/>
      <c r="FE77" s="121"/>
      <c r="FF77" s="121"/>
      <c r="FG77" s="121"/>
      <c r="FH77" s="121"/>
      <c r="FI77" s="121"/>
      <c r="FJ77" s="121"/>
      <c r="FK77" s="121"/>
      <c r="FL77" s="121"/>
      <c r="FM77" s="121"/>
      <c r="FN77" s="121"/>
      <c r="FO77" s="121"/>
      <c r="FP77" s="121"/>
      <c r="FQ77" s="121"/>
      <c r="FR77" s="121"/>
      <c r="FS77" s="121"/>
      <c r="FT77" s="121"/>
      <c r="FU77" s="121"/>
      <c r="FV77" s="121"/>
      <c r="FW77" s="121"/>
      <c r="FX77" s="121"/>
      <c r="FY77" s="121"/>
      <c r="FZ77" s="121"/>
      <c r="GA77" s="121"/>
      <c r="GB77" s="121"/>
      <c r="GC77" s="121"/>
      <c r="GD77" s="121"/>
      <c r="GE77" s="121"/>
      <c r="GF77" s="121"/>
      <c r="GG77" s="121"/>
      <c r="GH77" s="121"/>
      <c r="GI77" s="121"/>
      <c r="GJ77" s="121"/>
      <c r="GK77" s="121"/>
      <c r="GL77" s="121"/>
      <c r="GM77" s="121"/>
      <c r="GN77" s="121"/>
      <c r="GO77" s="121"/>
      <c r="GP77" s="121"/>
      <c r="GQ77" s="121"/>
      <c r="GR77" s="121"/>
      <c r="GS77" s="121"/>
      <c r="GT77" s="121"/>
      <c r="GU77" s="121"/>
      <c r="GV77" s="121"/>
      <c r="GW77" s="121"/>
      <c r="GX77" s="121"/>
      <c r="GY77" s="121"/>
      <c r="GZ77" s="121"/>
      <c r="HA77" s="121"/>
      <c r="HB77" s="121"/>
      <c r="HC77" s="121"/>
      <c r="HD77" s="121"/>
      <c r="HE77" s="121"/>
      <c r="HF77" s="121"/>
      <c r="HG77" s="121"/>
      <c r="HH77" s="121"/>
      <c r="HI77" s="121"/>
      <c r="HJ77" s="121"/>
      <c r="HK77" s="121"/>
      <c r="HL77" s="121"/>
      <c r="HM77" s="121"/>
      <c r="HN77" s="121"/>
      <c r="HO77" s="121"/>
      <c r="HP77" s="121"/>
      <c r="HQ77" s="121"/>
      <c r="HR77" s="121"/>
      <c r="HS77" s="121"/>
      <c r="HT77" s="121"/>
      <c r="HU77" s="121"/>
      <c r="HV77" s="121"/>
      <c r="HW77" s="121"/>
      <c r="HX77" s="121"/>
      <c r="HY77" s="121"/>
      <c r="HZ77" s="121"/>
      <c r="IA77" s="121"/>
      <c r="IB77" s="121"/>
      <c r="IC77" s="121"/>
      <c r="ID77" s="121"/>
      <c r="IE77" s="121"/>
      <c r="IF77" s="121"/>
      <c r="IG77" s="121"/>
      <c r="IH77" s="121"/>
      <c r="II77" s="121"/>
      <c r="IJ77" s="121"/>
      <c r="IK77" s="121"/>
      <c r="IL77" s="121"/>
      <c r="IM77" s="121"/>
      <c r="IN77" s="121"/>
      <c r="IO77" s="121"/>
      <c r="IP77" s="121"/>
      <c r="IQ77" s="121"/>
      <c r="IR77" s="121"/>
      <c r="IS77" s="121"/>
      <c r="IT77" s="121"/>
      <c r="IU77" s="121"/>
      <c r="IV77" s="121"/>
      <c r="IW77" s="121"/>
      <c r="IX77" s="121"/>
      <c r="IY77" s="121"/>
      <c r="IZ77" s="121"/>
      <c r="JA77" s="121"/>
      <c r="JB77" s="121"/>
      <c r="JC77" s="121"/>
      <c r="JD77" s="121"/>
      <c r="JE77" s="121"/>
      <c r="JF77" s="121"/>
      <c r="JG77" s="121"/>
      <c r="JH77" s="121"/>
      <c r="JI77" s="121"/>
      <c r="JJ77" s="121"/>
      <c r="JK77" s="121"/>
      <c r="JL77" s="121"/>
      <c r="JM77" s="121"/>
      <c r="JN77" s="121"/>
      <c r="JO77" s="121"/>
      <c r="JP77" s="121"/>
      <c r="JQ77" s="121"/>
      <c r="JR77" s="121"/>
      <c r="JS77" s="121"/>
      <c r="JT77" s="121"/>
      <c r="JU77" s="121"/>
      <c r="JV77" s="121"/>
      <c r="JW77" s="121"/>
      <c r="JX77" s="121"/>
      <c r="JY77" s="121"/>
      <c r="JZ77" s="121"/>
      <c r="KA77" s="121"/>
      <c r="KB77" s="121"/>
      <c r="KC77" s="121"/>
      <c r="KD77" s="121"/>
      <c r="KE77" s="121"/>
      <c r="KF77" s="121"/>
      <c r="KG77" s="121"/>
      <c r="KH77" s="121"/>
      <c r="KI77" s="121"/>
      <c r="KJ77" s="121"/>
      <c r="KK77" s="121"/>
      <c r="KL77" s="121"/>
      <c r="KM77" s="121"/>
      <c r="KN77" s="121"/>
      <c r="KO77" s="121"/>
      <c r="KP77" s="121"/>
      <c r="KQ77" s="121"/>
      <c r="KR77" s="121"/>
      <c r="KS77" s="121"/>
      <c r="KT77" s="121"/>
      <c r="KU77" s="121"/>
      <c r="KV77" s="121"/>
      <c r="KW77" s="121"/>
      <c r="KX77" s="121"/>
      <c r="KY77" s="121"/>
      <c r="KZ77" s="121"/>
      <c r="LA77" s="121"/>
      <c r="LB77" s="121"/>
      <c r="LC77" s="121"/>
      <c r="LD77" s="121"/>
      <c r="LE77" s="121"/>
      <c r="LF77" s="121"/>
      <c r="LG77" s="121"/>
      <c r="LH77" s="121"/>
      <c r="LI77" s="121"/>
      <c r="LJ77" s="121"/>
      <c r="LK77" s="121"/>
      <c r="LL77" s="121"/>
      <c r="LM77" s="121"/>
      <c r="LN77" s="121"/>
      <c r="LO77" s="121"/>
      <c r="LP77" s="121"/>
      <c r="LQ77" s="121"/>
      <c r="LR77" s="121"/>
      <c r="LS77" s="121"/>
      <c r="LT77" s="121"/>
      <c r="LU77" s="121"/>
      <c r="LV77" s="121"/>
      <c r="LW77" s="121"/>
      <c r="LX77" s="121"/>
      <c r="LY77" s="121"/>
      <c r="LZ77" s="121"/>
      <c r="MA77" s="121"/>
      <c r="MB77" s="121"/>
      <c r="MC77" s="121"/>
      <c r="MD77" s="121"/>
      <c r="ME77" s="121"/>
      <c r="MF77" s="121"/>
      <c r="MG77" s="121"/>
      <c r="MH77" s="121"/>
      <c r="MI77" s="121"/>
      <c r="MJ77" s="121"/>
      <c r="MK77" s="121"/>
      <c r="ML77" s="121"/>
      <c r="MM77" s="121"/>
      <c r="MN77" s="121"/>
      <c r="MO77" s="121"/>
      <c r="MP77" s="121"/>
      <c r="MQ77" s="121"/>
      <c r="MR77" s="121"/>
      <c r="MS77" s="121"/>
      <c r="MT77" s="121"/>
      <c r="MU77" s="121"/>
      <c r="MV77" s="121"/>
      <c r="MW77" s="121"/>
      <c r="MX77" s="121"/>
      <c r="MY77" s="121"/>
      <c r="MZ77" s="121"/>
      <c r="NA77" s="121"/>
      <c r="NB77" s="121"/>
      <c r="NC77" s="121"/>
      <c r="ND77" s="121"/>
      <c r="NE77" s="121"/>
      <c r="NF77" s="121"/>
      <c r="NG77" s="121"/>
      <c r="NH77" s="121"/>
      <c r="NI77" s="121"/>
      <c r="NJ77" s="121"/>
      <c r="NK77" s="121"/>
      <c r="NL77" s="121"/>
      <c r="NM77" s="121"/>
      <c r="NN77" s="121"/>
      <c r="NO77" s="121"/>
      <c r="NP77" s="121"/>
      <c r="NQ77" s="121"/>
      <c r="NR77" s="121"/>
      <c r="NS77" s="121"/>
      <c r="NT77" s="121"/>
      <c r="NU77" s="121"/>
      <c r="NV77" s="121"/>
      <c r="NW77" s="121"/>
      <c r="NX77" s="121"/>
      <c r="NY77" s="121"/>
      <c r="NZ77" s="121"/>
      <c r="OA77" s="122"/>
    </row>
    <row r="78" spans="1:391" s="123" customFormat="1" ht="36" customHeight="1">
      <c r="A78" s="120"/>
      <c r="B78" s="194" t="s">
        <v>130</v>
      </c>
      <c r="C78" s="19" t="s">
        <v>50</v>
      </c>
      <c r="D78" s="19" t="s">
        <v>51</v>
      </c>
      <c r="E78" s="19" t="s">
        <v>91</v>
      </c>
      <c r="F78" s="19" t="s">
        <v>160</v>
      </c>
      <c r="G78" s="19" t="s">
        <v>53</v>
      </c>
      <c r="H78" s="26">
        <v>5729</v>
      </c>
      <c r="I78" s="27">
        <v>10205.5</v>
      </c>
      <c r="J78" s="20">
        <v>10511.7</v>
      </c>
      <c r="K78" s="20">
        <v>11068.8</v>
      </c>
      <c r="L78" s="121"/>
      <c r="M78" s="121"/>
      <c r="N78" s="121"/>
      <c r="O78" s="121"/>
      <c r="P78" s="121"/>
      <c r="Q78" s="121"/>
      <c r="R78" s="121"/>
      <c r="S78" s="97"/>
      <c r="T78" s="97"/>
      <c r="U78" s="97"/>
      <c r="V78" s="97"/>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1"/>
      <c r="DJ78" s="121"/>
      <c r="DK78" s="121"/>
      <c r="DL78" s="121"/>
      <c r="DM78" s="121"/>
      <c r="DN78" s="121"/>
      <c r="DO78" s="121"/>
      <c r="DP78" s="121"/>
      <c r="DQ78" s="121"/>
      <c r="DR78" s="121"/>
      <c r="DS78" s="121"/>
      <c r="DT78" s="121"/>
      <c r="DU78" s="121"/>
      <c r="DV78" s="121"/>
      <c r="DW78" s="121"/>
      <c r="DX78" s="121"/>
      <c r="DY78" s="121"/>
      <c r="DZ78" s="121"/>
      <c r="EA78" s="121"/>
      <c r="EB78" s="121"/>
      <c r="EC78" s="121"/>
      <c r="ED78" s="121"/>
      <c r="EE78" s="121"/>
      <c r="EF78" s="121"/>
      <c r="EG78" s="121"/>
      <c r="EH78" s="121"/>
      <c r="EI78" s="121"/>
      <c r="EJ78" s="121"/>
      <c r="EK78" s="121"/>
      <c r="EL78" s="121"/>
      <c r="EM78" s="121"/>
      <c r="EN78" s="121"/>
      <c r="EO78" s="121"/>
      <c r="EP78" s="121"/>
      <c r="EQ78" s="121"/>
      <c r="ER78" s="121"/>
      <c r="ES78" s="121"/>
      <c r="ET78" s="121"/>
      <c r="EU78" s="121"/>
      <c r="EV78" s="121"/>
      <c r="EW78" s="121"/>
      <c r="EX78" s="121"/>
      <c r="EY78" s="121"/>
      <c r="EZ78" s="121"/>
      <c r="FA78" s="121"/>
      <c r="FB78" s="121"/>
      <c r="FC78" s="121"/>
      <c r="FD78" s="121"/>
      <c r="FE78" s="121"/>
      <c r="FF78" s="121"/>
      <c r="FG78" s="121"/>
      <c r="FH78" s="121"/>
      <c r="FI78" s="121"/>
      <c r="FJ78" s="121"/>
      <c r="FK78" s="121"/>
      <c r="FL78" s="121"/>
      <c r="FM78" s="121"/>
      <c r="FN78" s="121"/>
      <c r="FO78" s="121"/>
      <c r="FP78" s="121"/>
      <c r="FQ78" s="121"/>
      <c r="FR78" s="121"/>
      <c r="FS78" s="121"/>
      <c r="FT78" s="121"/>
      <c r="FU78" s="121"/>
      <c r="FV78" s="121"/>
      <c r="FW78" s="121"/>
      <c r="FX78" s="121"/>
      <c r="FY78" s="121"/>
      <c r="FZ78" s="121"/>
      <c r="GA78" s="121"/>
      <c r="GB78" s="121"/>
      <c r="GC78" s="121"/>
      <c r="GD78" s="121"/>
      <c r="GE78" s="121"/>
      <c r="GF78" s="121"/>
      <c r="GG78" s="121"/>
      <c r="GH78" s="121"/>
      <c r="GI78" s="121"/>
      <c r="GJ78" s="121"/>
      <c r="GK78" s="121"/>
      <c r="GL78" s="121"/>
      <c r="GM78" s="121"/>
      <c r="GN78" s="121"/>
      <c r="GO78" s="121"/>
      <c r="GP78" s="121"/>
      <c r="GQ78" s="121"/>
      <c r="GR78" s="121"/>
      <c r="GS78" s="121"/>
      <c r="GT78" s="121"/>
      <c r="GU78" s="121"/>
      <c r="GV78" s="121"/>
      <c r="GW78" s="121"/>
      <c r="GX78" s="121"/>
      <c r="GY78" s="121"/>
      <c r="GZ78" s="121"/>
      <c r="HA78" s="121"/>
      <c r="HB78" s="121"/>
      <c r="HC78" s="121"/>
      <c r="HD78" s="121"/>
      <c r="HE78" s="121"/>
      <c r="HF78" s="121"/>
      <c r="HG78" s="121"/>
      <c r="HH78" s="121"/>
      <c r="HI78" s="121"/>
      <c r="HJ78" s="121"/>
      <c r="HK78" s="121"/>
      <c r="HL78" s="121"/>
      <c r="HM78" s="121"/>
      <c r="HN78" s="121"/>
      <c r="HO78" s="121"/>
      <c r="HP78" s="121"/>
      <c r="HQ78" s="121"/>
      <c r="HR78" s="121"/>
      <c r="HS78" s="121"/>
      <c r="HT78" s="121"/>
      <c r="HU78" s="121"/>
      <c r="HV78" s="121"/>
      <c r="HW78" s="121"/>
      <c r="HX78" s="121"/>
      <c r="HY78" s="121"/>
      <c r="HZ78" s="121"/>
      <c r="IA78" s="121"/>
      <c r="IB78" s="121"/>
      <c r="IC78" s="121"/>
      <c r="ID78" s="121"/>
      <c r="IE78" s="121"/>
      <c r="IF78" s="121"/>
      <c r="IG78" s="121"/>
      <c r="IH78" s="121"/>
      <c r="II78" s="121"/>
      <c r="IJ78" s="121"/>
      <c r="IK78" s="121"/>
      <c r="IL78" s="121"/>
      <c r="IM78" s="121"/>
      <c r="IN78" s="121"/>
      <c r="IO78" s="121"/>
      <c r="IP78" s="121"/>
      <c r="IQ78" s="121"/>
      <c r="IR78" s="121"/>
      <c r="IS78" s="121"/>
      <c r="IT78" s="121"/>
      <c r="IU78" s="121"/>
      <c r="IV78" s="121"/>
      <c r="IW78" s="121"/>
      <c r="IX78" s="121"/>
      <c r="IY78" s="121"/>
      <c r="IZ78" s="121"/>
      <c r="JA78" s="121"/>
      <c r="JB78" s="121"/>
      <c r="JC78" s="121"/>
      <c r="JD78" s="121"/>
      <c r="JE78" s="121"/>
      <c r="JF78" s="121"/>
      <c r="JG78" s="121"/>
      <c r="JH78" s="121"/>
      <c r="JI78" s="121"/>
      <c r="JJ78" s="121"/>
      <c r="JK78" s="121"/>
      <c r="JL78" s="121"/>
      <c r="JM78" s="121"/>
      <c r="JN78" s="121"/>
      <c r="JO78" s="121"/>
      <c r="JP78" s="121"/>
      <c r="JQ78" s="121"/>
      <c r="JR78" s="121"/>
      <c r="JS78" s="121"/>
      <c r="JT78" s="121"/>
      <c r="JU78" s="121"/>
      <c r="JV78" s="121"/>
      <c r="JW78" s="121"/>
      <c r="JX78" s="121"/>
      <c r="JY78" s="121"/>
      <c r="JZ78" s="121"/>
      <c r="KA78" s="121"/>
      <c r="KB78" s="121"/>
      <c r="KC78" s="121"/>
      <c r="KD78" s="121"/>
      <c r="KE78" s="121"/>
      <c r="KF78" s="121"/>
      <c r="KG78" s="121"/>
      <c r="KH78" s="121"/>
      <c r="KI78" s="121"/>
      <c r="KJ78" s="121"/>
      <c r="KK78" s="121"/>
      <c r="KL78" s="121"/>
      <c r="KM78" s="121"/>
      <c r="KN78" s="121"/>
      <c r="KO78" s="121"/>
      <c r="KP78" s="121"/>
      <c r="KQ78" s="121"/>
      <c r="KR78" s="121"/>
      <c r="KS78" s="121"/>
      <c r="KT78" s="121"/>
      <c r="KU78" s="121"/>
      <c r="KV78" s="121"/>
      <c r="KW78" s="121"/>
      <c r="KX78" s="121"/>
      <c r="KY78" s="121"/>
      <c r="KZ78" s="121"/>
      <c r="LA78" s="121"/>
      <c r="LB78" s="121"/>
      <c r="LC78" s="121"/>
      <c r="LD78" s="121"/>
      <c r="LE78" s="121"/>
      <c r="LF78" s="121"/>
      <c r="LG78" s="121"/>
      <c r="LH78" s="121"/>
      <c r="LI78" s="121"/>
      <c r="LJ78" s="121"/>
      <c r="LK78" s="121"/>
      <c r="LL78" s="121"/>
      <c r="LM78" s="121"/>
      <c r="LN78" s="121"/>
      <c r="LO78" s="121"/>
      <c r="LP78" s="121"/>
      <c r="LQ78" s="121"/>
      <c r="LR78" s="121"/>
      <c r="LS78" s="121"/>
      <c r="LT78" s="121"/>
      <c r="LU78" s="121"/>
      <c r="LV78" s="121"/>
      <c r="LW78" s="121"/>
      <c r="LX78" s="121"/>
      <c r="LY78" s="121"/>
      <c r="LZ78" s="121"/>
      <c r="MA78" s="121"/>
      <c r="MB78" s="121"/>
      <c r="MC78" s="121"/>
      <c r="MD78" s="121"/>
      <c r="ME78" s="121"/>
      <c r="MF78" s="121"/>
      <c r="MG78" s="121"/>
      <c r="MH78" s="121"/>
      <c r="MI78" s="121"/>
      <c r="MJ78" s="121"/>
      <c r="MK78" s="121"/>
      <c r="ML78" s="121"/>
      <c r="MM78" s="121"/>
      <c r="MN78" s="121"/>
      <c r="MO78" s="121"/>
      <c r="MP78" s="121"/>
      <c r="MQ78" s="121"/>
      <c r="MR78" s="121"/>
      <c r="MS78" s="121"/>
      <c r="MT78" s="121"/>
      <c r="MU78" s="121"/>
      <c r="MV78" s="121"/>
      <c r="MW78" s="121"/>
      <c r="MX78" s="121"/>
      <c r="MY78" s="121"/>
      <c r="MZ78" s="121"/>
      <c r="NA78" s="121"/>
      <c r="NB78" s="121"/>
      <c r="NC78" s="121"/>
      <c r="ND78" s="121"/>
      <c r="NE78" s="121"/>
      <c r="NF78" s="121"/>
      <c r="NG78" s="121"/>
      <c r="NH78" s="121"/>
      <c r="NI78" s="121"/>
      <c r="NJ78" s="121"/>
      <c r="NK78" s="121"/>
      <c r="NL78" s="121"/>
      <c r="NM78" s="121"/>
      <c r="NN78" s="121"/>
      <c r="NO78" s="121"/>
      <c r="NP78" s="121"/>
      <c r="NQ78" s="121"/>
      <c r="NR78" s="121"/>
      <c r="NS78" s="121"/>
      <c r="NT78" s="121"/>
      <c r="NU78" s="121"/>
      <c r="NV78" s="121"/>
      <c r="NW78" s="121"/>
      <c r="NX78" s="121"/>
      <c r="NY78" s="121"/>
      <c r="NZ78" s="121"/>
      <c r="OA78" s="122"/>
    </row>
    <row r="79" spans="1:391" s="123" customFormat="1" ht="36" hidden="1" customHeight="1">
      <c r="A79" s="120"/>
      <c r="B79" s="194"/>
      <c r="C79" s="18"/>
      <c r="D79" s="18"/>
      <c r="E79" s="18"/>
      <c r="F79" s="18"/>
      <c r="G79" s="18"/>
      <c r="H79" s="20"/>
      <c r="I79" s="20"/>
      <c r="J79" s="20"/>
      <c r="K79" s="20"/>
      <c r="L79" s="121"/>
      <c r="M79" s="121"/>
      <c r="N79" s="121"/>
      <c r="O79" s="121"/>
      <c r="P79" s="121"/>
      <c r="Q79" s="121"/>
      <c r="R79" s="121"/>
      <c r="S79" s="97"/>
      <c r="T79" s="97"/>
      <c r="U79" s="97"/>
      <c r="V79" s="97"/>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c r="EO79" s="121"/>
      <c r="EP79" s="121"/>
      <c r="EQ79" s="121"/>
      <c r="ER79" s="121"/>
      <c r="ES79" s="121"/>
      <c r="ET79" s="121"/>
      <c r="EU79" s="121"/>
      <c r="EV79" s="121"/>
      <c r="EW79" s="121"/>
      <c r="EX79" s="121"/>
      <c r="EY79" s="121"/>
      <c r="EZ79" s="121"/>
      <c r="FA79" s="121"/>
      <c r="FB79" s="121"/>
      <c r="FC79" s="121"/>
      <c r="FD79" s="121"/>
      <c r="FE79" s="121"/>
      <c r="FF79" s="121"/>
      <c r="FG79" s="121"/>
      <c r="FH79" s="121"/>
      <c r="FI79" s="121"/>
      <c r="FJ79" s="121"/>
      <c r="FK79" s="121"/>
      <c r="FL79" s="121"/>
      <c r="FM79" s="121"/>
      <c r="FN79" s="121"/>
      <c r="FO79" s="121"/>
      <c r="FP79" s="121"/>
      <c r="FQ79" s="121"/>
      <c r="FR79" s="121"/>
      <c r="FS79" s="121"/>
      <c r="FT79" s="121"/>
      <c r="FU79" s="121"/>
      <c r="FV79" s="121"/>
      <c r="FW79" s="121"/>
      <c r="FX79" s="121"/>
      <c r="FY79" s="121"/>
      <c r="FZ79" s="121"/>
      <c r="GA79" s="121"/>
      <c r="GB79" s="121"/>
      <c r="GC79" s="121"/>
      <c r="GD79" s="121"/>
      <c r="GE79" s="121"/>
      <c r="GF79" s="121"/>
      <c r="GG79" s="121"/>
      <c r="GH79" s="121"/>
      <c r="GI79" s="121"/>
      <c r="GJ79" s="121"/>
      <c r="GK79" s="121"/>
      <c r="GL79" s="121"/>
      <c r="GM79" s="121"/>
      <c r="GN79" s="121"/>
      <c r="GO79" s="121"/>
      <c r="GP79" s="121"/>
      <c r="GQ79" s="121"/>
      <c r="GR79" s="121"/>
      <c r="GS79" s="121"/>
      <c r="GT79" s="121"/>
      <c r="GU79" s="121"/>
      <c r="GV79" s="121"/>
      <c r="GW79" s="121"/>
      <c r="GX79" s="121"/>
      <c r="GY79" s="121"/>
      <c r="GZ79" s="121"/>
      <c r="HA79" s="121"/>
      <c r="HB79" s="121"/>
      <c r="HC79" s="121"/>
      <c r="HD79" s="121"/>
      <c r="HE79" s="121"/>
      <c r="HF79" s="121"/>
      <c r="HG79" s="121"/>
      <c r="HH79" s="121"/>
      <c r="HI79" s="121"/>
      <c r="HJ79" s="121"/>
      <c r="HK79" s="121"/>
      <c r="HL79" s="121"/>
      <c r="HM79" s="121"/>
      <c r="HN79" s="121"/>
      <c r="HO79" s="121"/>
      <c r="HP79" s="121"/>
      <c r="HQ79" s="121"/>
      <c r="HR79" s="121"/>
      <c r="HS79" s="121"/>
      <c r="HT79" s="121"/>
      <c r="HU79" s="121"/>
      <c r="HV79" s="121"/>
      <c r="HW79" s="121"/>
      <c r="HX79" s="121"/>
      <c r="HY79" s="121"/>
      <c r="HZ79" s="121"/>
      <c r="IA79" s="121"/>
      <c r="IB79" s="121"/>
      <c r="IC79" s="121"/>
      <c r="ID79" s="121"/>
      <c r="IE79" s="121"/>
      <c r="IF79" s="121"/>
      <c r="IG79" s="121"/>
      <c r="IH79" s="121"/>
      <c r="II79" s="121"/>
      <c r="IJ79" s="121"/>
      <c r="IK79" s="121"/>
      <c r="IL79" s="121"/>
      <c r="IM79" s="121"/>
      <c r="IN79" s="121"/>
      <c r="IO79" s="121"/>
      <c r="IP79" s="121"/>
      <c r="IQ79" s="121"/>
      <c r="IR79" s="121"/>
      <c r="IS79" s="121"/>
      <c r="IT79" s="121"/>
      <c r="IU79" s="121"/>
      <c r="IV79" s="121"/>
      <c r="IW79" s="121"/>
      <c r="IX79" s="121"/>
      <c r="IY79" s="121"/>
      <c r="IZ79" s="121"/>
      <c r="JA79" s="121"/>
      <c r="JB79" s="121"/>
      <c r="JC79" s="121"/>
      <c r="JD79" s="121"/>
      <c r="JE79" s="121"/>
      <c r="JF79" s="121"/>
      <c r="JG79" s="121"/>
      <c r="JH79" s="121"/>
      <c r="JI79" s="121"/>
      <c r="JJ79" s="121"/>
      <c r="JK79" s="121"/>
      <c r="JL79" s="121"/>
      <c r="JM79" s="121"/>
      <c r="JN79" s="121"/>
      <c r="JO79" s="121"/>
      <c r="JP79" s="121"/>
      <c r="JQ79" s="121"/>
      <c r="JR79" s="121"/>
      <c r="JS79" s="121"/>
      <c r="JT79" s="121"/>
      <c r="JU79" s="121"/>
      <c r="JV79" s="121"/>
      <c r="JW79" s="121"/>
      <c r="JX79" s="121"/>
      <c r="JY79" s="121"/>
      <c r="JZ79" s="121"/>
      <c r="KA79" s="121"/>
      <c r="KB79" s="121"/>
      <c r="KC79" s="121"/>
      <c r="KD79" s="121"/>
      <c r="KE79" s="121"/>
      <c r="KF79" s="121"/>
      <c r="KG79" s="121"/>
      <c r="KH79" s="121"/>
      <c r="KI79" s="121"/>
      <c r="KJ79" s="121"/>
      <c r="KK79" s="121"/>
      <c r="KL79" s="121"/>
      <c r="KM79" s="121"/>
      <c r="KN79" s="121"/>
      <c r="KO79" s="121"/>
      <c r="KP79" s="121"/>
      <c r="KQ79" s="121"/>
      <c r="KR79" s="121"/>
      <c r="KS79" s="121"/>
      <c r="KT79" s="121"/>
      <c r="KU79" s="121"/>
      <c r="KV79" s="121"/>
      <c r="KW79" s="121"/>
      <c r="KX79" s="121"/>
      <c r="KY79" s="121"/>
      <c r="KZ79" s="121"/>
      <c r="LA79" s="121"/>
      <c r="LB79" s="121"/>
      <c r="LC79" s="121"/>
      <c r="LD79" s="121"/>
      <c r="LE79" s="121"/>
      <c r="LF79" s="121"/>
      <c r="LG79" s="121"/>
      <c r="LH79" s="121"/>
      <c r="LI79" s="121"/>
      <c r="LJ79" s="121"/>
      <c r="LK79" s="121"/>
      <c r="LL79" s="121"/>
      <c r="LM79" s="121"/>
      <c r="LN79" s="121"/>
      <c r="LO79" s="121"/>
      <c r="LP79" s="121"/>
      <c r="LQ79" s="121"/>
      <c r="LR79" s="121"/>
      <c r="LS79" s="121"/>
      <c r="LT79" s="121"/>
      <c r="LU79" s="121"/>
      <c r="LV79" s="121"/>
      <c r="LW79" s="121"/>
      <c r="LX79" s="121"/>
      <c r="LY79" s="121"/>
      <c r="LZ79" s="121"/>
      <c r="MA79" s="121"/>
      <c r="MB79" s="121"/>
      <c r="MC79" s="121"/>
      <c r="MD79" s="121"/>
      <c r="ME79" s="121"/>
      <c r="MF79" s="121"/>
      <c r="MG79" s="121"/>
      <c r="MH79" s="121"/>
      <c r="MI79" s="121"/>
      <c r="MJ79" s="121"/>
      <c r="MK79" s="121"/>
      <c r="ML79" s="121"/>
      <c r="MM79" s="121"/>
      <c r="MN79" s="121"/>
      <c r="MO79" s="121"/>
      <c r="MP79" s="121"/>
      <c r="MQ79" s="121"/>
      <c r="MR79" s="121"/>
      <c r="MS79" s="121"/>
      <c r="MT79" s="121"/>
      <c r="MU79" s="121"/>
      <c r="MV79" s="121"/>
      <c r="MW79" s="121"/>
      <c r="MX79" s="121"/>
      <c r="MY79" s="121"/>
      <c r="MZ79" s="121"/>
      <c r="NA79" s="121"/>
      <c r="NB79" s="121"/>
      <c r="NC79" s="121"/>
      <c r="ND79" s="121"/>
      <c r="NE79" s="121"/>
      <c r="NF79" s="121"/>
      <c r="NG79" s="121"/>
      <c r="NH79" s="121"/>
      <c r="NI79" s="121"/>
      <c r="NJ79" s="121"/>
      <c r="NK79" s="121"/>
      <c r="NL79" s="121"/>
      <c r="NM79" s="121"/>
      <c r="NN79" s="121"/>
      <c r="NO79" s="121"/>
      <c r="NP79" s="121"/>
      <c r="NQ79" s="121"/>
      <c r="NR79" s="121"/>
      <c r="NS79" s="121"/>
      <c r="NT79" s="121"/>
      <c r="NU79" s="121"/>
      <c r="NV79" s="121"/>
      <c r="NW79" s="121"/>
      <c r="NX79" s="121"/>
      <c r="NY79" s="121"/>
      <c r="NZ79" s="121"/>
      <c r="OA79" s="122"/>
    </row>
    <row r="80" spans="1:391" s="123" customFormat="1" ht="36" customHeight="1">
      <c r="A80" s="120"/>
      <c r="B80" s="200" t="s">
        <v>12</v>
      </c>
      <c r="C80" s="200"/>
      <c r="D80" s="200"/>
      <c r="E80" s="200"/>
      <c r="F80" s="200"/>
      <c r="G80" s="200"/>
      <c r="H80" s="20">
        <f t="shared" ref="H80" si="55">H78+H79</f>
        <v>5729</v>
      </c>
      <c r="I80" s="20">
        <f t="shared" ref="I80" si="56">I78+I79</f>
        <v>10205.5</v>
      </c>
      <c r="J80" s="20">
        <f t="shared" ref="J80" si="57">J78+J79</f>
        <v>10511.7</v>
      </c>
      <c r="K80" s="20">
        <f t="shared" ref="K80" si="58">K78+K79</f>
        <v>11068.8</v>
      </c>
      <c r="L80" s="121"/>
      <c r="M80" s="121"/>
      <c r="N80" s="121"/>
      <c r="O80" s="121"/>
      <c r="P80" s="121"/>
      <c r="Q80" s="121"/>
      <c r="R80" s="121"/>
      <c r="S80" s="97"/>
      <c r="T80" s="97"/>
      <c r="U80" s="97"/>
      <c r="V80" s="97"/>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1"/>
      <c r="EA80" s="121"/>
      <c r="EB80" s="121"/>
      <c r="EC80" s="121"/>
      <c r="ED80" s="121"/>
      <c r="EE80" s="121"/>
      <c r="EF80" s="121"/>
      <c r="EG80" s="121"/>
      <c r="EH80" s="121"/>
      <c r="EI80" s="121"/>
      <c r="EJ80" s="121"/>
      <c r="EK80" s="121"/>
      <c r="EL80" s="121"/>
      <c r="EM80" s="121"/>
      <c r="EN80" s="121"/>
      <c r="EO80" s="121"/>
      <c r="EP80" s="121"/>
      <c r="EQ80" s="121"/>
      <c r="ER80" s="121"/>
      <c r="ES80" s="121"/>
      <c r="ET80" s="121"/>
      <c r="EU80" s="121"/>
      <c r="EV80" s="121"/>
      <c r="EW80" s="121"/>
      <c r="EX80" s="121"/>
      <c r="EY80" s="121"/>
      <c r="EZ80" s="121"/>
      <c r="FA80" s="121"/>
      <c r="FB80" s="121"/>
      <c r="FC80" s="121"/>
      <c r="FD80" s="121"/>
      <c r="FE80" s="121"/>
      <c r="FF80" s="121"/>
      <c r="FG80" s="121"/>
      <c r="FH80" s="121"/>
      <c r="FI80" s="121"/>
      <c r="FJ80" s="121"/>
      <c r="FK80" s="121"/>
      <c r="FL80" s="121"/>
      <c r="FM80" s="121"/>
      <c r="FN80" s="121"/>
      <c r="FO80" s="121"/>
      <c r="FP80" s="121"/>
      <c r="FQ80" s="121"/>
      <c r="FR80" s="121"/>
      <c r="FS80" s="121"/>
      <c r="FT80" s="121"/>
      <c r="FU80" s="121"/>
      <c r="FV80" s="121"/>
      <c r="FW80" s="121"/>
      <c r="FX80" s="121"/>
      <c r="FY80" s="121"/>
      <c r="FZ80" s="121"/>
      <c r="GA80" s="121"/>
      <c r="GB80" s="121"/>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121"/>
      <c r="JN80" s="121"/>
      <c r="JO80" s="121"/>
      <c r="JP80" s="121"/>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121"/>
      <c r="NA80" s="121"/>
      <c r="NB80" s="121"/>
      <c r="NC80" s="121"/>
      <c r="ND80" s="121"/>
      <c r="NE80" s="121"/>
      <c r="NF80" s="121"/>
      <c r="NG80" s="121"/>
      <c r="NH80" s="121"/>
      <c r="NI80" s="121"/>
      <c r="NJ80" s="121"/>
      <c r="NK80" s="121"/>
      <c r="NL80" s="121"/>
      <c r="NM80" s="121"/>
      <c r="NN80" s="121"/>
      <c r="NO80" s="121"/>
      <c r="NP80" s="121"/>
      <c r="NQ80" s="121"/>
      <c r="NR80" s="121"/>
      <c r="NS80" s="121"/>
      <c r="NT80" s="121"/>
      <c r="NU80" s="121"/>
      <c r="NV80" s="121"/>
      <c r="NW80" s="121"/>
      <c r="NX80" s="121"/>
      <c r="NY80" s="121"/>
      <c r="NZ80" s="121"/>
      <c r="OA80" s="122"/>
    </row>
    <row r="81" spans="1:390" ht="36" customHeight="1">
      <c r="A81" s="115"/>
      <c r="B81" s="211" t="s">
        <v>44</v>
      </c>
      <c r="C81" s="128" t="s">
        <v>50</v>
      </c>
      <c r="D81" s="128" t="s">
        <v>51</v>
      </c>
      <c r="E81" s="128" t="s">
        <v>52</v>
      </c>
      <c r="F81" s="128" t="s">
        <v>159</v>
      </c>
      <c r="G81" s="128" t="s">
        <v>53</v>
      </c>
      <c r="H81" s="129">
        <v>87856.400000000009</v>
      </c>
      <c r="I81" s="129">
        <v>106225.79999999999</v>
      </c>
      <c r="J81" s="129">
        <v>114672.40000000001</v>
      </c>
      <c r="K81" s="129">
        <v>121044.9</v>
      </c>
      <c r="L81" s="82"/>
      <c r="M81" s="82"/>
      <c r="N81" s="82"/>
      <c r="O81" s="82"/>
      <c r="P81" s="82"/>
      <c r="Q81" s="82"/>
      <c r="R81" s="82"/>
      <c r="S81" s="97"/>
      <c r="T81" s="97"/>
      <c r="U81" s="97"/>
      <c r="V81" s="97"/>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82"/>
      <c r="FG81" s="82"/>
      <c r="FH81" s="82"/>
      <c r="FI81" s="82"/>
      <c r="FJ81" s="82"/>
      <c r="FK81" s="82"/>
      <c r="FL81" s="82"/>
      <c r="FM81" s="82"/>
      <c r="FN81" s="82"/>
      <c r="FO81" s="82"/>
      <c r="FP81" s="82"/>
      <c r="FQ81" s="82"/>
      <c r="FR81" s="82"/>
      <c r="FS81" s="82"/>
      <c r="FT81" s="82"/>
      <c r="FU81" s="82"/>
      <c r="FV81" s="82"/>
      <c r="FW81" s="82"/>
      <c r="FX81" s="82"/>
      <c r="FY81" s="82"/>
      <c r="FZ81" s="82"/>
      <c r="GA81" s="82"/>
      <c r="GB81" s="82"/>
      <c r="GC81" s="82"/>
      <c r="GD81" s="82"/>
      <c r="GE81" s="82"/>
      <c r="GF81" s="82"/>
      <c r="GG81" s="82"/>
      <c r="GH81" s="82"/>
      <c r="GI81" s="82"/>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82"/>
      <c r="JP81" s="82"/>
      <c r="JQ81" s="82"/>
      <c r="JR81" s="82"/>
      <c r="JS81" s="82"/>
      <c r="JT81" s="82"/>
      <c r="JU81" s="82"/>
      <c r="JV81" s="82"/>
      <c r="JW81" s="82"/>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82"/>
      <c r="ND81" s="82"/>
      <c r="NE81" s="82"/>
      <c r="NF81" s="82"/>
      <c r="NG81" s="82"/>
      <c r="NH81" s="82"/>
      <c r="NI81" s="82"/>
      <c r="NJ81" s="82"/>
      <c r="NK81" s="82"/>
      <c r="NL81" s="82"/>
      <c r="NM81" s="82"/>
      <c r="NN81" s="82"/>
      <c r="NO81" s="82"/>
      <c r="NP81" s="82"/>
      <c r="NQ81" s="82"/>
      <c r="NR81" s="82"/>
      <c r="NS81" s="82"/>
      <c r="NT81" s="82"/>
      <c r="NU81" s="82"/>
      <c r="NV81" s="82"/>
      <c r="NW81" s="82"/>
      <c r="NX81" s="82"/>
      <c r="NY81" s="82"/>
      <c r="NZ81" s="82"/>
    </row>
    <row r="82" spans="1:390" ht="25.5" customHeight="1">
      <c r="A82" s="115"/>
      <c r="B82" s="194"/>
      <c r="C82" s="18" t="s">
        <v>50</v>
      </c>
      <c r="D82" s="18" t="s">
        <v>51</v>
      </c>
      <c r="E82" s="18" t="s">
        <v>52</v>
      </c>
      <c r="F82" s="18" t="s">
        <v>163</v>
      </c>
      <c r="G82" s="18" t="s">
        <v>53</v>
      </c>
      <c r="H82" s="81">
        <v>11841.12</v>
      </c>
      <c r="I82" s="81">
        <f>13085.4+250</f>
        <v>13335.4</v>
      </c>
      <c r="J82" s="81">
        <f>14235.3+259.6</f>
        <v>14494.9</v>
      </c>
      <c r="K82" s="81">
        <f>15061.9+269.6</f>
        <v>15331.5</v>
      </c>
      <c r="L82" s="82" t="s">
        <v>126</v>
      </c>
      <c r="M82" s="82"/>
      <c r="N82" s="82"/>
      <c r="O82" s="82"/>
      <c r="P82" s="82"/>
      <c r="Q82" s="82"/>
      <c r="R82" s="82"/>
      <c r="S82" s="97"/>
      <c r="T82" s="97"/>
      <c r="U82" s="97"/>
      <c r="V82" s="97"/>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82"/>
      <c r="FG82" s="82"/>
      <c r="FH82" s="82"/>
      <c r="FI82" s="82"/>
      <c r="FJ82" s="82"/>
      <c r="FK82" s="82"/>
      <c r="FL82" s="82"/>
      <c r="FM82" s="82"/>
      <c r="FN82" s="82"/>
      <c r="FO82" s="82"/>
      <c r="FP82" s="82"/>
      <c r="FQ82" s="82"/>
      <c r="FR82" s="82"/>
      <c r="FS82" s="82"/>
      <c r="FT82" s="82"/>
      <c r="FU82" s="82"/>
      <c r="FV82" s="82"/>
      <c r="FW82" s="82"/>
      <c r="FX82" s="82"/>
      <c r="FY82" s="82"/>
      <c r="FZ82" s="82"/>
      <c r="GA82" s="82"/>
      <c r="GB82" s="82"/>
      <c r="GC82" s="82"/>
      <c r="GD82" s="82"/>
      <c r="GE82" s="82"/>
      <c r="GF82" s="82"/>
      <c r="GG82" s="82"/>
      <c r="GH82" s="82"/>
      <c r="GI82" s="82"/>
      <c r="GJ82" s="82"/>
      <c r="GK82" s="82"/>
      <c r="GL82" s="82"/>
      <c r="GM82" s="82"/>
      <c r="GN82" s="82"/>
      <c r="GO82" s="82"/>
      <c r="GP82" s="82"/>
      <c r="GQ82" s="82"/>
      <c r="GR82" s="82"/>
      <c r="GS82" s="82"/>
      <c r="GT82" s="82"/>
      <c r="GU82" s="82"/>
      <c r="GV82" s="82"/>
      <c r="GW82" s="82"/>
      <c r="GX82" s="82"/>
      <c r="GY82" s="82"/>
      <c r="GZ82" s="82"/>
      <c r="HA82" s="82"/>
      <c r="HB82" s="82"/>
      <c r="HC82" s="82"/>
      <c r="HD82" s="82"/>
      <c r="HE82" s="82"/>
      <c r="HF82" s="82"/>
      <c r="HG82" s="82"/>
      <c r="HH82" s="82"/>
      <c r="HI82" s="82"/>
      <c r="HJ82" s="82"/>
      <c r="HK82" s="82"/>
      <c r="HL82" s="82"/>
      <c r="HM82" s="82"/>
      <c r="HN82" s="82"/>
      <c r="HO82" s="82"/>
      <c r="HP82" s="82"/>
      <c r="HQ82" s="82"/>
      <c r="HR82" s="82"/>
      <c r="HS82" s="82"/>
      <c r="HT82" s="82"/>
      <c r="HU82" s="82"/>
      <c r="HV82" s="82"/>
      <c r="HW82" s="82"/>
      <c r="HX82" s="82"/>
      <c r="HY82" s="82"/>
      <c r="HZ82" s="82"/>
      <c r="IA82" s="82"/>
      <c r="IB82" s="82"/>
      <c r="IC82" s="82"/>
      <c r="ID82" s="82"/>
      <c r="IE82" s="82"/>
      <c r="IF82" s="82"/>
      <c r="IG82" s="82"/>
      <c r="IH82" s="82"/>
      <c r="II82" s="82"/>
      <c r="IJ82" s="82"/>
      <c r="IK82" s="82"/>
      <c r="IL82" s="82"/>
      <c r="IM82" s="82"/>
      <c r="IN82" s="82"/>
      <c r="IO82" s="82"/>
      <c r="IP82" s="82"/>
      <c r="IQ82" s="82"/>
      <c r="IR82" s="82"/>
      <c r="IS82" s="82"/>
      <c r="IT82" s="82"/>
      <c r="IU82" s="82"/>
      <c r="IV82" s="82"/>
      <c r="IW82" s="82"/>
      <c r="IX82" s="82"/>
      <c r="IY82" s="82"/>
      <c r="IZ82" s="82"/>
      <c r="JA82" s="82"/>
      <c r="JB82" s="82"/>
      <c r="JC82" s="82"/>
      <c r="JD82" s="82"/>
      <c r="JE82" s="82"/>
      <c r="JF82" s="82"/>
      <c r="JG82" s="82"/>
      <c r="JH82" s="82"/>
      <c r="JI82" s="82"/>
      <c r="JJ82" s="82"/>
      <c r="JK82" s="82"/>
      <c r="JL82" s="82"/>
      <c r="JM82" s="82"/>
      <c r="JN82" s="82"/>
      <c r="JO82" s="82"/>
      <c r="JP82" s="82"/>
      <c r="JQ82" s="82"/>
      <c r="JR82" s="82"/>
      <c r="JS82" s="82"/>
      <c r="JT82" s="82"/>
      <c r="JU82" s="82"/>
      <c r="JV82" s="82"/>
      <c r="JW82" s="82"/>
      <c r="JX82" s="82"/>
      <c r="JY82" s="82"/>
      <c r="JZ82" s="82"/>
      <c r="KA82" s="82"/>
      <c r="KB82" s="82"/>
      <c r="KC82" s="82"/>
      <c r="KD82" s="82"/>
      <c r="KE82" s="82"/>
      <c r="KF82" s="82"/>
      <c r="KG82" s="82"/>
      <c r="KH82" s="82"/>
      <c r="KI82" s="82"/>
      <c r="KJ82" s="82"/>
      <c r="KK82" s="82"/>
      <c r="KL82" s="82"/>
      <c r="KM82" s="82"/>
      <c r="KN82" s="82"/>
      <c r="KO82" s="82"/>
      <c r="KP82" s="82"/>
      <c r="KQ82" s="82"/>
      <c r="KR82" s="82"/>
      <c r="KS82" s="82"/>
      <c r="KT82" s="82"/>
      <c r="KU82" s="82"/>
      <c r="KV82" s="82"/>
      <c r="KW82" s="82"/>
      <c r="KX82" s="82"/>
      <c r="KY82" s="82"/>
      <c r="KZ82" s="82"/>
      <c r="LA82" s="82"/>
      <c r="LB82" s="82"/>
      <c r="LC82" s="82"/>
      <c r="LD82" s="82"/>
      <c r="LE82" s="82"/>
      <c r="LF82" s="82"/>
      <c r="LG82" s="82"/>
      <c r="LH82" s="82"/>
      <c r="LI82" s="82"/>
      <c r="LJ82" s="82"/>
      <c r="LK82" s="82"/>
      <c r="LL82" s="82"/>
      <c r="LM82" s="82"/>
      <c r="LN82" s="82"/>
      <c r="LO82" s="82"/>
      <c r="LP82" s="82"/>
      <c r="LQ82" s="82"/>
      <c r="LR82" s="82"/>
      <c r="LS82" s="82"/>
      <c r="LT82" s="82"/>
      <c r="LU82" s="82"/>
      <c r="LV82" s="82"/>
      <c r="LW82" s="82"/>
      <c r="LX82" s="82"/>
      <c r="LY82" s="82"/>
      <c r="LZ82" s="82"/>
      <c r="MA82" s="82"/>
      <c r="MB82" s="82"/>
      <c r="MC82" s="82"/>
      <c r="MD82" s="82"/>
      <c r="ME82" s="82"/>
      <c r="MF82" s="82"/>
      <c r="MG82" s="82"/>
      <c r="MH82" s="82"/>
      <c r="MI82" s="82"/>
      <c r="MJ82" s="82"/>
      <c r="MK82" s="82"/>
      <c r="ML82" s="82"/>
      <c r="MM82" s="82"/>
      <c r="MN82" s="82"/>
      <c r="MO82" s="82"/>
      <c r="MP82" s="82"/>
      <c r="MQ82" s="82"/>
      <c r="MR82" s="82"/>
      <c r="MS82" s="82"/>
      <c r="MT82" s="82"/>
      <c r="MU82" s="82"/>
      <c r="MV82" s="82"/>
      <c r="MW82" s="82"/>
      <c r="MX82" s="82"/>
      <c r="MY82" s="82"/>
      <c r="MZ82" s="82"/>
      <c r="NA82" s="82"/>
      <c r="NB82" s="82"/>
      <c r="NC82" s="82"/>
      <c r="ND82" s="82"/>
      <c r="NE82" s="82"/>
      <c r="NF82" s="82"/>
      <c r="NG82" s="82"/>
      <c r="NH82" s="82"/>
      <c r="NI82" s="82"/>
      <c r="NJ82" s="82"/>
      <c r="NK82" s="82"/>
      <c r="NL82" s="82"/>
      <c r="NM82" s="82"/>
      <c r="NN82" s="82"/>
      <c r="NO82" s="82"/>
      <c r="NP82" s="82"/>
      <c r="NQ82" s="82"/>
      <c r="NR82" s="82"/>
      <c r="NS82" s="82"/>
      <c r="NT82" s="82"/>
      <c r="NU82" s="82"/>
      <c r="NV82" s="82"/>
      <c r="NW82" s="82"/>
      <c r="NX82" s="82"/>
      <c r="NY82" s="82"/>
      <c r="NZ82" s="82"/>
    </row>
    <row r="83" spans="1:390">
      <c r="A83" s="115"/>
      <c r="B83" s="202" t="s">
        <v>12</v>
      </c>
      <c r="C83" s="203"/>
      <c r="D83" s="203"/>
      <c r="E83" s="203"/>
      <c r="F83" s="203"/>
      <c r="G83" s="204"/>
      <c r="H83" s="81">
        <f>H81+H82</f>
        <v>99697.52</v>
      </c>
      <c r="I83" s="81">
        <f t="shared" ref="I83:K83" si="59">I81+I82</f>
        <v>119561.19999999998</v>
      </c>
      <c r="J83" s="81">
        <f t="shared" si="59"/>
        <v>129167.3</v>
      </c>
      <c r="K83" s="81">
        <f t="shared" si="59"/>
        <v>136376.4</v>
      </c>
      <c r="L83" s="82"/>
      <c r="M83" s="82"/>
      <c r="N83" s="82"/>
      <c r="O83" s="82"/>
      <c r="P83" s="82"/>
      <c r="Q83" s="82"/>
      <c r="R83" s="82"/>
      <c r="S83" s="97"/>
      <c r="T83" s="97"/>
      <c r="U83" s="97"/>
      <c r="V83" s="97"/>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82"/>
      <c r="FG83" s="82"/>
      <c r="FH83" s="82"/>
      <c r="FI83" s="82"/>
      <c r="FJ83" s="82"/>
      <c r="FK83" s="82"/>
      <c r="FL83" s="82"/>
      <c r="FM83" s="82"/>
      <c r="FN83" s="82"/>
      <c r="FO83" s="82"/>
      <c r="FP83" s="82"/>
      <c r="FQ83" s="82"/>
      <c r="FR83" s="82"/>
      <c r="FS83" s="82"/>
      <c r="FT83" s="82"/>
      <c r="FU83" s="82"/>
      <c r="FV83" s="82"/>
      <c r="FW83" s="82"/>
      <c r="FX83" s="82"/>
      <c r="FY83" s="82"/>
      <c r="FZ83" s="82"/>
      <c r="GA83" s="82"/>
      <c r="GB83" s="82"/>
      <c r="GC83" s="82"/>
      <c r="GD83" s="82"/>
      <c r="GE83" s="82"/>
      <c r="GF83" s="82"/>
      <c r="GG83" s="82"/>
      <c r="GH83" s="82"/>
      <c r="GI83" s="82"/>
      <c r="GJ83" s="82"/>
      <c r="GK83" s="82"/>
      <c r="GL83" s="82"/>
      <c r="GM83" s="82"/>
      <c r="GN83" s="82"/>
      <c r="GO83" s="82"/>
      <c r="GP83" s="82"/>
      <c r="GQ83" s="82"/>
      <c r="GR83" s="82"/>
      <c r="GS83" s="82"/>
      <c r="GT83" s="82"/>
      <c r="GU83" s="82"/>
      <c r="GV83" s="82"/>
      <c r="GW83" s="82"/>
      <c r="GX83" s="82"/>
      <c r="GY83" s="82"/>
      <c r="GZ83" s="82"/>
      <c r="HA83" s="82"/>
      <c r="HB83" s="82"/>
      <c r="HC83" s="82"/>
      <c r="HD83" s="82"/>
      <c r="HE83" s="82"/>
      <c r="HF83" s="82"/>
      <c r="HG83" s="82"/>
      <c r="HH83" s="82"/>
      <c r="HI83" s="82"/>
      <c r="HJ83" s="82"/>
      <c r="HK83" s="82"/>
      <c r="HL83" s="82"/>
      <c r="HM83" s="82"/>
      <c r="HN83" s="82"/>
      <c r="HO83" s="82"/>
      <c r="HP83" s="82"/>
      <c r="HQ83" s="82"/>
      <c r="HR83" s="82"/>
      <c r="HS83" s="82"/>
      <c r="HT83" s="82"/>
      <c r="HU83" s="82"/>
      <c r="HV83" s="82"/>
      <c r="HW83" s="82"/>
      <c r="HX83" s="82"/>
      <c r="HY83" s="82"/>
      <c r="HZ83" s="82"/>
      <c r="IA83" s="82"/>
      <c r="IB83" s="82"/>
      <c r="IC83" s="82"/>
      <c r="ID83" s="82"/>
      <c r="IE83" s="82"/>
      <c r="IF83" s="82"/>
      <c r="IG83" s="82"/>
      <c r="IH83" s="82"/>
      <c r="II83" s="82"/>
      <c r="IJ83" s="82"/>
      <c r="IK83" s="82"/>
      <c r="IL83" s="82"/>
      <c r="IM83" s="82"/>
      <c r="IN83" s="82"/>
      <c r="IO83" s="82"/>
      <c r="IP83" s="82"/>
      <c r="IQ83" s="82"/>
      <c r="IR83" s="82"/>
      <c r="IS83" s="82"/>
      <c r="IT83" s="82"/>
      <c r="IU83" s="82"/>
      <c r="IV83" s="82"/>
      <c r="IW83" s="82"/>
      <c r="IX83" s="82"/>
      <c r="IY83" s="82"/>
      <c r="IZ83" s="82"/>
      <c r="JA83" s="82"/>
      <c r="JB83" s="82"/>
      <c r="JC83" s="82"/>
      <c r="JD83" s="82"/>
      <c r="JE83" s="82"/>
      <c r="JF83" s="82"/>
      <c r="JG83" s="82"/>
      <c r="JH83" s="82"/>
      <c r="JI83" s="82"/>
      <c r="JJ83" s="82"/>
      <c r="JK83" s="82"/>
      <c r="JL83" s="82"/>
      <c r="JM83" s="82"/>
      <c r="JN83" s="82"/>
      <c r="JO83" s="82"/>
      <c r="JP83" s="82"/>
      <c r="JQ83" s="82"/>
      <c r="JR83" s="82"/>
      <c r="JS83" s="82"/>
      <c r="JT83" s="82"/>
      <c r="JU83" s="82"/>
      <c r="JV83" s="82"/>
      <c r="JW83" s="82"/>
      <c r="JX83" s="82"/>
      <c r="JY83" s="82"/>
      <c r="JZ83" s="82"/>
      <c r="KA83" s="82"/>
      <c r="KB83" s="82"/>
      <c r="KC83" s="82"/>
      <c r="KD83" s="82"/>
      <c r="KE83" s="82"/>
      <c r="KF83" s="82"/>
      <c r="KG83" s="82"/>
      <c r="KH83" s="82"/>
      <c r="KI83" s="82"/>
      <c r="KJ83" s="82"/>
      <c r="KK83" s="82"/>
      <c r="KL83" s="82"/>
      <c r="KM83" s="82"/>
      <c r="KN83" s="82"/>
      <c r="KO83" s="82"/>
      <c r="KP83" s="82"/>
      <c r="KQ83" s="82"/>
      <c r="KR83" s="82"/>
      <c r="KS83" s="82"/>
      <c r="KT83" s="82"/>
      <c r="KU83" s="82"/>
      <c r="KV83" s="82"/>
      <c r="KW83" s="82"/>
      <c r="KX83" s="82"/>
      <c r="KY83" s="82"/>
      <c r="KZ83" s="82"/>
      <c r="LA83" s="82"/>
      <c r="LB83" s="82"/>
      <c r="LC83" s="82"/>
      <c r="LD83" s="82"/>
      <c r="LE83" s="82"/>
      <c r="LF83" s="82"/>
      <c r="LG83" s="82"/>
      <c r="LH83" s="82"/>
      <c r="LI83" s="82"/>
      <c r="LJ83" s="82"/>
      <c r="LK83" s="82"/>
      <c r="LL83" s="82"/>
      <c r="LM83" s="82"/>
      <c r="LN83" s="82"/>
      <c r="LO83" s="82"/>
      <c r="LP83" s="82"/>
      <c r="LQ83" s="82"/>
      <c r="LR83" s="82"/>
      <c r="LS83" s="82"/>
      <c r="LT83" s="82"/>
      <c r="LU83" s="82"/>
      <c r="LV83" s="82"/>
      <c r="LW83" s="82"/>
      <c r="LX83" s="82"/>
      <c r="LY83" s="82"/>
      <c r="LZ83" s="82"/>
      <c r="MA83" s="82"/>
      <c r="MB83" s="82"/>
      <c r="MC83" s="82"/>
      <c r="MD83" s="82"/>
      <c r="ME83" s="82"/>
      <c r="MF83" s="82"/>
      <c r="MG83" s="82"/>
      <c r="MH83" s="82"/>
      <c r="MI83" s="82"/>
      <c r="MJ83" s="82"/>
      <c r="MK83" s="82"/>
      <c r="ML83" s="82"/>
      <c r="MM83" s="82"/>
      <c r="MN83" s="82"/>
      <c r="MO83" s="82"/>
      <c r="MP83" s="82"/>
      <c r="MQ83" s="82"/>
      <c r="MR83" s="82"/>
      <c r="MS83" s="82"/>
      <c r="MT83" s="82"/>
      <c r="MU83" s="82"/>
      <c r="MV83" s="82"/>
      <c r="MW83" s="82"/>
      <c r="MX83" s="82"/>
      <c r="MY83" s="82"/>
      <c r="MZ83" s="82"/>
      <c r="NA83" s="82"/>
      <c r="NB83" s="82"/>
      <c r="NC83" s="82"/>
      <c r="ND83" s="82"/>
      <c r="NE83" s="82"/>
      <c r="NF83" s="82"/>
      <c r="NG83" s="82"/>
      <c r="NH83" s="82"/>
      <c r="NI83" s="82"/>
      <c r="NJ83" s="82"/>
      <c r="NK83" s="82"/>
      <c r="NL83" s="82"/>
      <c r="NM83" s="82"/>
      <c r="NN83" s="82"/>
      <c r="NO83" s="82"/>
      <c r="NP83" s="82"/>
      <c r="NQ83" s="82"/>
      <c r="NR83" s="82"/>
      <c r="NS83" s="82"/>
      <c r="NT83" s="82"/>
      <c r="NU83" s="82"/>
      <c r="NV83" s="82"/>
      <c r="NW83" s="82"/>
      <c r="NX83" s="82"/>
      <c r="NY83" s="82"/>
      <c r="NZ83" s="82"/>
    </row>
    <row r="84" spans="1:390" ht="36" customHeight="1">
      <c r="A84" s="115"/>
      <c r="B84" s="194" t="s">
        <v>96</v>
      </c>
      <c r="C84" s="18" t="s">
        <v>50</v>
      </c>
      <c r="D84" s="18" t="s">
        <v>51</v>
      </c>
      <c r="E84" s="18" t="s">
        <v>52</v>
      </c>
      <c r="F84" s="18" t="s">
        <v>159</v>
      </c>
      <c r="G84" s="18" t="s">
        <v>53</v>
      </c>
      <c r="H84" s="81">
        <v>8971.7999999999993</v>
      </c>
      <c r="I84" s="81">
        <v>10846.9</v>
      </c>
      <c r="J84" s="81">
        <v>11703.8</v>
      </c>
      <c r="K84" s="81">
        <v>12347.5</v>
      </c>
      <c r="L84" s="82"/>
      <c r="M84" s="82"/>
      <c r="N84" s="82"/>
      <c r="O84" s="82"/>
      <c r="P84" s="82"/>
      <c r="Q84" s="82"/>
      <c r="R84" s="82"/>
      <c r="S84" s="97"/>
      <c r="T84" s="97"/>
      <c r="U84" s="97"/>
      <c r="V84" s="97"/>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82"/>
      <c r="FG84" s="82"/>
      <c r="FH84" s="82"/>
      <c r="FI84" s="82"/>
      <c r="FJ84" s="82"/>
      <c r="FK84" s="82"/>
      <c r="FL84" s="82"/>
      <c r="FM84" s="82"/>
      <c r="FN84" s="82"/>
      <c r="FO84" s="82"/>
      <c r="FP84" s="82"/>
      <c r="FQ84" s="82"/>
      <c r="FR84" s="82"/>
      <c r="FS84" s="82"/>
      <c r="FT84" s="82"/>
      <c r="FU84" s="82"/>
      <c r="FV84" s="82"/>
      <c r="FW84" s="82"/>
      <c r="FX84" s="82"/>
      <c r="FY84" s="82"/>
      <c r="FZ84" s="82"/>
      <c r="GA84" s="82"/>
      <c r="GB84" s="82"/>
      <c r="GC84" s="82"/>
      <c r="GD84" s="82"/>
      <c r="GE84" s="82"/>
      <c r="GF84" s="82"/>
      <c r="GG84" s="82"/>
      <c r="GH84" s="82"/>
      <c r="GI84" s="82"/>
      <c r="GJ84" s="82"/>
      <c r="GK84" s="82"/>
      <c r="GL84" s="82"/>
      <c r="GM84" s="82"/>
      <c r="GN84" s="82"/>
      <c r="GO84" s="82"/>
      <c r="GP84" s="82"/>
      <c r="GQ84" s="82"/>
      <c r="GR84" s="82"/>
      <c r="GS84" s="82"/>
      <c r="GT84" s="82"/>
      <c r="GU84" s="82"/>
      <c r="GV84" s="82"/>
      <c r="GW84" s="82"/>
      <c r="GX84" s="82"/>
      <c r="GY84" s="82"/>
      <c r="GZ84" s="82"/>
      <c r="HA84" s="82"/>
      <c r="HB84" s="82"/>
      <c r="HC84" s="82"/>
      <c r="HD84" s="82"/>
      <c r="HE84" s="82"/>
      <c r="HF84" s="82"/>
      <c r="HG84" s="82"/>
      <c r="HH84" s="82"/>
      <c r="HI84" s="82"/>
      <c r="HJ84" s="82"/>
      <c r="HK84" s="82"/>
      <c r="HL84" s="82"/>
      <c r="HM84" s="82"/>
      <c r="HN84" s="82"/>
      <c r="HO84" s="82"/>
      <c r="HP84" s="82"/>
      <c r="HQ84" s="82"/>
      <c r="HR84" s="82"/>
      <c r="HS84" s="82"/>
      <c r="HT84" s="82"/>
      <c r="HU84" s="82"/>
      <c r="HV84" s="82"/>
      <c r="HW84" s="82"/>
      <c r="HX84" s="82"/>
      <c r="HY84" s="82"/>
      <c r="HZ84" s="82"/>
      <c r="IA84" s="82"/>
      <c r="IB84" s="82"/>
      <c r="IC84" s="82"/>
      <c r="ID84" s="82"/>
      <c r="IE84" s="82"/>
      <c r="IF84" s="82"/>
      <c r="IG84" s="82"/>
      <c r="IH84" s="82"/>
      <c r="II84" s="82"/>
      <c r="IJ84" s="82"/>
      <c r="IK84" s="82"/>
      <c r="IL84" s="82"/>
      <c r="IM84" s="82"/>
      <c r="IN84" s="82"/>
      <c r="IO84" s="82"/>
      <c r="IP84" s="82"/>
      <c r="IQ84" s="82"/>
      <c r="IR84" s="82"/>
      <c r="IS84" s="82"/>
      <c r="IT84" s="82"/>
      <c r="IU84" s="82"/>
      <c r="IV84" s="82"/>
      <c r="IW84" s="82"/>
      <c r="IX84" s="82"/>
      <c r="IY84" s="82"/>
      <c r="IZ84" s="82"/>
      <c r="JA84" s="82"/>
      <c r="JB84" s="82"/>
      <c r="JC84" s="82"/>
      <c r="JD84" s="82"/>
      <c r="JE84" s="82"/>
      <c r="JF84" s="82"/>
      <c r="JG84" s="82"/>
      <c r="JH84" s="82"/>
      <c r="JI84" s="82"/>
      <c r="JJ84" s="82"/>
      <c r="JK84" s="82"/>
      <c r="JL84" s="82"/>
      <c r="JM84" s="82"/>
      <c r="JN84" s="82"/>
      <c r="JO84" s="82"/>
      <c r="JP84" s="82"/>
      <c r="JQ84" s="82"/>
      <c r="JR84" s="82"/>
      <c r="JS84" s="82"/>
      <c r="JT84" s="82"/>
      <c r="JU84" s="82"/>
      <c r="JV84" s="82"/>
      <c r="JW84" s="82"/>
      <c r="JX84" s="82"/>
      <c r="JY84" s="82"/>
      <c r="JZ84" s="82"/>
      <c r="KA84" s="82"/>
      <c r="KB84" s="82"/>
      <c r="KC84" s="82"/>
      <c r="KD84" s="82"/>
      <c r="KE84" s="82"/>
      <c r="KF84" s="82"/>
      <c r="KG84" s="82"/>
      <c r="KH84" s="82"/>
      <c r="KI84" s="82"/>
      <c r="KJ84" s="82"/>
      <c r="KK84" s="82"/>
      <c r="KL84" s="82"/>
      <c r="KM84" s="82"/>
      <c r="KN84" s="82"/>
      <c r="KO84" s="82"/>
      <c r="KP84" s="82"/>
      <c r="KQ84" s="82"/>
      <c r="KR84" s="82"/>
      <c r="KS84" s="82"/>
      <c r="KT84" s="82"/>
      <c r="KU84" s="82"/>
      <c r="KV84" s="82"/>
      <c r="KW84" s="82"/>
      <c r="KX84" s="82"/>
      <c r="KY84" s="82"/>
      <c r="KZ84" s="82"/>
      <c r="LA84" s="82"/>
      <c r="LB84" s="82"/>
      <c r="LC84" s="82"/>
      <c r="LD84" s="82"/>
      <c r="LE84" s="82"/>
      <c r="LF84" s="82"/>
      <c r="LG84" s="82"/>
      <c r="LH84" s="82"/>
      <c r="LI84" s="82"/>
      <c r="LJ84" s="82"/>
      <c r="LK84" s="82"/>
      <c r="LL84" s="82"/>
      <c r="LM84" s="82"/>
      <c r="LN84" s="82"/>
      <c r="LO84" s="82"/>
      <c r="LP84" s="82"/>
      <c r="LQ84" s="82"/>
      <c r="LR84" s="82"/>
      <c r="LS84" s="82"/>
      <c r="LT84" s="82"/>
      <c r="LU84" s="82"/>
      <c r="LV84" s="82"/>
      <c r="LW84" s="82"/>
      <c r="LX84" s="82"/>
      <c r="LY84" s="82"/>
      <c r="LZ84" s="82"/>
      <c r="MA84" s="82"/>
      <c r="MB84" s="82"/>
      <c r="MC84" s="82"/>
      <c r="MD84" s="82"/>
      <c r="ME84" s="82"/>
      <c r="MF84" s="82"/>
      <c r="MG84" s="82"/>
      <c r="MH84" s="82"/>
      <c r="MI84" s="82"/>
      <c r="MJ84" s="82"/>
      <c r="MK84" s="82"/>
      <c r="ML84" s="82"/>
      <c r="MM84" s="82"/>
      <c r="MN84" s="82"/>
      <c r="MO84" s="82"/>
      <c r="MP84" s="82"/>
      <c r="MQ84" s="82"/>
      <c r="MR84" s="82"/>
      <c r="MS84" s="82"/>
      <c r="MT84" s="82"/>
      <c r="MU84" s="82"/>
      <c r="MV84" s="82"/>
      <c r="MW84" s="82"/>
      <c r="MX84" s="82"/>
      <c r="MY84" s="82"/>
      <c r="MZ84" s="82"/>
      <c r="NA84" s="82"/>
      <c r="NB84" s="82"/>
      <c r="NC84" s="82"/>
      <c r="ND84" s="82"/>
      <c r="NE84" s="82"/>
      <c r="NF84" s="82"/>
      <c r="NG84" s="82"/>
      <c r="NH84" s="82"/>
      <c r="NI84" s="82"/>
      <c r="NJ84" s="82"/>
      <c r="NK84" s="82"/>
      <c r="NL84" s="82"/>
      <c r="NM84" s="82"/>
      <c r="NN84" s="82"/>
      <c r="NO84" s="82"/>
      <c r="NP84" s="82"/>
      <c r="NQ84" s="82"/>
      <c r="NR84" s="82"/>
      <c r="NS84" s="82"/>
      <c r="NT84" s="82"/>
      <c r="NU84" s="82"/>
      <c r="NV84" s="82"/>
      <c r="NW84" s="82"/>
      <c r="NX84" s="82"/>
      <c r="NY84" s="82"/>
      <c r="NZ84" s="82"/>
    </row>
    <row r="85" spans="1:390" ht="36" hidden="1" customHeight="1">
      <c r="A85" s="115"/>
      <c r="B85" s="194"/>
      <c r="C85" s="18"/>
      <c r="D85" s="18"/>
      <c r="E85" s="18"/>
      <c r="F85" s="18"/>
      <c r="G85" s="18"/>
      <c r="H85" s="81"/>
      <c r="I85" s="81"/>
      <c r="J85" s="81"/>
      <c r="K85" s="81"/>
      <c r="L85" s="82"/>
      <c r="M85" s="82"/>
      <c r="N85" s="82"/>
      <c r="O85" s="82"/>
      <c r="P85" s="82"/>
      <c r="Q85" s="82"/>
      <c r="R85" s="82"/>
      <c r="S85" s="97"/>
      <c r="T85" s="97"/>
      <c r="U85" s="97"/>
      <c r="V85" s="97"/>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82"/>
      <c r="FK85" s="82"/>
      <c r="FL85" s="82"/>
      <c r="FM85" s="82"/>
      <c r="FN85" s="82"/>
      <c r="FO85" s="82"/>
      <c r="FP85" s="82"/>
      <c r="FQ85" s="82"/>
      <c r="FR85" s="82"/>
      <c r="FS85" s="82"/>
      <c r="FT85" s="82"/>
      <c r="FU85" s="82"/>
      <c r="FV85" s="82"/>
      <c r="FW85" s="82"/>
      <c r="FX85" s="82"/>
      <c r="FY85" s="82"/>
      <c r="FZ85" s="82"/>
      <c r="GA85" s="82"/>
      <c r="GB85" s="82"/>
      <c r="GC85" s="82"/>
      <c r="GD85" s="82"/>
      <c r="GE85" s="82"/>
      <c r="GF85" s="82"/>
      <c r="GG85" s="82"/>
      <c r="GH85" s="82"/>
      <c r="GI85" s="82"/>
      <c r="GJ85" s="82"/>
      <c r="GK85" s="82"/>
      <c r="GL85" s="82"/>
      <c r="GM85" s="82"/>
      <c r="GN85" s="82"/>
      <c r="GO85" s="82"/>
      <c r="GP85" s="82"/>
      <c r="GQ85" s="82"/>
      <c r="GR85" s="82"/>
      <c r="GS85" s="82"/>
      <c r="GT85" s="82"/>
      <c r="GU85" s="82"/>
      <c r="GV85" s="82"/>
      <c r="GW85" s="82"/>
      <c r="GX85" s="82"/>
      <c r="GY85" s="82"/>
      <c r="GZ85" s="82"/>
      <c r="HA85" s="82"/>
      <c r="HB85" s="82"/>
      <c r="HC85" s="82"/>
      <c r="HD85" s="82"/>
      <c r="HE85" s="82"/>
      <c r="HF85" s="82"/>
      <c r="HG85" s="82"/>
      <c r="HH85" s="82"/>
      <c r="HI85" s="82"/>
      <c r="HJ85" s="82"/>
      <c r="HK85" s="82"/>
      <c r="HL85" s="82"/>
      <c r="HM85" s="82"/>
      <c r="HN85" s="82"/>
      <c r="HO85" s="82"/>
      <c r="HP85" s="82"/>
      <c r="HQ85" s="82"/>
      <c r="HR85" s="82"/>
      <c r="HS85" s="82"/>
      <c r="HT85" s="82"/>
      <c r="HU85" s="82"/>
      <c r="HV85" s="82"/>
      <c r="HW85" s="82"/>
      <c r="HX85" s="82"/>
      <c r="HY85" s="82"/>
      <c r="HZ85" s="82"/>
      <c r="IA85" s="82"/>
      <c r="IB85" s="82"/>
      <c r="IC85" s="82"/>
      <c r="ID85" s="82"/>
      <c r="IE85" s="82"/>
      <c r="IF85" s="82"/>
      <c r="IG85" s="82"/>
      <c r="IH85" s="82"/>
      <c r="II85" s="82"/>
      <c r="IJ85" s="82"/>
      <c r="IK85" s="82"/>
      <c r="IL85" s="82"/>
      <c r="IM85" s="82"/>
      <c r="IN85" s="82"/>
      <c r="IO85" s="82"/>
      <c r="IP85" s="82"/>
      <c r="IQ85" s="82"/>
      <c r="IR85" s="82"/>
      <c r="IS85" s="82"/>
      <c r="IT85" s="82"/>
      <c r="IU85" s="82"/>
      <c r="IV85" s="82"/>
      <c r="IW85" s="82"/>
      <c r="IX85" s="82"/>
      <c r="IY85" s="82"/>
      <c r="IZ85" s="82"/>
      <c r="JA85" s="82"/>
      <c r="JB85" s="82"/>
      <c r="JC85" s="82"/>
      <c r="JD85" s="82"/>
      <c r="JE85" s="82"/>
      <c r="JF85" s="82"/>
      <c r="JG85" s="82"/>
      <c r="JH85" s="82"/>
      <c r="JI85" s="82"/>
      <c r="JJ85" s="82"/>
      <c r="JK85" s="82"/>
      <c r="JL85" s="82"/>
      <c r="JM85" s="82"/>
      <c r="JN85" s="82"/>
      <c r="JO85" s="82"/>
      <c r="JP85" s="82"/>
      <c r="JQ85" s="82"/>
      <c r="JR85" s="82"/>
      <c r="JS85" s="82"/>
      <c r="JT85" s="82"/>
      <c r="JU85" s="82"/>
      <c r="JV85" s="82"/>
      <c r="JW85" s="82"/>
      <c r="JX85" s="82"/>
      <c r="JY85" s="82"/>
      <c r="JZ85" s="82"/>
      <c r="KA85" s="82"/>
      <c r="KB85" s="82"/>
      <c r="KC85" s="82"/>
      <c r="KD85" s="82"/>
      <c r="KE85" s="82"/>
      <c r="KF85" s="82"/>
      <c r="KG85" s="82"/>
      <c r="KH85" s="82"/>
      <c r="KI85" s="82"/>
      <c r="KJ85" s="82"/>
      <c r="KK85" s="82"/>
      <c r="KL85" s="82"/>
      <c r="KM85" s="82"/>
      <c r="KN85" s="82"/>
      <c r="KO85" s="82"/>
      <c r="KP85" s="82"/>
      <c r="KQ85" s="82"/>
      <c r="KR85" s="82"/>
      <c r="KS85" s="82"/>
      <c r="KT85" s="82"/>
      <c r="KU85" s="82"/>
      <c r="KV85" s="82"/>
      <c r="KW85" s="82"/>
      <c r="KX85" s="82"/>
      <c r="KY85" s="82"/>
      <c r="KZ85" s="82"/>
      <c r="LA85" s="82"/>
      <c r="LB85" s="82"/>
      <c r="LC85" s="82"/>
      <c r="LD85" s="82"/>
      <c r="LE85" s="82"/>
      <c r="LF85" s="82"/>
      <c r="LG85" s="82"/>
      <c r="LH85" s="82"/>
      <c r="LI85" s="82"/>
      <c r="LJ85" s="82"/>
      <c r="LK85" s="82"/>
      <c r="LL85" s="82"/>
      <c r="LM85" s="82"/>
      <c r="LN85" s="82"/>
      <c r="LO85" s="82"/>
      <c r="LP85" s="82"/>
      <c r="LQ85" s="82"/>
      <c r="LR85" s="82"/>
      <c r="LS85" s="82"/>
      <c r="LT85" s="82"/>
      <c r="LU85" s="82"/>
      <c r="LV85" s="82"/>
      <c r="LW85" s="82"/>
      <c r="LX85" s="82"/>
      <c r="LY85" s="82"/>
      <c r="LZ85" s="82"/>
      <c r="MA85" s="82"/>
      <c r="MB85" s="82"/>
      <c r="MC85" s="82"/>
      <c r="MD85" s="82"/>
      <c r="ME85" s="82"/>
      <c r="MF85" s="82"/>
      <c r="MG85" s="82"/>
      <c r="MH85" s="82"/>
      <c r="MI85" s="82"/>
      <c r="MJ85" s="82"/>
      <c r="MK85" s="82"/>
      <c r="ML85" s="82"/>
      <c r="MM85" s="82"/>
      <c r="MN85" s="82"/>
      <c r="MO85" s="82"/>
      <c r="MP85" s="82"/>
      <c r="MQ85" s="82"/>
      <c r="MR85" s="82"/>
      <c r="MS85" s="82"/>
      <c r="MT85" s="82"/>
      <c r="MU85" s="82"/>
      <c r="MV85" s="82"/>
      <c r="MW85" s="82"/>
      <c r="MX85" s="82"/>
      <c r="MY85" s="82"/>
      <c r="MZ85" s="82"/>
      <c r="NA85" s="82"/>
      <c r="NB85" s="82"/>
      <c r="NC85" s="82"/>
      <c r="ND85" s="82"/>
      <c r="NE85" s="82"/>
      <c r="NF85" s="82"/>
      <c r="NG85" s="82"/>
      <c r="NH85" s="82"/>
      <c r="NI85" s="82"/>
      <c r="NJ85" s="82"/>
      <c r="NK85" s="82"/>
      <c r="NL85" s="82"/>
      <c r="NM85" s="82"/>
      <c r="NN85" s="82"/>
      <c r="NO85" s="82"/>
      <c r="NP85" s="82"/>
      <c r="NQ85" s="82"/>
      <c r="NR85" s="82"/>
      <c r="NS85" s="82"/>
      <c r="NT85" s="82"/>
      <c r="NU85" s="82"/>
      <c r="NV85" s="82"/>
      <c r="NW85" s="82"/>
      <c r="NX85" s="82"/>
      <c r="NY85" s="82"/>
      <c r="NZ85" s="82"/>
    </row>
    <row r="86" spans="1:390">
      <c r="A86" s="115"/>
      <c r="B86" s="202" t="s">
        <v>12</v>
      </c>
      <c r="C86" s="203"/>
      <c r="D86" s="203"/>
      <c r="E86" s="203"/>
      <c r="F86" s="203"/>
      <c r="G86" s="204"/>
      <c r="H86" s="81">
        <f>H84+H85</f>
        <v>8971.7999999999993</v>
      </c>
      <c r="I86" s="81">
        <f t="shared" ref="I86" si="60">I84+I85</f>
        <v>10846.9</v>
      </c>
      <c r="J86" s="81">
        <f t="shared" ref="J86" si="61">J84+J85</f>
        <v>11703.8</v>
      </c>
      <c r="K86" s="81">
        <f t="shared" ref="K86" si="62">K84+K85</f>
        <v>12347.5</v>
      </c>
      <c r="L86" s="82"/>
      <c r="M86" s="82"/>
      <c r="N86" s="82"/>
      <c r="O86" s="82"/>
      <c r="P86" s="82"/>
      <c r="Q86" s="82"/>
      <c r="R86" s="82"/>
      <c r="S86" s="97"/>
      <c r="T86" s="97"/>
      <c r="U86" s="97"/>
      <c r="V86" s="97"/>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82"/>
      <c r="FG86" s="82"/>
      <c r="FH86" s="82"/>
      <c r="FI86" s="82"/>
      <c r="FJ86" s="82"/>
      <c r="FK86" s="82"/>
      <c r="FL86" s="82"/>
      <c r="FM86" s="82"/>
      <c r="FN86" s="82"/>
      <c r="FO86" s="82"/>
      <c r="FP86" s="82"/>
      <c r="FQ86" s="82"/>
      <c r="FR86" s="82"/>
      <c r="FS86" s="82"/>
      <c r="FT86" s="82"/>
      <c r="FU86" s="82"/>
      <c r="FV86" s="82"/>
      <c r="FW86" s="82"/>
      <c r="FX86" s="82"/>
      <c r="FY86" s="82"/>
      <c r="FZ86" s="82"/>
      <c r="GA86" s="82"/>
      <c r="GB86" s="82"/>
      <c r="GC86" s="82"/>
      <c r="GD86" s="82"/>
      <c r="GE86" s="82"/>
      <c r="GF86" s="82"/>
      <c r="GG86" s="82"/>
      <c r="GH86" s="82"/>
      <c r="GI86" s="82"/>
      <c r="GJ86" s="82"/>
      <c r="GK86" s="82"/>
      <c r="GL86" s="82"/>
      <c r="GM86" s="82"/>
      <c r="GN86" s="82"/>
      <c r="GO86" s="82"/>
      <c r="GP86" s="82"/>
      <c r="GQ86" s="82"/>
      <c r="GR86" s="82"/>
      <c r="GS86" s="82"/>
      <c r="GT86" s="82"/>
      <c r="GU86" s="82"/>
      <c r="GV86" s="82"/>
      <c r="GW86" s="82"/>
      <c r="GX86" s="82"/>
      <c r="GY86" s="82"/>
      <c r="GZ86" s="82"/>
      <c r="HA86" s="82"/>
      <c r="HB86" s="82"/>
      <c r="HC86" s="82"/>
      <c r="HD86" s="82"/>
      <c r="HE86" s="82"/>
      <c r="HF86" s="82"/>
      <c r="HG86" s="82"/>
      <c r="HH86" s="82"/>
      <c r="HI86" s="82"/>
      <c r="HJ86" s="82"/>
      <c r="HK86" s="82"/>
      <c r="HL86" s="82"/>
      <c r="HM86" s="82"/>
      <c r="HN86" s="82"/>
      <c r="HO86" s="82"/>
      <c r="HP86" s="82"/>
      <c r="HQ86" s="82"/>
      <c r="HR86" s="82"/>
      <c r="HS86" s="82"/>
      <c r="HT86" s="82"/>
      <c r="HU86" s="82"/>
      <c r="HV86" s="82"/>
      <c r="HW86" s="82"/>
      <c r="HX86" s="82"/>
      <c r="HY86" s="82"/>
      <c r="HZ86" s="82"/>
      <c r="IA86" s="82"/>
      <c r="IB86" s="82"/>
      <c r="IC86" s="82"/>
      <c r="ID86" s="82"/>
      <c r="IE86" s="82"/>
      <c r="IF86" s="82"/>
      <c r="IG86" s="82"/>
      <c r="IH86" s="82"/>
      <c r="II86" s="82"/>
      <c r="IJ86" s="82"/>
      <c r="IK86" s="82"/>
      <c r="IL86" s="82"/>
      <c r="IM86" s="82"/>
      <c r="IN86" s="82"/>
      <c r="IO86" s="82"/>
      <c r="IP86" s="82"/>
      <c r="IQ86" s="82"/>
      <c r="IR86" s="82"/>
      <c r="IS86" s="82"/>
      <c r="IT86" s="82"/>
      <c r="IU86" s="82"/>
      <c r="IV86" s="82"/>
      <c r="IW86" s="82"/>
      <c r="IX86" s="82"/>
      <c r="IY86" s="82"/>
      <c r="IZ86" s="82"/>
      <c r="JA86" s="82"/>
      <c r="JB86" s="82"/>
      <c r="JC86" s="82"/>
      <c r="JD86" s="82"/>
      <c r="JE86" s="82"/>
      <c r="JF86" s="82"/>
      <c r="JG86" s="82"/>
      <c r="JH86" s="82"/>
      <c r="JI86" s="82"/>
      <c r="JJ86" s="82"/>
      <c r="JK86" s="82"/>
      <c r="JL86" s="82"/>
      <c r="JM86" s="82"/>
      <c r="JN86" s="82"/>
      <c r="JO86" s="82"/>
      <c r="JP86" s="82"/>
      <c r="JQ86" s="82"/>
      <c r="JR86" s="82"/>
      <c r="JS86" s="82"/>
      <c r="JT86" s="82"/>
      <c r="JU86" s="82"/>
      <c r="JV86" s="82"/>
      <c r="JW86" s="82"/>
      <c r="JX86" s="82"/>
      <c r="JY86" s="82"/>
      <c r="JZ86" s="82"/>
      <c r="KA86" s="82"/>
      <c r="KB86" s="82"/>
      <c r="KC86" s="82"/>
      <c r="KD86" s="82"/>
      <c r="KE86" s="82"/>
      <c r="KF86" s="82"/>
      <c r="KG86" s="82"/>
      <c r="KH86" s="82"/>
      <c r="KI86" s="82"/>
      <c r="KJ86" s="82"/>
      <c r="KK86" s="82"/>
      <c r="KL86" s="82"/>
      <c r="KM86" s="82"/>
      <c r="KN86" s="82"/>
      <c r="KO86" s="82"/>
      <c r="KP86" s="82"/>
      <c r="KQ86" s="82"/>
      <c r="KR86" s="82"/>
      <c r="KS86" s="82"/>
      <c r="KT86" s="82"/>
      <c r="KU86" s="82"/>
      <c r="KV86" s="82"/>
      <c r="KW86" s="82"/>
      <c r="KX86" s="82"/>
      <c r="KY86" s="82"/>
      <c r="KZ86" s="82"/>
      <c r="LA86" s="82"/>
      <c r="LB86" s="82"/>
      <c r="LC86" s="82"/>
      <c r="LD86" s="82"/>
      <c r="LE86" s="82"/>
      <c r="LF86" s="82"/>
      <c r="LG86" s="82"/>
      <c r="LH86" s="82"/>
      <c r="LI86" s="82"/>
      <c r="LJ86" s="82"/>
      <c r="LK86" s="82"/>
      <c r="LL86" s="82"/>
      <c r="LM86" s="82"/>
      <c r="LN86" s="82"/>
      <c r="LO86" s="82"/>
      <c r="LP86" s="82"/>
      <c r="LQ86" s="82"/>
      <c r="LR86" s="82"/>
      <c r="LS86" s="82"/>
      <c r="LT86" s="82"/>
      <c r="LU86" s="82"/>
      <c r="LV86" s="82"/>
      <c r="LW86" s="82"/>
      <c r="LX86" s="82"/>
      <c r="LY86" s="82"/>
      <c r="LZ86" s="82"/>
      <c r="MA86" s="82"/>
      <c r="MB86" s="82"/>
      <c r="MC86" s="82"/>
      <c r="MD86" s="82"/>
      <c r="ME86" s="82"/>
      <c r="MF86" s="82"/>
      <c r="MG86" s="82"/>
      <c r="MH86" s="82"/>
      <c r="MI86" s="82"/>
      <c r="MJ86" s="82"/>
      <c r="MK86" s="82"/>
      <c r="ML86" s="82"/>
      <c r="MM86" s="82"/>
      <c r="MN86" s="82"/>
      <c r="MO86" s="82"/>
      <c r="MP86" s="82"/>
      <c r="MQ86" s="82"/>
      <c r="MR86" s="82"/>
      <c r="MS86" s="82"/>
      <c r="MT86" s="82"/>
      <c r="MU86" s="82"/>
      <c r="MV86" s="82"/>
      <c r="MW86" s="82"/>
      <c r="MX86" s="82"/>
      <c r="MY86" s="82"/>
      <c r="MZ86" s="82"/>
      <c r="NA86" s="82"/>
      <c r="NB86" s="82"/>
      <c r="NC86" s="82"/>
      <c r="ND86" s="82"/>
      <c r="NE86" s="82"/>
      <c r="NF86" s="82"/>
      <c r="NG86" s="82"/>
      <c r="NH86" s="82"/>
      <c r="NI86" s="82"/>
      <c r="NJ86" s="82"/>
      <c r="NK86" s="82"/>
      <c r="NL86" s="82"/>
      <c r="NM86" s="82"/>
      <c r="NN86" s="82"/>
      <c r="NO86" s="82"/>
      <c r="NP86" s="82"/>
      <c r="NQ86" s="82"/>
      <c r="NR86" s="82"/>
      <c r="NS86" s="82"/>
      <c r="NT86" s="82"/>
      <c r="NU86" s="82"/>
      <c r="NV86" s="82"/>
      <c r="NW86" s="82"/>
      <c r="NX86" s="82"/>
      <c r="NY86" s="82"/>
      <c r="NZ86" s="82"/>
    </row>
    <row r="87" spans="1:390" ht="24" customHeight="1">
      <c r="A87" s="115"/>
      <c r="B87" s="192" t="s">
        <v>46</v>
      </c>
      <c r="C87" s="130" t="s">
        <v>50</v>
      </c>
      <c r="D87" s="130" t="s">
        <v>51</v>
      </c>
      <c r="E87" s="130" t="s">
        <v>54</v>
      </c>
      <c r="F87" s="130" t="s">
        <v>165</v>
      </c>
      <c r="G87" s="130" t="s">
        <v>53</v>
      </c>
      <c r="H87" s="20">
        <v>430388.2</v>
      </c>
      <c r="I87" s="20">
        <v>472897.8</v>
      </c>
      <c r="J87" s="20">
        <v>500911.6</v>
      </c>
      <c r="K87" s="20">
        <v>521534.8</v>
      </c>
      <c r="L87" s="82"/>
      <c r="M87" s="82"/>
      <c r="N87" s="82"/>
      <c r="O87" s="82"/>
      <c r="P87" s="82"/>
      <c r="Q87" s="82"/>
      <c r="R87" s="82"/>
      <c r="S87" s="97"/>
      <c r="T87" s="97"/>
      <c r="U87" s="97"/>
      <c r="V87" s="97"/>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82"/>
      <c r="FG87" s="82"/>
      <c r="FH87" s="82"/>
      <c r="FI87" s="82"/>
      <c r="FJ87" s="82"/>
      <c r="FK87" s="82"/>
      <c r="FL87" s="82"/>
      <c r="FM87" s="82"/>
      <c r="FN87" s="82"/>
      <c r="FO87" s="82"/>
      <c r="FP87" s="82"/>
      <c r="FQ87" s="82"/>
      <c r="FR87" s="82"/>
      <c r="FS87" s="82"/>
      <c r="FT87" s="82"/>
      <c r="FU87" s="82"/>
      <c r="FV87" s="82"/>
      <c r="FW87" s="82"/>
      <c r="FX87" s="82"/>
      <c r="FY87" s="82"/>
      <c r="FZ87" s="82"/>
      <c r="GA87" s="82"/>
      <c r="GB87" s="82"/>
      <c r="GC87" s="82"/>
      <c r="GD87" s="82"/>
      <c r="GE87" s="82"/>
      <c r="GF87" s="82"/>
      <c r="GG87" s="82"/>
      <c r="GH87" s="82"/>
      <c r="GI87" s="82"/>
      <c r="GJ87" s="82"/>
      <c r="GK87" s="82"/>
      <c r="GL87" s="82"/>
      <c r="GM87" s="82"/>
      <c r="GN87" s="82"/>
      <c r="GO87" s="82"/>
      <c r="GP87" s="82"/>
      <c r="GQ87" s="82"/>
      <c r="GR87" s="82"/>
      <c r="GS87" s="82"/>
      <c r="GT87" s="82"/>
      <c r="GU87" s="82"/>
      <c r="GV87" s="82"/>
      <c r="GW87" s="82"/>
      <c r="GX87" s="82"/>
      <c r="GY87" s="82"/>
      <c r="GZ87" s="82"/>
      <c r="HA87" s="82"/>
      <c r="HB87" s="82"/>
      <c r="HC87" s="82"/>
      <c r="HD87" s="82"/>
      <c r="HE87" s="82"/>
      <c r="HF87" s="82"/>
      <c r="HG87" s="82"/>
      <c r="HH87" s="82"/>
      <c r="HI87" s="82"/>
      <c r="HJ87" s="82"/>
      <c r="HK87" s="82"/>
      <c r="HL87" s="82"/>
      <c r="HM87" s="82"/>
      <c r="HN87" s="82"/>
      <c r="HO87" s="82"/>
      <c r="HP87" s="82"/>
      <c r="HQ87" s="82"/>
      <c r="HR87" s="82"/>
      <c r="HS87" s="82"/>
      <c r="HT87" s="82"/>
      <c r="HU87" s="82"/>
      <c r="HV87" s="82"/>
      <c r="HW87" s="82"/>
      <c r="HX87" s="82"/>
      <c r="HY87" s="82"/>
      <c r="HZ87" s="82"/>
      <c r="IA87" s="82"/>
      <c r="IB87" s="82"/>
      <c r="IC87" s="82"/>
      <c r="ID87" s="82"/>
      <c r="IE87" s="82"/>
      <c r="IF87" s="82"/>
      <c r="IG87" s="82"/>
      <c r="IH87" s="82"/>
      <c r="II87" s="82"/>
      <c r="IJ87" s="82"/>
      <c r="IK87" s="82"/>
      <c r="IL87" s="82"/>
      <c r="IM87" s="82"/>
      <c r="IN87" s="82"/>
      <c r="IO87" s="82"/>
      <c r="IP87" s="82"/>
      <c r="IQ87" s="82"/>
      <c r="IR87" s="82"/>
      <c r="IS87" s="82"/>
      <c r="IT87" s="82"/>
      <c r="IU87" s="82"/>
      <c r="IV87" s="82"/>
      <c r="IW87" s="82"/>
      <c r="IX87" s="82"/>
      <c r="IY87" s="82"/>
      <c r="IZ87" s="82"/>
      <c r="JA87" s="82"/>
      <c r="JB87" s="82"/>
      <c r="JC87" s="82"/>
      <c r="JD87" s="82"/>
      <c r="JE87" s="82"/>
      <c r="JF87" s="82"/>
      <c r="JG87" s="82"/>
      <c r="JH87" s="82"/>
      <c r="JI87" s="82"/>
      <c r="JJ87" s="82"/>
      <c r="JK87" s="82"/>
      <c r="JL87" s="82"/>
      <c r="JM87" s="82"/>
      <c r="JN87" s="82"/>
      <c r="JO87" s="82"/>
      <c r="JP87" s="82"/>
      <c r="JQ87" s="82"/>
      <c r="JR87" s="82"/>
      <c r="JS87" s="82"/>
      <c r="JT87" s="82"/>
      <c r="JU87" s="82"/>
      <c r="JV87" s="82"/>
      <c r="JW87" s="82"/>
      <c r="JX87" s="82"/>
      <c r="JY87" s="82"/>
      <c r="JZ87" s="82"/>
      <c r="KA87" s="82"/>
      <c r="KB87" s="82"/>
      <c r="KC87" s="82"/>
      <c r="KD87" s="82"/>
      <c r="KE87" s="82"/>
      <c r="KF87" s="82"/>
      <c r="KG87" s="82"/>
      <c r="KH87" s="82"/>
      <c r="KI87" s="82"/>
      <c r="KJ87" s="82"/>
      <c r="KK87" s="82"/>
      <c r="KL87" s="82"/>
      <c r="KM87" s="82"/>
      <c r="KN87" s="82"/>
      <c r="KO87" s="82"/>
      <c r="KP87" s="82"/>
      <c r="KQ87" s="82"/>
      <c r="KR87" s="82"/>
      <c r="KS87" s="82"/>
      <c r="KT87" s="82"/>
      <c r="KU87" s="82"/>
      <c r="KV87" s="82"/>
      <c r="KW87" s="82"/>
      <c r="KX87" s="82"/>
      <c r="KY87" s="82"/>
      <c r="KZ87" s="82"/>
      <c r="LA87" s="82"/>
      <c r="LB87" s="82"/>
      <c r="LC87" s="82"/>
      <c r="LD87" s="82"/>
      <c r="LE87" s="82"/>
      <c r="LF87" s="82"/>
      <c r="LG87" s="82"/>
      <c r="LH87" s="82"/>
      <c r="LI87" s="82"/>
      <c r="LJ87" s="82"/>
      <c r="LK87" s="82"/>
      <c r="LL87" s="82"/>
      <c r="LM87" s="82"/>
      <c r="LN87" s="82"/>
      <c r="LO87" s="82"/>
      <c r="LP87" s="82"/>
      <c r="LQ87" s="82"/>
      <c r="LR87" s="82"/>
      <c r="LS87" s="82"/>
      <c r="LT87" s="82"/>
      <c r="LU87" s="82"/>
      <c r="LV87" s="82"/>
      <c r="LW87" s="82"/>
      <c r="LX87" s="82"/>
      <c r="LY87" s="82"/>
      <c r="LZ87" s="82"/>
      <c r="MA87" s="82"/>
      <c r="MB87" s="82"/>
      <c r="MC87" s="82"/>
      <c r="MD87" s="82"/>
      <c r="ME87" s="82"/>
      <c r="MF87" s="82"/>
      <c r="MG87" s="82"/>
      <c r="MH87" s="82"/>
      <c r="MI87" s="82"/>
      <c r="MJ87" s="82"/>
      <c r="MK87" s="82"/>
      <c r="ML87" s="82"/>
      <c r="MM87" s="82"/>
      <c r="MN87" s="82"/>
      <c r="MO87" s="82"/>
      <c r="MP87" s="82"/>
      <c r="MQ87" s="82"/>
      <c r="MR87" s="82"/>
      <c r="MS87" s="82"/>
      <c r="MT87" s="82"/>
      <c r="MU87" s="82"/>
      <c r="MV87" s="82"/>
      <c r="MW87" s="82"/>
      <c r="MX87" s="82"/>
      <c r="MY87" s="82"/>
      <c r="MZ87" s="82"/>
      <c r="NA87" s="82"/>
      <c r="NB87" s="82"/>
      <c r="NC87" s="82"/>
      <c r="ND87" s="82"/>
      <c r="NE87" s="82"/>
      <c r="NF87" s="82"/>
      <c r="NG87" s="82"/>
      <c r="NH87" s="82"/>
      <c r="NI87" s="82"/>
      <c r="NJ87" s="82"/>
      <c r="NK87" s="82"/>
      <c r="NL87" s="82"/>
      <c r="NM87" s="82"/>
      <c r="NN87" s="82"/>
      <c r="NO87" s="82"/>
      <c r="NP87" s="82"/>
      <c r="NQ87" s="82"/>
      <c r="NR87" s="82"/>
      <c r="NS87" s="82"/>
      <c r="NT87" s="82"/>
      <c r="NU87" s="82"/>
      <c r="NV87" s="82"/>
      <c r="NW87" s="82"/>
      <c r="NX87" s="82"/>
      <c r="NY87" s="82"/>
      <c r="NZ87" s="82"/>
    </row>
    <row r="88" spans="1:390" ht="61.5" customHeight="1">
      <c r="A88" s="115"/>
      <c r="B88" s="226"/>
      <c r="C88" s="130" t="s">
        <v>50</v>
      </c>
      <c r="D88" s="130" t="s">
        <v>51</v>
      </c>
      <c r="E88" s="130" t="s">
        <v>54</v>
      </c>
      <c r="F88" s="130" t="s">
        <v>165</v>
      </c>
      <c r="G88" s="130">
        <v>621</v>
      </c>
      <c r="H88" s="20">
        <v>445413.4</v>
      </c>
      <c r="I88" s="20">
        <v>477516.1</v>
      </c>
      <c r="J88" s="20">
        <v>498345</v>
      </c>
      <c r="K88" s="20">
        <v>524794.80000000005</v>
      </c>
      <c r="L88" s="82"/>
      <c r="M88" s="82"/>
      <c r="N88" s="82"/>
      <c r="O88" s="82"/>
      <c r="P88" s="82"/>
      <c r="Q88" s="82"/>
      <c r="R88" s="82"/>
      <c r="S88" s="97"/>
      <c r="T88" s="97"/>
      <c r="U88" s="97"/>
      <c r="V88" s="97"/>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c r="EO88" s="82"/>
      <c r="EP88" s="82"/>
      <c r="EQ88" s="82"/>
      <c r="ER88" s="82"/>
      <c r="ES88" s="82"/>
      <c r="ET88" s="82"/>
      <c r="EU88" s="82"/>
      <c r="EV88" s="82"/>
      <c r="EW88" s="82"/>
      <c r="EX88" s="82"/>
      <c r="EY88" s="82"/>
      <c r="EZ88" s="82"/>
      <c r="FA88" s="82"/>
      <c r="FB88" s="82"/>
      <c r="FC88" s="82"/>
      <c r="FD88" s="82"/>
      <c r="FE88" s="82"/>
      <c r="FF88" s="82"/>
      <c r="FG88" s="82"/>
      <c r="FH88" s="82"/>
      <c r="FI88" s="82"/>
      <c r="FJ88" s="82"/>
      <c r="FK88" s="82"/>
      <c r="FL88" s="82"/>
      <c r="FM88" s="82"/>
      <c r="FN88" s="82"/>
      <c r="FO88" s="82"/>
      <c r="FP88" s="82"/>
      <c r="FQ88" s="82"/>
      <c r="FR88" s="82"/>
      <c r="FS88" s="82"/>
      <c r="FT88" s="82"/>
      <c r="FU88" s="82"/>
      <c r="FV88" s="82"/>
      <c r="FW88" s="82"/>
      <c r="FX88" s="82"/>
      <c r="FY88" s="82"/>
      <c r="FZ88" s="82"/>
      <c r="GA88" s="82"/>
      <c r="GB88" s="82"/>
      <c r="GC88" s="82"/>
      <c r="GD88" s="82"/>
      <c r="GE88" s="82"/>
      <c r="GF88" s="82"/>
      <c r="GG88" s="82"/>
      <c r="GH88" s="82"/>
      <c r="GI88" s="82"/>
      <c r="GJ88" s="82"/>
      <c r="GK88" s="82"/>
      <c r="GL88" s="82"/>
      <c r="GM88" s="82"/>
      <c r="GN88" s="82"/>
      <c r="GO88" s="82"/>
      <c r="GP88" s="82"/>
      <c r="GQ88" s="82"/>
      <c r="GR88" s="82"/>
      <c r="GS88" s="82"/>
      <c r="GT88" s="82"/>
      <c r="GU88" s="82"/>
      <c r="GV88" s="82"/>
      <c r="GW88" s="82"/>
      <c r="GX88" s="82"/>
      <c r="GY88" s="82"/>
      <c r="GZ88" s="82"/>
      <c r="HA88" s="82"/>
      <c r="HB88" s="82"/>
      <c r="HC88" s="82"/>
      <c r="HD88" s="82"/>
      <c r="HE88" s="82"/>
      <c r="HF88" s="82"/>
      <c r="HG88" s="82"/>
      <c r="HH88" s="82"/>
      <c r="HI88" s="82"/>
      <c r="HJ88" s="82"/>
      <c r="HK88" s="82"/>
      <c r="HL88" s="82"/>
      <c r="HM88" s="82"/>
      <c r="HN88" s="82"/>
      <c r="HO88" s="82"/>
      <c r="HP88" s="82"/>
      <c r="HQ88" s="82"/>
      <c r="HR88" s="82"/>
      <c r="HS88" s="82"/>
      <c r="HT88" s="82"/>
      <c r="HU88" s="82"/>
      <c r="HV88" s="82"/>
      <c r="HW88" s="82"/>
      <c r="HX88" s="82"/>
      <c r="HY88" s="82"/>
      <c r="HZ88" s="82"/>
      <c r="IA88" s="82"/>
      <c r="IB88" s="82"/>
      <c r="IC88" s="82"/>
      <c r="ID88" s="82"/>
      <c r="IE88" s="82"/>
      <c r="IF88" s="82"/>
      <c r="IG88" s="82"/>
      <c r="IH88" s="82"/>
      <c r="II88" s="82"/>
      <c r="IJ88" s="82"/>
      <c r="IK88" s="82"/>
      <c r="IL88" s="82"/>
      <c r="IM88" s="82"/>
      <c r="IN88" s="82"/>
      <c r="IO88" s="82"/>
      <c r="IP88" s="82"/>
      <c r="IQ88" s="82"/>
      <c r="IR88" s="82"/>
      <c r="IS88" s="82"/>
      <c r="IT88" s="82"/>
      <c r="IU88" s="82"/>
      <c r="IV88" s="82"/>
      <c r="IW88" s="82"/>
      <c r="IX88" s="82"/>
      <c r="IY88" s="82"/>
      <c r="IZ88" s="82"/>
      <c r="JA88" s="82"/>
      <c r="JB88" s="82"/>
      <c r="JC88" s="82"/>
      <c r="JD88" s="82"/>
      <c r="JE88" s="82"/>
      <c r="JF88" s="82"/>
      <c r="JG88" s="82"/>
      <c r="JH88" s="82"/>
      <c r="JI88" s="82"/>
      <c r="JJ88" s="82"/>
      <c r="JK88" s="82"/>
      <c r="JL88" s="82"/>
      <c r="JM88" s="82"/>
      <c r="JN88" s="82"/>
      <c r="JO88" s="82"/>
      <c r="JP88" s="82"/>
      <c r="JQ88" s="82"/>
      <c r="JR88" s="82"/>
      <c r="JS88" s="82"/>
      <c r="JT88" s="82"/>
      <c r="JU88" s="82"/>
      <c r="JV88" s="82"/>
      <c r="JW88" s="82"/>
      <c r="JX88" s="82"/>
      <c r="JY88" s="82"/>
      <c r="JZ88" s="82"/>
      <c r="KA88" s="82"/>
      <c r="KB88" s="82"/>
      <c r="KC88" s="82"/>
      <c r="KD88" s="82"/>
      <c r="KE88" s="82"/>
      <c r="KF88" s="82"/>
      <c r="KG88" s="82"/>
      <c r="KH88" s="82"/>
      <c r="KI88" s="82"/>
      <c r="KJ88" s="82"/>
      <c r="KK88" s="82"/>
      <c r="KL88" s="82"/>
      <c r="KM88" s="82"/>
      <c r="KN88" s="82"/>
      <c r="KO88" s="82"/>
      <c r="KP88" s="82"/>
      <c r="KQ88" s="82"/>
      <c r="KR88" s="82"/>
      <c r="KS88" s="82"/>
      <c r="KT88" s="82"/>
      <c r="KU88" s="82"/>
      <c r="KV88" s="82"/>
      <c r="KW88" s="82"/>
      <c r="KX88" s="82"/>
      <c r="KY88" s="82"/>
      <c r="KZ88" s="82"/>
      <c r="LA88" s="82"/>
      <c r="LB88" s="82"/>
      <c r="LC88" s="82"/>
      <c r="LD88" s="82"/>
      <c r="LE88" s="82"/>
      <c r="LF88" s="82"/>
      <c r="LG88" s="82"/>
      <c r="LH88" s="82"/>
      <c r="LI88" s="82"/>
      <c r="LJ88" s="82"/>
      <c r="LK88" s="82"/>
      <c r="LL88" s="82"/>
      <c r="LM88" s="82"/>
      <c r="LN88" s="82"/>
      <c r="LO88" s="82"/>
      <c r="LP88" s="82"/>
      <c r="LQ88" s="82"/>
      <c r="LR88" s="82"/>
      <c r="LS88" s="82"/>
      <c r="LT88" s="82"/>
      <c r="LU88" s="82"/>
      <c r="LV88" s="82"/>
      <c r="LW88" s="82"/>
      <c r="LX88" s="82"/>
      <c r="LY88" s="82"/>
      <c r="LZ88" s="82"/>
      <c r="MA88" s="82"/>
      <c r="MB88" s="82"/>
      <c r="MC88" s="82"/>
      <c r="MD88" s="82"/>
      <c r="ME88" s="82"/>
      <c r="MF88" s="82"/>
      <c r="MG88" s="82"/>
      <c r="MH88" s="82"/>
      <c r="MI88" s="82"/>
      <c r="MJ88" s="82"/>
      <c r="MK88" s="82"/>
      <c r="ML88" s="82"/>
      <c r="MM88" s="82"/>
      <c r="MN88" s="82"/>
      <c r="MO88" s="82"/>
      <c r="MP88" s="82"/>
      <c r="MQ88" s="82"/>
      <c r="MR88" s="82"/>
      <c r="MS88" s="82"/>
      <c r="MT88" s="82"/>
      <c r="MU88" s="82"/>
      <c r="MV88" s="82"/>
      <c r="MW88" s="82"/>
      <c r="MX88" s="82"/>
      <c r="MY88" s="82"/>
      <c r="MZ88" s="82"/>
      <c r="NA88" s="82"/>
      <c r="NB88" s="82"/>
      <c r="NC88" s="82"/>
      <c r="ND88" s="82"/>
      <c r="NE88" s="82"/>
      <c r="NF88" s="82"/>
      <c r="NG88" s="82"/>
      <c r="NH88" s="82"/>
      <c r="NI88" s="82"/>
      <c r="NJ88" s="82"/>
      <c r="NK88" s="82"/>
      <c r="NL88" s="82"/>
      <c r="NM88" s="82"/>
      <c r="NN88" s="82"/>
      <c r="NO88" s="82"/>
      <c r="NP88" s="82"/>
      <c r="NQ88" s="82"/>
      <c r="NR88" s="82"/>
      <c r="NS88" s="82"/>
      <c r="NT88" s="82"/>
      <c r="NU88" s="82"/>
      <c r="NV88" s="82"/>
      <c r="NW88" s="82"/>
      <c r="NX88" s="82"/>
      <c r="NY88" s="82"/>
      <c r="NZ88" s="82"/>
    </row>
    <row r="89" spans="1:390" ht="24" hidden="1" customHeight="1">
      <c r="A89" s="115"/>
      <c r="B89" s="193"/>
      <c r="C89" s="130"/>
      <c r="D89" s="130"/>
      <c r="E89" s="130"/>
      <c r="F89" s="130" t="s">
        <v>165</v>
      </c>
      <c r="G89" s="130"/>
      <c r="H89" s="20"/>
      <c r="I89" s="20"/>
      <c r="J89" s="20"/>
      <c r="K89" s="20"/>
      <c r="L89" s="82"/>
      <c r="M89" s="82"/>
      <c r="N89" s="82"/>
      <c r="O89" s="82"/>
      <c r="P89" s="82"/>
      <c r="Q89" s="82"/>
      <c r="R89" s="82"/>
      <c r="S89" s="97"/>
      <c r="T89" s="97"/>
      <c r="U89" s="97"/>
      <c r="V89" s="97"/>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c r="EO89" s="82"/>
      <c r="EP89" s="82"/>
      <c r="EQ89" s="82"/>
      <c r="ER89" s="82"/>
      <c r="ES89" s="82"/>
      <c r="ET89" s="82"/>
      <c r="EU89" s="82"/>
      <c r="EV89" s="82"/>
      <c r="EW89" s="82"/>
      <c r="EX89" s="82"/>
      <c r="EY89" s="82"/>
      <c r="EZ89" s="82"/>
      <c r="FA89" s="82"/>
      <c r="FB89" s="82"/>
      <c r="FC89" s="82"/>
      <c r="FD89" s="82"/>
      <c r="FE89" s="82"/>
      <c r="FF89" s="82"/>
      <c r="FG89" s="82"/>
      <c r="FH89" s="82"/>
      <c r="FI89" s="82"/>
      <c r="FJ89" s="82"/>
      <c r="FK89" s="82"/>
      <c r="FL89" s="82"/>
      <c r="FM89" s="82"/>
      <c r="FN89" s="82"/>
      <c r="FO89" s="82"/>
      <c r="FP89" s="82"/>
      <c r="FQ89" s="82"/>
      <c r="FR89" s="82"/>
      <c r="FS89" s="82"/>
      <c r="FT89" s="82"/>
      <c r="FU89" s="82"/>
      <c r="FV89" s="82"/>
      <c r="FW89" s="82"/>
      <c r="FX89" s="82"/>
      <c r="FY89" s="82"/>
      <c r="FZ89" s="82"/>
      <c r="GA89" s="82"/>
      <c r="GB89" s="82"/>
      <c r="GC89" s="82"/>
      <c r="GD89" s="82"/>
      <c r="GE89" s="82"/>
      <c r="GF89" s="82"/>
      <c r="GG89" s="82"/>
      <c r="GH89" s="82"/>
      <c r="GI89" s="82"/>
      <c r="GJ89" s="82"/>
      <c r="GK89" s="82"/>
      <c r="GL89" s="82"/>
      <c r="GM89" s="82"/>
      <c r="GN89" s="82"/>
      <c r="GO89" s="82"/>
      <c r="GP89" s="82"/>
      <c r="GQ89" s="82"/>
      <c r="GR89" s="82"/>
      <c r="GS89" s="82"/>
      <c r="GT89" s="82"/>
      <c r="GU89" s="82"/>
      <c r="GV89" s="82"/>
      <c r="GW89" s="82"/>
      <c r="GX89" s="82"/>
      <c r="GY89" s="82"/>
      <c r="GZ89" s="82"/>
      <c r="HA89" s="82"/>
      <c r="HB89" s="82"/>
      <c r="HC89" s="82"/>
      <c r="HD89" s="82"/>
      <c r="HE89" s="82"/>
      <c r="HF89" s="82"/>
      <c r="HG89" s="82"/>
      <c r="HH89" s="82"/>
      <c r="HI89" s="82"/>
      <c r="HJ89" s="82"/>
      <c r="HK89" s="82"/>
      <c r="HL89" s="82"/>
      <c r="HM89" s="82"/>
      <c r="HN89" s="82"/>
      <c r="HO89" s="82"/>
      <c r="HP89" s="82"/>
      <c r="HQ89" s="82"/>
      <c r="HR89" s="82"/>
      <c r="HS89" s="82"/>
      <c r="HT89" s="82"/>
      <c r="HU89" s="82"/>
      <c r="HV89" s="82"/>
      <c r="HW89" s="82"/>
      <c r="HX89" s="82"/>
      <c r="HY89" s="82"/>
      <c r="HZ89" s="82"/>
      <c r="IA89" s="82"/>
      <c r="IB89" s="82"/>
      <c r="IC89" s="82"/>
      <c r="ID89" s="82"/>
      <c r="IE89" s="82"/>
      <c r="IF89" s="82"/>
      <c r="IG89" s="82"/>
      <c r="IH89" s="82"/>
      <c r="II89" s="82"/>
      <c r="IJ89" s="82"/>
      <c r="IK89" s="82"/>
      <c r="IL89" s="82"/>
      <c r="IM89" s="82"/>
      <c r="IN89" s="82"/>
      <c r="IO89" s="82"/>
      <c r="IP89" s="82"/>
      <c r="IQ89" s="82"/>
      <c r="IR89" s="82"/>
      <c r="IS89" s="82"/>
      <c r="IT89" s="82"/>
      <c r="IU89" s="82"/>
      <c r="IV89" s="82"/>
      <c r="IW89" s="82"/>
      <c r="IX89" s="82"/>
      <c r="IY89" s="82"/>
      <c r="IZ89" s="82"/>
      <c r="JA89" s="82"/>
      <c r="JB89" s="82"/>
      <c r="JC89" s="82"/>
      <c r="JD89" s="82"/>
      <c r="JE89" s="82"/>
      <c r="JF89" s="82"/>
      <c r="JG89" s="82"/>
      <c r="JH89" s="82"/>
      <c r="JI89" s="82"/>
      <c r="JJ89" s="82"/>
      <c r="JK89" s="82"/>
      <c r="JL89" s="82"/>
      <c r="JM89" s="82"/>
      <c r="JN89" s="82"/>
      <c r="JO89" s="82"/>
      <c r="JP89" s="82"/>
      <c r="JQ89" s="82"/>
      <c r="JR89" s="82"/>
      <c r="JS89" s="82"/>
      <c r="JT89" s="82"/>
      <c r="JU89" s="82"/>
      <c r="JV89" s="82"/>
      <c r="JW89" s="82"/>
      <c r="JX89" s="82"/>
      <c r="JY89" s="82"/>
      <c r="JZ89" s="82"/>
      <c r="KA89" s="82"/>
      <c r="KB89" s="82"/>
      <c r="KC89" s="82"/>
      <c r="KD89" s="82"/>
      <c r="KE89" s="82"/>
      <c r="KF89" s="82"/>
      <c r="KG89" s="82"/>
      <c r="KH89" s="82"/>
      <c r="KI89" s="82"/>
      <c r="KJ89" s="82"/>
      <c r="KK89" s="82"/>
      <c r="KL89" s="82"/>
      <c r="KM89" s="82"/>
      <c r="KN89" s="82"/>
      <c r="KO89" s="82"/>
      <c r="KP89" s="82"/>
      <c r="KQ89" s="82"/>
      <c r="KR89" s="82"/>
      <c r="KS89" s="82"/>
      <c r="KT89" s="82"/>
      <c r="KU89" s="82"/>
      <c r="KV89" s="82"/>
      <c r="KW89" s="82"/>
      <c r="KX89" s="82"/>
      <c r="KY89" s="82"/>
      <c r="KZ89" s="82"/>
      <c r="LA89" s="82"/>
      <c r="LB89" s="82"/>
      <c r="LC89" s="82"/>
      <c r="LD89" s="82"/>
      <c r="LE89" s="82"/>
      <c r="LF89" s="82"/>
      <c r="LG89" s="82"/>
      <c r="LH89" s="82"/>
      <c r="LI89" s="82"/>
      <c r="LJ89" s="82"/>
      <c r="LK89" s="82"/>
      <c r="LL89" s="82"/>
      <c r="LM89" s="82"/>
      <c r="LN89" s="82"/>
      <c r="LO89" s="82"/>
      <c r="LP89" s="82"/>
      <c r="LQ89" s="82"/>
      <c r="LR89" s="82"/>
      <c r="LS89" s="82"/>
      <c r="LT89" s="82"/>
      <c r="LU89" s="82"/>
      <c r="LV89" s="82"/>
      <c r="LW89" s="82"/>
      <c r="LX89" s="82"/>
      <c r="LY89" s="82"/>
      <c r="LZ89" s="82"/>
      <c r="MA89" s="82"/>
      <c r="MB89" s="82"/>
      <c r="MC89" s="82"/>
      <c r="MD89" s="82"/>
      <c r="ME89" s="82"/>
      <c r="MF89" s="82"/>
      <c r="MG89" s="82"/>
      <c r="MH89" s="82"/>
      <c r="MI89" s="82"/>
      <c r="MJ89" s="82"/>
      <c r="MK89" s="82"/>
      <c r="ML89" s="82"/>
      <c r="MM89" s="82"/>
      <c r="MN89" s="82"/>
      <c r="MO89" s="82"/>
      <c r="MP89" s="82"/>
      <c r="MQ89" s="82"/>
      <c r="MR89" s="82"/>
      <c r="MS89" s="82"/>
      <c r="MT89" s="82"/>
      <c r="MU89" s="82"/>
      <c r="MV89" s="82"/>
      <c r="MW89" s="82"/>
      <c r="MX89" s="82"/>
      <c r="MY89" s="82"/>
      <c r="MZ89" s="82"/>
      <c r="NA89" s="82"/>
      <c r="NB89" s="82"/>
      <c r="NC89" s="82"/>
      <c r="ND89" s="82"/>
      <c r="NE89" s="82"/>
      <c r="NF89" s="82"/>
      <c r="NG89" s="82"/>
      <c r="NH89" s="82"/>
      <c r="NI89" s="82"/>
      <c r="NJ89" s="82"/>
      <c r="NK89" s="82"/>
      <c r="NL89" s="82"/>
      <c r="NM89" s="82"/>
      <c r="NN89" s="82"/>
      <c r="NO89" s="82"/>
      <c r="NP89" s="82"/>
      <c r="NQ89" s="82"/>
      <c r="NR89" s="82"/>
      <c r="NS89" s="82"/>
      <c r="NT89" s="82"/>
      <c r="NU89" s="82"/>
      <c r="NV89" s="82"/>
      <c r="NW89" s="82"/>
      <c r="NX89" s="82"/>
      <c r="NY89" s="82"/>
      <c r="NZ89" s="82"/>
    </row>
    <row r="90" spans="1:390" ht="24" customHeight="1">
      <c r="A90" s="115"/>
      <c r="B90" s="131" t="s">
        <v>12</v>
      </c>
      <c r="C90" s="132" t="s">
        <v>50</v>
      </c>
      <c r="D90" s="132" t="s">
        <v>51</v>
      </c>
      <c r="E90" s="132" t="s">
        <v>54</v>
      </c>
      <c r="F90" s="133" t="s">
        <v>158</v>
      </c>
      <c r="G90" s="132">
        <v>600</v>
      </c>
      <c r="H90" s="81">
        <f>H87+H88</f>
        <v>875801.60000000009</v>
      </c>
      <c r="I90" s="81">
        <f t="shared" ref="I90:K90" si="63">I87+I88</f>
        <v>950413.89999999991</v>
      </c>
      <c r="J90" s="81">
        <f t="shared" si="63"/>
        <v>999256.6</v>
      </c>
      <c r="K90" s="81">
        <f t="shared" si="63"/>
        <v>1046329.6000000001</v>
      </c>
      <c r="L90" s="82"/>
      <c r="M90" s="82"/>
      <c r="N90" s="82"/>
      <c r="O90" s="82"/>
      <c r="P90" s="82"/>
      <c r="Q90" s="82"/>
      <c r="R90" s="82"/>
      <c r="S90" s="97"/>
      <c r="T90" s="97"/>
      <c r="U90" s="97"/>
      <c r="V90" s="97"/>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c r="EO90" s="82"/>
      <c r="EP90" s="82"/>
      <c r="EQ90" s="82"/>
      <c r="ER90" s="82"/>
      <c r="ES90" s="82"/>
      <c r="ET90" s="82"/>
      <c r="EU90" s="82"/>
      <c r="EV90" s="82"/>
      <c r="EW90" s="82"/>
      <c r="EX90" s="82"/>
      <c r="EY90" s="82"/>
      <c r="EZ90" s="82"/>
      <c r="FA90" s="82"/>
      <c r="FB90" s="82"/>
      <c r="FC90" s="82"/>
      <c r="FD90" s="82"/>
      <c r="FE90" s="82"/>
      <c r="FF90" s="82"/>
      <c r="FG90" s="82"/>
      <c r="FH90" s="82"/>
      <c r="FI90" s="82"/>
      <c r="FJ90" s="82"/>
      <c r="FK90" s="82"/>
      <c r="FL90" s="82"/>
      <c r="FM90" s="82"/>
      <c r="FN90" s="82"/>
      <c r="FO90" s="82"/>
      <c r="FP90" s="82"/>
      <c r="FQ90" s="82"/>
      <c r="FR90" s="82"/>
      <c r="FS90" s="82"/>
      <c r="FT90" s="82"/>
      <c r="FU90" s="82"/>
      <c r="FV90" s="82"/>
      <c r="FW90" s="82"/>
      <c r="FX90" s="82"/>
      <c r="FY90" s="82"/>
      <c r="FZ90" s="82"/>
      <c r="GA90" s="82"/>
      <c r="GB90" s="82"/>
      <c r="GC90" s="82"/>
      <c r="GD90" s="82"/>
      <c r="GE90" s="82"/>
      <c r="GF90" s="82"/>
      <c r="GG90" s="82"/>
      <c r="GH90" s="82"/>
      <c r="GI90" s="82"/>
      <c r="GJ90" s="82"/>
      <c r="GK90" s="82"/>
      <c r="GL90" s="82"/>
      <c r="GM90" s="82"/>
      <c r="GN90" s="82"/>
      <c r="GO90" s="82"/>
      <c r="GP90" s="82"/>
      <c r="GQ90" s="82"/>
      <c r="GR90" s="82"/>
      <c r="GS90" s="82"/>
      <c r="GT90" s="82"/>
      <c r="GU90" s="82"/>
      <c r="GV90" s="82"/>
      <c r="GW90" s="82"/>
      <c r="GX90" s="82"/>
      <c r="GY90" s="82"/>
      <c r="GZ90" s="82"/>
      <c r="HA90" s="82"/>
      <c r="HB90" s="82"/>
      <c r="HC90" s="82"/>
      <c r="HD90" s="82"/>
      <c r="HE90" s="82"/>
      <c r="HF90" s="82"/>
      <c r="HG90" s="82"/>
      <c r="HH90" s="82"/>
      <c r="HI90" s="82"/>
      <c r="HJ90" s="82"/>
      <c r="HK90" s="82"/>
      <c r="HL90" s="82"/>
      <c r="HM90" s="82"/>
      <c r="HN90" s="82"/>
      <c r="HO90" s="82"/>
      <c r="HP90" s="82"/>
      <c r="HQ90" s="82"/>
      <c r="HR90" s="82"/>
      <c r="HS90" s="82"/>
      <c r="HT90" s="82"/>
      <c r="HU90" s="82"/>
      <c r="HV90" s="82"/>
      <c r="HW90" s="82"/>
      <c r="HX90" s="82"/>
      <c r="HY90" s="82"/>
      <c r="HZ90" s="82"/>
      <c r="IA90" s="82"/>
      <c r="IB90" s="82"/>
      <c r="IC90" s="82"/>
      <c r="ID90" s="82"/>
      <c r="IE90" s="82"/>
      <c r="IF90" s="82"/>
      <c r="IG90" s="82"/>
      <c r="IH90" s="82"/>
      <c r="II90" s="82"/>
      <c r="IJ90" s="82"/>
      <c r="IK90" s="82"/>
      <c r="IL90" s="82"/>
      <c r="IM90" s="82"/>
      <c r="IN90" s="82"/>
      <c r="IO90" s="82"/>
      <c r="IP90" s="82"/>
      <c r="IQ90" s="82"/>
      <c r="IR90" s="82"/>
      <c r="IS90" s="82"/>
      <c r="IT90" s="82"/>
      <c r="IU90" s="82"/>
      <c r="IV90" s="82"/>
      <c r="IW90" s="82"/>
      <c r="IX90" s="82"/>
      <c r="IY90" s="82"/>
      <c r="IZ90" s="82"/>
      <c r="JA90" s="82"/>
      <c r="JB90" s="82"/>
      <c r="JC90" s="82"/>
      <c r="JD90" s="82"/>
      <c r="JE90" s="82"/>
      <c r="JF90" s="82"/>
      <c r="JG90" s="82"/>
      <c r="JH90" s="82"/>
      <c r="JI90" s="82"/>
      <c r="JJ90" s="82"/>
      <c r="JK90" s="82"/>
      <c r="JL90" s="82"/>
      <c r="JM90" s="82"/>
      <c r="JN90" s="82"/>
      <c r="JO90" s="82"/>
      <c r="JP90" s="82"/>
      <c r="JQ90" s="82"/>
      <c r="JR90" s="82"/>
      <c r="JS90" s="82"/>
      <c r="JT90" s="82"/>
      <c r="JU90" s="82"/>
      <c r="JV90" s="82"/>
      <c r="JW90" s="82"/>
      <c r="JX90" s="82"/>
      <c r="JY90" s="82"/>
      <c r="JZ90" s="82"/>
      <c r="KA90" s="82"/>
      <c r="KB90" s="82"/>
      <c r="KC90" s="82"/>
      <c r="KD90" s="82"/>
      <c r="KE90" s="82"/>
      <c r="KF90" s="82"/>
      <c r="KG90" s="82"/>
      <c r="KH90" s="82"/>
      <c r="KI90" s="82"/>
      <c r="KJ90" s="82"/>
      <c r="KK90" s="82"/>
      <c r="KL90" s="82"/>
      <c r="KM90" s="82"/>
      <c r="KN90" s="82"/>
      <c r="KO90" s="82"/>
      <c r="KP90" s="82"/>
      <c r="KQ90" s="82"/>
      <c r="KR90" s="82"/>
      <c r="KS90" s="82"/>
      <c r="KT90" s="82"/>
      <c r="KU90" s="82"/>
      <c r="KV90" s="82"/>
      <c r="KW90" s="82"/>
      <c r="KX90" s="82"/>
      <c r="KY90" s="82"/>
      <c r="KZ90" s="82"/>
      <c r="LA90" s="82"/>
      <c r="LB90" s="82"/>
      <c r="LC90" s="82"/>
      <c r="LD90" s="82"/>
      <c r="LE90" s="82"/>
      <c r="LF90" s="82"/>
      <c r="LG90" s="82"/>
      <c r="LH90" s="82"/>
      <c r="LI90" s="82"/>
      <c r="LJ90" s="82"/>
      <c r="LK90" s="82"/>
      <c r="LL90" s="82"/>
      <c r="LM90" s="82"/>
      <c r="LN90" s="82"/>
      <c r="LO90" s="82"/>
      <c r="LP90" s="82"/>
      <c r="LQ90" s="82"/>
      <c r="LR90" s="82"/>
      <c r="LS90" s="82"/>
      <c r="LT90" s="82"/>
      <c r="LU90" s="82"/>
      <c r="LV90" s="82"/>
      <c r="LW90" s="82"/>
      <c r="LX90" s="82"/>
      <c r="LY90" s="82"/>
      <c r="LZ90" s="82"/>
      <c r="MA90" s="82"/>
      <c r="MB90" s="82"/>
      <c r="MC90" s="82"/>
      <c r="MD90" s="82"/>
      <c r="ME90" s="82"/>
      <c r="MF90" s="82"/>
      <c r="MG90" s="82"/>
      <c r="MH90" s="82"/>
      <c r="MI90" s="82"/>
      <c r="MJ90" s="82"/>
      <c r="MK90" s="82"/>
      <c r="ML90" s="82"/>
      <c r="MM90" s="82"/>
      <c r="MN90" s="82"/>
      <c r="MO90" s="82"/>
      <c r="MP90" s="82"/>
      <c r="MQ90" s="82"/>
      <c r="MR90" s="82"/>
      <c r="MS90" s="82"/>
      <c r="MT90" s="82"/>
      <c r="MU90" s="82"/>
      <c r="MV90" s="82"/>
      <c r="MW90" s="82"/>
      <c r="MX90" s="82"/>
      <c r="MY90" s="82"/>
      <c r="MZ90" s="82"/>
      <c r="NA90" s="82"/>
      <c r="NB90" s="82"/>
      <c r="NC90" s="82"/>
      <c r="ND90" s="82"/>
      <c r="NE90" s="82"/>
      <c r="NF90" s="82"/>
      <c r="NG90" s="82"/>
      <c r="NH90" s="82"/>
      <c r="NI90" s="82"/>
      <c r="NJ90" s="82"/>
      <c r="NK90" s="82"/>
      <c r="NL90" s="82"/>
      <c r="NM90" s="82"/>
      <c r="NN90" s="82"/>
      <c r="NO90" s="82"/>
      <c r="NP90" s="82"/>
      <c r="NQ90" s="82"/>
      <c r="NR90" s="82"/>
      <c r="NS90" s="82"/>
      <c r="NT90" s="82"/>
      <c r="NU90" s="82"/>
      <c r="NV90" s="82"/>
      <c r="NW90" s="82"/>
      <c r="NX90" s="82"/>
      <c r="NY90" s="82"/>
      <c r="NZ90" s="82"/>
    </row>
    <row r="91" spans="1:390" ht="24" customHeight="1">
      <c r="A91" s="115"/>
      <c r="B91" s="192" t="s">
        <v>45</v>
      </c>
      <c r="C91" s="133" t="s">
        <v>50</v>
      </c>
      <c r="D91" s="133" t="s">
        <v>51</v>
      </c>
      <c r="E91" s="133" t="s">
        <v>54</v>
      </c>
      <c r="F91" s="130" t="s">
        <v>165</v>
      </c>
      <c r="G91" s="133" t="s">
        <v>53</v>
      </c>
      <c r="H91" s="134">
        <v>557660.6</v>
      </c>
      <c r="I91" s="134">
        <v>602166.6</v>
      </c>
      <c r="J91" s="134">
        <v>637838.1</v>
      </c>
      <c r="K91" s="135">
        <v>664098.69999999995</v>
      </c>
      <c r="L91" s="82"/>
      <c r="M91" s="82"/>
      <c r="N91" s="82"/>
      <c r="O91" s="82"/>
      <c r="P91" s="82"/>
      <c r="Q91" s="82"/>
      <c r="R91" s="82"/>
      <c r="S91" s="97"/>
      <c r="T91" s="97"/>
      <c r="U91" s="97"/>
      <c r="V91" s="97"/>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c r="EO91" s="82"/>
      <c r="EP91" s="82"/>
      <c r="EQ91" s="82"/>
      <c r="ER91" s="82"/>
      <c r="ES91" s="82"/>
      <c r="ET91" s="82"/>
      <c r="EU91" s="82"/>
      <c r="EV91" s="82"/>
      <c r="EW91" s="82"/>
      <c r="EX91" s="82"/>
      <c r="EY91" s="82"/>
      <c r="EZ91" s="82"/>
      <c r="FA91" s="82"/>
      <c r="FB91" s="82"/>
      <c r="FC91" s="82"/>
      <c r="FD91" s="82"/>
      <c r="FE91" s="82"/>
      <c r="FF91" s="82"/>
      <c r="FG91" s="82"/>
      <c r="FH91" s="82"/>
      <c r="FI91" s="82"/>
      <c r="FJ91" s="82"/>
      <c r="FK91" s="82"/>
      <c r="FL91" s="82"/>
      <c r="FM91" s="82"/>
      <c r="FN91" s="82"/>
      <c r="FO91" s="82"/>
      <c r="FP91" s="82"/>
      <c r="FQ91" s="82"/>
      <c r="FR91" s="82"/>
      <c r="FS91" s="82"/>
      <c r="FT91" s="82"/>
      <c r="FU91" s="82"/>
      <c r="FV91" s="82"/>
      <c r="FW91" s="82"/>
      <c r="FX91" s="82"/>
      <c r="FY91" s="82"/>
      <c r="FZ91" s="82"/>
      <c r="GA91" s="82"/>
      <c r="GB91" s="82"/>
      <c r="GC91" s="82"/>
      <c r="GD91" s="82"/>
      <c r="GE91" s="82"/>
      <c r="GF91" s="82"/>
      <c r="GG91" s="82"/>
      <c r="GH91" s="82"/>
      <c r="GI91" s="82"/>
      <c r="GJ91" s="82"/>
      <c r="GK91" s="82"/>
      <c r="GL91" s="82"/>
      <c r="GM91" s="82"/>
      <c r="GN91" s="82"/>
      <c r="GO91" s="82"/>
      <c r="GP91" s="82"/>
      <c r="GQ91" s="82"/>
      <c r="GR91" s="82"/>
      <c r="GS91" s="82"/>
      <c r="GT91" s="82"/>
      <c r="GU91" s="82"/>
      <c r="GV91" s="82"/>
      <c r="GW91" s="82"/>
      <c r="GX91" s="82"/>
      <c r="GY91" s="82"/>
      <c r="GZ91" s="82"/>
      <c r="HA91" s="82"/>
      <c r="HB91" s="82"/>
      <c r="HC91" s="82"/>
      <c r="HD91" s="82"/>
      <c r="HE91" s="82"/>
      <c r="HF91" s="82"/>
      <c r="HG91" s="82"/>
      <c r="HH91" s="82"/>
      <c r="HI91" s="82"/>
      <c r="HJ91" s="82"/>
      <c r="HK91" s="82"/>
      <c r="HL91" s="82"/>
      <c r="HM91" s="82"/>
      <c r="HN91" s="82"/>
      <c r="HO91" s="82"/>
      <c r="HP91" s="82"/>
      <c r="HQ91" s="82"/>
      <c r="HR91" s="82"/>
      <c r="HS91" s="82"/>
      <c r="HT91" s="82"/>
      <c r="HU91" s="82"/>
      <c r="HV91" s="82"/>
      <c r="HW91" s="82"/>
      <c r="HX91" s="82"/>
      <c r="HY91" s="82"/>
      <c r="HZ91" s="82"/>
      <c r="IA91" s="82"/>
      <c r="IB91" s="82"/>
      <c r="IC91" s="82"/>
      <c r="ID91" s="82"/>
      <c r="IE91" s="82"/>
      <c r="IF91" s="82"/>
      <c r="IG91" s="82"/>
      <c r="IH91" s="82"/>
      <c r="II91" s="82"/>
      <c r="IJ91" s="82"/>
      <c r="IK91" s="82"/>
      <c r="IL91" s="82"/>
      <c r="IM91" s="82"/>
      <c r="IN91" s="82"/>
      <c r="IO91" s="82"/>
      <c r="IP91" s="82"/>
      <c r="IQ91" s="82"/>
      <c r="IR91" s="82"/>
      <c r="IS91" s="82"/>
      <c r="IT91" s="82"/>
      <c r="IU91" s="82"/>
      <c r="IV91" s="82"/>
      <c r="IW91" s="82"/>
      <c r="IX91" s="82"/>
      <c r="IY91" s="82"/>
      <c r="IZ91" s="82"/>
      <c r="JA91" s="82"/>
      <c r="JB91" s="82"/>
      <c r="JC91" s="82"/>
      <c r="JD91" s="82"/>
      <c r="JE91" s="82"/>
      <c r="JF91" s="82"/>
      <c r="JG91" s="82"/>
      <c r="JH91" s="82"/>
      <c r="JI91" s="82"/>
      <c r="JJ91" s="82"/>
      <c r="JK91" s="82"/>
      <c r="JL91" s="82"/>
      <c r="JM91" s="82"/>
      <c r="JN91" s="82"/>
      <c r="JO91" s="82"/>
      <c r="JP91" s="82"/>
      <c r="JQ91" s="82"/>
      <c r="JR91" s="82"/>
      <c r="JS91" s="82"/>
      <c r="JT91" s="82"/>
      <c r="JU91" s="82"/>
      <c r="JV91" s="82"/>
      <c r="JW91" s="82"/>
      <c r="JX91" s="82"/>
      <c r="JY91" s="82"/>
      <c r="JZ91" s="82"/>
      <c r="KA91" s="82"/>
      <c r="KB91" s="82"/>
      <c r="KC91" s="82"/>
      <c r="KD91" s="82"/>
      <c r="KE91" s="82"/>
      <c r="KF91" s="82"/>
      <c r="KG91" s="82"/>
      <c r="KH91" s="82"/>
      <c r="KI91" s="82"/>
      <c r="KJ91" s="82"/>
      <c r="KK91" s="82"/>
      <c r="KL91" s="82"/>
      <c r="KM91" s="82"/>
      <c r="KN91" s="82"/>
      <c r="KO91" s="82"/>
      <c r="KP91" s="82"/>
      <c r="KQ91" s="82"/>
      <c r="KR91" s="82"/>
      <c r="KS91" s="82"/>
      <c r="KT91" s="82"/>
      <c r="KU91" s="82"/>
      <c r="KV91" s="82"/>
      <c r="KW91" s="82"/>
      <c r="KX91" s="82"/>
      <c r="KY91" s="82"/>
      <c r="KZ91" s="82"/>
      <c r="LA91" s="82"/>
      <c r="LB91" s="82"/>
      <c r="LC91" s="82"/>
      <c r="LD91" s="82"/>
      <c r="LE91" s="82"/>
      <c r="LF91" s="82"/>
      <c r="LG91" s="82"/>
      <c r="LH91" s="82"/>
      <c r="LI91" s="82"/>
      <c r="LJ91" s="82"/>
      <c r="LK91" s="82"/>
      <c r="LL91" s="82"/>
      <c r="LM91" s="82"/>
      <c r="LN91" s="82"/>
      <c r="LO91" s="82"/>
      <c r="LP91" s="82"/>
      <c r="LQ91" s="82"/>
      <c r="LR91" s="82"/>
      <c r="LS91" s="82"/>
      <c r="LT91" s="82"/>
      <c r="LU91" s="82"/>
      <c r="LV91" s="82"/>
      <c r="LW91" s="82"/>
      <c r="LX91" s="82"/>
      <c r="LY91" s="82"/>
      <c r="LZ91" s="82"/>
      <c r="MA91" s="82"/>
      <c r="MB91" s="82"/>
      <c r="MC91" s="82"/>
      <c r="MD91" s="82"/>
      <c r="ME91" s="82"/>
      <c r="MF91" s="82"/>
      <c r="MG91" s="82"/>
      <c r="MH91" s="82"/>
      <c r="MI91" s="82"/>
      <c r="MJ91" s="82"/>
      <c r="MK91" s="82"/>
      <c r="ML91" s="82"/>
      <c r="MM91" s="82"/>
      <c r="MN91" s="82"/>
      <c r="MO91" s="82"/>
      <c r="MP91" s="82"/>
      <c r="MQ91" s="82"/>
      <c r="MR91" s="82"/>
      <c r="MS91" s="82"/>
      <c r="MT91" s="82"/>
      <c r="MU91" s="82"/>
      <c r="MV91" s="82"/>
      <c r="MW91" s="82"/>
      <c r="MX91" s="82"/>
      <c r="MY91" s="82"/>
      <c r="MZ91" s="82"/>
      <c r="NA91" s="82"/>
      <c r="NB91" s="82"/>
      <c r="NC91" s="82"/>
      <c r="ND91" s="82"/>
      <c r="NE91" s="82"/>
      <c r="NF91" s="82"/>
      <c r="NG91" s="82"/>
      <c r="NH91" s="82"/>
      <c r="NI91" s="82"/>
      <c r="NJ91" s="82"/>
      <c r="NK91" s="82"/>
      <c r="NL91" s="82"/>
      <c r="NM91" s="82"/>
      <c r="NN91" s="82"/>
      <c r="NO91" s="82"/>
      <c r="NP91" s="82"/>
      <c r="NQ91" s="82"/>
      <c r="NR91" s="82"/>
      <c r="NS91" s="82"/>
      <c r="NT91" s="82"/>
      <c r="NU91" s="82"/>
      <c r="NV91" s="82"/>
      <c r="NW91" s="82"/>
      <c r="NX91" s="82"/>
      <c r="NY91" s="82"/>
      <c r="NZ91" s="82"/>
    </row>
    <row r="92" spans="1:390" ht="44.25" customHeight="1">
      <c r="A92" s="115"/>
      <c r="B92" s="209"/>
      <c r="C92" s="136" t="s">
        <v>50</v>
      </c>
      <c r="D92" s="136" t="s">
        <v>51</v>
      </c>
      <c r="E92" s="136" t="s">
        <v>54</v>
      </c>
      <c r="F92" s="130" t="s">
        <v>165</v>
      </c>
      <c r="G92" s="136">
        <v>621</v>
      </c>
      <c r="H92" s="134">
        <v>452913.3</v>
      </c>
      <c r="I92" s="134">
        <v>479353.7</v>
      </c>
      <c r="J92" s="134">
        <v>500262.7</v>
      </c>
      <c r="K92" s="135">
        <v>526814.4</v>
      </c>
      <c r="L92" s="82"/>
      <c r="M92" s="82"/>
      <c r="N92" s="82"/>
      <c r="O92" s="82"/>
      <c r="P92" s="82"/>
      <c r="Q92" s="82"/>
      <c r="R92" s="82"/>
      <c r="S92" s="97"/>
      <c r="T92" s="97"/>
      <c r="U92" s="97"/>
      <c r="V92" s="97"/>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c r="EO92" s="82"/>
      <c r="EP92" s="82"/>
      <c r="EQ92" s="82"/>
      <c r="ER92" s="82"/>
      <c r="ES92" s="82"/>
      <c r="ET92" s="82"/>
      <c r="EU92" s="82"/>
      <c r="EV92" s="82"/>
      <c r="EW92" s="82"/>
      <c r="EX92" s="82"/>
      <c r="EY92" s="82"/>
      <c r="EZ92" s="82"/>
      <c r="FA92" s="82"/>
      <c r="FB92" s="82"/>
      <c r="FC92" s="82"/>
      <c r="FD92" s="82"/>
      <c r="FE92" s="82"/>
      <c r="FF92" s="82"/>
      <c r="FG92" s="82"/>
      <c r="FH92" s="82"/>
      <c r="FI92" s="82"/>
      <c r="FJ92" s="82"/>
      <c r="FK92" s="82"/>
      <c r="FL92" s="82"/>
      <c r="FM92" s="82"/>
      <c r="FN92" s="82"/>
      <c r="FO92" s="82"/>
      <c r="FP92" s="82"/>
      <c r="FQ92" s="82"/>
      <c r="FR92" s="82"/>
      <c r="FS92" s="82"/>
      <c r="FT92" s="82"/>
      <c r="FU92" s="82"/>
      <c r="FV92" s="82"/>
      <c r="FW92" s="82"/>
      <c r="FX92" s="82"/>
      <c r="FY92" s="82"/>
      <c r="FZ92" s="82"/>
      <c r="GA92" s="82"/>
      <c r="GB92" s="82"/>
      <c r="GC92" s="82"/>
      <c r="GD92" s="82"/>
      <c r="GE92" s="82"/>
      <c r="GF92" s="82"/>
      <c r="GG92" s="82"/>
      <c r="GH92" s="82"/>
      <c r="GI92" s="82"/>
      <c r="GJ92" s="82"/>
      <c r="GK92" s="82"/>
      <c r="GL92" s="82"/>
      <c r="GM92" s="82"/>
      <c r="GN92" s="82"/>
      <c r="GO92" s="82"/>
      <c r="GP92" s="82"/>
      <c r="GQ92" s="82"/>
      <c r="GR92" s="82"/>
      <c r="GS92" s="82"/>
      <c r="GT92" s="82"/>
      <c r="GU92" s="82"/>
      <c r="GV92" s="82"/>
      <c r="GW92" s="82"/>
      <c r="GX92" s="82"/>
      <c r="GY92" s="82"/>
      <c r="GZ92" s="82"/>
      <c r="HA92" s="82"/>
      <c r="HB92" s="82"/>
      <c r="HC92" s="82"/>
      <c r="HD92" s="82"/>
      <c r="HE92" s="82"/>
      <c r="HF92" s="82"/>
      <c r="HG92" s="82"/>
      <c r="HH92" s="82"/>
      <c r="HI92" s="82"/>
      <c r="HJ92" s="82"/>
      <c r="HK92" s="82"/>
      <c r="HL92" s="82"/>
      <c r="HM92" s="82"/>
      <c r="HN92" s="82"/>
      <c r="HO92" s="82"/>
      <c r="HP92" s="82"/>
      <c r="HQ92" s="82"/>
      <c r="HR92" s="82"/>
      <c r="HS92" s="82"/>
      <c r="HT92" s="82"/>
      <c r="HU92" s="82"/>
      <c r="HV92" s="82"/>
      <c r="HW92" s="82"/>
      <c r="HX92" s="82"/>
      <c r="HY92" s="82"/>
      <c r="HZ92" s="82"/>
      <c r="IA92" s="82"/>
      <c r="IB92" s="82"/>
      <c r="IC92" s="82"/>
      <c r="ID92" s="82"/>
      <c r="IE92" s="82"/>
      <c r="IF92" s="82"/>
      <c r="IG92" s="82"/>
      <c r="IH92" s="82"/>
      <c r="II92" s="82"/>
      <c r="IJ92" s="82"/>
      <c r="IK92" s="82"/>
      <c r="IL92" s="82"/>
      <c r="IM92" s="82"/>
      <c r="IN92" s="82"/>
      <c r="IO92" s="82"/>
      <c r="IP92" s="82"/>
      <c r="IQ92" s="82"/>
      <c r="IR92" s="82"/>
      <c r="IS92" s="82"/>
      <c r="IT92" s="82"/>
      <c r="IU92" s="82"/>
      <c r="IV92" s="82"/>
      <c r="IW92" s="82"/>
      <c r="IX92" s="82"/>
      <c r="IY92" s="82"/>
      <c r="IZ92" s="82"/>
      <c r="JA92" s="82"/>
      <c r="JB92" s="82"/>
      <c r="JC92" s="82"/>
      <c r="JD92" s="82"/>
      <c r="JE92" s="82"/>
      <c r="JF92" s="82"/>
      <c r="JG92" s="82"/>
      <c r="JH92" s="82"/>
      <c r="JI92" s="82"/>
      <c r="JJ92" s="82"/>
      <c r="JK92" s="82"/>
      <c r="JL92" s="82"/>
      <c r="JM92" s="82"/>
      <c r="JN92" s="82"/>
      <c r="JO92" s="82"/>
      <c r="JP92" s="82"/>
      <c r="JQ92" s="82"/>
      <c r="JR92" s="82"/>
      <c r="JS92" s="82"/>
      <c r="JT92" s="82"/>
      <c r="JU92" s="82"/>
      <c r="JV92" s="82"/>
      <c r="JW92" s="82"/>
      <c r="JX92" s="82"/>
      <c r="JY92" s="82"/>
      <c r="JZ92" s="82"/>
      <c r="KA92" s="82"/>
      <c r="KB92" s="82"/>
      <c r="KC92" s="82"/>
      <c r="KD92" s="82"/>
      <c r="KE92" s="82"/>
      <c r="KF92" s="82"/>
      <c r="KG92" s="82"/>
      <c r="KH92" s="82"/>
      <c r="KI92" s="82"/>
      <c r="KJ92" s="82"/>
      <c r="KK92" s="82"/>
      <c r="KL92" s="82"/>
      <c r="KM92" s="82"/>
      <c r="KN92" s="82"/>
      <c r="KO92" s="82"/>
      <c r="KP92" s="82"/>
      <c r="KQ92" s="82"/>
      <c r="KR92" s="82"/>
      <c r="KS92" s="82"/>
      <c r="KT92" s="82"/>
      <c r="KU92" s="82"/>
      <c r="KV92" s="82"/>
      <c r="KW92" s="82"/>
      <c r="KX92" s="82"/>
      <c r="KY92" s="82"/>
      <c r="KZ92" s="82"/>
      <c r="LA92" s="82"/>
      <c r="LB92" s="82"/>
      <c r="LC92" s="82"/>
      <c r="LD92" s="82"/>
      <c r="LE92" s="82"/>
      <c r="LF92" s="82"/>
      <c r="LG92" s="82"/>
      <c r="LH92" s="82"/>
      <c r="LI92" s="82"/>
      <c r="LJ92" s="82"/>
      <c r="LK92" s="82"/>
      <c r="LL92" s="82"/>
      <c r="LM92" s="82"/>
      <c r="LN92" s="82"/>
      <c r="LO92" s="82"/>
      <c r="LP92" s="82"/>
      <c r="LQ92" s="82"/>
      <c r="LR92" s="82"/>
      <c r="LS92" s="82"/>
      <c r="LT92" s="82"/>
      <c r="LU92" s="82"/>
      <c r="LV92" s="82"/>
      <c r="LW92" s="82"/>
      <c r="LX92" s="82"/>
      <c r="LY92" s="82"/>
      <c r="LZ92" s="82"/>
      <c r="MA92" s="82"/>
      <c r="MB92" s="82"/>
      <c r="MC92" s="82"/>
      <c r="MD92" s="82"/>
      <c r="ME92" s="82"/>
      <c r="MF92" s="82"/>
      <c r="MG92" s="82"/>
      <c r="MH92" s="82"/>
      <c r="MI92" s="82"/>
      <c r="MJ92" s="82"/>
      <c r="MK92" s="82"/>
      <c r="ML92" s="82"/>
      <c r="MM92" s="82"/>
      <c r="MN92" s="82"/>
      <c r="MO92" s="82"/>
      <c r="MP92" s="82"/>
      <c r="MQ92" s="82"/>
      <c r="MR92" s="82"/>
      <c r="MS92" s="82"/>
      <c r="MT92" s="82"/>
      <c r="MU92" s="82"/>
      <c r="MV92" s="82"/>
      <c r="MW92" s="82"/>
      <c r="MX92" s="82"/>
      <c r="MY92" s="82"/>
      <c r="MZ92" s="82"/>
      <c r="NA92" s="82"/>
      <c r="NB92" s="82"/>
      <c r="NC92" s="82"/>
      <c r="ND92" s="82"/>
      <c r="NE92" s="82"/>
      <c r="NF92" s="82"/>
      <c r="NG92" s="82"/>
      <c r="NH92" s="82"/>
      <c r="NI92" s="82"/>
      <c r="NJ92" s="82"/>
      <c r="NK92" s="82"/>
      <c r="NL92" s="82"/>
      <c r="NM92" s="82"/>
      <c r="NN92" s="82"/>
      <c r="NO92" s="82"/>
      <c r="NP92" s="82"/>
      <c r="NQ92" s="82"/>
      <c r="NR92" s="82"/>
      <c r="NS92" s="82"/>
      <c r="NT92" s="82"/>
      <c r="NU92" s="82"/>
      <c r="NV92" s="82"/>
      <c r="NW92" s="82"/>
      <c r="NX92" s="82"/>
      <c r="NY92" s="82"/>
      <c r="NZ92" s="82"/>
    </row>
    <row r="93" spans="1:390" ht="24" hidden="1" customHeight="1">
      <c r="A93" s="115"/>
      <c r="B93" s="210"/>
      <c r="C93" s="130"/>
      <c r="D93" s="130"/>
      <c r="E93" s="130"/>
      <c r="F93" s="130"/>
      <c r="G93" s="130"/>
      <c r="H93" s="137"/>
      <c r="I93" s="134"/>
      <c r="J93" s="134"/>
      <c r="K93" s="135"/>
      <c r="L93" s="82"/>
      <c r="M93" s="82"/>
      <c r="N93" s="82"/>
      <c r="O93" s="82"/>
      <c r="P93" s="82"/>
      <c r="Q93" s="82"/>
      <c r="R93" s="82"/>
      <c r="S93" s="97"/>
      <c r="T93" s="97"/>
      <c r="U93" s="97"/>
      <c r="V93" s="97"/>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c r="EO93" s="82"/>
      <c r="EP93" s="82"/>
      <c r="EQ93" s="82"/>
      <c r="ER93" s="82"/>
      <c r="ES93" s="82"/>
      <c r="ET93" s="82"/>
      <c r="EU93" s="82"/>
      <c r="EV93" s="82"/>
      <c r="EW93" s="82"/>
      <c r="EX93" s="82"/>
      <c r="EY93" s="82"/>
      <c r="EZ93" s="82"/>
      <c r="FA93" s="82"/>
      <c r="FB93" s="82"/>
      <c r="FC93" s="82"/>
      <c r="FD93" s="82"/>
      <c r="FE93" s="82"/>
      <c r="FF93" s="82"/>
      <c r="FG93" s="82"/>
      <c r="FH93" s="82"/>
      <c r="FI93" s="82"/>
      <c r="FJ93" s="82"/>
      <c r="FK93" s="82"/>
      <c r="FL93" s="82"/>
      <c r="FM93" s="82"/>
      <c r="FN93" s="82"/>
      <c r="FO93" s="82"/>
      <c r="FP93" s="82"/>
      <c r="FQ93" s="82"/>
      <c r="FR93" s="82"/>
      <c r="FS93" s="82"/>
      <c r="FT93" s="82"/>
      <c r="FU93" s="82"/>
      <c r="FV93" s="82"/>
      <c r="FW93" s="82"/>
      <c r="FX93" s="82"/>
      <c r="FY93" s="82"/>
      <c r="FZ93" s="82"/>
      <c r="GA93" s="82"/>
      <c r="GB93" s="82"/>
      <c r="GC93" s="82"/>
      <c r="GD93" s="82"/>
      <c r="GE93" s="82"/>
      <c r="GF93" s="82"/>
      <c r="GG93" s="82"/>
      <c r="GH93" s="82"/>
      <c r="GI93" s="82"/>
      <c r="GJ93" s="82"/>
      <c r="GK93" s="82"/>
      <c r="GL93" s="82"/>
      <c r="GM93" s="82"/>
      <c r="GN93" s="82"/>
      <c r="GO93" s="82"/>
      <c r="GP93" s="82"/>
      <c r="GQ93" s="82"/>
      <c r="GR93" s="82"/>
      <c r="GS93" s="82"/>
      <c r="GT93" s="82"/>
      <c r="GU93" s="82"/>
      <c r="GV93" s="82"/>
      <c r="GW93" s="82"/>
      <c r="GX93" s="82"/>
      <c r="GY93" s="82"/>
      <c r="GZ93" s="82"/>
      <c r="HA93" s="82"/>
      <c r="HB93" s="82"/>
      <c r="HC93" s="82"/>
      <c r="HD93" s="82"/>
      <c r="HE93" s="82"/>
      <c r="HF93" s="82"/>
      <c r="HG93" s="82"/>
      <c r="HH93" s="82"/>
      <c r="HI93" s="82"/>
      <c r="HJ93" s="82"/>
      <c r="HK93" s="82"/>
      <c r="HL93" s="82"/>
      <c r="HM93" s="82"/>
      <c r="HN93" s="82"/>
      <c r="HO93" s="82"/>
      <c r="HP93" s="82"/>
      <c r="HQ93" s="82"/>
      <c r="HR93" s="82"/>
      <c r="HS93" s="82"/>
      <c r="HT93" s="82"/>
      <c r="HU93" s="82"/>
      <c r="HV93" s="82"/>
      <c r="HW93" s="82"/>
      <c r="HX93" s="82"/>
      <c r="HY93" s="82"/>
      <c r="HZ93" s="82"/>
      <c r="IA93" s="82"/>
      <c r="IB93" s="82"/>
      <c r="IC93" s="82"/>
      <c r="ID93" s="82"/>
      <c r="IE93" s="82"/>
      <c r="IF93" s="82"/>
      <c r="IG93" s="82"/>
      <c r="IH93" s="82"/>
      <c r="II93" s="82"/>
      <c r="IJ93" s="82"/>
      <c r="IK93" s="82"/>
      <c r="IL93" s="82"/>
      <c r="IM93" s="82"/>
      <c r="IN93" s="82"/>
      <c r="IO93" s="82"/>
      <c r="IP93" s="82"/>
      <c r="IQ93" s="82"/>
      <c r="IR93" s="82"/>
      <c r="IS93" s="82"/>
      <c r="IT93" s="82"/>
      <c r="IU93" s="82"/>
      <c r="IV93" s="82"/>
      <c r="IW93" s="82"/>
      <c r="IX93" s="82"/>
      <c r="IY93" s="82"/>
      <c r="IZ93" s="82"/>
      <c r="JA93" s="82"/>
      <c r="JB93" s="82"/>
      <c r="JC93" s="82"/>
      <c r="JD93" s="82"/>
      <c r="JE93" s="82"/>
      <c r="JF93" s="82"/>
      <c r="JG93" s="82"/>
      <c r="JH93" s="82"/>
      <c r="JI93" s="82"/>
      <c r="JJ93" s="82"/>
      <c r="JK93" s="82"/>
      <c r="JL93" s="82"/>
      <c r="JM93" s="82"/>
      <c r="JN93" s="82"/>
      <c r="JO93" s="82"/>
      <c r="JP93" s="82"/>
      <c r="JQ93" s="82"/>
      <c r="JR93" s="82"/>
      <c r="JS93" s="82"/>
      <c r="JT93" s="82"/>
      <c r="JU93" s="82"/>
      <c r="JV93" s="82"/>
      <c r="JW93" s="82"/>
      <c r="JX93" s="82"/>
      <c r="JY93" s="82"/>
      <c r="JZ93" s="82"/>
      <c r="KA93" s="82"/>
      <c r="KB93" s="82"/>
      <c r="KC93" s="82"/>
      <c r="KD93" s="82"/>
      <c r="KE93" s="82"/>
      <c r="KF93" s="82"/>
      <c r="KG93" s="82"/>
      <c r="KH93" s="82"/>
      <c r="KI93" s="82"/>
      <c r="KJ93" s="82"/>
      <c r="KK93" s="82"/>
      <c r="KL93" s="82"/>
      <c r="KM93" s="82"/>
      <c r="KN93" s="82"/>
      <c r="KO93" s="82"/>
      <c r="KP93" s="82"/>
      <c r="KQ93" s="82"/>
      <c r="KR93" s="82"/>
      <c r="KS93" s="82"/>
      <c r="KT93" s="82"/>
      <c r="KU93" s="82"/>
      <c r="KV93" s="82"/>
      <c r="KW93" s="82"/>
      <c r="KX93" s="82"/>
      <c r="KY93" s="82"/>
      <c r="KZ93" s="82"/>
      <c r="LA93" s="82"/>
      <c r="LB93" s="82"/>
      <c r="LC93" s="82"/>
      <c r="LD93" s="82"/>
      <c r="LE93" s="82"/>
      <c r="LF93" s="82"/>
      <c r="LG93" s="82"/>
      <c r="LH93" s="82"/>
      <c r="LI93" s="82"/>
      <c r="LJ93" s="82"/>
      <c r="LK93" s="82"/>
      <c r="LL93" s="82"/>
      <c r="LM93" s="82"/>
      <c r="LN93" s="82"/>
      <c r="LO93" s="82"/>
      <c r="LP93" s="82"/>
      <c r="LQ93" s="82"/>
      <c r="LR93" s="82"/>
      <c r="LS93" s="82"/>
      <c r="LT93" s="82"/>
      <c r="LU93" s="82"/>
      <c r="LV93" s="82"/>
      <c r="LW93" s="82"/>
      <c r="LX93" s="82"/>
      <c r="LY93" s="82"/>
      <c r="LZ93" s="82"/>
      <c r="MA93" s="82"/>
      <c r="MB93" s="82"/>
      <c r="MC93" s="82"/>
      <c r="MD93" s="82"/>
      <c r="ME93" s="82"/>
      <c r="MF93" s="82"/>
      <c r="MG93" s="82"/>
      <c r="MH93" s="82"/>
      <c r="MI93" s="82"/>
      <c r="MJ93" s="82"/>
      <c r="MK93" s="82"/>
      <c r="ML93" s="82"/>
      <c r="MM93" s="82"/>
      <c r="MN93" s="82"/>
      <c r="MO93" s="82"/>
      <c r="MP93" s="82"/>
      <c r="MQ93" s="82"/>
      <c r="MR93" s="82"/>
      <c r="MS93" s="82"/>
      <c r="MT93" s="82"/>
      <c r="MU93" s="82"/>
      <c r="MV93" s="82"/>
      <c r="MW93" s="82"/>
      <c r="MX93" s="82"/>
      <c r="MY93" s="82"/>
      <c r="MZ93" s="82"/>
      <c r="NA93" s="82"/>
      <c r="NB93" s="82"/>
      <c r="NC93" s="82"/>
      <c r="ND93" s="82"/>
      <c r="NE93" s="82"/>
      <c r="NF93" s="82"/>
      <c r="NG93" s="82"/>
      <c r="NH93" s="82"/>
      <c r="NI93" s="82"/>
      <c r="NJ93" s="82"/>
      <c r="NK93" s="82"/>
      <c r="NL93" s="82"/>
      <c r="NM93" s="82"/>
      <c r="NN93" s="82"/>
      <c r="NO93" s="82"/>
      <c r="NP93" s="82"/>
      <c r="NQ93" s="82"/>
      <c r="NR93" s="82"/>
      <c r="NS93" s="82"/>
      <c r="NT93" s="82"/>
      <c r="NU93" s="82"/>
      <c r="NV93" s="82"/>
      <c r="NW93" s="82"/>
      <c r="NX93" s="82"/>
      <c r="NY93" s="82"/>
      <c r="NZ93" s="82"/>
    </row>
    <row r="94" spans="1:390" ht="24" customHeight="1">
      <c r="A94" s="115"/>
      <c r="B94" s="131" t="s">
        <v>12</v>
      </c>
      <c r="C94" s="132" t="s">
        <v>50</v>
      </c>
      <c r="D94" s="132" t="s">
        <v>51</v>
      </c>
      <c r="E94" s="132" t="s">
        <v>54</v>
      </c>
      <c r="F94" s="130" t="s">
        <v>165</v>
      </c>
      <c r="G94" s="132">
        <v>600</v>
      </c>
      <c r="H94" s="81">
        <f>H91+H92</f>
        <v>1010573.8999999999</v>
      </c>
      <c r="I94" s="81">
        <f t="shared" ref="I94:K94" si="64">I91+I92</f>
        <v>1081520.3</v>
      </c>
      <c r="J94" s="81">
        <f t="shared" si="64"/>
        <v>1138100.8</v>
      </c>
      <c r="K94" s="81">
        <f t="shared" si="64"/>
        <v>1190913.1000000001</v>
      </c>
      <c r="L94" s="82"/>
      <c r="M94" s="82"/>
      <c r="N94" s="82"/>
      <c r="O94" s="82"/>
      <c r="P94" s="82"/>
      <c r="Q94" s="82"/>
      <c r="R94" s="82"/>
      <c r="S94" s="97"/>
      <c r="T94" s="97"/>
      <c r="U94" s="97"/>
      <c r="V94" s="97"/>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c r="EN94" s="82"/>
      <c r="EO94" s="82"/>
      <c r="EP94" s="82"/>
      <c r="EQ94" s="82"/>
      <c r="ER94" s="82"/>
      <c r="ES94" s="82"/>
      <c r="ET94" s="82"/>
      <c r="EU94" s="82"/>
      <c r="EV94" s="82"/>
      <c r="EW94" s="82"/>
      <c r="EX94" s="82"/>
      <c r="EY94" s="82"/>
      <c r="EZ94" s="82"/>
      <c r="FA94" s="82"/>
      <c r="FB94" s="82"/>
      <c r="FC94" s="82"/>
      <c r="FD94" s="82"/>
      <c r="FE94" s="82"/>
      <c r="FF94" s="82"/>
      <c r="FG94" s="82"/>
      <c r="FH94" s="82"/>
      <c r="FI94" s="82"/>
      <c r="FJ94" s="82"/>
      <c r="FK94" s="82"/>
      <c r="FL94" s="82"/>
      <c r="FM94" s="82"/>
      <c r="FN94" s="82"/>
      <c r="FO94" s="82"/>
      <c r="FP94" s="82"/>
      <c r="FQ94" s="82"/>
      <c r="FR94" s="82"/>
      <c r="FS94" s="82"/>
      <c r="FT94" s="82"/>
      <c r="FU94" s="82"/>
      <c r="FV94" s="82"/>
      <c r="FW94" s="82"/>
      <c r="FX94" s="82"/>
      <c r="FY94" s="82"/>
      <c r="FZ94" s="82"/>
      <c r="GA94" s="82"/>
      <c r="GB94" s="82"/>
      <c r="GC94" s="82"/>
      <c r="GD94" s="82"/>
      <c r="GE94" s="82"/>
      <c r="GF94" s="82"/>
      <c r="GG94" s="82"/>
      <c r="GH94" s="82"/>
      <c r="GI94" s="82"/>
      <c r="GJ94" s="82"/>
      <c r="GK94" s="82"/>
      <c r="GL94" s="82"/>
      <c r="GM94" s="82"/>
      <c r="GN94" s="82"/>
      <c r="GO94" s="82"/>
      <c r="GP94" s="82"/>
      <c r="GQ94" s="82"/>
      <c r="GR94" s="82"/>
      <c r="GS94" s="82"/>
      <c r="GT94" s="82"/>
      <c r="GU94" s="82"/>
      <c r="GV94" s="82"/>
      <c r="GW94" s="82"/>
      <c r="GX94" s="82"/>
      <c r="GY94" s="82"/>
      <c r="GZ94" s="82"/>
      <c r="HA94" s="82"/>
      <c r="HB94" s="82"/>
      <c r="HC94" s="82"/>
      <c r="HD94" s="82"/>
      <c r="HE94" s="82"/>
      <c r="HF94" s="82"/>
      <c r="HG94" s="82"/>
      <c r="HH94" s="82"/>
      <c r="HI94" s="82"/>
      <c r="HJ94" s="82"/>
      <c r="HK94" s="82"/>
      <c r="HL94" s="82"/>
      <c r="HM94" s="82"/>
      <c r="HN94" s="82"/>
      <c r="HO94" s="82"/>
      <c r="HP94" s="82"/>
      <c r="HQ94" s="82"/>
      <c r="HR94" s="82"/>
      <c r="HS94" s="82"/>
      <c r="HT94" s="82"/>
      <c r="HU94" s="82"/>
      <c r="HV94" s="82"/>
      <c r="HW94" s="82"/>
      <c r="HX94" s="82"/>
      <c r="HY94" s="82"/>
      <c r="HZ94" s="82"/>
      <c r="IA94" s="82"/>
      <c r="IB94" s="82"/>
      <c r="IC94" s="82"/>
      <c r="ID94" s="82"/>
      <c r="IE94" s="82"/>
      <c r="IF94" s="82"/>
      <c r="IG94" s="82"/>
      <c r="IH94" s="82"/>
      <c r="II94" s="82"/>
      <c r="IJ94" s="82"/>
      <c r="IK94" s="82"/>
      <c r="IL94" s="82"/>
      <c r="IM94" s="82"/>
      <c r="IN94" s="82"/>
      <c r="IO94" s="82"/>
      <c r="IP94" s="82"/>
      <c r="IQ94" s="82"/>
      <c r="IR94" s="82"/>
      <c r="IS94" s="82"/>
      <c r="IT94" s="82"/>
      <c r="IU94" s="82"/>
      <c r="IV94" s="82"/>
      <c r="IW94" s="82"/>
      <c r="IX94" s="82"/>
      <c r="IY94" s="82"/>
      <c r="IZ94" s="82"/>
      <c r="JA94" s="82"/>
      <c r="JB94" s="82"/>
      <c r="JC94" s="82"/>
      <c r="JD94" s="82"/>
      <c r="JE94" s="82"/>
      <c r="JF94" s="82"/>
      <c r="JG94" s="82"/>
      <c r="JH94" s="82"/>
      <c r="JI94" s="82"/>
      <c r="JJ94" s="82"/>
      <c r="JK94" s="82"/>
      <c r="JL94" s="82"/>
      <c r="JM94" s="82"/>
      <c r="JN94" s="82"/>
      <c r="JO94" s="82"/>
      <c r="JP94" s="82"/>
      <c r="JQ94" s="82"/>
      <c r="JR94" s="82"/>
      <c r="JS94" s="82"/>
      <c r="JT94" s="82"/>
      <c r="JU94" s="82"/>
      <c r="JV94" s="82"/>
      <c r="JW94" s="82"/>
      <c r="JX94" s="82"/>
      <c r="JY94" s="82"/>
      <c r="JZ94" s="82"/>
      <c r="KA94" s="82"/>
      <c r="KB94" s="82"/>
      <c r="KC94" s="82"/>
      <c r="KD94" s="82"/>
      <c r="KE94" s="82"/>
      <c r="KF94" s="82"/>
      <c r="KG94" s="82"/>
      <c r="KH94" s="82"/>
      <c r="KI94" s="82"/>
      <c r="KJ94" s="82"/>
      <c r="KK94" s="82"/>
      <c r="KL94" s="82"/>
      <c r="KM94" s="82"/>
      <c r="KN94" s="82"/>
      <c r="KO94" s="82"/>
      <c r="KP94" s="82"/>
      <c r="KQ94" s="82"/>
      <c r="KR94" s="82"/>
      <c r="KS94" s="82"/>
      <c r="KT94" s="82"/>
      <c r="KU94" s="82"/>
      <c r="KV94" s="82"/>
      <c r="KW94" s="82"/>
      <c r="KX94" s="82"/>
      <c r="KY94" s="82"/>
      <c r="KZ94" s="82"/>
      <c r="LA94" s="82"/>
      <c r="LB94" s="82"/>
      <c r="LC94" s="82"/>
      <c r="LD94" s="82"/>
      <c r="LE94" s="82"/>
      <c r="LF94" s="82"/>
      <c r="LG94" s="82"/>
      <c r="LH94" s="82"/>
      <c r="LI94" s="82"/>
      <c r="LJ94" s="82"/>
      <c r="LK94" s="82"/>
      <c r="LL94" s="82"/>
      <c r="LM94" s="82"/>
      <c r="LN94" s="82"/>
      <c r="LO94" s="82"/>
      <c r="LP94" s="82"/>
      <c r="LQ94" s="82"/>
      <c r="LR94" s="82"/>
      <c r="LS94" s="82"/>
      <c r="LT94" s="82"/>
      <c r="LU94" s="82"/>
      <c r="LV94" s="82"/>
      <c r="LW94" s="82"/>
      <c r="LX94" s="82"/>
      <c r="LY94" s="82"/>
      <c r="LZ94" s="82"/>
      <c r="MA94" s="82"/>
      <c r="MB94" s="82"/>
      <c r="MC94" s="82"/>
      <c r="MD94" s="82"/>
      <c r="ME94" s="82"/>
      <c r="MF94" s="82"/>
      <c r="MG94" s="82"/>
      <c r="MH94" s="82"/>
      <c r="MI94" s="82"/>
      <c r="MJ94" s="82"/>
      <c r="MK94" s="82"/>
      <c r="ML94" s="82"/>
      <c r="MM94" s="82"/>
      <c r="MN94" s="82"/>
      <c r="MO94" s="82"/>
      <c r="MP94" s="82"/>
      <c r="MQ94" s="82"/>
      <c r="MR94" s="82"/>
      <c r="MS94" s="82"/>
      <c r="MT94" s="82"/>
      <c r="MU94" s="82"/>
      <c r="MV94" s="82"/>
      <c r="MW94" s="82"/>
      <c r="MX94" s="82"/>
      <c r="MY94" s="82"/>
      <c r="MZ94" s="82"/>
      <c r="NA94" s="82"/>
      <c r="NB94" s="82"/>
      <c r="NC94" s="82"/>
      <c r="ND94" s="82"/>
      <c r="NE94" s="82"/>
      <c r="NF94" s="82"/>
      <c r="NG94" s="82"/>
      <c r="NH94" s="82"/>
      <c r="NI94" s="82"/>
      <c r="NJ94" s="82"/>
      <c r="NK94" s="82"/>
      <c r="NL94" s="82"/>
      <c r="NM94" s="82"/>
      <c r="NN94" s="82"/>
      <c r="NO94" s="82"/>
      <c r="NP94" s="82"/>
      <c r="NQ94" s="82"/>
      <c r="NR94" s="82"/>
      <c r="NS94" s="82"/>
      <c r="NT94" s="82"/>
      <c r="NU94" s="82"/>
      <c r="NV94" s="82"/>
      <c r="NW94" s="82"/>
      <c r="NX94" s="82"/>
      <c r="NY94" s="82"/>
      <c r="NZ94" s="82"/>
    </row>
    <row r="95" spans="1:390" ht="24" customHeight="1">
      <c r="A95" s="115"/>
      <c r="B95" s="192" t="s">
        <v>43</v>
      </c>
      <c r="C95" s="133" t="s">
        <v>50</v>
      </c>
      <c r="D95" s="133" t="s">
        <v>51</v>
      </c>
      <c r="E95" s="133" t="s">
        <v>54</v>
      </c>
      <c r="F95" s="130" t="s">
        <v>165</v>
      </c>
      <c r="G95" s="133" t="s">
        <v>53</v>
      </c>
      <c r="H95" s="134">
        <v>9641.7999999999993</v>
      </c>
      <c r="I95" s="134">
        <v>9287.2000000000007</v>
      </c>
      <c r="J95" s="134">
        <v>9837.4</v>
      </c>
      <c r="K95" s="135">
        <v>10242.4</v>
      </c>
      <c r="L95" s="82"/>
      <c r="M95" s="82"/>
      <c r="N95" s="82"/>
      <c r="O95" s="82"/>
      <c r="P95" s="82"/>
      <c r="Q95" s="82"/>
      <c r="R95" s="82"/>
      <c r="S95" s="97"/>
      <c r="T95" s="97"/>
      <c r="U95" s="97"/>
      <c r="V95" s="97"/>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c r="EN95" s="82"/>
      <c r="EO95" s="82"/>
      <c r="EP95" s="82"/>
      <c r="EQ95" s="82"/>
      <c r="ER95" s="82"/>
      <c r="ES95" s="82"/>
      <c r="ET95" s="82"/>
      <c r="EU95" s="82"/>
      <c r="EV95" s="82"/>
      <c r="EW95" s="82"/>
      <c r="EX95" s="82"/>
      <c r="EY95" s="82"/>
      <c r="EZ95" s="82"/>
      <c r="FA95" s="82"/>
      <c r="FB95" s="82"/>
      <c r="FC95" s="82"/>
      <c r="FD95" s="82"/>
      <c r="FE95" s="82"/>
      <c r="FF95" s="82"/>
      <c r="FG95" s="82"/>
      <c r="FH95" s="82"/>
      <c r="FI95" s="82"/>
      <c r="FJ95" s="82"/>
      <c r="FK95" s="82"/>
      <c r="FL95" s="82"/>
      <c r="FM95" s="82"/>
      <c r="FN95" s="82"/>
      <c r="FO95" s="82"/>
      <c r="FP95" s="82"/>
      <c r="FQ95" s="82"/>
      <c r="FR95" s="82"/>
      <c r="FS95" s="82"/>
      <c r="FT95" s="82"/>
      <c r="FU95" s="82"/>
      <c r="FV95" s="82"/>
      <c r="FW95" s="82"/>
      <c r="FX95" s="82"/>
      <c r="FY95" s="82"/>
      <c r="FZ95" s="82"/>
      <c r="GA95" s="82"/>
      <c r="GB95" s="82"/>
      <c r="GC95" s="82"/>
      <c r="GD95" s="82"/>
      <c r="GE95" s="82"/>
      <c r="GF95" s="82"/>
      <c r="GG95" s="82"/>
      <c r="GH95" s="82"/>
      <c r="GI95" s="82"/>
      <c r="GJ95" s="82"/>
      <c r="GK95" s="82"/>
      <c r="GL95" s="82"/>
      <c r="GM95" s="82"/>
      <c r="GN95" s="82"/>
      <c r="GO95" s="82"/>
      <c r="GP95" s="82"/>
      <c r="GQ95" s="82"/>
      <c r="GR95" s="82"/>
      <c r="GS95" s="82"/>
      <c r="GT95" s="82"/>
      <c r="GU95" s="82"/>
      <c r="GV95" s="82"/>
      <c r="GW95" s="82"/>
      <c r="GX95" s="82"/>
      <c r="GY95" s="82"/>
      <c r="GZ95" s="82"/>
      <c r="HA95" s="82"/>
      <c r="HB95" s="82"/>
      <c r="HC95" s="82"/>
      <c r="HD95" s="82"/>
      <c r="HE95" s="82"/>
      <c r="HF95" s="82"/>
      <c r="HG95" s="82"/>
      <c r="HH95" s="82"/>
      <c r="HI95" s="82"/>
      <c r="HJ95" s="82"/>
      <c r="HK95" s="82"/>
      <c r="HL95" s="82"/>
      <c r="HM95" s="82"/>
      <c r="HN95" s="82"/>
      <c r="HO95" s="82"/>
      <c r="HP95" s="82"/>
      <c r="HQ95" s="82"/>
      <c r="HR95" s="82"/>
      <c r="HS95" s="82"/>
      <c r="HT95" s="82"/>
      <c r="HU95" s="82"/>
      <c r="HV95" s="82"/>
      <c r="HW95" s="82"/>
      <c r="HX95" s="82"/>
      <c r="HY95" s="82"/>
      <c r="HZ95" s="82"/>
      <c r="IA95" s="82"/>
      <c r="IB95" s="82"/>
      <c r="IC95" s="82"/>
      <c r="ID95" s="82"/>
      <c r="IE95" s="82"/>
      <c r="IF95" s="82"/>
      <c r="IG95" s="82"/>
      <c r="IH95" s="82"/>
      <c r="II95" s="82"/>
      <c r="IJ95" s="82"/>
      <c r="IK95" s="82"/>
      <c r="IL95" s="82"/>
      <c r="IM95" s="82"/>
      <c r="IN95" s="82"/>
      <c r="IO95" s="82"/>
      <c r="IP95" s="82"/>
      <c r="IQ95" s="82"/>
      <c r="IR95" s="82"/>
      <c r="IS95" s="82"/>
      <c r="IT95" s="82"/>
      <c r="IU95" s="82"/>
      <c r="IV95" s="82"/>
      <c r="IW95" s="82"/>
      <c r="IX95" s="82"/>
      <c r="IY95" s="82"/>
      <c r="IZ95" s="82"/>
      <c r="JA95" s="82"/>
      <c r="JB95" s="82"/>
      <c r="JC95" s="82"/>
      <c r="JD95" s="82"/>
      <c r="JE95" s="82"/>
      <c r="JF95" s="82"/>
      <c r="JG95" s="82"/>
      <c r="JH95" s="82"/>
      <c r="JI95" s="82"/>
      <c r="JJ95" s="82"/>
      <c r="JK95" s="82"/>
      <c r="JL95" s="82"/>
      <c r="JM95" s="82"/>
      <c r="JN95" s="82"/>
      <c r="JO95" s="82"/>
      <c r="JP95" s="82"/>
      <c r="JQ95" s="82"/>
      <c r="JR95" s="82"/>
      <c r="JS95" s="82"/>
      <c r="JT95" s="82"/>
      <c r="JU95" s="82"/>
      <c r="JV95" s="82"/>
      <c r="JW95" s="82"/>
      <c r="JX95" s="82"/>
      <c r="JY95" s="82"/>
      <c r="JZ95" s="82"/>
      <c r="KA95" s="82"/>
      <c r="KB95" s="82"/>
      <c r="KC95" s="82"/>
      <c r="KD95" s="82"/>
      <c r="KE95" s="82"/>
      <c r="KF95" s="82"/>
      <c r="KG95" s="82"/>
      <c r="KH95" s="82"/>
      <c r="KI95" s="82"/>
      <c r="KJ95" s="82"/>
      <c r="KK95" s="82"/>
      <c r="KL95" s="82"/>
      <c r="KM95" s="82"/>
      <c r="KN95" s="82"/>
      <c r="KO95" s="82"/>
      <c r="KP95" s="82"/>
      <c r="KQ95" s="82"/>
      <c r="KR95" s="82"/>
      <c r="KS95" s="82"/>
      <c r="KT95" s="82"/>
      <c r="KU95" s="82"/>
      <c r="KV95" s="82"/>
      <c r="KW95" s="82"/>
      <c r="KX95" s="82"/>
      <c r="KY95" s="82"/>
      <c r="KZ95" s="82"/>
      <c r="LA95" s="82"/>
      <c r="LB95" s="82"/>
      <c r="LC95" s="82"/>
      <c r="LD95" s="82"/>
      <c r="LE95" s="82"/>
      <c r="LF95" s="82"/>
      <c r="LG95" s="82"/>
      <c r="LH95" s="82"/>
      <c r="LI95" s="82"/>
      <c r="LJ95" s="82"/>
      <c r="LK95" s="82"/>
      <c r="LL95" s="82"/>
      <c r="LM95" s="82"/>
      <c r="LN95" s="82"/>
      <c r="LO95" s="82"/>
      <c r="LP95" s="82"/>
      <c r="LQ95" s="82"/>
      <c r="LR95" s="82"/>
      <c r="LS95" s="82"/>
      <c r="LT95" s="82"/>
      <c r="LU95" s="82"/>
      <c r="LV95" s="82"/>
      <c r="LW95" s="82"/>
      <c r="LX95" s="82"/>
      <c r="LY95" s="82"/>
      <c r="LZ95" s="82"/>
      <c r="MA95" s="82"/>
      <c r="MB95" s="82"/>
      <c r="MC95" s="82"/>
      <c r="MD95" s="82"/>
      <c r="ME95" s="82"/>
      <c r="MF95" s="82"/>
      <c r="MG95" s="82"/>
      <c r="MH95" s="82"/>
      <c r="MI95" s="82"/>
      <c r="MJ95" s="82"/>
      <c r="MK95" s="82"/>
      <c r="ML95" s="82"/>
      <c r="MM95" s="82"/>
      <c r="MN95" s="82"/>
      <c r="MO95" s="82"/>
      <c r="MP95" s="82"/>
      <c r="MQ95" s="82"/>
      <c r="MR95" s="82"/>
      <c r="MS95" s="82"/>
      <c r="MT95" s="82"/>
      <c r="MU95" s="82"/>
      <c r="MV95" s="82"/>
      <c r="MW95" s="82"/>
      <c r="MX95" s="82"/>
      <c r="MY95" s="82"/>
      <c r="MZ95" s="82"/>
      <c r="NA95" s="82"/>
      <c r="NB95" s="82"/>
      <c r="NC95" s="82"/>
      <c r="ND95" s="82"/>
      <c r="NE95" s="82"/>
      <c r="NF95" s="82"/>
      <c r="NG95" s="82"/>
      <c r="NH95" s="82"/>
      <c r="NI95" s="82"/>
      <c r="NJ95" s="82"/>
      <c r="NK95" s="82"/>
      <c r="NL95" s="82"/>
      <c r="NM95" s="82"/>
      <c r="NN95" s="82"/>
      <c r="NO95" s="82"/>
      <c r="NP95" s="82"/>
      <c r="NQ95" s="82"/>
      <c r="NR95" s="82"/>
      <c r="NS95" s="82"/>
      <c r="NT95" s="82"/>
      <c r="NU95" s="82"/>
      <c r="NV95" s="82"/>
      <c r="NW95" s="82"/>
      <c r="NX95" s="82"/>
      <c r="NY95" s="82"/>
      <c r="NZ95" s="82"/>
    </row>
    <row r="96" spans="1:390" ht="57.75" customHeight="1">
      <c r="A96" s="115"/>
      <c r="B96" s="209"/>
      <c r="C96" s="136" t="s">
        <v>50</v>
      </c>
      <c r="D96" s="136" t="s">
        <v>51</v>
      </c>
      <c r="E96" s="136" t="s">
        <v>54</v>
      </c>
      <c r="F96" s="130" t="s">
        <v>165</v>
      </c>
      <c r="G96" s="136">
        <v>621</v>
      </c>
      <c r="H96" s="134">
        <v>15635.2</v>
      </c>
      <c r="I96" s="134">
        <v>23363.9</v>
      </c>
      <c r="J96" s="134">
        <v>24383</v>
      </c>
      <c r="K96" s="135">
        <v>25677.200000000001</v>
      </c>
      <c r="L96" s="82"/>
      <c r="M96" s="82"/>
      <c r="N96" s="82"/>
      <c r="O96" s="82"/>
      <c r="P96" s="82"/>
      <c r="Q96" s="82"/>
      <c r="R96" s="82"/>
      <c r="S96" s="97"/>
      <c r="T96" s="97"/>
      <c r="U96" s="97"/>
      <c r="V96" s="97"/>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c r="EN96" s="82"/>
      <c r="EO96" s="82"/>
      <c r="EP96" s="82"/>
      <c r="EQ96" s="82"/>
      <c r="ER96" s="82"/>
      <c r="ES96" s="82"/>
      <c r="ET96" s="82"/>
      <c r="EU96" s="82"/>
      <c r="EV96" s="82"/>
      <c r="EW96" s="82"/>
      <c r="EX96" s="82"/>
      <c r="EY96" s="82"/>
      <c r="EZ96" s="82"/>
      <c r="FA96" s="82"/>
      <c r="FB96" s="82"/>
      <c r="FC96" s="82"/>
      <c r="FD96" s="82"/>
      <c r="FE96" s="82"/>
      <c r="FF96" s="82"/>
      <c r="FG96" s="82"/>
      <c r="FH96" s="82"/>
      <c r="FI96" s="82"/>
      <c r="FJ96" s="82"/>
      <c r="FK96" s="82"/>
      <c r="FL96" s="82"/>
      <c r="FM96" s="82"/>
      <c r="FN96" s="82"/>
      <c r="FO96" s="82"/>
      <c r="FP96" s="82"/>
      <c r="FQ96" s="82"/>
      <c r="FR96" s="82"/>
      <c r="FS96" s="82"/>
      <c r="FT96" s="82"/>
      <c r="FU96" s="82"/>
      <c r="FV96" s="82"/>
      <c r="FW96" s="82"/>
      <c r="FX96" s="82"/>
      <c r="FY96" s="82"/>
      <c r="FZ96" s="82"/>
      <c r="GA96" s="82"/>
      <c r="GB96" s="82"/>
      <c r="GC96" s="82"/>
      <c r="GD96" s="82"/>
      <c r="GE96" s="82"/>
      <c r="GF96" s="82"/>
      <c r="GG96" s="82"/>
      <c r="GH96" s="82"/>
      <c r="GI96" s="82"/>
      <c r="GJ96" s="82"/>
      <c r="GK96" s="82"/>
      <c r="GL96" s="82"/>
      <c r="GM96" s="82"/>
      <c r="GN96" s="82"/>
      <c r="GO96" s="82"/>
      <c r="GP96" s="82"/>
      <c r="GQ96" s="82"/>
      <c r="GR96" s="82"/>
      <c r="GS96" s="82"/>
      <c r="GT96" s="82"/>
      <c r="GU96" s="82"/>
      <c r="GV96" s="82"/>
      <c r="GW96" s="82"/>
      <c r="GX96" s="82"/>
      <c r="GY96" s="82"/>
      <c r="GZ96" s="82"/>
      <c r="HA96" s="82"/>
      <c r="HB96" s="82"/>
      <c r="HC96" s="82"/>
      <c r="HD96" s="82"/>
      <c r="HE96" s="82"/>
      <c r="HF96" s="82"/>
      <c r="HG96" s="82"/>
      <c r="HH96" s="82"/>
      <c r="HI96" s="82"/>
      <c r="HJ96" s="82"/>
      <c r="HK96" s="82"/>
      <c r="HL96" s="82"/>
      <c r="HM96" s="82"/>
      <c r="HN96" s="82"/>
      <c r="HO96" s="82"/>
      <c r="HP96" s="82"/>
      <c r="HQ96" s="82"/>
      <c r="HR96" s="82"/>
      <c r="HS96" s="82"/>
      <c r="HT96" s="82"/>
      <c r="HU96" s="82"/>
      <c r="HV96" s="82"/>
      <c r="HW96" s="82"/>
      <c r="HX96" s="82"/>
      <c r="HY96" s="82"/>
      <c r="HZ96" s="82"/>
      <c r="IA96" s="82"/>
      <c r="IB96" s="82"/>
      <c r="IC96" s="82"/>
      <c r="ID96" s="82"/>
      <c r="IE96" s="82"/>
      <c r="IF96" s="82"/>
      <c r="IG96" s="82"/>
      <c r="IH96" s="82"/>
      <c r="II96" s="82"/>
      <c r="IJ96" s="82"/>
      <c r="IK96" s="82"/>
      <c r="IL96" s="82"/>
      <c r="IM96" s="82"/>
      <c r="IN96" s="82"/>
      <c r="IO96" s="82"/>
      <c r="IP96" s="82"/>
      <c r="IQ96" s="82"/>
      <c r="IR96" s="82"/>
      <c r="IS96" s="82"/>
      <c r="IT96" s="82"/>
      <c r="IU96" s="82"/>
      <c r="IV96" s="82"/>
      <c r="IW96" s="82"/>
      <c r="IX96" s="82"/>
      <c r="IY96" s="82"/>
      <c r="IZ96" s="82"/>
      <c r="JA96" s="82"/>
      <c r="JB96" s="82"/>
      <c r="JC96" s="82"/>
      <c r="JD96" s="82"/>
      <c r="JE96" s="82"/>
      <c r="JF96" s="82"/>
      <c r="JG96" s="82"/>
      <c r="JH96" s="82"/>
      <c r="JI96" s="82"/>
      <c r="JJ96" s="82"/>
      <c r="JK96" s="82"/>
      <c r="JL96" s="82"/>
      <c r="JM96" s="82"/>
      <c r="JN96" s="82"/>
      <c r="JO96" s="82"/>
      <c r="JP96" s="82"/>
      <c r="JQ96" s="82"/>
      <c r="JR96" s="82"/>
      <c r="JS96" s="82"/>
      <c r="JT96" s="82"/>
      <c r="JU96" s="82"/>
      <c r="JV96" s="82"/>
      <c r="JW96" s="82"/>
      <c r="JX96" s="82"/>
      <c r="JY96" s="82"/>
      <c r="JZ96" s="82"/>
      <c r="KA96" s="82"/>
      <c r="KB96" s="82"/>
      <c r="KC96" s="82"/>
      <c r="KD96" s="82"/>
      <c r="KE96" s="82"/>
      <c r="KF96" s="82"/>
      <c r="KG96" s="82"/>
      <c r="KH96" s="82"/>
      <c r="KI96" s="82"/>
      <c r="KJ96" s="82"/>
      <c r="KK96" s="82"/>
      <c r="KL96" s="82"/>
      <c r="KM96" s="82"/>
      <c r="KN96" s="82"/>
      <c r="KO96" s="82"/>
      <c r="KP96" s="82"/>
      <c r="KQ96" s="82"/>
      <c r="KR96" s="82"/>
      <c r="KS96" s="82"/>
      <c r="KT96" s="82"/>
      <c r="KU96" s="82"/>
      <c r="KV96" s="82"/>
      <c r="KW96" s="82"/>
      <c r="KX96" s="82"/>
      <c r="KY96" s="82"/>
      <c r="KZ96" s="82"/>
      <c r="LA96" s="82"/>
      <c r="LB96" s="82"/>
      <c r="LC96" s="82"/>
      <c r="LD96" s="82"/>
      <c r="LE96" s="82"/>
      <c r="LF96" s="82"/>
      <c r="LG96" s="82"/>
      <c r="LH96" s="82"/>
      <c r="LI96" s="82"/>
      <c r="LJ96" s="82"/>
      <c r="LK96" s="82"/>
      <c r="LL96" s="82"/>
      <c r="LM96" s="82"/>
      <c r="LN96" s="82"/>
      <c r="LO96" s="82"/>
      <c r="LP96" s="82"/>
      <c r="LQ96" s="82"/>
      <c r="LR96" s="82"/>
      <c r="LS96" s="82"/>
      <c r="LT96" s="82"/>
      <c r="LU96" s="82"/>
      <c r="LV96" s="82"/>
      <c r="LW96" s="82"/>
      <c r="LX96" s="82"/>
      <c r="LY96" s="82"/>
      <c r="LZ96" s="82"/>
      <c r="MA96" s="82"/>
      <c r="MB96" s="82"/>
      <c r="MC96" s="82"/>
      <c r="MD96" s="82"/>
      <c r="ME96" s="82"/>
      <c r="MF96" s="82"/>
      <c r="MG96" s="82"/>
      <c r="MH96" s="82"/>
      <c r="MI96" s="82"/>
      <c r="MJ96" s="82"/>
      <c r="MK96" s="82"/>
      <c r="ML96" s="82"/>
      <c r="MM96" s="82"/>
      <c r="MN96" s="82"/>
      <c r="MO96" s="82"/>
      <c r="MP96" s="82"/>
      <c r="MQ96" s="82"/>
      <c r="MR96" s="82"/>
      <c r="MS96" s="82"/>
      <c r="MT96" s="82"/>
      <c r="MU96" s="82"/>
      <c r="MV96" s="82"/>
      <c r="MW96" s="82"/>
      <c r="MX96" s="82"/>
      <c r="MY96" s="82"/>
      <c r="MZ96" s="82"/>
      <c r="NA96" s="82"/>
      <c r="NB96" s="82"/>
      <c r="NC96" s="82"/>
      <c r="ND96" s="82"/>
      <c r="NE96" s="82"/>
      <c r="NF96" s="82"/>
      <c r="NG96" s="82"/>
      <c r="NH96" s="82"/>
      <c r="NI96" s="82"/>
      <c r="NJ96" s="82"/>
      <c r="NK96" s="82"/>
      <c r="NL96" s="82"/>
      <c r="NM96" s="82"/>
      <c r="NN96" s="82"/>
      <c r="NO96" s="82"/>
      <c r="NP96" s="82"/>
      <c r="NQ96" s="82"/>
      <c r="NR96" s="82"/>
      <c r="NS96" s="82"/>
      <c r="NT96" s="82"/>
      <c r="NU96" s="82"/>
      <c r="NV96" s="82"/>
      <c r="NW96" s="82"/>
      <c r="NX96" s="82"/>
      <c r="NY96" s="82"/>
      <c r="NZ96" s="82"/>
    </row>
    <row r="97" spans="1:390" ht="24" hidden="1" customHeight="1">
      <c r="A97" s="115"/>
      <c r="B97" s="210"/>
      <c r="C97" s="130"/>
      <c r="D97" s="130"/>
      <c r="E97" s="130"/>
      <c r="F97" s="130"/>
      <c r="G97" s="130"/>
      <c r="H97" s="134"/>
      <c r="I97" s="134"/>
      <c r="J97" s="134"/>
      <c r="K97" s="135"/>
      <c r="L97" s="82"/>
      <c r="M97" s="82"/>
      <c r="N97" s="82"/>
      <c r="O97" s="82"/>
      <c r="P97" s="82"/>
      <c r="Q97" s="82"/>
      <c r="R97" s="82"/>
      <c r="S97" s="97"/>
      <c r="T97" s="97"/>
      <c r="U97" s="97"/>
      <c r="V97" s="97"/>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c r="EN97" s="82"/>
      <c r="EO97" s="82"/>
      <c r="EP97" s="82"/>
      <c r="EQ97" s="82"/>
      <c r="ER97" s="82"/>
      <c r="ES97" s="82"/>
      <c r="ET97" s="82"/>
      <c r="EU97" s="82"/>
      <c r="EV97" s="82"/>
      <c r="EW97" s="82"/>
      <c r="EX97" s="82"/>
      <c r="EY97" s="82"/>
      <c r="EZ97" s="82"/>
      <c r="FA97" s="82"/>
      <c r="FB97" s="82"/>
      <c r="FC97" s="82"/>
      <c r="FD97" s="82"/>
      <c r="FE97" s="82"/>
      <c r="FF97" s="82"/>
      <c r="FG97" s="82"/>
      <c r="FH97" s="82"/>
      <c r="FI97" s="82"/>
      <c r="FJ97" s="82"/>
      <c r="FK97" s="82"/>
      <c r="FL97" s="82"/>
      <c r="FM97" s="82"/>
      <c r="FN97" s="82"/>
      <c r="FO97" s="82"/>
      <c r="FP97" s="82"/>
      <c r="FQ97" s="82"/>
      <c r="FR97" s="82"/>
      <c r="FS97" s="82"/>
      <c r="FT97" s="82"/>
      <c r="FU97" s="82"/>
      <c r="FV97" s="82"/>
      <c r="FW97" s="82"/>
      <c r="FX97" s="82"/>
      <c r="FY97" s="82"/>
      <c r="FZ97" s="82"/>
      <c r="GA97" s="82"/>
      <c r="GB97" s="82"/>
      <c r="GC97" s="82"/>
      <c r="GD97" s="82"/>
      <c r="GE97" s="82"/>
      <c r="GF97" s="82"/>
      <c r="GG97" s="82"/>
      <c r="GH97" s="82"/>
      <c r="GI97" s="82"/>
      <c r="GJ97" s="82"/>
      <c r="GK97" s="82"/>
      <c r="GL97" s="82"/>
      <c r="GM97" s="82"/>
      <c r="GN97" s="82"/>
      <c r="GO97" s="82"/>
      <c r="GP97" s="82"/>
      <c r="GQ97" s="82"/>
      <c r="GR97" s="82"/>
      <c r="GS97" s="82"/>
      <c r="GT97" s="82"/>
      <c r="GU97" s="82"/>
      <c r="GV97" s="82"/>
      <c r="GW97" s="82"/>
      <c r="GX97" s="82"/>
      <c r="GY97" s="82"/>
      <c r="GZ97" s="82"/>
      <c r="HA97" s="82"/>
      <c r="HB97" s="82"/>
      <c r="HC97" s="82"/>
      <c r="HD97" s="82"/>
      <c r="HE97" s="82"/>
      <c r="HF97" s="82"/>
      <c r="HG97" s="82"/>
      <c r="HH97" s="82"/>
      <c r="HI97" s="82"/>
      <c r="HJ97" s="82"/>
      <c r="HK97" s="82"/>
      <c r="HL97" s="82"/>
      <c r="HM97" s="82"/>
      <c r="HN97" s="82"/>
      <c r="HO97" s="82"/>
      <c r="HP97" s="82"/>
      <c r="HQ97" s="82"/>
      <c r="HR97" s="82"/>
      <c r="HS97" s="82"/>
      <c r="HT97" s="82"/>
      <c r="HU97" s="82"/>
      <c r="HV97" s="82"/>
      <c r="HW97" s="82"/>
      <c r="HX97" s="82"/>
      <c r="HY97" s="82"/>
      <c r="HZ97" s="82"/>
      <c r="IA97" s="82"/>
      <c r="IB97" s="82"/>
      <c r="IC97" s="82"/>
      <c r="ID97" s="82"/>
      <c r="IE97" s="82"/>
      <c r="IF97" s="82"/>
      <c r="IG97" s="82"/>
      <c r="IH97" s="82"/>
      <c r="II97" s="82"/>
      <c r="IJ97" s="82"/>
      <c r="IK97" s="82"/>
      <c r="IL97" s="82"/>
      <c r="IM97" s="82"/>
      <c r="IN97" s="82"/>
      <c r="IO97" s="82"/>
      <c r="IP97" s="82"/>
      <c r="IQ97" s="82"/>
      <c r="IR97" s="82"/>
      <c r="IS97" s="82"/>
      <c r="IT97" s="82"/>
      <c r="IU97" s="82"/>
      <c r="IV97" s="82"/>
      <c r="IW97" s="82"/>
      <c r="IX97" s="82"/>
      <c r="IY97" s="82"/>
      <c r="IZ97" s="82"/>
      <c r="JA97" s="82"/>
      <c r="JB97" s="82"/>
      <c r="JC97" s="82"/>
      <c r="JD97" s="82"/>
      <c r="JE97" s="82"/>
      <c r="JF97" s="82"/>
      <c r="JG97" s="82"/>
      <c r="JH97" s="82"/>
      <c r="JI97" s="82"/>
      <c r="JJ97" s="82"/>
      <c r="JK97" s="82"/>
      <c r="JL97" s="82"/>
      <c r="JM97" s="82"/>
      <c r="JN97" s="82"/>
      <c r="JO97" s="82"/>
      <c r="JP97" s="82"/>
      <c r="JQ97" s="82"/>
      <c r="JR97" s="82"/>
      <c r="JS97" s="82"/>
      <c r="JT97" s="82"/>
      <c r="JU97" s="82"/>
      <c r="JV97" s="82"/>
      <c r="JW97" s="82"/>
      <c r="JX97" s="82"/>
      <c r="JY97" s="82"/>
      <c r="JZ97" s="82"/>
      <c r="KA97" s="82"/>
      <c r="KB97" s="82"/>
      <c r="KC97" s="82"/>
      <c r="KD97" s="82"/>
      <c r="KE97" s="82"/>
      <c r="KF97" s="82"/>
      <c r="KG97" s="82"/>
      <c r="KH97" s="82"/>
      <c r="KI97" s="82"/>
      <c r="KJ97" s="82"/>
      <c r="KK97" s="82"/>
      <c r="KL97" s="82"/>
      <c r="KM97" s="82"/>
      <c r="KN97" s="82"/>
      <c r="KO97" s="82"/>
      <c r="KP97" s="82"/>
      <c r="KQ97" s="82"/>
      <c r="KR97" s="82"/>
      <c r="KS97" s="82"/>
      <c r="KT97" s="82"/>
      <c r="KU97" s="82"/>
      <c r="KV97" s="82"/>
      <c r="KW97" s="82"/>
      <c r="KX97" s="82"/>
      <c r="KY97" s="82"/>
      <c r="KZ97" s="82"/>
      <c r="LA97" s="82"/>
      <c r="LB97" s="82"/>
      <c r="LC97" s="82"/>
      <c r="LD97" s="82"/>
      <c r="LE97" s="82"/>
      <c r="LF97" s="82"/>
      <c r="LG97" s="82"/>
      <c r="LH97" s="82"/>
      <c r="LI97" s="82"/>
      <c r="LJ97" s="82"/>
      <c r="LK97" s="82"/>
      <c r="LL97" s="82"/>
      <c r="LM97" s="82"/>
      <c r="LN97" s="82"/>
      <c r="LO97" s="82"/>
      <c r="LP97" s="82"/>
      <c r="LQ97" s="82"/>
      <c r="LR97" s="82"/>
      <c r="LS97" s="82"/>
      <c r="LT97" s="82"/>
      <c r="LU97" s="82"/>
      <c r="LV97" s="82"/>
      <c r="LW97" s="82"/>
      <c r="LX97" s="82"/>
      <c r="LY97" s="82"/>
      <c r="LZ97" s="82"/>
      <c r="MA97" s="82"/>
      <c r="MB97" s="82"/>
      <c r="MC97" s="82"/>
      <c r="MD97" s="82"/>
      <c r="ME97" s="82"/>
      <c r="MF97" s="82"/>
      <c r="MG97" s="82"/>
      <c r="MH97" s="82"/>
      <c r="MI97" s="82"/>
      <c r="MJ97" s="82"/>
      <c r="MK97" s="82"/>
      <c r="ML97" s="82"/>
      <c r="MM97" s="82"/>
      <c r="MN97" s="82"/>
      <c r="MO97" s="82"/>
      <c r="MP97" s="82"/>
      <c r="MQ97" s="82"/>
      <c r="MR97" s="82"/>
      <c r="MS97" s="82"/>
      <c r="MT97" s="82"/>
      <c r="MU97" s="82"/>
      <c r="MV97" s="82"/>
      <c r="MW97" s="82"/>
      <c r="MX97" s="82"/>
      <c r="MY97" s="82"/>
      <c r="MZ97" s="82"/>
      <c r="NA97" s="82"/>
      <c r="NB97" s="82"/>
      <c r="NC97" s="82"/>
      <c r="ND97" s="82"/>
      <c r="NE97" s="82"/>
      <c r="NF97" s="82"/>
      <c r="NG97" s="82"/>
      <c r="NH97" s="82"/>
      <c r="NI97" s="82"/>
      <c r="NJ97" s="82"/>
      <c r="NK97" s="82"/>
      <c r="NL97" s="82"/>
      <c r="NM97" s="82"/>
      <c r="NN97" s="82"/>
      <c r="NO97" s="82"/>
      <c r="NP97" s="82"/>
      <c r="NQ97" s="82"/>
      <c r="NR97" s="82"/>
      <c r="NS97" s="82"/>
      <c r="NT97" s="82"/>
      <c r="NU97" s="82"/>
      <c r="NV97" s="82"/>
      <c r="NW97" s="82"/>
      <c r="NX97" s="82"/>
      <c r="NY97" s="82"/>
      <c r="NZ97" s="82"/>
    </row>
    <row r="98" spans="1:390" ht="24" customHeight="1">
      <c r="A98" s="115"/>
      <c r="B98" s="131" t="s">
        <v>12</v>
      </c>
      <c r="C98" s="132" t="s">
        <v>50</v>
      </c>
      <c r="D98" s="132" t="s">
        <v>51</v>
      </c>
      <c r="E98" s="132" t="s">
        <v>54</v>
      </c>
      <c r="F98" s="130" t="s">
        <v>165</v>
      </c>
      <c r="G98" s="132">
        <v>600</v>
      </c>
      <c r="H98" s="81">
        <f>H95+H96</f>
        <v>25277</v>
      </c>
      <c r="I98" s="81">
        <f t="shared" ref="I98:K98" si="65">I95+I96</f>
        <v>32651.100000000002</v>
      </c>
      <c r="J98" s="81">
        <f t="shared" si="65"/>
        <v>34220.400000000001</v>
      </c>
      <c r="K98" s="81">
        <f t="shared" si="65"/>
        <v>35919.599999999999</v>
      </c>
      <c r="L98" s="82"/>
      <c r="M98" s="82"/>
      <c r="N98" s="82"/>
      <c r="O98" s="82"/>
      <c r="P98" s="82"/>
      <c r="Q98" s="82"/>
      <c r="R98" s="82"/>
      <c r="S98" s="97"/>
      <c r="T98" s="97"/>
      <c r="U98" s="97"/>
      <c r="V98" s="97"/>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c r="DR98" s="82"/>
      <c r="DS98" s="82"/>
      <c r="DT98" s="82"/>
      <c r="DU98" s="82"/>
      <c r="DV98" s="82"/>
      <c r="DW98" s="82"/>
      <c r="DX98" s="82"/>
      <c r="DY98" s="82"/>
      <c r="DZ98" s="82"/>
      <c r="EA98" s="82"/>
      <c r="EB98" s="82"/>
      <c r="EC98" s="82"/>
      <c r="ED98" s="82"/>
      <c r="EE98" s="82"/>
      <c r="EF98" s="82"/>
      <c r="EG98" s="82"/>
      <c r="EH98" s="82"/>
      <c r="EI98" s="82"/>
      <c r="EJ98" s="82"/>
      <c r="EK98" s="82"/>
      <c r="EL98" s="82"/>
      <c r="EM98" s="82"/>
      <c r="EN98" s="82"/>
      <c r="EO98" s="82"/>
      <c r="EP98" s="82"/>
      <c r="EQ98" s="82"/>
      <c r="ER98" s="82"/>
      <c r="ES98" s="82"/>
      <c r="ET98" s="82"/>
      <c r="EU98" s="82"/>
      <c r="EV98" s="82"/>
      <c r="EW98" s="82"/>
      <c r="EX98" s="82"/>
      <c r="EY98" s="82"/>
      <c r="EZ98" s="82"/>
      <c r="FA98" s="82"/>
      <c r="FB98" s="82"/>
      <c r="FC98" s="82"/>
      <c r="FD98" s="82"/>
      <c r="FE98" s="82"/>
      <c r="FF98" s="82"/>
      <c r="FG98" s="82"/>
      <c r="FH98" s="82"/>
      <c r="FI98" s="82"/>
      <c r="FJ98" s="82"/>
      <c r="FK98" s="82"/>
      <c r="FL98" s="82"/>
      <c r="FM98" s="82"/>
      <c r="FN98" s="82"/>
      <c r="FO98" s="82"/>
      <c r="FP98" s="82"/>
      <c r="FQ98" s="82"/>
      <c r="FR98" s="82"/>
      <c r="FS98" s="82"/>
      <c r="FT98" s="82"/>
      <c r="FU98" s="82"/>
      <c r="FV98" s="82"/>
      <c r="FW98" s="82"/>
      <c r="FX98" s="82"/>
      <c r="FY98" s="82"/>
      <c r="FZ98" s="82"/>
      <c r="GA98" s="82"/>
      <c r="GB98" s="82"/>
      <c r="GC98" s="82"/>
      <c r="GD98" s="82"/>
      <c r="GE98" s="82"/>
      <c r="GF98" s="82"/>
      <c r="GG98" s="82"/>
      <c r="GH98" s="82"/>
      <c r="GI98" s="82"/>
      <c r="GJ98" s="82"/>
      <c r="GK98" s="82"/>
      <c r="GL98" s="82"/>
      <c r="GM98" s="82"/>
      <c r="GN98" s="82"/>
      <c r="GO98" s="82"/>
      <c r="GP98" s="82"/>
      <c r="GQ98" s="82"/>
      <c r="GR98" s="82"/>
      <c r="GS98" s="82"/>
      <c r="GT98" s="82"/>
      <c r="GU98" s="82"/>
      <c r="GV98" s="82"/>
      <c r="GW98" s="82"/>
      <c r="GX98" s="82"/>
      <c r="GY98" s="82"/>
      <c r="GZ98" s="82"/>
      <c r="HA98" s="82"/>
      <c r="HB98" s="82"/>
      <c r="HC98" s="82"/>
      <c r="HD98" s="82"/>
      <c r="HE98" s="82"/>
      <c r="HF98" s="82"/>
      <c r="HG98" s="82"/>
      <c r="HH98" s="82"/>
      <c r="HI98" s="82"/>
      <c r="HJ98" s="82"/>
      <c r="HK98" s="82"/>
      <c r="HL98" s="82"/>
      <c r="HM98" s="82"/>
      <c r="HN98" s="82"/>
      <c r="HO98" s="82"/>
      <c r="HP98" s="82"/>
      <c r="HQ98" s="82"/>
      <c r="HR98" s="82"/>
      <c r="HS98" s="82"/>
      <c r="HT98" s="82"/>
      <c r="HU98" s="82"/>
      <c r="HV98" s="82"/>
      <c r="HW98" s="82"/>
      <c r="HX98" s="82"/>
      <c r="HY98" s="82"/>
      <c r="HZ98" s="82"/>
      <c r="IA98" s="82"/>
      <c r="IB98" s="82"/>
      <c r="IC98" s="82"/>
      <c r="ID98" s="82"/>
      <c r="IE98" s="82"/>
      <c r="IF98" s="82"/>
      <c r="IG98" s="82"/>
      <c r="IH98" s="82"/>
      <c r="II98" s="82"/>
      <c r="IJ98" s="82"/>
      <c r="IK98" s="82"/>
      <c r="IL98" s="82"/>
      <c r="IM98" s="82"/>
      <c r="IN98" s="82"/>
      <c r="IO98" s="82"/>
      <c r="IP98" s="82"/>
      <c r="IQ98" s="82"/>
      <c r="IR98" s="82"/>
      <c r="IS98" s="82"/>
      <c r="IT98" s="82"/>
      <c r="IU98" s="82"/>
      <c r="IV98" s="82"/>
      <c r="IW98" s="82"/>
      <c r="IX98" s="82"/>
      <c r="IY98" s="82"/>
      <c r="IZ98" s="82"/>
      <c r="JA98" s="82"/>
      <c r="JB98" s="82"/>
      <c r="JC98" s="82"/>
      <c r="JD98" s="82"/>
      <c r="JE98" s="82"/>
      <c r="JF98" s="82"/>
      <c r="JG98" s="82"/>
      <c r="JH98" s="82"/>
      <c r="JI98" s="82"/>
      <c r="JJ98" s="82"/>
      <c r="JK98" s="82"/>
      <c r="JL98" s="82"/>
      <c r="JM98" s="82"/>
      <c r="JN98" s="82"/>
      <c r="JO98" s="82"/>
      <c r="JP98" s="82"/>
      <c r="JQ98" s="82"/>
      <c r="JR98" s="82"/>
      <c r="JS98" s="82"/>
      <c r="JT98" s="82"/>
      <c r="JU98" s="82"/>
      <c r="JV98" s="82"/>
      <c r="JW98" s="82"/>
      <c r="JX98" s="82"/>
      <c r="JY98" s="82"/>
      <c r="JZ98" s="82"/>
      <c r="KA98" s="82"/>
      <c r="KB98" s="82"/>
      <c r="KC98" s="82"/>
      <c r="KD98" s="82"/>
      <c r="KE98" s="82"/>
      <c r="KF98" s="82"/>
      <c r="KG98" s="82"/>
      <c r="KH98" s="82"/>
      <c r="KI98" s="82"/>
      <c r="KJ98" s="82"/>
      <c r="KK98" s="82"/>
      <c r="KL98" s="82"/>
      <c r="KM98" s="82"/>
      <c r="KN98" s="82"/>
      <c r="KO98" s="82"/>
      <c r="KP98" s="82"/>
      <c r="KQ98" s="82"/>
      <c r="KR98" s="82"/>
      <c r="KS98" s="82"/>
      <c r="KT98" s="82"/>
      <c r="KU98" s="82"/>
      <c r="KV98" s="82"/>
      <c r="KW98" s="82"/>
      <c r="KX98" s="82"/>
      <c r="KY98" s="82"/>
      <c r="KZ98" s="82"/>
      <c r="LA98" s="82"/>
      <c r="LB98" s="82"/>
      <c r="LC98" s="82"/>
      <c r="LD98" s="82"/>
      <c r="LE98" s="82"/>
      <c r="LF98" s="82"/>
      <c r="LG98" s="82"/>
      <c r="LH98" s="82"/>
      <c r="LI98" s="82"/>
      <c r="LJ98" s="82"/>
      <c r="LK98" s="82"/>
      <c r="LL98" s="82"/>
      <c r="LM98" s="82"/>
      <c r="LN98" s="82"/>
      <c r="LO98" s="82"/>
      <c r="LP98" s="82"/>
      <c r="LQ98" s="82"/>
      <c r="LR98" s="82"/>
      <c r="LS98" s="82"/>
      <c r="LT98" s="82"/>
      <c r="LU98" s="82"/>
      <c r="LV98" s="82"/>
      <c r="LW98" s="82"/>
      <c r="LX98" s="82"/>
      <c r="LY98" s="82"/>
      <c r="LZ98" s="82"/>
      <c r="MA98" s="82"/>
      <c r="MB98" s="82"/>
      <c r="MC98" s="82"/>
      <c r="MD98" s="82"/>
      <c r="ME98" s="82"/>
      <c r="MF98" s="82"/>
      <c r="MG98" s="82"/>
      <c r="MH98" s="82"/>
      <c r="MI98" s="82"/>
      <c r="MJ98" s="82"/>
      <c r="MK98" s="82"/>
      <c r="ML98" s="82"/>
      <c r="MM98" s="82"/>
      <c r="MN98" s="82"/>
      <c r="MO98" s="82"/>
      <c r="MP98" s="82"/>
      <c r="MQ98" s="82"/>
      <c r="MR98" s="82"/>
      <c r="MS98" s="82"/>
      <c r="MT98" s="82"/>
      <c r="MU98" s="82"/>
      <c r="MV98" s="82"/>
      <c r="MW98" s="82"/>
      <c r="MX98" s="82"/>
      <c r="MY98" s="82"/>
      <c r="MZ98" s="82"/>
      <c r="NA98" s="82"/>
      <c r="NB98" s="82"/>
      <c r="NC98" s="82"/>
      <c r="ND98" s="82"/>
      <c r="NE98" s="82"/>
      <c r="NF98" s="82"/>
      <c r="NG98" s="82"/>
      <c r="NH98" s="82"/>
      <c r="NI98" s="82"/>
      <c r="NJ98" s="82"/>
      <c r="NK98" s="82"/>
      <c r="NL98" s="82"/>
      <c r="NM98" s="82"/>
      <c r="NN98" s="82"/>
      <c r="NO98" s="82"/>
      <c r="NP98" s="82"/>
      <c r="NQ98" s="82"/>
      <c r="NR98" s="82"/>
      <c r="NS98" s="82"/>
      <c r="NT98" s="82"/>
      <c r="NU98" s="82"/>
      <c r="NV98" s="82"/>
      <c r="NW98" s="82"/>
      <c r="NX98" s="82"/>
      <c r="NY98" s="82"/>
      <c r="NZ98" s="82"/>
    </row>
    <row r="99" spans="1:390" ht="42" customHeight="1">
      <c r="A99" s="115"/>
      <c r="B99" s="192" t="s">
        <v>125</v>
      </c>
      <c r="C99" s="18" t="s">
        <v>50</v>
      </c>
      <c r="D99" s="18" t="s">
        <v>51</v>
      </c>
      <c r="E99" s="18" t="s">
        <v>69</v>
      </c>
      <c r="F99" s="18" t="s">
        <v>164</v>
      </c>
      <c r="G99" s="18" t="s">
        <v>57</v>
      </c>
      <c r="H99" s="81">
        <v>30736</v>
      </c>
      <c r="I99" s="81">
        <v>39058</v>
      </c>
      <c r="J99" s="81">
        <v>34880</v>
      </c>
      <c r="K99" s="81">
        <v>33943</v>
      </c>
      <c r="L99" s="82"/>
      <c r="M99" s="82"/>
      <c r="N99" s="82"/>
      <c r="O99" s="82"/>
      <c r="P99" s="82"/>
      <c r="Q99" s="82"/>
      <c r="R99" s="82"/>
      <c r="S99" s="97"/>
      <c r="T99" s="97"/>
      <c r="U99" s="97"/>
      <c r="V99" s="97"/>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82"/>
      <c r="DD99" s="82"/>
      <c r="DE99" s="82"/>
      <c r="DF99" s="82"/>
      <c r="DG99" s="82"/>
      <c r="DH99" s="82"/>
      <c r="DI99" s="82"/>
      <c r="DJ99" s="82"/>
      <c r="DK99" s="82"/>
      <c r="DL99" s="82"/>
      <c r="DM99" s="82"/>
      <c r="DN99" s="82"/>
      <c r="DO99" s="82"/>
      <c r="DP99" s="82"/>
      <c r="DQ99" s="82"/>
      <c r="DR99" s="82"/>
      <c r="DS99" s="82"/>
      <c r="DT99" s="82"/>
      <c r="DU99" s="82"/>
      <c r="DV99" s="82"/>
      <c r="DW99" s="82"/>
      <c r="DX99" s="82"/>
      <c r="DY99" s="82"/>
      <c r="DZ99" s="82"/>
      <c r="EA99" s="82"/>
      <c r="EB99" s="82"/>
      <c r="EC99" s="82"/>
      <c r="ED99" s="82"/>
      <c r="EE99" s="82"/>
      <c r="EF99" s="82"/>
      <c r="EG99" s="82"/>
      <c r="EH99" s="82"/>
      <c r="EI99" s="82"/>
      <c r="EJ99" s="82"/>
      <c r="EK99" s="82"/>
      <c r="EL99" s="82"/>
      <c r="EM99" s="82"/>
      <c r="EN99" s="82"/>
      <c r="EO99" s="82"/>
      <c r="EP99" s="82"/>
      <c r="EQ99" s="82"/>
      <c r="ER99" s="82"/>
      <c r="ES99" s="82"/>
      <c r="ET99" s="82"/>
      <c r="EU99" s="82"/>
      <c r="EV99" s="82"/>
      <c r="EW99" s="82"/>
      <c r="EX99" s="82"/>
      <c r="EY99" s="82"/>
      <c r="EZ99" s="82"/>
      <c r="FA99" s="82"/>
      <c r="FB99" s="82"/>
      <c r="FC99" s="82"/>
      <c r="FD99" s="82"/>
      <c r="FE99" s="82"/>
      <c r="FF99" s="82"/>
      <c r="FG99" s="82"/>
      <c r="FH99" s="82"/>
      <c r="FI99" s="82"/>
      <c r="FJ99" s="82"/>
      <c r="FK99" s="82"/>
      <c r="FL99" s="82"/>
      <c r="FM99" s="82"/>
      <c r="FN99" s="82"/>
      <c r="FO99" s="82"/>
      <c r="FP99" s="82"/>
      <c r="FQ99" s="82"/>
      <c r="FR99" s="82"/>
      <c r="FS99" s="82"/>
      <c r="FT99" s="82"/>
      <c r="FU99" s="82"/>
      <c r="FV99" s="82"/>
      <c r="FW99" s="82"/>
      <c r="FX99" s="82"/>
      <c r="FY99" s="82"/>
      <c r="FZ99" s="82"/>
      <c r="GA99" s="82"/>
      <c r="GB99" s="82"/>
      <c r="GC99" s="82"/>
      <c r="GD99" s="82"/>
      <c r="GE99" s="82"/>
      <c r="GF99" s="82"/>
      <c r="GG99" s="82"/>
      <c r="GH99" s="82"/>
      <c r="GI99" s="82"/>
      <c r="GJ99" s="82"/>
      <c r="GK99" s="82"/>
      <c r="GL99" s="82"/>
      <c r="GM99" s="82"/>
      <c r="GN99" s="82"/>
      <c r="GO99" s="82"/>
      <c r="GP99" s="82"/>
      <c r="GQ99" s="82"/>
      <c r="GR99" s="82"/>
      <c r="GS99" s="82"/>
      <c r="GT99" s="82"/>
      <c r="GU99" s="82"/>
      <c r="GV99" s="82"/>
      <c r="GW99" s="82"/>
      <c r="GX99" s="82"/>
      <c r="GY99" s="82"/>
      <c r="GZ99" s="82"/>
      <c r="HA99" s="82"/>
      <c r="HB99" s="82"/>
      <c r="HC99" s="82"/>
      <c r="HD99" s="82"/>
      <c r="HE99" s="82"/>
      <c r="HF99" s="82"/>
      <c r="HG99" s="82"/>
      <c r="HH99" s="82"/>
      <c r="HI99" s="82"/>
      <c r="HJ99" s="82"/>
      <c r="HK99" s="82"/>
      <c r="HL99" s="82"/>
      <c r="HM99" s="82"/>
      <c r="HN99" s="82"/>
      <c r="HO99" s="82"/>
      <c r="HP99" s="82"/>
      <c r="HQ99" s="82"/>
      <c r="HR99" s="82"/>
      <c r="HS99" s="82"/>
      <c r="HT99" s="82"/>
      <c r="HU99" s="82"/>
      <c r="HV99" s="82"/>
      <c r="HW99" s="82"/>
      <c r="HX99" s="82"/>
      <c r="HY99" s="82"/>
      <c r="HZ99" s="82"/>
      <c r="IA99" s="82"/>
      <c r="IB99" s="82"/>
      <c r="IC99" s="82"/>
      <c r="ID99" s="82"/>
      <c r="IE99" s="82"/>
      <c r="IF99" s="82"/>
      <c r="IG99" s="82"/>
      <c r="IH99" s="82"/>
      <c r="II99" s="82"/>
      <c r="IJ99" s="82"/>
      <c r="IK99" s="82"/>
      <c r="IL99" s="82"/>
      <c r="IM99" s="82"/>
      <c r="IN99" s="82"/>
      <c r="IO99" s="82"/>
      <c r="IP99" s="82"/>
      <c r="IQ99" s="82"/>
      <c r="IR99" s="82"/>
      <c r="IS99" s="82"/>
      <c r="IT99" s="82"/>
      <c r="IU99" s="82"/>
      <c r="IV99" s="82"/>
      <c r="IW99" s="82"/>
      <c r="IX99" s="82"/>
      <c r="IY99" s="82"/>
      <c r="IZ99" s="82"/>
      <c r="JA99" s="82"/>
      <c r="JB99" s="82"/>
      <c r="JC99" s="82"/>
      <c r="JD99" s="82"/>
      <c r="JE99" s="82"/>
      <c r="JF99" s="82"/>
      <c r="JG99" s="82"/>
      <c r="JH99" s="82"/>
      <c r="JI99" s="82"/>
      <c r="JJ99" s="82"/>
      <c r="JK99" s="82"/>
      <c r="JL99" s="82"/>
      <c r="JM99" s="82"/>
      <c r="JN99" s="82"/>
      <c r="JO99" s="82"/>
      <c r="JP99" s="82"/>
      <c r="JQ99" s="82"/>
      <c r="JR99" s="82"/>
      <c r="JS99" s="82"/>
      <c r="JT99" s="82"/>
      <c r="JU99" s="82"/>
      <c r="JV99" s="82"/>
      <c r="JW99" s="82"/>
      <c r="JX99" s="82"/>
      <c r="JY99" s="82"/>
      <c r="JZ99" s="82"/>
      <c r="KA99" s="82"/>
      <c r="KB99" s="82"/>
      <c r="KC99" s="82"/>
      <c r="KD99" s="82"/>
      <c r="KE99" s="82"/>
      <c r="KF99" s="82"/>
      <c r="KG99" s="82"/>
      <c r="KH99" s="82"/>
      <c r="KI99" s="82"/>
      <c r="KJ99" s="82"/>
      <c r="KK99" s="82"/>
      <c r="KL99" s="82"/>
      <c r="KM99" s="82"/>
      <c r="KN99" s="82"/>
      <c r="KO99" s="82"/>
      <c r="KP99" s="82"/>
      <c r="KQ99" s="82"/>
      <c r="KR99" s="82"/>
      <c r="KS99" s="82"/>
      <c r="KT99" s="82"/>
      <c r="KU99" s="82"/>
      <c r="KV99" s="82"/>
      <c r="KW99" s="82"/>
      <c r="KX99" s="82"/>
      <c r="KY99" s="82"/>
      <c r="KZ99" s="82"/>
      <c r="LA99" s="82"/>
      <c r="LB99" s="82"/>
      <c r="LC99" s="82"/>
      <c r="LD99" s="82"/>
      <c r="LE99" s="82"/>
      <c r="LF99" s="82"/>
      <c r="LG99" s="82"/>
      <c r="LH99" s="82"/>
      <c r="LI99" s="82"/>
      <c r="LJ99" s="82"/>
      <c r="LK99" s="82"/>
      <c r="LL99" s="82"/>
      <c r="LM99" s="82"/>
      <c r="LN99" s="82"/>
      <c r="LO99" s="82"/>
      <c r="LP99" s="82"/>
      <c r="LQ99" s="82"/>
      <c r="LR99" s="82"/>
      <c r="LS99" s="82"/>
      <c r="LT99" s="82"/>
      <c r="LU99" s="82"/>
      <c r="LV99" s="82"/>
      <c r="LW99" s="82"/>
      <c r="LX99" s="82"/>
      <c r="LY99" s="82"/>
      <c r="LZ99" s="82"/>
      <c r="MA99" s="82"/>
      <c r="MB99" s="82"/>
      <c r="MC99" s="82"/>
      <c r="MD99" s="82"/>
      <c r="ME99" s="82"/>
      <c r="MF99" s="82"/>
      <c r="MG99" s="82"/>
      <c r="MH99" s="82"/>
      <c r="MI99" s="82"/>
      <c r="MJ99" s="82"/>
      <c r="MK99" s="82"/>
      <c r="ML99" s="82"/>
      <c r="MM99" s="82"/>
      <c r="MN99" s="82"/>
      <c r="MO99" s="82"/>
      <c r="MP99" s="82"/>
      <c r="MQ99" s="82"/>
      <c r="MR99" s="82"/>
      <c r="MS99" s="82"/>
      <c r="MT99" s="82"/>
      <c r="MU99" s="82"/>
      <c r="MV99" s="82"/>
      <c r="MW99" s="82"/>
      <c r="MX99" s="82"/>
      <c r="MY99" s="82"/>
      <c r="MZ99" s="82"/>
      <c r="NA99" s="82"/>
      <c r="NB99" s="82"/>
      <c r="NC99" s="82"/>
      <c r="ND99" s="82"/>
      <c r="NE99" s="82"/>
      <c r="NF99" s="82"/>
      <c r="NG99" s="82"/>
      <c r="NH99" s="82"/>
      <c r="NI99" s="82"/>
      <c r="NJ99" s="82"/>
      <c r="NK99" s="82"/>
      <c r="NL99" s="82"/>
      <c r="NM99" s="82"/>
      <c r="NN99" s="82"/>
      <c r="NO99" s="82"/>
      <c r="NP99" s="82"/>
      <c r="NQ99" s="82"/>
      <c r="NR99" s="82"/>
      <c r="NS99" s="82"/>
      <c r="NT99" s="82"/>
      <c r="NU99" s="82"/>
      <c r="NV99" s="82"/>
      <c r="NW99" s="82"/>
      <c r="NX99" s="82"/>
      <c r="NY99" s="82"/>
      <c r="NZ99" s="82"/>
    </row>
    <row r="100" spans="1:390" ht="33.75" hidden="1" customHeight="1">
      <c r="A100" s="115"/>
      <c r="B100" s="193"/>
      <c r="C100" s="18"/>
      <c r="D100" s="18"/>
      <c r="E100" s="18"/>
      <c r="F100" s="18"/>
      <c r="G100" s="18"/>
      <c r="H100" s="81"/>
      <c r="I100" s="81"/>
      <c r="J100" s="81"/>
      <c r="K100" s="81"/>
      <c r="L100" s="82"/>
      <c r="M100" s="82"/>
      <c r="N100" s="82"/>
      <c r="O100" s="82"/>
      <c r="P100" s="82"/>
      <c r="Q100" s="82"/>
      <c r="R100" s="82"/>
      <c r="S100" s="97"/>
      <c r="T100" s="97"/>
      <c r="U100" s="97"/>
      <c r="V100" s="97"/>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c r="DC100" s="82"/>
      <c r="DD100" s="82"/>
      <c r="DE100" s="82"/>
      <c r="DF100" s="82"/>
      <c r="DG100" s="82"/>
      <c r="DH100" s="82"/>
      <c r="DI100" s="82"/>
      <c r="DJ100" s="82"/>
      <c r="DK100" s="82"/>
      <c r="DL100" s="82"/>
      <c r="DM100" s="82"/>
      <c r="DN100" s="82"/>
      <c r="DO100" s="82"/>
      <c r="DP100" s="82"/>
      <c r="DQ100" s="82"/>
      <c r="DR100" s="82"/>
      <c r="DS100" s="82"/>
      <c r="DT100" s="82"/>
      <c r="DU100" s="82"/>
      <c r="DV100" s="82"/>
      <c r="DW100" s="82"/>
      <c r="DX100" s="82"/>
      <c r="DY100" s="82"/>
      <c r="DZ100" s="82"/>
      <c r="EA100" s="82"/>
      <c r="EB100" s="82"/>
      <c r="EC100" s="82"/>
      <c r="ED100" s="82"/>
      <c r="EE100" s="82"/>
      <c r="EF100" s="82"/>
      <c r="EG100" s="82"/>
      <c r="EH100" s="82"/>
      <c r="EI100" s="82"/>
      <c r="EJ100" s="82"/>
      <c r="EK100" s="82"/>
      <c r="EL100" s="82"/>
      <c r="EM100" s="82"/>
      <c r="EN100" s="82"/>
      <c r="EO100" s="82"/>
      <c r="EP100" s="82"/>
      <c r="EQ100" s="82"/>
      <c r="ER100" s="82"/>
      <c r="ES100" s="82"/>
      <c r="ET100" s="82"/>
      <c r="EU100" s="82"/>
      <c r="EV100" s="82"/>
      <c r="EW100" s="82"/>
      <c r="EX100" s="82"/>
      <c r="EY100" s="82"/>
      <c r="EZ100" s="82"/>
      <c r="FA100" s="82"/>
      <c r="FB100" s="82"/>
      <c r="FC100" s="82"/>
      <c r="FD100" s="82"/>
      <c r="FE100" s="82"/>
      <c r="FF100" s="82"/>
      <c r="FG100" s="82"/>
      <c r="FH100" s="82"/>
      <c r="FI100" s="82"/>
      <c r="FJ100" s="82"/>
      <c r="FK100" s="82"/>
      <c r="FL100" s="82"/>
      <c r="FM100" s="82"/>
      <c r="FN100" s="82"/>
      <c r="FO100" s="82"/>
      <c r="FP100" s="82"/>
      <c r="FQ100" s="82"/>
      <c r="FR100" s="82"/>
      <c r="FS100" s="82"/>
      <c r="FT100" s="82"/>
      <c r="FU100" s="82"/>
      <c r="FV100" s="82"/>
      <c r="FW100" s="82"/>
      <c r="FX100" s="82"/>
      <c r="FY100" s="82"/>
      <c r="FZ100" s="82"/>
      <c r="GA100" s="82"/>
      <c r="GB100" s="82"/>
      <c r="GC100" s="82"/>
      <c r="GD100" s="82"/>
      <c r="GE100" s="82"/>
      <c r="GF100" s="82"/>
      <c r="GG100" s="82"/>
      <c r="GH100" s="82"/>
      <c r="GI100" s="82"/>
      <c r="GJ100" s="82"/>
      <c r="GK100" s="82"/>
      <c r="GL100" s="82"/>
      <c r="GM100" s="82"/>
      <c r="GN100" s="82"/>
      <c r="GO100" s="82"/>
      <c r="GP100" s="82"/>
      <c r="GQ100" s="82"/>
      <c r="GR100" s="82"/>
      <c r="GS100" s="82"/>
      <c r="GT100" s="82"/>
      <c r="GU100" s="82"/>
      <c r="GV100" s="82"/>
      <c r="GW100" s="82"/>
      <c r="GX100" s="82"/>
      <c r="GY100" s="82"/>
      <c r="GZ100" s="82"/>
      <c r="HA100" s="82"/>
      <c r="HB100" s="82"/>
      <c r="HC100" s="82"/>
      <c r="HD100" s="82"/>
      <c r="HE100" s="82"/>
      <c r="HF100" s="82"/>
      <c r="HG100" s="82"/>
      <c r="HH100" s="82"/>
      <c r="HI100" s="82"/>
      <c r="HJ100" s="82"/>
      <c r="HK100" s="82"/>
      <c r="HL100" s="82"/>
      <c r="HM100" s="82"/>
      <c r="HN100" s="82"/>
      <c r="HO100" s="82"/>
      <c r="HP100" s="82"/>
      <c r="HQ100" s="82"/>
      <c r="HR100" s="82"/>
      <c r="HS100" s="82"/>
      <c r="HT100" s="82"/>
      <c r="HU100" s="82"/>
      <c r="HV100" s="82"/>
      <c r="HW100" s="82"/>
      <c r="HX100" s="82"/>
      <c r="HY100" s="82"/>
      <c r="HZ100" s="82"/>
      <c r="IA100" s="82"/>
      <c r="IB100" s="82"/>
      <c r="IC100" s="82"/>
      <c r="ID100" s="82"/>
      <c r="IE100" s="82"/>
      <c r="IF100" s="82"/>
      <c r="IG100" s="82"/>
      <c r="IH100" s="82"/>
      <c r="II100" s="82"/>
      <c r="IJ100" s="82"/>
      <c r="IK100" s="82"/>
      <c r="IL100" s="82"/>
      <c r="IM100" s="82"/>
      <c r="IN100" s="82"/>
      <c r="IO100" s="82"/>
      <c r="IP100" s="82"/>
      <c r="IQ100" s="82"/>
      <c r="IR100" s="82"/>
      <c r="IS100" s="82"/>
      <c r="IT100" s="82"/>
      <c r="IU100" s="82"/>
      <c r="IV100" s="82"/>
      <c r="IW100" s="82"/>
      <c r="IX100" s="82"/>
      <c r="IY100" s="82"/>
      <c r="IZ100" s="82"/>
      <c r="JA100" s="82"/>
      <c r="JB100" s="82"/>
      <c r="JC100" s="82"/>
      <c r="JD100" s="82"/>
      <c r="JE100" s="82"/>
      <c r="JF100" s="82"/>
      <c r="JG100" s="82"/>
      <c r="JH100" s="82"/>
      <c r="JI100" s="82"/>
      <c r="JJ100" s="82"/>
      <c r="JK100" s="82"/>
      <c r="JL100" s="82"/>
      <c r="JM100" s="82"/>
      <c r="JN100" s="82"/>
      <c r="JO100" s="82"/>
      <c r="JP100" s="82"/>
      <c r="JQ100" s="82"/>
      <c r="JR100" s="82"/>
      <c r="JS100" s="82"/>
      <c r="JT100" s="82"/>
      <c r="JU100" s="82"/>
      <c r="JV100" s="82"/>
      <c r="JW100" s="82"/>
      <c r="JX100" s="82"/>
      <c r="JY100" s="82"/>
      <c r="JZ100" s="82"/>
      <c r="KA100" s="82"/>
      <c r="KB100" s="82"/>
      <c r="KC100" s="82"/>
      <c r="KD100" s="82"/>
      <c r="KE100" s="82"/>
      <c r="KF100" s="82"/>
      <c r="KG100" s="82"/>
      <c r="KH100" s="82"/>
      <c r="KI100" s="82"/>
      <c r="KJ100" s="82"/>
      <c r="KK100" s="82"/>
      <c r="KL100" s="82"/>
      <c r="KM100" s="82"/>
      <c r="KN100" s="82"/>
      <c r="KO100" s="82"/>
      <c r="KP100" s="82"/>
      <c r="KQ100" s="82"/>
      <c r="KR100" s="82"/>
      <c r="KS100" s="82"/>
      <c r="KT100" s="82"/>
      <c r="KU100" s="82"/>
      <c r="KV100" s="82"/>
      <c r="KW100" s="82"/>
      <c r="KX100" s="82"/>
      <c r="KY100" s="82"/>
      <c r="KZ100" s="82"/>
      <c r="LA100" s="82"/>
      <c r="LB100" s="82"/>
      <c r="LC100" s="82"/>
      <c r="LD100" s="82"/>
      <c r="LE100" s="82"/>
      <c r="LF100" s="82"/>
      <c r="LG100" s="82"/>
      <c r="LH100" s="82"/>
      <c r="LI100" s="82"/>
      <c r="LJ100" s="82"/>
      <c r="LK100" s="82"/>
      <c r="LL100" s="82"/>
      <c r="LM100" s="82"/>
      <c r="LN100" s="82"/>
      <c r="LO100" s="82"/>
      <c r="LP100" s="82"/>
      <c r="LQ100" s="82"/>
      <c r="LR100" s="82"/>
      <c r="LS100" s="82"/>
      <c r="LT100" s="82"/>
      <c r="LU100" s="82"/>
      <c r="LV100" s="82"/>
      <c r="LW100" s="82"/>
      <c r="LX100" s="82"/>
      <c r="LY100" s="82"/>
      <c r="LZ100" s="82"/>
      <c r="MA100" s="82"/>
      <c r="MB100" s="82"/>
      <c r="MC100" s="82"/>
      <c r="MD100" s="82"/>
      <c r="ME100" s="82"/>
      <c r="MF100" s="82"/>
      <c r="MG100" s="82"/>
      <c r="MH100" s="82"/>
      <c r="MI100" s="82"/>
      <c r="MJ100" s="82"/>
      <c r="MK100" s="82"/>
      <c r="ML100" s="82"/>
      <c r="MM100" s="82"/>
      <c r="MN100" s="82"/>
      <c r="MO100" s="82"/>
      <c r="MP100" s="82"/>
      <c r="MQ100" s="82"/>
      <c r="MR100" s="82"/>
      <c r="MS100" s="82"/>
      <c r="MT100" s="82"/>
      <c r="MU100" s="82"/>
      <c r="MV100" s="82"/>
      <c r="MW100" s="82"/>
      <c r="MX100" s="82"/>
      <c r="MY100" s="82"/>
      <c r="MZ100" s="82"/>
      <c r="NA100" s="82"/>
      <c r="NB100" s="82"/>
      <c r="NC100" s="82"/>
      <c r="ND100" s="82"/>
      <c r="NE100" s="82"/>
      <c r="NF100" s="82"/>
      <c r="NG100" s="82"/>
      <c r="NH100" s="82"/>
      <c r="NI100" s="82"/>
      <c r="NJ100" s="82"/>
      <c r="NK100" s="82"/>
      <c r="NL100" s="82"/>
      <c r="NM100" s="82"/>
      <c r="NN100" s="82"/>
      <c r="NO100" s="82"/>
      <c r="NP100" s="82"/>
      <c r="NQ100" s="82"/>
      <c r="NR100" s="82"/>
      <c r="NS100" s="82"/>
      <c r="NT100" s="82"/>
      <c r="NU100" s="82"/>
      <c r="NV100" s="82"/>
      <c r="NW100" s="82"/>
      <c r="NX100" s="82"/>
      <c r="NY100" s="82"/>
      <c r="NZ100" s="82"/>
    </row>
    <row r="101" spans="1:390" ht="24.75" customHeight="1">
      <c r="A101" s="115"/>
      <c r="B101" s="202" t="s">
        <v>12</v>
      </c>
      <c r="C101" s="203"/>
      <c r="D101" s="203"/>
      <c r="E101" s="203"/>
      <c r="F101" s="203"/>
      <c r="G101" s="204"/>
      <c r="H101" s="81">
        <f>H99+H100</f>
        <v>30736</v>
      </c>
      <c r="I101" s="81">
        <f>I99+I100</f>
        <v>39058</v>
      </c>
      <c r="J101" s="81">
        <f>J99+J100</f>
        <v>34880</v>
      </c>
      <c r="K101" s="81">
        <f>K99+K100</f>
        <v>33943</v>
      </c>
      <c r="L101" s="82"/>
      <c r="M101" s="82"/>
      <c r="N101" s="82"/>
      <c r="O101" s="82"/>
      <c r="P101" s="82"/>
      <c r="Q101" s="82"/>
      <c r="R101" s="82"/>
      <c r="S101" s="97"/>
      <c r="T101" s="97"/>
      <c r="U101" s="97"/>
      <c r="V101" s="97"/>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c r="DQ101" s="82"/>
      <c r="DR101" s="82"/>
      <c r="DS101" s="82"/>
      <c r="DT101" s="82"/>
      <c r="DU101" s="82"/>
      <c r="DV101" s="82"/>
      <c r="DW101" s="82"/>
      <c r="DX101" s="82"/>
      <c r="DY101" s="82"/>
      <c r="DZ101" s="82"/>
      <c r="EA101" s="82"/>
      <c r="EB101" s="82"/>
      <c r="EC101" s="82"/>
      <c r="ED101" s="82"/>
      <c r="EE101" s="82"/>
      <c r="EF101" s="82"/>
      <c r="EG101" s="82"/>
      <c r="EH101" s="82"/>
      <c r="EI101" s="82"/>
      <c r="EJ101" s="82"/>
      <c r="EK101" s="82"/>
      <c r="EL101" s="82"/>
      <c r="EM101" s="82"/>
      <c r="EN101" s="82"/>
      <c r="EO101" s="82"/>
      <c r="EP101" s="82"/>
      <c r="EQ101" s="82"/>
      <c r="ER101" s="82"/>
      <c r="ES101" s="82"/>
      <c r="ET101" s="82"/>
      <c r="EU101" s="82"/>
      <c r="EV101" s="82"/>
      <c r="EW101" s="82"/>
      <c r="EX101" s="82"/>
      <c r="EY101" s="82"/>
      <c r="EZ101" s="82"/>
      <c r="FA101" s="82"/>
      <c r="FB101" s="82"/>
      <c r="FC101" s="82"/>
      <c r="FD101" s="82"/>
      <c r="FE101" s="82"/>
      <c r="FF101" s="82"/>
      <c r="FG101" s="82"/>
      <c r="FH101" s="82"/>
      <c r="FI101" s="82"/>
      <c r="FJ101" s="82"/>
      <c r="FK101" s="82"/>
      <c r="FL101" s="82"/>
      <c r="FM101" s="82"/>
      <c r="FN101" s="82"/>
      <c r="FO101" s="82"/>
      <c r="FP101" s="82"/>
      <c r="FQ101" s="82"/>
      <c r="FR101" s="82"/>
      <c r="FS101" s="82"/>
      <c r="FT101" s="82"/>
      <c r="FU101" s="82"/>
      <c r="FV101" s="82"/>
      <c r="FW101" s="82"/>
      <c r="FX101" s="82"/>
      <c r="FY101" s="82"/>
      <c r="FZ101" s="82"/>
      <c r="GA101" s="82"/>
      <c r="GB101" s="82"/>
      <c r="GC101" s="82"/>
      <c r="GD101" s="82"/>
      <c r="GE101" s="82"/>
      <c r="GF101" s="82"/>
      <c r="GG101" s="82"/>
      <c r="GH101" s="82"/>
      <c r="GI101" s="82"/>
      <c r="GJ101" s="82"/>
      <c r="GK101" s="82"/>
      <c r="GL101" s="82"/>
      <c r="GM101" s="82"/>
      <c r="GN101" s="82"/>
      <c r="GO101" s="82"/>
      <c r="GP101" s="82"/>
      <c r="GQ101" s="82"/>
      <c r="GR101" s="82"/>
      <c r="GS101" s="82"/>
      <c r="GT101" s="82"/>
      <c r="GU101" s="82"/>
      <c r="GV101" s="82"/>
      <c r="GW101" s="82"/>
      <c r="GX101" s="82"/>
      <c r="GY101" s="82"/>
      <c r="GZ101" s="82"/>
      <c r="HA101" s="82"/>
      <c r="HB101" s="82"/>
      <c r="HC101" s="82"/>
      <c r="HD101" s="82"/>
      <c r="HE101" s="82"/>
      <c r="HF101" s="82"/>
      <c r="HG101" s="82"/>
      <c r="HH101" s="82"/>
      <c r="HI101" s="82"/>
      <c r="HJ101" s="82"/>
      <c r="HK101" s="82"/>
      <c r="HL101" s="82"/>
      <c r="HM101" s="82"/>
      <c r="HN101" s="82"/>
      <c r="HO101" s="82"/>
      <c r="HP101" s="82"/>
      <c r="HQ101" s="82"/>
      <c r="HR101" s="82"/>
      <c r="HS101" s="82"/>
      <c r="HT101" s="82"/>
      <c r="HU101" s="82"/>
      <c r="HV101" s="82"/>
      <c r="HW101" s="82"/>
      <c r="HX101" s="82"/>
      <c r="HY101" s="82"/>
      <c r="HZ101" s="82"/>
      <c r="IA101" s="82"/>
      <c r="IB101" s="82"/>
      <c r="IC101" s="82"/>
      <c r="ID101" s="82"/>
      <c r="IE101" s="82"/>
      <c r="IF101" s="82"/>
      <c r="IG101" s="82"/>
      <c r="IH101" s="82"/>
      <c r="II101" s="82"/>
      <c r="IJ101" s="82"/>
      <c r="IK101" s="82"/>
      <c r="IL101" s="82"/>
      <c r="IM101" s="82"/>
      <c r="IN101" s="82"/>
      <c r="IO101" s="82"/>
      <c r="IP101" s="82"/>
      <c r="IQ101" s="82"/>
      <c r="IR101" s="82"/>
      <c r="IS101" s="82"/>
      <c r="IT101" s="82"/>
      <c r="IU101" s="82"/>
      <c r="IV101" s="82"/>
      <c r="IW101" s="82"/>
      <c r="IX101" s="82"/>
      <c r="IY101" s="82"/>
      <c r="IZ101" s="82"/>
      <c r="JA101" s="82"/>
      <c r="JB101" s="82"/>
      <c r="JC101" s="82"/>
      <c r="JD101" s="82"/>
      <c r="JE101" s="82"/>
      <c r="JF101" s="82"/>
      <c r="JG101" s="82"/>
      <c r="JH101" s="82"/>
      <c r="JI101" s="82"/>
      <c r="JJ101" s="82"/>
      <c r="JK101" s="82"/>
      <c r="JL101" s="82"/>
      <c r="JM101" s="82"/>
      <c r="JN101" s="82"/>
      <c r="JO101" s="82"/>
      <c r="JP101" s="82"/>
      <c r="JQ101" s="82"/>
      <c r="JR101" s="82"/>
      <c r="JS101" s="82"/>
      <c r="JT101" s="82"/>
      <c r="JU101" s="82"/>
      <c r="JV101" s="82"/>
      <c r="JW101" s="82"/>
      <c r="JX101" s="82"/>
      <c r="JY101" s="82"/>
      <c r="JZ101" s="82"/>
      <c r="KA101" s="82"/>
      <c r="KB101" s="82"/>
      <c r="KC101" s="82"/>
      <c r="KD101" s="82"/>
      <c r="KE101" s="82"/>
      <c r="KF101" s="82"/>
      <c r="KG101" s="82"/>
      <c r="KH101" s="82"/>
      <c r="KI101" s="82"/>
      <c r="KJ101" s="82"/>
      <c r="KK101" s="82"/>
      <c r="KL101" s="82"/>
      <c r="KM101" s="82"/>
      <c r="KN101" s="82"/>
      <c r="KO101" s="82"/>
      <c r="KP101" s="82"/>
      <c r="KQ101" s="82"/>
      <c r="KR101" s="82"/>
      <c r="KS101" s="82"/>
      <c r="KT101" s="82"/>
      <c r="KU101" s="82"/>
      <c r="KV101" s="82"/>
      <c r="KW101" s="82"/>
      <c r="KX101" s="82"/>
      <c r="KY101" s="82"/>
      <c r="KZ101" s="82"/>
      <c r="LA101" s="82"/>
      <c r="LB101" s="82"/>
      <c r="LC101" s="82"/>
      <c r="LD101" s="82"/>
      <c r="LE101" s="82"/>
      <c r="LF101" s="82"/>
      <c r="LG101" s="82"/>
      <c r="LH101" s="82"/>
      <c r="LI101" s="82"/>
      <c r="LJ101" s="82"/>
      <c r="LK101" s="82"/>
      <c r="LL101" s="82"/>
      <c r="LM101" s="82"/>
      <c r="LN101" s="82"/>
      <c r="LO101" s="82"/>
      <c r="LP101" s="82"/>
      <c r="LQ101" s="82"/>
      <c r="LR101" s="82"/>
      <c r="LS101" s="82"/>
      <c r="LT101" s="82"/>
      <c r="LU101" s="82"/>
      <c r="LV101" s="82"/>
      <c r="LW101" s="82"/>
      <c r="LX101" s="82"/>
      <c r="LY101" s="82"/>
      <c r="LZ101" s="82"/>
      <c r="MA101" s="82"/>
      <c r="MB101" s="82"/>
      <c r="MC101" s="82"/>
      <c r="MD101" s="82"/>
      <c r="ME101" s="82"/>
      <c r="MF101" s="82"/>
      <c r="MG101" s="82"/>
      <c r="MH101" s="82"/>
      <c r="MI101" s="82"/>
      <c r="MJ101" s="82"/>
      <c r="MK101" s="82"/>
      <c r="ML101" s="82"/>
      <c r="MM101" s="82"/>
      <c r="MN101" s="82"/>
      <c r="MO101" s="82"/>
      <c r="MP101" s="82"/>
      <c r="MQ101" s="82"/>
      <c r="MR101" s="82"/>
      <c r="MS101" s="82"/>
      <c r="MT101" s="82"/>
      <c r="MU101" s="82"/>
      <c r="MV101" s="82"/>
      <c r="MW101" s="82"/>
      <c r="MX101" s="82"/>
      <c r="MY101" s="82"/>
      <c r="MZ101" s="82"/>
      <c r="NA101" s="82"/>
      <c r="NB101" s="82"/>
      <c r="NC101" s="82"/>
      <c r="ND101" s="82"/>
      <c r="NE101" s="82"/>
      <c r="NF101" s="82"/>
      <c r="NG101" s="82"/>
      <c r="NH101" s="82"/>
      <c r="NI101" s="82"/>
      <c r="NJ101" s="82"/>
      <c r="NK101" s="82"/>
      <c r="NL101" s="82"/>
      <c r="NM101" s="82"/>
      <c r="NN101" s="82"/>
      <c r="NO101" s="82"/>
      <c r="NP101" s="82"/>
      <c r="NQ101" s="82"/>
      <c r="NR101" s="82"/>
      <c r="NS101" s="82"/>
      <c r="NT101" s="82"/>
      <c r="NU101" s="82"/>
      <c r="NV101" s="82"/>
      <c r="NW101" s="82"/>
      <c r="NX101" s="82"/>
      <c r="NY101" s="82"/>
      <c r="NZ101" s="82"/>
    </row>
    <row r="102" spans="1:390" ht="44.25" customHeight="1">
      <c r="A102" s="115"/>
      <c r="B102" s="192" t="s">
        <v>120</v>
      </c>
      <c r="C102" s="18" t="s">
        <v>50</v>
      </c>
      <c r="D102" s="18" t="s">
        <v>51</v>
      </c>
      <c r="E102" s="18" t="s">
        <v>69</v>
      </c>
      <c r="F102" s="18" t="s">
        <v>164</v>
      </c>
      <c r="G102" s="18" t="s">
        <v>57</v>
      </c>
      <c r="H102" s="81">
        <v>54073</v>
      </c>
      <c r="I102" s="81">
        <v>68714</v>
      </c>
      <c r="J102" s="81">
        <v>61365</v>
      </c>
      <c r="K102" s="81">
        <v>59715</v>
      </c>
      <c r="L102" s="82"/>
      <c r="M102" s="82"/>
      <c r="N102" s="82"/>
      <c r="O102" s="82"/>
      <c r="P102" s="82"/>
      <c r="Q102" s="82"/>
      <c r="R102" s="82"/>
      <c r="S102" s="97"/>
      <c r="T102" s="97"/>
      <c r="U102" s="97"/>
      <c r="V102" s="97"/>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c r="DQ102" s="82"/>
      <c r="DR102" s="82"/>
      <c r="DS102" s="82"/>
      <c r="DT102" s="82"/>
      <c r="DU102" s="82"/>
      <c r="DV102" s="82"/>
      <c r="DW102" s="82"/>
      <c r="DX102" s="82"/>
      <c r="DY102" s="82"/>
      <c r="DZ102" s="82"/>
      <c r="EA102" s="82"/>
      <c r="EB102" s="82"/>
      <c r="EC102" s="82"/>
      <c r="ED102" s="82"/>
      <c r="EE102" s="82"/>
      <c r="EF102" s="82"/>
      <c r="EG102" s="82"/>
      <c r="EH102" s="82"/>
      <c r="EI102" s="82"/>
      <c r="EJ102" s="82"/>
      <c r="EK102" s="82"/>
      <c r="EL102" s="82"/>
      <c r="EM102" s="82"/>
      <c r="EN102" s="82"/>
      <c r="EO102" s="82"/>
      <c r="EP102" s="82"/>
      <c r="EQ102" s="82"/>
      <c r="ER102" s="82"/>
      <c r="ES102" s="82"/>
      <c r="ET102" s="82"/>
      <c r="EU102" s="82"/>
      <c r="EV102" s="82"/>
      <c r="EW102" s="82"/>
      <c r="EX102" s="82"/>
      <c r="EY102" s="82"/>
      <c r="EZ102" s="82"/>
      <c r="FA102" s="82"/>
      <c r="FB102" s="82"/>
      <c r="FC102" s="82"/>
      <c r="FD102" s="82"/>
      <c r="FE102" s="82"/>
      <c r="FF102" s="82"/>
      <c r="FG102" s="82"/>
      <c r="FH102" s="82"/>
      <c r="FI102" s="82"/>
      <c r="FJ102" s="82"/>
      <c r="FK102" s="82"/>
      <c r="FL102" s="82"/>
      <c r="FM102" s="82"/>
      <c r="FN102" s="82"/>
      <c r="FO102" s="82"/>
      <c r="FP102" s="82"/>
      <c r="FQ102" s="82"/>
      <c r="FR102" s="82"/>
      <c r="FS102" s="82"/>
      <c r="FT102" s="82"/>
      <c r="FU102" s="82"/>
      <c r="FV102" s="82"/>
      <c r="FW102" s="82"/>
      <c r="FX102" s="82"/>
      <c r="FY102" s="82"/>
      <c r="FZ102" s="82"/>
      <c r="GA102" s="82"/>
      <c r="GB102" s="82"/>
      <c r="GC102" s="82"/>
      <c r="GD102" s="82"/>
      <c r="GE102" s="82"/>
      <c r="GF102" s="82"/>
      <c r="GG102" s="82"/>
      <c r="GH102" s="82"/>
      <c r="GI102" s="82"/>
      <c r="GJ102" s="82"/>
      <c r="GK102" s="82"/>
      <c r="GL102" s="82"/>
      <c r="GM102" s="82"/>
      <c r="GN102" s="82"/>
      <c r="GO102" s="82"/>
      <c r="GP102" s="82"/>
      <c r="GQ102" s="82"/>
      <c r="GR102" s="82"/>
      <c r="GS102" s="82"/>
      <c r="GT102" s="82"/>
      <c r="GU102" s="82"/>
      <c r="GV102" s="82"/>
      <c r="GW102" s="82"/>
      <c r="GX102" s="82"/>
      <c r="GY102" s="82"/>
      <c r="GZ102" s="82"/>
      <c r="HA102" s="82"/>
      <c r="HB102" s="82"/>
      <c r="HC102" s="82"/>
      <c r="HD102" s="82"/>
      <c r="HE102" s="82"/>
      <c r="HF102" s="82"/>
      <c r="HG102" s="82"/>
      <c r="HH102" s="82"/>
      <c r="HI102" s="82"/>
      <c r="HJ102" s="82"/>
      <c r="HK102" s="82"/>
      <c r="HL102" s="82"/>
      <c r="HM102" s="82"/>
      <c r="HN102" s="82"/>
      <c r="HO102" s="82"/>
      <c r="HP102" s="82"/>
      <c r="HQ102" s="82"/>
      <c r="HR102" s="82"/>
      <c r="HS102" s="82"/>
      <c r="HT102" s="82"/>
      <c r="HU102" s="82"/>
      <c r="HV102" s="82"/>
      <c r="HW102" s="82"/>
      <c r="HX102" s="82"/>
      <c r="HY102" s="82"/>
      <c r="HZ102" s="82"/>
      <c r="IA102" s="82"/>
      <c r="IB102" s="82"/>
      <c r="IC102" s="82"/>
      <c r="ID102" s="82"/>
      <c r="IE102" s="82"/>
      <c r="IF102" s="82"/>
      <c r="IG102" s="82"/>
      <c r="IH102" s="82"/>
      <c r="II102" s="82"/>
      <c r="IJ102" s="82"/>
      <c r="IK102" s="82"/>
      <c r="IL102" s="82"/>
      <c r="IM102" s="82"/>
      <c r="IN102" s="82"/>
      <c r="IO102" s="82"/>
      <c r="IP102" s="82"/>
      <c r="IQ102" s="82"/>
      <c r="IR102" s="82"/>
      <c r="IS102" s="82"/>
      <c r="IT102" s="82"/>
      <c r="IU102" s="82"/>
      <c r="IV102" s="82"/>
      <c r="IW102" s="82"/>
      <c r="IX102" s="82"/>
      <c r="IY102" s="82"/>
      <c r="IZ102" s="82"/>
      <c r="JA102" s="82"/>
      <c r="JB102" s="82"/>
      <c r="JC102" s="82"/>
      <c r="JD102" s="82"/>
      <c r="JE102" s="82"/>
      <c r="JF102" s="82"/>
      <c r="JG102" s="82"/>
      <c r="JH102" s="82"/>
      <c r="JI102" s="82"/>
      <c r="JJ102" s="82"/>
      <c r="JK102" s="82"/>
      <c r="JL102" s="82"/>
      <c r="JM102" s="82"/>
      <c r="JN102" s="82"/>
      <c r="JO102" s="82"/>
      <c r="JP102" s="82"/>
      <c r="JQ102" s="82"/>
      <c r="JR102" s="82"/>
      <c r="JS102" s="82"/>
      <c r="JT102" s="82"/>
      <c r="JU102" s="82"/>
      <c r="JV102" s="82"/>
      <c r="JW102" s="82"/>
      <c r="JX102" s="82"/>
      <c r="JY102" s="82"/>
      <c r="JZ102" s="82"/>
      <c r="KA102" s="82"/>
      <c r="KB102" s="82"/>
      <c r="KC102" s="82"/>
      <c r="KD102" s="82"/>
      <c r="KE102" s="82"/>
      <c r="KF102" s="82"/>
      <c r="KG102" s="82"/>
      <c r="KH102" s="82"/>
      <c r="KI102" s="82"/>
      <c r="KJ102" s="82"/>
      <c r="KK102" s="82"/>
      <c r="KL102" s="82"/>
      <c r="KM102" s="82"/>
      <c r="KN102" s="82"/>
      <c r="KO102" s="82"/>
      <c r="KP102" s="82"/>
      <c r="KQ102" s="82"/>
      <c r="KR102" s="82"/>
      <c r="KS102" s="82"/>
      <c r="KT102" s="82"/>
      <c r="KU102" s="82"/>
      <c r="KV102" s="82"/>
      <c r="KW102" s="82"/>
      <c r="KX102" s="82"/>
      <c r="KY102" s="82"/>
      <c r="KZ102" s="82"/>
      <c r="LA102" s="82"/>
      <c r="LB102" s="82"/>
      <c r="LC102" s="82"/>
      <c r="LD102" s="82"/>
      <c r="LE102" s="82"/>
      <c r="LF102" s="82"/>
      <c r="LG102" s="82"/>
      <c r="LH102" s="82"/>
      <c r="LI102" s="82"/>
      <c r="LJ102" s="82"/>
      <c r="LK102" s="82"/>
      <c r="LL102" s="82"/>
      <c r="LM102" s="82"/>
      <c r="LN102" s="82"/>
      <c r="LO102" s="82"/>
      <c r="LP102" s="82"/>
      <c r="LQ102" s="82"/>
      <c r="LR102" s="82"/>
      <c r="LS102" s="82"/>
      <c r="LT102" s="82"/>
      <c r="LU102" s="82"/>
      <c r="LV102" s="82"/>
      <c r="LW102" s="82"/>
      <c r="LX102" s="82"/>
      <c r="LY102" s="82"/>
      <c r="LZ102" s="82"/>
      <c r="MA102" s="82"/>
      <c r="MB102" s="82"/>
      <c r="MC102" s="82"/>
      <c r="MD102" s="82"/>
      <c r="ME102" s="82"/>
      <c r="MF102" s="82"/>
      <c r="MG102" s="82"/>
      <c r="MH102" s="82"/>
      <c r="MI102" s="82"/>
      <c r="MJ102" s="82"/>
      <c r="MK102" s="82"/>
      <c r="ML102" s="82"/>
      <c r="MM102" s="82"/>
      <c r="MN102" s="82"/>
      <c r="MO102" s="82"/>
      <c r="MP102" s="82"/>
      <c r="MQ102" s="82"/>
      <c r="MR102" s="82"/>
      <c r="MS102" s="82"/>
      <c r="MT102" s="82"/>
      <c r="MU102" s="82"/>
      <c r="MV102" s="82"/>
      <c r="MW102" s="82"/>
      <c r="MX102" s="82"/>
      <c r="MY102" s="82"/>
      <c r="MZ102" s="82"/>
      <c r="NA102" s="82"/>
      <c r="NB102" s="82"/>
      <c r="NC102" s="82"/>
      <c r="ND102" s="82"/>
      <c r="NE102" s="82"/>
      <c r="NF102" s="82"/>
      <c r="NG102" s="82"/>
      <c r="NH102" s="82"/>
      <c r="NI102" s="82"/>
      <c r="NJ102" s="82"/>
      <c r="NK102" s="82"/>
      <c r="NL102" s="82"/>
      <c r="NM102" s="82"/>
      <c r="NN102" s="82"/>
      <c r="NO102" s="82"/>
      <c r="NP102" s="82"/>
      <c r="NQ102" s="82"/>
      <c r="NR102" s="82"/>
      <c r="NS102" s="82"/>
      <c r="NT102" s="82"/>
      <c r="NU102" s="82"/>
      <c r="NV102" s="82"/>
      <c r="NW102" s="82"/>
      <c r="NX102" s="82"/>
      <c r="NY102" s="82"/>
      <c r="NZ102" s="82"/>
    </row>
    <row r="103" spans="1:390" ht="42.75" hidden="1" customHeight="1">
      <c r="A103" s="115"/>
      <c r="B103" s="193"/>
      <c r="C103" s="18"/>
      <c r="D103" s="18"/>
      <c r="E103" s="18"/>
      <c r="F103" s="18"/>
      <c r="G103" s="18"/>
      <c r="H103" s="81"/>
      <c r="I103" s="81"/>
      <c r="J103" s="81"/>
      <c r="K103" s="81"/>
      <c r="L103" s="82"/>
      <c r="M103" s="82"/>
      <c r="N103" s="82"/>
      <c r="O103" s="82"/>
      <c r="P103" s="82"/>
      <c r="Q103" s="82"/>
      <c r="R103" s="82"/>
      <c r="S103" s="97"/>
      <c r="T103" s="97"/>
      <c r="U103" s="97"/>
      <c r="V103" s="97"/>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c r="DQ103" s="82"/>
      <c r="DR103" s="82"/>
      <c r="DS103" s="82"/>
      <c r="DT103" s="82"/>
      <c r="DU103" s="82"/>
      <c r="DV103" s="82"/>
      <c r="DW103" s="82"/>
      <c r="DX103" s="82"/>
      <c r="DY103" s="82"/>
      <c r="DZ103" s="82"/>
      <c r="EA103" s="82"/>
      <c r="EB103" s="82"/>
      <c r="EC103" s="82"/>
      <c r="ED103" s="82"/>
      <c r="EE103" s="82"/>
      <c r="EF103" s="82"/>
      <c r="EG103" s="82"/>
      <c r="EH103" s="82"/>
      <c r="EI103" s="82"/>
      <c r="EJ103" s="82"/>
      <c r="EK103" s="82"/>
      <c r="EL103" s="82"/>
      <c r="EM103" s="82"/>
      <c r="EN103" s="82"/>
      <c r="EO103" s="82"/>
      <c r="EP103" s="82"/>
      <c r="EQ103" s="82"/>
      <c r="ER103" s="82"/>
      <c r="ES103" s="82"/>
      <c r="ET103" s="82"/>
      <c r="EU103" s="82"/>
      <c r="EV103" s="82"/>
      <c r="EW103" s="82"/>
      <c r="EX103" s="82"/>
      <c r="EY103" s="82"/>
      <c r="EZ103" s="82"/>
      <c r="FA103" s="82"/>
      <c r="FB103" s="82"/>
      <c r="FC103" s="82"/>
      <c r="FD103" s="82"/>
      <c r="FE103" s="82"/>
      <c r="FF103" s="82"/>
      <c r="FG103" s="82"/>
      <c r="FH103" s="82"/>
      <c r="FI103" s="82"/>
      <c r="FJ103" s="82"/>
      <c r="FK103" s="82"/>
      <c r="FL103" s="82"/>
      <c r="FM103" s="82"/>
      <c r="FN103" s="82"/>
      <c r="FO103" s="82"/>
      <c r="FP103" s="82"/>
      <c r="FQ103" s="82"/>
      <c r="FR103" s="82"/>
      <c r="FS103" s="82"/>
      <c r="FT103" s="82"/>
      <c r="FU103" s="82"/>
      <c r="FV103" s="82"/>
      <c r="FW103" s="82"/>
      <c r="FX103" s="82"/>
      <c r="FY103" s="82"/>
      <c r="FZ103" s="82"/>
      <c r="GA103" s="82"/>
      <c r="GB103" s="82"/>
      <c r="GC103" s="82"/>
      <c r="GD103" s="82"/>
      <c r="GE103" s="82"/>
      <c r="GF103" s="82"/>
      <c r="GG103" s="82"/>
      <c r="GH103" s="82"/>
      <c r="GI103" s="82"/>
      <c r="GJ103" s="82"/>
      <c r="GK103" s="82"/>
      <c r="GL103" s="82"/>
      <c r="GM103" s="82"/>
      <c r="GN103" s="82"/>
      <c r="GO103" s="82"/>
      <c r="GP103" s="82"/>
      <c r="GQ103" s="82"/>
      <c r="GR103" s="82"/>
      <c r="GS103" s="82"/>
      <c r="GT103" s="82"/>
      <c r="GU103" s="82"/>
      <c r="GV103" s="82"/>
      <c r="GW103" s="82"/>
      <c r="GX103" s="82"/>
      <c r="GY103" s="82"/>
      <c r="GZ103" s="82"/>
      <c r="HA103" s="82"/>
      <c r="HB103" s="82"/>
      <c r="HC103" s="82"/>
      <c r="HD103" s="82"/>
      <c r="HE103" s="82"/>
      <c r="HF103" s="82"/>
      <c r="HG103" s="82"/>
      <c r="HH103" s="82"/>
      <c r="HI103" s="82"/>
      <c r="HJ103" s="82"/>
      <c r="HK103" s="82"/>
      <c r="HL103" s="82"/>
      <c r="HM103" s="82"/>
      <c r="HN103" s="82"/>
      <c r="HO103" s="82"/>
      <c r="HP103" s="82"/>
      <c r="HQ103" s="82"/>
      <c r="HR103" s="82"/>
      <c r="HS103" s="82"/>
      <c r="HT103" s="82"/>
      <c r="HU103" s="82"/>
      <c r="HV103" s="82"/>
      <c r="HW103" s="82"/>
      <c r="HX103" s="82"/>
      <c r="HY103" s="82"/>
      <c r="HZ103" s="82"/>
      <c r="IA103" s="82"/>
      <c r="IB103" s="82"/>
      <c r="IC103" s="82"/>
      <c r="ID103" s="82"/>
      <c r="IE103" s="82"/>
      <c r="IF103" s="82"/>
      <c r="IG103" s="82"/>
      <c r="IH103" s="82"/>
      <c r="II103" s="82"/>
      <c r="IJ103" s="82"/>
      <c r="IK103" s="82"/>
      <c r="IL103" s="82"/>
      <c r="IM103" s="82"/>
      <c r="IN103" s="82"/>
      <c r="IO103" s="82"/>
      <c r="IP103" s="82"/>
      <c r="IQ103" s="82"/>
      <c r="IR103" s="82"/>
      <c r="IS103" s="82"/>
      <c r="IT103" s="82"/>
      <c r="IU103" s="82"/>
      <c r="IV103" s="82"/>
      <c r="IW103" s="82"/>
      <c r="IX103" s="82"/>
      <c r="IY103" s="82"/>
      <c r="IZ103" s="82"/>
      <c r="JA103" s="82"/>
      <c r="JB103" s="82"/>
      <c r="JC103" s="82"/>
      <c r="JD103" s="82"/>
      <c r="JE103" s="82"/>
      <c r="JF103" s="82"/>
      <c r="JG103" s="82"/>
      <c r="JH103" s="82"/>
      <c r="JI103" s="82"/>
      <c r="JJ103" s="82"/>
      <c r="JK103" s="82"/>
      <c r="JL103" s="82"/>
      <c r="JM103" s="82"/>
      <c r="JN103" s="82"/>
      <c r="JO103" s="82"/>
      <c r="JP103" s="82"/>
      <c r="JQ103" s="82"/>
      <c r="JR103" s="82"/>
      <c r="JS103" s="82"/>
      <c r="JT103" s="82"/>
      <c r="JU103" s="82"/>
      <c r="JV103" s="82"/>
      <c r="JW103" s="82"/>
      <c r="JX103" s="82"/>
      <c r="JY103" s="82"/>
      <c r="JZ103" s="82"/>
      <c r="KA103" s="82"/>
      <c r="KB103" s="82"/>
      <c r="KC103" s="82"/>
      <c r="KD103" s="82"/>
      <c r="KE103" s="82"/>
      <c r="KF103" s="82"/>
      <c r="KG103" s="82"/>
      <c r="KH103" s="82"/>
      <c r="KI103" s="82"/>
      <c r="KJ103" s="82"/>
      <c r="KK103" s="82"/>
      <c r="KL103" s="82"/>
      <c r="KM103" s="82"/>
      <c r="KN103" s="82"/>
      <c r="KO103" s="82"/>
      <c r="KP103" s="82"/>
      <c r="KQ103" s="82"/>
      <c r="KR103" s="82"/>
      <c r="KS103" s="82"/>
      <c r="KT103" s="82"/>
      <c r="KU103" s="82"/>
      <c r="KV103" s="82"/>
      <c r="KW103" s="82"/>
      <c r="KX103" s="82"/>
      <c r="KY103" s="82"/>
      <c r="KZ103" s="82"/>
      <c r="LA103" s="82"/>
      <c r="LB103" s="82"/>
      <c r="LC103" s="82"/>
      <c r="LD103" s="82"/>
      <c r="LE103" s="82"/>
      <c r="LF103" s="82"/>
      <c r="LG103" s="82"/>
      <c r="LH103" s="82"/>
      <c r="LI103" s="82"/>
      <c r="LJ103" s="82"/>
      <c r="LK103" s="82"/>
      <c r="LL103" s="82"/>
      <c r="LM103" s="82"/>
      <c r="LN103" s="82"/>
      <c r="LO103" s="82"/>
      <c r="LP103" s="82"/>
      <c r="LQ103" s="82"/>
      <c r="LR103" s="82"/>
      <c r="LS103" s="82"/>
      <c r="LT103" s="82"/>
      <c r="LU103" s="82"/>
      <c r="LV103" s="82"/>
      <c r="LW103" s="82"/>
      <c r="LX103" s="82"/>
      <c r="LY103" s="82"/>
      <c r="LZ103" s="82"/>
      <c r="MA103" s="82"/>
      <c r="MB103" s="82"/>
      <c r="MC103" s="82"/>
      <c r="MD103" s="82"/>
      <c r="ME103" s="82"/>
      <c r="MF103" s="82"/>
      <c r="MG103" s="82"/>
      <c r="MH103" s="82"/>
      <c r="MI103" s="82"/>
      <c r="MJ103" s="82"/>
      <c r="MK103" s="82"/>
      <c r="ML103" s="82"/>
      <c r="MM103" s="82"/>
      <c r="MN103" s="82"/>
      <c r="MO103" s="82"/>
      <c r="MP103" s="82"/>
      <c r="MQ103" s="82"/>
      <c r="MR103" s="82"/>
      <c r="MS103" s="82"/>
      <c r="MT103" s="82"/>
      <c r="MU103" s="82"/>
      <c r="MV103" s="82"/>
      <c r="MW103" s="82"/>
      <c r="MX103" s="82"/>
      <c r="MY103" s="82"/>
      <c r="MZ103" s="82"/>
      <c r="NA103" s="82"/>
      <c r="NB103" s="82"/>
      <c r="NC103" s="82"/>
      <c r="ND103" s="82"/>
      <c r="NE103" s="82"/>
      <c r="NF103" s="82"/>
      <c r="NG103" s="82"/>
      <c r="NH103" s="82"/>
      <c r="NI103" s="82"/>
      <c r="NJ103" s="82"/>
      <c r="NK103" s="82"/>
      <c r="NL103" s="82"/>
      <c r="NM103" s="82"/>
      <c r="NN103" s="82"/>
      <c r="NO103" s="82"/>
      <c r="NP103" s="82"/>
      <c r="NQ103" s="82"/>
      <c r="NR103" s="82"/>
      <c r="NS103" s="82"/>
      <c r="NT103" s="82"/>
      <c r="NU103" s="82"/>
      <c r="NV103" s="82"/>
      <c r="NW103" s="82"/>
      <c r="NX103" s="82"/>
      <c r="NY103" s="82"/>
      <c r="NZ103" s="82"/>
    </row>
    <row r="104" spans="1:390" ht="16.5" customHeight="1">
      <c r="A104" s="115"/>
      <c r="B104" s="202" t="s">
        <v>12</v>
      </c>
      <c r="C104" s="203"/>
      <c r="D104" s="203"/>
      <c r="E104" s="203"/>
      <c r="F104" s="203"/>
      <c r="G104" s="204"/>
      <c r="H104" s="81">
        <f>H102+H103</f>
        <v>54073</v>
      </c>
      <c r="I104" s="81">
        <f t="shared" ref="I104" si="66">I102+I103</f>
        <v>68714</v>
      </c>
      <c r="J104" s="81">
        <f t="shared" ref="J104" si="67">J102+J103</f>
        <v>61365</v>
      </c>
      <c r="K104" s="81">
        <f t="shared" ref="K104" si="68">K102+K103</f>
        <v>59715</v>
      </c>
      <c r="L104" s="82"/>
      <c r="M104" s="82"/>
      <c r="N104" s="82"/>
      <c r="O104" s="82"/>
      <c r="P104" s="82"/>
      <c r="Q104" s="82"/>
      <c r="R104" s="82"/>
      <c r="S104" s="97"/>
      <c r="T104" s="97"/>
      <c r="U104" s="97"/>
      <c r="V104" s="97"/>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c r="DQ104" s="82"/>
      <c r="DR104" s="82"/>
      <c r="DS104" s="82"/>
      <c r="DT104" s="82"/>
      <c r="DU104" s="82"/>
      <c r="DV104" s="82"/>
      <c r="DW104" s="82"/>
      <c r="DX104" s="82"/>
      <c r="DY104" s="82"/>
      <c r="DZ104" s="82"/>
      <c r="EA104" s="82"/>
      <c r="EB104" s="82"/>
      <c r="EC104" s="82"/>
      <c r="ED104" s="82"/>
      <c r="EE104" s="82"/>
      <c r="EF104" s="82"/>
      <c r="EG104" s="82"/>
      <c r="EH104" s="82"/>
      <c r="EI104" s="82"/>
      <c r="EJ104" s="82"/>
      <c r="EK104" s="82"/>
      <c r="EL104" s="82"/>
      <c r="EM104" s="82"/>
      <c r="EN104" s="82"/>
      <c r="EO104" s="82"/>
      <c r="EP104" s="82"/>
      <c r="EQ104" s="82"/>
      <c r="ER104" s="82"/>
      <c r="ES104" s="82"/>
      <c r="ET104" s="82"/>
      <c r="EU104" s="82"/>
      <c r="EV104" s="82"/>
      <c r="EW104" s="82"/>
      <c r="EX104" s="82"/>
      <c r="EY104" s="82"/>
      <c r="EZ104" s="82"/>
      <c r="FA104" s="82"/>
      <c r="FB104" s="82"/>
      <c r="FC104" s="82"/>
      <c r="FD104" s="82"/>
      <c r="FE104" s="82"/>
      <c r="FF104" s="82"/>
      <c r="FG104" s="82"/>
      <c r="FH104" s="82"/>
      <c r="FI104" s="82"/>
      <c r="FJ104" s="82"/>
      <c r="FK104" s="82"/>
      <c r="FL104" s="82"/>
      <c r="FM104" s="82"/>
      <c r="FN104" s="82"/>
      <c r="FO104" s="82"/>
      <c r="FP104" s="82"/>
      <c r="FQ104" s="82"/>
      <c r="FR104" s="82"/>
      <c r="FS104" s="82"/>
      <c r="FT104" s="82"/>
      <c r="FU104" s="82"/>
      <c r="FV104" s="82"/>
      <c r="FW104" s="82"/>
      <c r="FX104" s="82"/>
      <c r="FY104" s="82"/>
      <c r="FZ104" s="82"/>
      <c r="GA104" s="82"/>
      <c r="GB104" s="82"/>
      <c r="GC104" s="82"/>
      <c r="GD104" s="82"/>
      <c r="GE104" s="82"/>
      <c r="GF104" s="82"/>
      <c r="GG104" s="82"/>
      <c r="GH104" s="82"/>
      <c r="GI104" s="82"/>
      <c r="GJ104" s="82"/>
      <c r="GK104" s="82"/>
      <c r="GL104" s="82"/>
      <c r="GM104" s="82"/>
      <c r="GN104" s="82"/>
      <c r="GO104" s="82"/>
      <c r="GP104" s="82"/>
      <c r="GQ104" s="82"/>
      <c r="GR104" s="82"/>
      <c r="GS104" s="82"/>
      <c r="GT104" s="82"/>
      <c r="GU104" s="82"/>
      <c r="GV104" s="82"/>
      <c r="GW104" s="82"/>
      <c r="GX104" s="82"/>
      <c r="GY104" s="82"/>
      <c r="GZ104" s="82"/>
      <c r="HA104" s="82"/>
      <c r="HB104" s="82"/>
      <c r="HC104" s="82"/>
      <c r="HD104" s="82"/>
      <c r="HE104" s="82"/>
      <c r="HF104" s="82"/>
      <c r="HG104" s="82"/>
      <c r="HH104" s="82"/>
      <c r="HI104" s="82"/>
      <c r="HJ104" s="82"/>
      <c r="HK104" s="82"/>
      <c r="HL104" s="82"/>
      <c r="HM104" s="82"/>
      <c r="HN104" s="82"/>
      <c r="HO104" s="82"/>
      <c r="HP104" s="82"/>
      <c r="HQ104" s="82"/>
      <c r="HR104" s="82"/>
      <c r="HS104" s="82"/>
      <c r="HT104" s="82"/>
      <c r="HU104" s="82"/>
      <c r="HV104" s="82"/>
      <c r="HW104" s="82"/>
      <c r="HX104" s="82"/>
      <c r="HY104" s="82"/>
      <c r="HZ104" s="82"/>
      <c r="IA104" s="82"/>
      <c r="IB104" s="82"/>
      <c r="IC104" s="82"/>
      <c r="ID104" s="82"/>
      <c r="IE104" s="82"/>
      <c r="IF104" s="82"/>
      <c r="IG104" s="82"/>
      <c r="IH104" s="82"/>
      <c r="II104" s="82"/>
      <c r="IJ104" s="82"/>
      <c r="IK104" s="82"/>
      <c r="IL104" s="82"/>
      <c r="IM104" s="82"/>
      <c r="IN104" s="82"/>
      <c r="IO104" s="82"/>
      <c r="IP104" s="82"/>
      <c r="IQ104" s="82"/>
      <c r="IR104" s="82"/>
      <c r="IS104" s="82"/>
      <c r="IT104" s="82"/>
      <c r="IU104" s="82"/>
      <c r="IV104" s="82"/>
      <c r="IW104" s="82"/>
      <c r="IX104" s="82"/>
      <c r="IY104" s="82"/>
      <c r="IZ104" s="82"/>
      <c r="JA104" s="82"/>
      <c r="JB104" s="82"/>
      <c r="JC104" s="82"/>
      <c r="JD104" s="82"/>
      <c r="JE104" s="82"/>
      <c r="JF104" s="82"/>
      <c r="JG104" s="82"/>
      <c r="JH104" s="82"/>
      <c r="JI104" s="82"/>
      <c r="JJ104" s="82"/>
      <c r="JK104" s="82"/>
      <c r="JL104" s="82"/>
      <c r="JM104" s="82"/>
      <c r="JN104" s="82"/>
      <c r="JO104" s="82"/>
      <c r="JP104" s="82"/>
      <c r="JQ104" s="82"/>
      <c r="JR104" s="82"/>
      <c r="JS104" s="82"/>
      <c r="JT104" s="82"/>
      <c r="JU104" s="82"/>
      <c r="JV104" s="82"/>
      <c r="JW104" s="82"/>
      <c r="JX104" s="82"/>
      <c r="JY104" s="82"/>
      <c r="JZ104" s="82"/>
      <c r="KA104" s="82"/>
      <c r="KB104" s="82"/>
      <c r="KC104" s="82"/>
      <c r="KD104" s="82"/>
      <c r="KE104" s="82"/>
      <c r="KF104" s="82"/>
      <c r="KG104" s="82"/>
      <c r="KH104" s="82"/>
      <c r="KI104" s="82"/>
      <c r="KJ104" s="82"/>
      <c r="KK104" s="82"/>
      <c r="KL104" s="82"/>
      <c r="KM104" s="82"/>
      <c r="KN104" s="82"/>
      <c r="KO104" s="82"/>
      <c r="KP104" s="82"/>
      <c r="KQ104" s="82"/>
      <c r="KR104" s="82"/>
      <c r="KS104" s="82"/>
      <c r="KT104" s="82"/>
      <c r="KU104" s="82"/>
      <c r="KV104" s="82"/>
      <c r="KW104" s="82"/>
      <c r="KX104" s="82"/>
      <c r="KY104" s="82"/>
      <c r="KZ104" s="82"/>
      <c r="LA104" s="82"/>
      <c r="LB104" s="82"/>
      <c r="LC104" s="82"/>
      <c r="LD104" s="82"/>
      <c r="LE104" s="82"/>
      <c r="LF104" s="82"/>
      <c r="LG104" s="82"/>
      <c r="LH104" s="82"/>
      <c r="LI104" s="82"/>
      <c r="LJ104" s="82"/>
      <c r="LK104" s="82"/>
      <c r="LL104" s="82"/>
      <c r="LM104" s="82"/>
      <c r="LN104" s="82"/>
      <c r="LO104" s="82"/>
      <c r="LP104" s="82"/>
      <c r="LQ104" s="82"/>
      <c r="LR104" s="82"/>
      <c r="LS104" s="82"/>
      <c r="LT104" s="82"/>
      <c r="LU104" s="82"/>
      <c r="LV104" s="82"/>
      <c r="LW104" s="82"/>
      <c r="LX104" s="82"/>
      <c r="LY104" s="82"/>
      <c r="LZ104" s="82"/>
      <c r="MA104" s="82"/>
      <c r="MB104" s="82"/>
      <c r="MC104" s="82"/>
      <c r="MD104" s="82"/>
      <c r="ME104" s="82"/>
      <c r="MF104" s="82"/>
      <c r="MG104" s="82"/>
      <c r="MH104" s="82"/>
      <c r="MI104" s="82"/>
      <c r="MJ104" s="82"/>
      <c r="MK104" s="82"/>
      <c r="ML104" s="82"/>
      <c r="MM104" s="82"/>
      <c r="MN104" s="82"/>
      <c r="MO104" s="82"/>
      <c r="MP104" s="82"/>
      <c r="MQ104" s="82"/>
      <c r="MR104" s="82"/>
      <c r="MS104" s="82"/>
      <c r="MT104" s="82"/>
      <c r="MU104" s="82"/>
      <c r="MV104" s="82"/>
      <c r="MW104" s="82"/>
      <c r="MX104" s="82"/>
      <c r="MY104" s="82"/>
      <c r="MZ104" s="82"/>
      <c r="NA104" s="82"/>
      <c r="NB104" s="82"/>
      <c r="NC104" s="82"/>
      <c r="ND104" s="82"/>
      <c r="NE104" s="82"/>
      <c r="NF104" s="82"/>
      <c r="NG104" s="82"/>
      <c r="NH104" s="82"/>
      <c r="NI104" s="82"/>
      <c r="NJ104" s="82"/>
      <c r="NK104" s="82"/>
      <c r="NL104" s="82"/>
      <c r="NM104" s="82"/>
      <c r="NN104" s="82"/>
      <c r="NO104" s="82"/>
      <c r="NP104" s="82"/>
      <c r="NQ104" s="82"/>
      <c r="NR104" s="82"/>
      <c r="NS104" s="82"/>
      <c r="NT104" s="82"/>
      <c r="NU104" s="82"/>
      <c r="NV104" s="82"/>
      <c r="NW104" s="82"/>
      <c r="NX104" s="82"/>
      <c r="NY104" s="82"/>
      <c r="NZ104" s="82"/>
    </row>
    <row r="105" spans="1:390">
      <c r="A105" s="115"/>
      <c r="B105" s="192" t="s">
        <v>65</v>
      </c>
      <c r="C105" s="138" t="s">
        <v>50</v>
      </c>
      <c r="D105" s="138" t="s">
        <v>51</v>
      </c>
      <c r="E105" s="138" t="s">
        <v>56</v>
      </c>
      <c r="F105" s="138" t="s">
        <v>152</v>
      </c>
      <c r="G105" s="138" t="s">
        <v>53</v>
      </c>
      <c r="H105" s="81">
        <v>9270</v>
      </c>
      <c r="I105" s="81">
        <v>10109</v>
      </c>
      <c r="J105" s="81">
        <v>10494</v>
      </c>
      <c r="K105" s="81">
        <v>10891</v>
      </c>
      <c r="L105" s="82"/>
      <c r="M105" s="82"/>
      <c r="N105" s="82"/>
      <c r="O105" s="82"/>
      <c r="P105" s="82"/>
      <c r="Q105" s="82"/>
      <c r="R105" s="82"/>
      <c r="S105" s="97"/>
      <c r="T105" s="97"/>
      <c r="U105" s="97"/>
      <c r="V105" s="97"/>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c r="CO105" s="82"/>
      <c r="CP105" s="82"/>
      <c r="CQ105" s="82"/>
      <c r="CR105" s="82"/>
      <c r="CS105" s="82"/>
      <c r="CT105" s="82"/>
      <c r="CU105" s="82"/>
      <c r="CV105" s="82"/>
      <c r="CW105" s="82"/>
      <c r="CX105" s="82"/>
      <c r="CY105" s="82"/>
      <c r="CZ105" s="82"/>
      <c r="DA105" s="82"/>
      <c r="DB105" s="82"/>
      <c r="DC105" s="82"/>
      <c r="DD105" s="82"/>
      <c r="DE105" s="82"/>
      <c r="DF105" s="82"/>
      <c r="DG105" s="82"/>
      <c r="DH105" s="82"/>
      <c r="DI105" s="82"/>
      <c r="DJ105" s="82"/>
      <c r="DK105" s="82"/>
      <c r="DL105" s="82"/>
      <c r="DM105" s="82"/>
      <c r="DN105" s="82"/>
      <c r="DO105" s="82"/>
      <c r="DP105" s="82"/>
      <c r="DQ105" s="82"/>
      <c r="DR105" s="82"/>
      <c r="DS105" s="82"/>
      <c r="DT105" s="82"/>
      <c r="DU105" s="82"/>
      <c r="DV105" s="82"/>
      <c r="DW105" s="82"/>
      <c r="DX105" s="82"/>
      <c r="DY105" s="82"/>
      <c r="DZ105" s="82"/>
      <c r="EA105" s="82"/>
      <c r="EB105" s="82"/>
      <c r="EC105" s="82"/>
      <c r="ED105" s="82"/>
      <c r="EE105" s="82"/>
      <c r="EF105" s="82"/>
      <c r="EG105" s="82"/>
      <c r="EH105" s="82"/>
      <c r="EI105" s="82"/>
      <c r="EJ105" s="82"/>
      <c r="EK105" s="82"/>
      <c r="EL105" s="82"/>
      <c r="EM105" s="82"/>
      <c r="EN105" s="82"/>
      <c r="EO105" s="82"/>
      <c r="EP105" s="82"/>
      <c r="EQ105" s="82"/>
      <c r="ER105" s="82"/>
      <c r="ES105" s="82"/>
      <c r="ET105" s="82"/>
      <c r="EU105" s="82"/>
      <c r="EV105" s="82"/>
      <c r="EW105" s="82"/>
      <c r="EX105" s="82"/>
      <c r="EY105" s="82"/>
      <c r="EZ105" s="82"/>
      <c r="FA105" s="82"/>
      <c r="FB105" s="82"/>
      <c r="FC105" s="82"/>
      <c r="FD105" s="82"/>
      <c r="FE105" s="82"/>
      <c r="FF105" s="82"/>
      <c r="FG105" s="82"/>
      <c r="FH105" s="82"/>
      <c r="FI105" s="82"/>
      <c r="FJ105" s="82"/>
      <c r="FK105" s="82"/>
      <c r="FL105" s="82"/>
      <c r="FM105" s="82"/>
      <c r="FN105" s="82"/>
      <c r="FO105" s="82"/>
      <c r="FP105" s="82"/>
      <c r="FQ105" s="82"/>
      <c r="FR105" s="82"/>
      <c r="FS105" s="82"/>
      <c r="FT105" s="82"/>
      <c r="FU105" s="82"/>
      <c r="FV105" s="82"/>
      <c r="FW105" s="82"/>
      <c r="FX105" s="82"/>
      <c r="FY105" s="82"/>
      <c r="FZ105" s="82"/>
      <c r="GA105" s="82"/>
      <c r="GB105" s="82"/>
      <c r="GC105" s="82"/>
      <c r="GD105" s="82"/>
      <c r="GE105" s="82"/>
      <c r="GF105" s="82"/>
      <c r="GG105" s="82"/>
      <c r="GH105" s="82"/>
      <c r="GI105" s="82"/>
      <c r="GJ105" s="82"/>
      <c r="GK105" s="82"/>
      <c r="GL105" s="82"/>
      <c r="GM105" s="82"/>
      <c r="GN105" s="82"/>
      <c r="GO105" s="82"/>
      <c r="GP105" s="82"/>
      <c r="GQ105" s="82"/>
      <c r="GR105" s="82"/>
      <c r="GS105" s="82"/>
      <c r="GT105" s="82"/>
      <c r="GU105" s="82"/>
      <c r="GV105" s="82"/>
      <c r="GW105" s="82"/>
      <c r="GX105" s="82"/>
      <c r="GY105" s="82"/>
      <c r="GZ105" s="82"/>
      <c r="HA105" s="82"/>
      <c r="HB105" s="82"/>
      <c r="HC105" s="82"/>
      <c r="HD105" s="82"/>
      <c r="HE105" s="82"/>
      <c r="HF105" s="82"/>
      <c r="HG105" s="82"/>
      <c r="HH105" s="82"/>
      <c r="HI105" s="82"/>
      <c r="HJ105" s="82"/>
      <c r="HK105" s="82"/>
      <c r="HL105" s="82"/>
      <c r="HM105" s="82"/>
      <c r="HN105" s="82"/>
      <c r="HO105" s="82"/>
      <c r="HP105" s="82"/>
      <c r="HQ105" s="82"/>
      <c r="HR105" s="82"/>
      <c r="HS105" s="82"/>
      <c r="HT105" s="82"/>
      <c r="HU105" s="82"/>
      <c r="HV105" s="82"/>
      <c r="HW105" s="82"/>
      <c r="HX105" s="82"/>
      <c r="HY105" s="82"/>
      <c r="HZ105" s="82"/>
      <c r="IA105" s="82"/>
      <c r="IB105" s="82"/>
      <c r="IC105" s="82"/>
      <c r="ID105" s="82"/>
      <c r="IE105" s="82"/>
      <c r="IF105" s="82"/>
      <c r="IG105" s="82"/>
      <c r="IH105" s="82"/>
      <c r="II105" s="82"/>
      <c r="IJ105" s="82"/>
      <c r="IK105" s="82"/>
      <c r="IL105" s="82"/>
      <c r="IM105" s="82"/>
      <c r="IN105" s="82"/>
      <c r="IO105" s="82"/>
      <c r="IP105" s="82"/>
      <c r="IQ105" s="82"/>
      <c r="IR105" s="82"/>
      <c r="IS105" s="82"/>
      <c r="IT105" s="82"/>
      <c r="IU105" s="82"/>
      <c r="IV105" s="82"/>
      <c r="IW105" s="82"/>
      <c r="IX105" s="82"/>
      <c r="IY105" s="82"/>
      <c r="IZ105" s="82"/>
      <c r="JA105" s="82"/>
      <c r="JB105" s="82"/>
      <c r="JC105" s="82"/>
      <c r="JD105" s="82"/>
      <c r="JE105" s="82"/>
      <c r="JF105" s="82"/>
      <c r="JG105" s="82"/>
      <c r="JH105" s="82"/>
      <c r="JI105" s="82"/>
      <c r="JJ105" s="82"/>
      <c r="JK105" s="82"/>
      <c r="JL105" s="82"/>
      <c r="JM105" s="82"/>
      <c r="JN105" s="82"/>
      <c r="JO105" s="82"/>
      <c r="JP105" s="82"/>
      <c r="JQ105" s="82"/>
      <c r="JR105" s="82"/>
      <c r="JS105" s="82"/>
      <c r="JT105" s="82"/>
      <c r="JU105" s="82"/>
      <c r="JV105" s="82"/>
      <c r="JW105" s="82"/>
      <c r="JX105" s="82"/>
      <c r="JY105" s="82"/>
      <c r="JZ105" s="82"/>
      <c r="KA105" s="82"/>
      <c r="KB105" s="82"/>
      <c r="KC105" s="82"/>
      <c r="KD105" s="82"/>
      <c r="KE105" s="82"/>
      <c r="KF105" s="82"/>
      <c r="KG105" s="82"/>
      <c r="KH105" s="82"/>
      <c r="KI105" s="82"/>
      <c r="KJ105" s="82"/>
      <c r="KK105" s="82"/>
      <c r="KL105" s="82"/>
      <c r="KM105" s="82"/>
      <c r="KN105" s="82"/>
      <c r="KO105" s="82"/>
      <c r="KP105" s="82"/>
      <c r="KQ105" s="82"/>
      <c r="KR105" s="82"/>
      <c r="KS105" s="82"/>
      <c r="KT105" s="82"/>
      <c r="KU105" s="82"/>
      <c r="KV105" s="82"/>
      <c r="KW105" s="82"/>
      <c r="KX105" s="82"/>
      <c r="KY105" s="82"/>
      <c r="KZ105" s="82"/>
      <c r="LA105" s="82"/>
      <c r="LB105" s="82"/>
      <c r="LC105" s="82"/>
      <c r="LD105" s="82"/>
      <c r="LE105" s="82"/>
      <c r="LF105" s="82"/>
      <c r="LG105" s="82"/>
      <c r="LH105" s="82"/>
      <c r="LI105" s="82"/>
      <c r="LJ105" s="82"/>
      <c r="LK105" s="82"/>
      <c r="LL105" s="82"/>
      <c r="LM105" s="82"/>
      <c r="LN105" s="82"/>
      <c r="LO105" s="82"/>
      <c r="LP105" s="82"/>
      <c r="LQ105" s="82"/>
      <c r="LR105" s="82"/>
      <c r="LS105" s="82"/>
      <c r="LT105" s="82"/>
      <c r="LU105" s="82"/>
      <c r="LV105" s="82"/>
      <c r="LW105" s="82"/>
      <c r="LX105" s="82"/>
      <c r="LY105" s="82"/>
      <c r="LZ105" s="82"/>
      <c r="MA105" s="82"/>
      <c r="MB105" s="82"/>
      <c r="MC105" s="82"/>
      <c r="MD105" s="82"/>
      <c r="ME105" s="82"/>
      <c r="MF105" s="82"/>
      <c r="MG105" s="82"/>
      <c r="MH105" s="82"/>
      <c r="MI105" s="82"/>
      <c r="MJ105" s="82"/>
      <c r="MK105" s="82"/>
      <c r="ML105" s="82"/>
      <c r="MM105" s="82"/>
      <c r="MN105" s="82"/>
      <c r="MO105" s="82"/>
      <c r="MP105" s="82"/>
      <c r="MQ105" s="82"/>
      <c r="MR105" s="82"/>
      <c r="MS105" s="82"/>
      <c r="MT105" s="82"/>
      <c r="MU105" s="82"/>
      <c r="MV105" s="82"/>
      <c r="MW105" s="82"/>
      <c r="MX105" s="82"/>
      <c r="MY105" s="82"/>
      <c r="MZ105" s="82"/>
      <c r="NA105" s="82"/>
      <c r="NB105" s="82"/>
      <c r="NC105" s="82"/>
      <c r="ND105" s="82"/>
      <c r="NE105" s="82"/>
      <c r="NF105" s="82"/>
      <c r="NG105" s="82"/>
      <c r="NH105" s="82"/>
      <c r="NI105" s="82"/>
      <c r="NJ105" s="82"/>
      <c r="NK105" s="82"/>
      <c r="NL105" s="82"/>
      <c r="NM105" s="82"/>
      <c r="NN105" s="82"/>
      <c r="NO105" s="82"/>
      <c r="NP105" s="82"/>
      <c r="NQ105" s="82"/>
      <c r="NR105" s="82"/>
      <c r="NS105" s="82"/>
      <c r="NT105" s="82"/>
      <c r="NU105" s="82"/>
      <c r="NV105" s="82"/>
      <c r="NW105" s="82"/>
      <c r="NX105" s="82"/>
      <c r="NY105" s="82"/>
      <c r="NZ105" s="82"/>
    </row>
    <row r="106" spans="1:390" ht="43.5" customHeight="1">
      <c r="A106" s="115"/>
      <c r="B106" s="193"/>
      <c r="C106" s="19" t="s">
        <v>50</v>
      </c>
      <c r="D106" s="19" t="s">
        <v>51</v>
      </c>
      <c r="E106" s="19" t="s">
        <v>91</v>
      </c>
      <c r="F106" s="19" t="s">
        <v>160</v>
      </c>
      <c r="G106" s="19" t="s">
        <v>53</v>
      </c>
      <c r="H106" s="81">
        <v>3655.3</v>
      </c>
      <c r="I106" s="81">
        <v>4042.8</v>
      </c>
      <c r="J106" s="81">
        <v>4164.1000000000004</v>
      </c>
      <c r="K106" s="81">
        <v>4384.8</v>
      </c>
      <c r="L106" s="82" t="s">
        <v>132</v>
      </c>
      <c r="M106" s="82"/>
      <c r="N106" s="82"/>
      <c r="O106" s="82"/>
      <c r="P106" s="82"/>
      <c r="Q106" s="82"/>
      <c r="R106" s="82"/>
      <c r="S106" s="97"/>
      <c r="T106" s="97"/>
      <c r="U106" s="97"/>
      <c r="V106" s="97"/>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c r="DQ106" s="82"/>
      <c r="DR106" s="82"/>
      <c r="DS106" s="82"/>
      <c r="DT106" s="82"/>
      <c r="DU106" s="82"/>
      <c r="DV106" s="82"/>
      <c r="DW106" s="82"/>
      <c r="DX106" s="82"/>
      <c r="DY106" s="82"/>
      <c r="DZ106" s="82"/>
      <c r="EA106" s="82"/>
      <c r="EB106" s="82"/>
      <c r="EC106" s="82"/>
      <c r="ED106" s="82"/>
      <c r="EE106" s="82"/>
      <c r="EF106" s="82"/>
      <c r="EG106" s="82"/>
      <c r="EH106" s="82"/>
      <c r="EI106" s="82"/>
      <c r="EJ106" s="82"/>
      <c r="EK106" s="82"/>
      <c r="EL106" s="82"/>
      <c r="EM106" s="82"/>
      <c r="EN106" s="82"/>
      <c r="EO106" s="82"/>
      <c r="EP106" s="82"/>
      <c r="EQ106" s="82"/>
      <c r="ER106" s="82"/>
      <c r="ES106" s="82"/>
      <c r="ET106" s="82"/>
      <c r="EU106" s="82"/>
      <c r="EV106" s="82"/>
      <c r="EW106" s="82"/>
      <c r="EX106" s="82"/>
      <c r="EY106" s="82"/>
      <c r="EZ106" s="82"/>
      <c r="FA106" s="82"/>
      <c r="FB106" s="82"/>
      <c r="FC106" s="82"/>
      <c r="FD106" s="82"/>
      <c r="FE106" s="82"/>
      <c r="FF106" s="82"/>
      <c r="FG106" s="82"/>
      <c r="FH106" s="82"/>
      <c r="FI106" s="82"/>
      <c r="FJ106" s="82"/>
      <c r="FK106" s="82"/>
      <c r="FL106" s="82"/>
      <c r="FM106" s="82"/>
      <c r="FN106" s="82"/>
      <c r="FO106" s="82"/>
      <c r="FP106" s="82"/>
      <c r="FQ106" s="82"/>
      <c r="FR106" s="82"/>
      <c r="FS106" s="82"/>
      <c r="FT106" s="82"/>
      <c r="FU106" s="82"/>
      <c r="FV106" s="82"/>
      <c r="FW106" s="82"/>
      <c r="FX106" s="82"/>
      <c r="FY106" s="82"/>
      <c r="FZ106" s="82"/>
      <c r="GA106" s="82"/>
      <c r="GB106" s="82"/>
      <c r="GC106" s="82"/>
      <c r="GD106" s="82"/>
      <c r="GE106" s="82"/>
      <c r="GF106" s="82"/>
      <c r="GG106" s="82"/>
      <c r="GH106" s="82"/>
      <c r="GI106" s="82"/>
      <c r="GJ106" s="82"/>
      <c r="GK106" s="82"/>
      <c r="GL106" s="82"/>
      <c r="GM106" s="82"/>
      <c r="GN106" s="82"/>
      <c r="GO106" s="82"/>
      <c r="GP106" s="82"/>
      <c r="GQ106" s="82"/>
      <c r="GR106" s="82"/>
      <c r="GS106" s="82"/>
      <c r="GT106" s="82"/>
      <c r="GU106" s="82"/>
      <c r="GV106" s="82"/>
      <c r="GW106" s="82"/>
      <c r="GX106" s="82"/>
      <c r="GY106" s="82"/>
      <c r="GZ106" s="82"/>
      <c r="HA106" s="82"/>
      <c r="HB106" s="82"/>
      <c r="HC106" s="82"/>
      <c r="HD106" s="82"/>
      <c r="HE106" s="82"/>
      <c r="HF106" s="82"/>
      <c r="HG106" s="82"/>
      <c r="HH106" s="82"/>
      <c r="HI106" s="82"/>
      <c r="HJ106" s="82"/>
      <c r="HK106" s="82"/>
      <c r="HL106" s="82"/>
      <c r="HM106" s="82"/>
      <c r="HN106" s="82"/>
      <c r="HO106" s="82"/>
      <c r="HP106" s="82"/>
      <c r="HQ106" s="82"/>
      <c r="HR106" s="82"/>
      <c r="HS106" s="82"/>
      <c r="HT106" s="82"/>
      <c r="HU106" s="82"/>
      <c r="HV106" s="82"/>
      <c r="HW106" s="82"/>
      <c r="HX106" s="82"/>
      <c r="HY106" s="82"/>
      <c r="HZ106" s="82"/>
      <c r="IA106" s="82"/>
      <c r="IB106" s="82"/>
      <c r="IC106" s="82"/>
      <c r="ID106" s="82"/>
      <c r="IE106" s="82"/>
      <c r="IF106" s="82"/>
      <c r="IG106" s="82"/>
      <c r="IH106" s="82"/>
      <c r="II106" s="82"/>
      <c r="IJ106" s="82"/>
      <c r="IK106" s="82"/>
      <c r="IL106" s="82"/>
      <c r="IM106" s="82"/>
      <c r="IN106" s="82"/>
      <c r="IO106" s="82"/>
      <c r="IP106" s="82"/>
      <c r="IQ106" s="82"/>
      <c r="IR106" s="82"/>
      <c r="IS106" s="82"/>
      <c r="IT106" s="82"/>
      <c r="IU106" s="82"/>
      <c r="IV106" s="82"/>
      <c r="IW106" s="82"/>
      <c r="IX106" s="82"/>
      <c r="IY106" s="82"/>
      <c r="IZ106" s="82"/>
      <c r="JA106" s="82"/>
      <c r="JB106" s="82"/>
      <c r="JC106" s="82"/>
      <c r="JD106" s="82"/>
      <c r="JE106" s="82"/>
      <c r="JF106" s="82"/>
      <c r="JG106" s="82"/>
      <c r="JH106" s="82"/>
      <c r="JI106" s="82"/>
      <c r="JJ106" s="82"/>
      <c r="JK106" s="82"/>
      <c r="JL106" s="82"/>
      <c r="JM106" s="82"/>
      <c r="JN106" s="82"/>
      <c r="JO106" s="82"/>
      <c r="JP106" s="82"/>
      <c r="JQ106" s="82"/>
      <c r="JR106" s="82"/>
      <c r="JS106" s="82"/>
      <c r="JT106" s="82"/>
      <c r="JU106" s="82"/>
      <c r="JV106" s="82"/>
      <c r="JW106" s="82"/>
      <c r="JX106" s="82"/>
      <c r="JY106" s="82"/>
      <c r="JZ106" s="82"/>
      <c r="KA106" s="82"/>
      <c r="KB106" s="82"/>
      <c r="KC106" s="82"/>
      <c r="KD106" s="82"/>
      <c r="KE106" s="82"/>
      <c r="KF106" s="82"/>
      <c r="KG106" s="82"/>
      <c r="KH106" s="82"/>
      <c r="KI106" s="82"/>
      <c r="KJ106" s="82"/>
      <c r="KK106" s="82"/>
      <c r="KL106" s="82"/>
      <c r="KM106" s="82"/>
      <c r="KN106" s="82"/>
      <c r="KO106" s="82"/>
      <c r="KP106" s="82"/>
      <c r="KQ106" s="82"/>
      <c r="KR106" s="82"/>
      <c r="KS106" s="82"/>
      <c r="KT106" s="82"/>
      <c r="KU106" s="82"/>
      <c r="KV106" s="82"/>
      <c r="KW106" s="82"/>
      <c r="KX106" s="82"/>
      <c r="KY106" s="82"/>
      <c r="KZ106" s="82"/>
      <c r="LA106" s="82"/>
      <c r="LB106" s="82"/>
      <c r="LC106" s="82"/>
      <c r="LD106" s="82"/>
      <c r="LE106" s="82"/>
      <c r="LF106" s="82"/>
      <c r="LG106" s="82"/>
      <c r="LH106" s="82"/>
      <c r="LI106" s="82"/>
      <c r="LJ106" s="82"/>
      <c r="LK106" s="82"/>
      <c r="LL106" s="82"/>
      <c r="LM106" s="82"/>
      <c r="LN106" s="82"/>
      <c r="LO106" s="82"/>
      <c r="LP106" s="82"/>
      <c r="LQ106" s="82"/>
      <c r="LR106" s="82"/>
      <c r="LS106" s="82"/>
      <c r="LT106" s="82"/>
      <c r="LU106" s="82"/>
      <c r="LV106" s="82"/>
      <c r="LW106" s="82"/>
      <c r="LX106" s="82"/>
      <c r="LY106" s="82"/>
      <c r="LZ106" s="82"/>
      <c r="MA106" s="82"/>
      <c r="MB106" s="82"/>
      <c r="MC106" s="82"/>
      <c r="MD106" s="82"/>
      <c r="ME106" s="82"/>
      <c r="MF106" s="82"/>
      <c r="MG106" s="82"/>
      <c r="MH106" s="82"/>
      <c r="MI106" s="82"/>
      <c r="MJ106" s="82"/>
      <c r="MK106" s="82"/>
      <c r="ML106" s="82"/>
      <c r="MM106" s="82"/>
      <c r="MN106" s="82"/>
      <c r="MO106" s="82"/>
      <c r="MP106" s="82"/>
      <c r="MQ106" s="82"/>
      <c r="MR106" s="82"/>
      <c r="MS106" s="82"/>
      <c r="MT106" s="82"/>
      <c r="MU106" s="82"/>
      <c r="MV106" s="82"/>
      <c r="MW106" s="82"/>
      <c r="MX106" s="82"/>
      <c r="MY106" s="82"/>
      <c r="MZ106" s="82"/>
      <c r="NA106" s="82"/>
      <c r="NB106" s="82"/>
      <c r="NC106" s="82"/>
      <c r="ND106" s="82"/>
      <c r="NE106" s="82"/>
      <c r="NF106" s="82"/>
      <c r="NG106" s="82"/>
      <c r="NH106" s="82"/>
      <c r="NI106" s="82"/>
      <c r="NJ106" s="82"/>
      <c r="NK106" s="82"/>
      <c r="NL106" s="82"/>
      <c r="NM106" s="82"/>
      <c r="NN106" s="82"/>
      <c r="NO106" s="82"/>
      <c r="NP106" s="82"/>
      <c r="NQ106" s="82"/>
      <c r="NR106" s="82"/>
      <c r="NS106" s="82"/>
      <c r="NT106" s="82"/>
      <c r="NU106" s="82"/>
      <c r="NV106" s="82"/>
      <c r="NW106" s="82"/>
      <c r="NX106" s="82"/>
      <c r="NY106" s="82"/>
      <c r="NZ106" s="82"/>
    </row>
    <row r="107" spans="1:390">
      <c r="A107" s="115"/>
      <c r="B107" s="202" t="s">
        <v>12</v>
      </c>
      <c r="C107" s="203"/>
      <c r="D107" s="203"/>
      <c r="E107" s="203"/>
      <c r="F107" s="203"/>
      <c r="G107" s="204"/>
      <c r="H107" s="81">
        <f>H105+H106</f>
        <v>12925.3</v>
      </c>
      <c r="I107" s="81">
        <f t="shared" ref="I107" si="69">I105+I106</f>
        <v>14151.8</v>
      </c>
      <c r="J107" s="81">
        <f t="shared" ref="J107" si="70">J105+J106</f>
        <v>14658.1</v>
      </c>
      <c r="K107" s="81">
        <f t="shared" ref="K107" si="71">K105+K106</f>
        <v>15275.8</v>
      </c>
      <c r="L107" s="82"/>
      <c r="M107" s="82"/>
      <c r="N107" s="82"/>
      <c r="O107" s="82"/>
      <c r="P107" s="82"/>
      <c r="Q107" s="82"/>
      <c r="R107" s="82"/>
      <c r="S107" s="97"/>
      <c r="T107" s="97"/>
      <c r="U107" s="97"/>
      <c r="V107" s="97"/>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82"/>
      <c r="DT107" s="82"/>
      <c r="DU107" s="82"/>
      <c r="DV107" s="82"/>
      <c r="DW107" s="82"/>
      <c r="DX107" s="82"/>
      <c r="DY107" s="82"/>
      <c r="DZ107" s="82"/>
      <c r="EA107" s="82"/>
      <c r="EB107" s="82"/>
      <c r="EC107" s="82"/>
      <c r="ED107" s="82"/>
      <c r="EE107" s="82"/>
      <c r="EF107" s="82"/>
      <c r="EG107" s="82"/>
      <c r="EH107" s="82"/>
      <c r="EI107" s="82"/>
      <c r="EJ107" s="82"/>
      <c r="EK107" s="82"/>
      <c r="EL107" s="82"/>
      <c r="EM107" s="82"/>
      <c r="EN107" s="82"/>
      <c r="EO107" s="82"/>
      <c r="EP107" s="82"/>
      <c r="EQ107" s="82"/>
      <c r="ER107" s="82"/>
      <c r="ES107" s="82"/>
      <c r="ET107" s="82"/>
      <c r="EU107" s="82"/>
      <c r="EV107" s="82"/>
      <c r="EW107" s="82"/>
      <c r="EX107" s="82"/>
      <c r="EY107" s="82"/>
      <c r="EZ107" s="82"/>
      <c r="FA107" s="82"/>
      <c r="FB107" s="82"/>
      <c r="FC107" s="82"/>
      <c r="FD107" s="82"/>
      <c r="FE107" s="82"/>
      <c r="FF107" s="82"/>
      <c r="FG107" s="82"/>
      <c r="FH107" s="82"/>
      <c r="FI107" s="82"/>
      <c r="FJ107" s="82"/>
      <c r="FK107" s="82"/>
      <c r="FL107" s="82"/>
      <c r="FM107" s="82"/>
      <c r="FN107" s="82"/>
      <c r="FO107" s="82"/>
      <c r="FP107" s="82"/>
      <c r="FQ107" s="82"/>
      <c r="FR107" s="82"/>
      <c r="FS107" s="82"/>
      <c r="FT107" s="82"/>
      <c r="FU107" s="82"/>
      <c r="FV107" s="82"/>
      <c r="FW107" s="82"/>
      <c r="FX107" s="82"/>
      <c r="FY107" s="82"/>
      <c r="FZ107" s="82"/>
      <c r="GA107" s="82"/>
      <c r="GB107" s="82"/>
      <c r="GC107" s="82"/>
      <c r="GD107" s="82"/>
      <c r="GE107" s="82"/>
      <c r="GF107" s="82"/>
      <c r="GG107" s="82"/>
      <c r="GH107" s="82"/>
      <c r="GI107" s="82"/>
      <c r="GJ107" s="82"/>
      <c r="GK107" s="82"/>
      <c r="GL107" s="82"/>
      <c r="GM107" s="82"/>
      <c r="GN107" s="82"/>
      <c r="GO107" s="82"/>
      <c r="GP107" s="82"/>
      <c r="GQ107" s="82"/>
      <c r="GR107" s="82"/>
      <c r="GS107" s="82"/>
      <c r="GT107" s="82"/>
      <c r="GU107" s="82"/>
      <c r="GV107" s="82"/>
      <c r="GW107" s="82"/>
      <c r="GX107" s="82"/>
      <c r="GY107" s="82"/>
      <c r="GZ107" s="82"/>
      <c r="HA107" s="82"/>
      <c r="HB107" s="82"/>
      <c r="HC107" s="82"/>
      <c r="HD107" s="82"/>
      <c r="HE107" s="82"/>
      <c r="HF107" s="82"/>
      <c r="HG107" s="82"/>
      <c r="HH107" s="82"/>
      <c r="HI107" s="82"/>
      <c r="HJ107" s="82"/>
      <c r="HK107" s="82"/>
      <c r="HL107" s="82"/>
      <c r="HM107" s="82"/>
      <c r="HN107" s="82"/>
      <c r="HO107" s="82"/>
      <c r="HP107" s="82"/>
      <c r="HQ107" s="82"/>
      <c r="HR107" s="82"/>
      <c r="HS107" s="82"/>
      <c r="HT107" s="82"/>
      <c r="HU107" s="82"/>
      <c r="HV107" s="82"/>
      <c r="HW107" s="82"/>
      <c r="HX107" s="82"/>
      <c r="HY107" s="82"/>
      <c r="HZ107" s="82"/>
      <c r="IA107" s="82"/>
      <c r="IB107" s="82"/>
      <c r="IC107" s="82"/>
      <c r="ID107" s="82"/>
      <c r="IE107" s="82"/>
      <c r="IF107" s="82"/>
      <c r="IG107" s="82"/>
      <c r="IH107" s="82"/>
      <c r="II107" s="82"/>
      <c r="IJ107" s="82"/>
      <c r="IK107" s="82"/>
      <c r="IL107" s="82"/>
      <c r="IM107" s="82"/>
      <c r="IN107" s="82"/>
      <c r="IO107" s="82"/>
      <c r="IP107" s="82"/>
      <c r="IQ107" s="82"/>
      <c r="IR107" s="82"/>
      <c r="IS107" s="82"/>
      <c r="IT107" s="82"/>
      <c r="IU107" s="82"/>
      <c r="IV107" s="82"/>
      <c r="IW107" s="82"/>
      <c r="IX107" s="82"/>
      <c r="IY107" s="82"/>
      <c r="IZ107" s="82"/>
      <c r="JA107" s="82"/>
      <c r="JB107" s="82"/>
      <c r="JC107" s="82"/>
      <c r="JD107" s="82"/>
      <c r="JE107" s="82"/>
      <c r="JF107" s="82"/>
      <c r="JG107" s="82"/>
      <c r="JH107" s="82"/>
      <c r="JI107" s="82"/>
      <c r="JJ107" s="82"/>
      <c r="JK107" s="82"/>
      <c r="JL107" s="82"/>
      <c r="JM107" s="82"/>
      <c r="JN107" s="82"/>
      <c r="JO107" s="82"/>
      <c r="JP107" s="82"/>
      <c r="JQ107" s="82"/>
      <c r="JR107" s="82"/>
      <c r="JS107" s="82"/>
      <c r="JT107" s="82"/>
      <c r="JU107" s="82"/>
      <c r="JV107" s="82"/>
      <c r="JW107" s="82"/>
      <c r="JX107" s="82"/>
      <c r="JY107" s="82"/>
      <c r="JZ107" s="82"/>
      <c r="KA107" s="82"/>
      <c r="KB107" s="82"/>
      <c r="KC107" s="82"/>
      <c r="KD107" s="82"/>
      <c r="KE107" s="82"/>
      <c r="KF107" s="82"/>
      <c r="KG107" s="82"/>
      <c r="KH107" s="82"/>
      <c r="KI107" s="82"/>
      <c r="KJ107" s="82"/>
      <c r="KK107" s="82"/>
      <c r="KL107" s="82"/>
      <c r="KM107" s="82"/>
      <c r="KN107" s="82"/>
      <c r="KO107" s="82"/>
      <c r="KP107" s="82"/>
      <c r="KQ107" s="82"/>
      <c r="KR107" s="82"/>
      <c r="KS107" s="82"/>
      <c r="KT107" s="82"/>
      <c r="KU107" s="82"/>
      <c r="KV107" s="82"/>
      <c r="KW107" s="82"/>
      <c r="KX107" s="82"/>
      <c r="KY107" s="82"/>
      <c r="KZ107" s="82"/>
      <c r="LA107" s="82"/>
      <c r="LB107" s="82"/>
      <c r="LC107" s="82"/>
      <c r="LD107" s="82"/>
      <c r="LE107" s="82"/>
      <c r="LF107" s="82"/>
      <c r="LG107" s="82"/>
      <c r="LH107" s="82"/>
      <c r="LI107" s="82"/>
      <c r="LJ107" s="82"/>
      <c r="LK107" s="82"/>
      <c r="LL107" s="82"/>
      <c r="LM107" s="82"/>
      <c r="LN107" s="82"/>
      <c r="LO107" s="82"/>
      <c r="LP107" s="82"/>
      <c r="LQ107" s="82"/>
      <c r="LR107" s="82"/>
      <c r="LS107" s="82"/>
      <c r="LT107" s="82"/>
      <c r="LU107" s="82"/>
      <c r="LV107" s="82"/>
      <c r="LW107" s="82"/>
      <c r="LX107" s="82"/>
      <c r="LY107" s="82"/>
      <c r="LZ107" s="82"/>
      <c r="MA107" s="82"/>
      <c r="MB107" s="82"/>
      <c r="MC107" s="82"/>
      <c r="MD107" s="82"/>
      <c r="ME107" s="82"/>
      <c r="MF107" s="82"/>
      <c r="MG107" s="82"/>
      <c r="MH107" s="82"/>
      <c r="MI107" s="82"/>
      <c r="MJ107" s="82"/>
      <c r="MK107" s="82"/>
      <c r="ML107" s="82"/>
      <c r="MM107" s="82"/>
      <c r="MN107" s="82"/>
      <c r="MO107" s="82"/>
      <c r="MP107" s="82"/>
      <c r="MQ107" s="82"/>
      <c r="MR107" s="82"/>
      <c r="MS107" s="82"/>
      <c r="MT107" s="82"/>
      <c r="MU107" s="82"/>
      <c r="MV107" s="82"/>
      <c r="MW107" s="82"/>
      <c r="MX107" s="82"/>
      <c r="MY107" s="82"/>
      <c r="MZ107" s="82"/>
      <c r="NA107" s="82"/>
      <c r="NB107" s="82"/>
      <c r="NC107" s="82"/>
      <c r="ND107" s="82"/>
      <c r="NE107" s="82"/>
      <c r="NF107" s="82"/>
      <c r="NG107" s="82"/>
      <c r="NH107" s="82"/>
      <c r="NI107" s="82"/>
      <c r="NJ107" s="82"/>
      <c r="NK107" s="82"/>
      <c r="NL107" s="82"/>
      <c r="NM107" s="82"/>
      <c r="NN107" s="82"/>
      <c r="NO107" s="82"/>
      <c r="NP107" s="82"/>
      <c r="NQ107" s="82"/>
      <c r="NR107" s="82"/>
      <c r="NS107" s="82"/>
      <c r="NT107" s="82"/>
      <c r="NU107" s="82"/>
      <c r="NV107" s="82"/>
      <c r="NW107" s="82"/>
      <c r="NX107" s="82"/>
      <c r="NY107" s="82"/>
      <c r="NZ107" s="82"/>
    </row>
    <row r="108" spans="1:390" ht="41.25" customHeight="1">
      <c r="A108" s="115"/>
      <c r="B108" s="185" t="s">
        <v>100</v>
      </c>
      <c r="C108" s="138" t="s">
        <v>50</v>
      </c>
      <c r="D108" s="138" t="s">
        <v>51</v>
      </c>
      <c r="E108" s="138" t="s">
        <v>56</v>
      </c>
      <c r="F108" s="18" t="s">
        <v>159</v>
      </c>
      <c r="G108" s="138" t="s">
        <v>53</v>
      </c>
      <c r="H108" s="81">
        <v>2883</v>
      </c>
      <c r="I108" s="81">
        <v>3144</v>
      </c>
      <c r="J108" s="81">
        <v>3264</v>
      </c>
      <c r="K108" s="81">
        <v>3388</v>
      </c>
      <c r="L108" s="82"/>
      <c r="M108" s="82"/>
      <c r="N108" s="82"/>
      <c r="O108" s="82"/>
      <c r="P108" s="82"/>
      <c r="Q108" s="82"/>
      <c r="R108" s="82"/>
      <c r="S108" s="97"/>
      <c r="T108" s="97"/>
      <c r="U108" s="97"/>
      <c r="V108" s="97"/>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82"/>
      <c r="DT108" s="82"/>
      <c r="DU108" s="82"/>
      <c r="DV108" s="82"/>
      <c r="DW108" s="82"/>
      <c r="DX108" s="82"/>
      <c r="DY108" s="82"/>
      <c r="DZ108" s="82"/>
      <c r="EA108" s="82"/>
      <c r="EB108" s="82"/>
      <c r="EC108" s="82"/>
      <c r="ED108" s="82"/>
      <c r="EE108" s="82"/>
      <c r="EF108" s="82"/>
      <c r="EG108" s="82"/>
      <c r="EH108" s="82"/>
      <c r="EI108" s="82"/>
      <c r="EJ108" s="82"/>
      <c r="EK108" s="82"/>
      <c r="EL108" s="82"/>
      <c r="EM108" s="82"/>
      <c r="EN108" s="82"/>
      <c r="EO108" s="82"/>
      <c r="EP108" s="82"/>
      <c r="EQ108" s="82"/>
      <c r="ER108" s="82"/>
      <c r="ES108" s="82"/>
      <c r="ET108" s="82"/>
      <c r="EU108" s="82"/>
      <c r="EV108" s="82"/>
      <c r="EW108" s="82"/>
      <c r="EX108" s="82"/>
      <c r="EY108" s="82"/>
      <c r="EZ108" s="82"/>
      <c r="FA108" s="82"/>
      <c r="FB108" s="82"/>
      <c r="FC108" s="82"/>
      <c r="FD108" s="82"/>
      <c r="FE108" s="82"/>
      <c r="FF108" s="82"/>
      <c r="FG108" s="82"/>
      <c r="FH108" s="82"/>
      <c r="FI108" s="82"/>
      <c r="FJ108" s="82"/>
      <c r="FK108" s="82"/>
      <c r="FL108" s="82"/>
      <c r="FM108" s="82"/>
      <c r="FN108" s="82"/>
      <c r="FO108" s="82"/>
      <c r="FP108" s="82"/>
      <c r="FQ108" s="82"/>
      <c r="FR108" s="82"/>
      <c r="FS108" s="82"/>
      <c r="FT108" s="82"/>
      <c r="FU108" s="82"/>
      <c r="FV108" s="82"/>
      <c r="FW108" s="82"/>
      <c r="FX108" s="82"/>
      <c r="FY108" s="82"/>
      <c r="FZ108" s="82"/>
      <c r="GA108" s="82"/>
      <c r="GB108" s="82"/>
      <c r="GC108" s="82"/>
      <c r="GD108" s="82"/>
      <c r="GE108" s="82"/>
      <c r="GF108" s="82"/>
      <c r="GG108" s="82"/>
      <c r="GH108" s="82"/>
      <c r="GI108" s="82"/>
      <c r="GJ108" s="82"/>
      <c r="GK108" s="82"/>
      <c r="GL108" s="82"/>
      <c r="GM108" s="82"/>
      <c r="GN108" s="82"/>
      <c r="GO108" s="82"/>
      <c r="GP108" s="82"/>
      <c r="GQ108" s="82"/>
      <c r="GR108" s="82"/>
      <c r="GS108" s="82"/>
      <c r="GT108" s="82"/>
      <c r="GU108" s="82"/>
      <c r="GV108" s="82"/>
      <c r="GW108" s="82"/>
      <c r="GX108" s="82"/>
      <c r="GY108" s="82"/>
      <c r="GZ108" s="82"/>
      <c r="HA108" s="82"/>
      <c r="HB108" s="82"/>
      <c r="HC108" s="82"/>
      <c r="HD108" s="82"/>
      <c r="HE108" s="82"/>
      <c r="HF108" s="82"/>
      <c r="HG108" s="82"/>
      <c r="HH108" s="82"/>
      <c r="HI108" s="82"/>
      <c r="HJ108" s="82"/>
      <c r="HK108" s="82"/>
      <c r="HL108" s="82"/>
      <c r="HM108" s="82"/>
      <c r="HN108" s="82"/>
      <c r="HO108" s="82"/>
      <c r="HP108" s="82"/>
      <c r="HQ108" s="82"/>
      <c r="HR108" s="82"/>
      <c r="HS108" s="82"/>
      <c r="HT108" s="82"/>
      <c r="HU108" s="82"/>
      <c r="HV108" s="82"/>
      <c r="HW108" s="82"/>
      <c r="HX108" s="82"/>
      <c r="HY108" s="82"/>
      <c r="HZ108" s="82"/>
      <c r="IA108" s="82"/>
      <c r="IB108" s="82"/>
      <c r="IC108" s="82"/>
      <c r="ID108" s="82"/>
      <c r="IE108" s="82"/>
      <c r="IF108" s="82"/>
      <c r="IG108" s="82"/>
      <c r="IH108" s="82"/>
      <c r="II108" s="82"/>
      <c r="IJ108" s="82"/>
      <c r="IK108" s="82"/>
      <c r="IL108" s="82"/>
      <c r="IM108" s="82"/>
      <c r="IN108" s="82"/>
      <c r="IO108" s="82"/>
      <c r="IP108" s="82"/>
      <c r="IQ108" s="82"/>
      <c r="IR108" s="82"/>
      <c r="IS108" s="82"/>
      <c r="IT108" s="82"/>
      <c r="IU108" s="82"/>
      <c r="IV108" s="82"/>
      <c r="IW108" s="82"/>
      <c r="IX108" s="82"/>
      <c r="IY108" s="82"/>
      <c r="IZ108" s="82"/>
      <c r="JA108" s="82"/>
      <c r="JB108" s="82"/>
      <c r="JC108" s="82"/>
      <c r="JD108" s="82"/>
      <c r="JE108" s="82"/>
      <c r="JF108" s="82"/>
      <c r="JG108" s="82"/>
      <c r="JH108" s="82"/>
      <c r="JI108" s="82"/>
      <c r="JJ108" s="82"/>
      <c r="JK108" s="82"/>
      <c r="JL108" s="82"/>
      <c r="JM108" s="82"/>
      <c r="JN108" s="82"/>
      <c r="JO108" s="82"/>
      <c r="JP108" s="82"/>
      <c r="JQ108" s="82"/>
      <c r="JR108" s="82"/>
      <c r="JS108" s="82"/>
      <c r="JT108" s="82"/>
      <c r="JU108" s="82"/>
      <c r="JV108" s="82"/>
      <c r="JW108" s="82"/>
      <c r="JX108" s="82"/>
      <c r="JY108" s="82"/>
      <c r="JZ108" s="82"/>
      <c r="KA108" s="82"/>
      <c r="KB108" s="82"/>
      <c r="KC108" s="82"/>
      <c r="KD108" s="82"/>
      <c r="KE108" s="82"/>
      <c r="KF108" s="82"/>
      <c r="KG108" s="82"/>
      <c r="KH108" s="82"/>
      <c r="KI108" s="82"/>
      <c r="KJ108" s="82"/>
      <c r="KK108" s="82"/>
      <c r="KL108" s="82"/>
      <c r="KM108" s="82"/>
      <c r="KN108" s="82"/>
      <c r="KO108" s="82"/>
      <c r="KP108" s="82"/>
      <c r="KQ108" s="82"/>
      <c r="KR108" s="82"/>
      <c r="KS108" s="82"/>
      <c r="KT108" s="82"/>
      <c r="KU108" s="82"/>
      <c r="KV108" s="82"/>
      <c r="KW108" s="82"/>
      <c r="KX108" s="82"/>
      <c r="KY108" s="82"/>
      <c r="KZ108" s="82"/>
      <c r="LA108" s="82"/>
      <c r="LB108" s="82"/>
      <c r="LC108" s="82"/>
      <c r="LD108" s="82"/>
      <c r="LE108" s="82"/>
      <c r="LF108" s="82"/>
      <c r="LG108" s="82"/>
      <c r="LH108" s="82"/>
      <c r="LI108" s="82"/>
      <c r="LJ108" s="82"/>
      <c r="LK108" s="82"/>
      <c r="LL108" s="82"/>
      <c r="LM108" s="82"/>
      <c r="LN108" s="82"/>
      <c r="LO108" s="82"/>
      <c r="LP108" s="82"/>
      <c r="LQ108" s="82"/>
      <c r="LR108" s="82"/>
      <c r="LS108" s="82"/>
      <c r="LT108" s="82"/>
      <c r="LU108" s="82"/>
      <c r="LV108" s="82"/>
      <c r="LW108" s="82"/>
      <c r="LX108" s="82"/>
      <c r="LY108" s="82"/>
      <c r="LZ108" s="82"/>
      <c r="MA108" s="82"/>
      <c r="MB108" s="82"/>
      <c r="MC108" s="82"/>
      <c r="MD108" s="82"/>
      <c r="ME108" s="82"/>
      <c r="MF108" s="82"/>
      <c r="MG108" s="82"/>
      <c r="MH108" s="82"/>
      <c r="MI108" s="82"/>
      <c r="MJ108" s="82"/>
      <c r="MK108" s="82"/>
      <c r="ML108" s="82"/>
      <c r="MM108" s="82"/>
      <c r="MN108" s="82"/>
      <c r="MO108" s="82"/>
      <c r="MP108" s="82"/>
      <c r="MQ108" s="82"/>
      <c r="MR108" s="82"/>
      <c r="MS108" s="82"/>
      <c r="MT108" s="82"/>
      <c r="MU108" s="82"/>
      <c r="MV108" s="82"/>
      <c r="MW108" s="82"/>
      <c r="MX108" s="82"/>
      <c r="MY108" s="82"/>
      <c r="MZ108" s="82"/>
      <c r="NA108" s="82"/>
      <c r="NB108" s="82"/>
      <c r="NC108" s="82"/>
      <c r="ND108" s="82"/>
      <c r="NE108" s="82"/>
      <c r="NF108" s="82"/>
      <c r="NG108" s="82"/>
      <c r="NH108" s="82"/>
      <c r="NI108" s="82"/>
      <c r="NJ108" s="82"/>
      <c r="NK108" s="82"/>
      <c r="NL108" s="82"/>
      <c r="NM108" s="82"/>
      <c r="NN108" s="82"/>
      <c r="NO108" s="82"/>
      <c r="NP108" s="82"/>
      <c r="NQ108" s="82"/>
      <c r="NR108" s="82"/>
      <c r="NS108" s="82"/>
      <c r="NT108" s="82"/>
      <c r="NU108" s="82"/>
      <c r="NV108" s="82"/>
      <c r="NW108" s="82"/>
      <c r="NX108" s="82"/>
      <c r="NY108" s="82"/>
      <c r="NZ108" s="82"/>
    </row>
    <row r="109" spans="1:390" ht="46.5" hidden="1" customHeight="1">
      <c r="A109" s="115"/>
      <c r="B109" s="185"/>
      <c r="C109" s="138"/>
      <c r="D109" s="138"/>
      <c r="E109" s="138"/>
      <c r="F109" s="138"/>
      <c r="G109" s="138"/>
      <c r="H109" s="81"/>
      <c r="I109" s="81"/>
      <c r="J109" s="81"/>
      <c r="K109" s="81"/>
      <c r="S109" s="97"/>
      <c r="T109" s="97"/>
      <c r="U109" s="97"/>
      <c r="V109" s="97"/>
    </row>
    <row r="110" spans="1:390">
      <c r="A110" s="115"/>
      <c r="B110" s="202" t="s">
        <v>12</v>
      </c>
      <c r="C110" s="203"/>
      <c r="D110" s="203"/>
      <c r="E110" s="203"/>
      <c r="F110" s="203"/>
      <c r="G110" s="204"/>
      <c r="H110" s="81">
        <f>H108+H109</f>
        <v>2883</v>
      </c>
      <c r="I110" s="81">
        <f t="shared" ref="I110" si="72">I108+I109</f>
        <v>3144</v>
      </c>
      <c r="J110" s="81">
        <f t="shared" ref="J110" si="73">J108+J109</f>
        <v>3264</v>
      </c>
      <c r="K110" s="81">
        <f t="shared" ref="K110" si="74">K108+K109</f>
        <v>3388</v>
      </c>
      <c r="S110" s="97"/>
      <c r="T110" s="97"/>
      <c r="U110" s="97"/>
      <c r="V110" s="97"/>
    </row>
    <row r="111" spans="1:390" ht="44.25" customHeight="1">
      <c r="A111" s="115"/>
      <c r="B111" s="180" t="s">
        <v>66</v>
      </c>
      <c r="C111" s="138" t="s">
        <v>50</v>
      </c>
      <c r="D111" s="138" t="s">
        <v>51</v>
      </c>
      <c r="E111" s="138" t="s">
        <v>56</v>
      </c>
      <c r="F111" s="18" t="s">
        <v>159</v>
      </c>
      <c r="G111" s="138" t="s">
        <v>53</v>
      </c>
      <c r="H111" s="81">
        <v>973</v>
      </c>
      <c r="I111" s="81">
        <v>1061</v>
      </c>
      <c r="J111" s="81">
        <v>1101</v>
      </c>
      <c r="K111" s="81">
        <v>1143</v>
      </c>
      <c r="S111" s="97"/>
      <c r="T111" s="97"/>
      <c r="U111" s="97"/>
      <c r="V111" s="97"/>
    </row>
    <row r="112" spans="1:390" hidden="1">
      <c r="A112" s="115"/>
      <c r="B112" s="180"/>
      <c r="C112" s="138"/>
      <c r="D112" s="138"/>
      <c r="E112" s="138"/>
      <c r="F112" s="138"/>
      <c r="G112" s="138"/>
      <c r="H112" s="81"/>
      <c r="I112" s="81"/>
      <c r="J112" s="81"/>
      <c r="K112" s="81"/>
      <c r="S112" s="97"/>
      <c r="T112" s="97"/>
      <c r="U112" s="97"/>
      <c r="V112" s="97"/>
    </row>
    <row r="113" spans="1:36">
      <c r="A113" s="115"/>
      <c r="B113" s="202" t="s">
        <v>12</v>
      </c>
      <c r="C113" s="203"/>
      <c r="D113" s="203"/>
      <c r="E113" s="203"/>
      <c r="F113" s="203"/>
      <c r="G113" s="204"/>
      <c r="H113" s="81">
        <f>H111+H112</f>
        <v>973</v>
      </c>
      <c r="I113" s="81">
        <f t="shared" ref="I113" si="75">I111+I112</f>
        <v>1061</v>
      </c>
      <c r="J113" s="81">
        <f t="shared" ref="J113" si="76">J111+J112</f>
        <v>1101</v>
      </c>
      <c r="K113" s="81">
        <f t="shared" ref="K113" si="77">K111+K112</f>
        <v>1143</v>
      </c>
      <c r="S113" s="97"/>
      <c r="T113" s="97"/>
      <c r="U113" s="97"/>
      <c r="V113" s="97"/>
    </row>
    <row r="114" spans="1:36" ht="51.75" customHeight="1">
      <c r="A114" s="115"/>
      <c r="B114" s="192" t="s">
        <v>102</v>
      </c>
      <c r="C114" s="138" t="s">
        <v>50</v>
      </c>
      <c r="D114" s="138" t="s">
        <v>51</v>
      </c>
      <c r="E114" s="138" t="s">
        <v>56</v>
      </c>
      <c r="F114" s="18" t="s">
        <v>159</v>
      </c>
      <c r="G114" s="138" t="s">
        <v>53</v>
      </c>
      <c r="H114" s="20">
        <v>1951</v>
      </c>
      <c r="I114" s="20">
        <v>2128</v>
      </c>
      <c r="J114" s="20">
        <v>2209</v>
      </c>
      <c r="K114" s="20">
        <v>2292</v>
      </c>
      <c r="S114" s="97"/>
      <c r="T114" s="97"/>
      <c r="U114" s="97"/>
      <c r="V114" s="97"/>
    </row>
    <row r="115" spans="1:36" ht="38.25" hidden="1" customHeight="1">
      <c r="A115" s="115"/>
      <c r="B115" s="226"/>
      <c r="C115" s="138"/>
      <c r="D115" s="138"/>
      <c r="E115" s="138"/>
      <c r="F115" s="138"/>
      <c r="G115" s="138"/>
      <c r="H115" s="20"/>
      <c r="I115" s="20"/>
      <c r="J115" s="20"/>
      <c r="K115" s="20"/>
      <c r="S115" s="97"/>
      <c r="T115" s="97"/>
      <c r="U115" s="97"/>
      <c r="V115" s="97"/>
    </row>
    <row r="116" spans="1:36" ht="22.15" customHeight="1">
      <c r="A116" s="115"/>
      <c r="B116" s="202" t="s">
        <v>12</v>
      </c>
      <c r="C116" s="203"/>
      <c r="D116" s="203"/>
      <c r="E116" s="203"/>
      <c r="F116" s="203"/>
      <c r="G116" s="204"/>
      <c r="H116" s="81">
        <f>H114+H115</f>
        <v>1951</v>
      </c>
      <c r="I116" s="81">
        <f t="shared" ref="I116" si="78">I114+I115</f>
        <v>2128</v>
      </c>
      <c r="J116" s="81">
        <f t="shared" ref="J116" si="79">J114+J115</f>
        <v>2209</v>
      </c>
      <c r="K116" s="81">
        <f t="shared" ref="K116" si="80">K114+K115</f>
        <v>2292</v>
      </c>
      <c r="S116" s="97"/>
      <c r="T116" s="97"/>
      <c r="U116" s="97"/>
      <c r="V116" s="97"/>
    </row>
    <row r="117" spans="1:36" ht="48" customHeight="1">
      <c r="A117" s="115"/>
      <c r="B117" s="192" t="s">
        <v>103</v>
      </c>
      <c r="C117" s="138" t="s">
        <v>50</v>
      </c>
      <c r="D117" s="138" t="s">
        <v>51</v>
      </c>
      <c r="E117" s="138" t="s">
        <v>56</v>
      </c>
      <c r="F117" s="18" t="s">
        <v>159</v>
      </c>
      <c r="G117" s="138" t="s">
        <v>53</v>
      </c>
      <c r="H117" s="134">
        <v>2803</v>
      </c>
      <c r="I117" s="134">
        <v>3057</v>
      </c>
      <c r="J117" s="134">
        <v>3174</v>
      </c>
      <c r="K117" s="135">
        <v>3294</v>
      </c>
      <c r="S117" s="97"/>
      <c r="T117" s="97"/>
      <c r="U117" s="97"/>
      <c r="V117" s="97"/>
    </row>
    <row r="118" spans="1:36" ht="37.5" hidden="1" customHeight="1">
      <c r="A118" s="115"/>
      <c r="B118" s="209"/>
      <c r="C118" s="138"/>
      <c r="D118" s="138"/>
      <c r="E118" s="138"/>
      <c r="F118" s="138"/>
      <c r="G118" s="138"/>
      <c r="H118" s="134"/>
      <c r="I118" s="134"/>
      <c r="J118" s="134"/>
      <c r="K118" s="135"/>
      <c r="S118" s="97"/>
      <c r="T118" s="97"/>
      <c r="U118" s="97"/>
      <c r="V118" s="97"/>
    </row>
    <row r="119" spans="1:36" ht="24.6" customHeight="1">
      <c r="A119" s="115"/>
      <c r="B119" s="202" t="s">
        <v>12</v>
      </c>
      <c r="C119" s="203"/>
      <c r="D119" s="203"/>
      <c r="E119" s="203"/>
      <c r="F119" s="203"/>
      <c r="G119" s="204"/>
      <c r="H119" s="81">
        <f>H117+H118</f>
        <v>2803</v>
      </c>
      <c r="I119" s="81">
        <f t="shared" ref="I119" si="81">I117+I118</f>
        <v>3057</v>
      </c>
      <c r="J119" s="81">
        <f t="shared" ref="J119" si="82">J117+J118</f>
        <v>3174</v>
      </c>
      <c r="K119" s="81">
        <f t="shared" ref="K119" si="83">K117+K118</f>
        <v>3294</v>
      </c>
      <c r="S119" s="97"/>
      <c r="T119" s="97"/>
      <c r="U119" s="97"/>
      <c r="V119" s="97"/>
    </row>
    <row r="120" spans="1:36" ht="29.25" hidden="1" customHeight="1">
      <c r="A120" s="115"/>
      <c r="B120" s="192" t="s">
        <v>104</v>
      </c>
      <c r="C120" s="138" t="s">
        <v>50</v>
      </c>
      <c r="D120" s="138" t="s">
        <v>51</v>
      </c>
      <c r="E120" s="138" t="s">
        <v>56</v>
      </c>
      <c r="F120" s="18" t="s">
        <v>159</v>
      </c>
      <c r="G120" s="138" t="s">
        <v>53</v>
      </c>
      <c r="H120" s="134"/>
      <c r="I120" s="134"/>
      <c r="J120" s="134"/>
      <c r="K120" s="139"/>
      <c r="S120" s="97"/>
      <c r="T120" s="97"/>
      <c r="U120" s="97"/>
      <c r="V120" s="97"/>
    </row>
    <row r="121" spans="1:36" ht="75" hidden="1" customHeight="1">
      <c r="A121" s="115"/>
      <c r="B121" s="209"/>
      <c r="C121" s="138"/>
      <c r="D121" s="138"/>
      <c r="E121" s="138"/>
      <c r="F121" s="138"/>
      <c r="G121" s="138"/>
      <c r="H121" s="134"/>
      <c r="I121" s="134"/>
      <c r="J121" s="134"/>
      <c r="K121" s="139"/>
      <c r="S121" s="97"/>
      <c r="T121" s="97"/>
      <c r="U121" s="97"/>
      <c r="V121" s="97"/>
    </row>
    <row r="122" spans="1:36" ht="24.6" hidden="1" customHeight="1">
      <c r="A122" s="115"/>
      <c r="B122" s="202" t="s">
        <v>12</v>
      </c>
      <c r="C122" s="203"/>
      <c r="D122" s="203"/>
      <c r="E122" s="203"/>
      <c r="F122" s="203"/>
      <c r="G122" s="204"/>
      <c r="H122" s="81">
        <f>H120+H121</f>
        <v>0</v>
      </c>
      <c r="I122" s="81">
        <f t="shared" ref="I122" si="84">I120+I121</f>
        <v>0</v>
      </c>
      <c r="J122" s="81">
        <f t="shared" ref="J122" si="85">J120+J121</f>
        <v>0</v>
      </c>
      <c r="K122" s="81">
        <f t="shared" ref="K122" si="86">K120+K121</f>
        <v>0</v>
      </c>
      <c r="S122" s="97"/>
      <c r="T122" s="97"/>
      <c r="U122" s="97"/>
      <c r="V122" s="97"/>
    </row>
    <row r="123" spans="1:36" ht="29.25" customHeight="1">
      <c r="A123" s="115"/>
      <c r="B123" s="227" t="s">
        <v>12</v>
      </c>
      <c r="C123" s="130" t="s">
        <v>50</v>
      </c>
      <c r="D123" s="130" t="s">
        <v>51</v>
      </c>
      <c r="E123" s="130" t="s">
        <v>91</v>
      </c>
      <c r="F123" s="130" t="s">
        <v>159</v>
      </c>
      <c r="G123" s="140" t="s">
        <v>53</v>
      </c>
      <c r="H123" s="20">
        <f>H13+H16+H19+H22+H25</f>
        <v>110155.4</v>
      </c>
      <c r="I123" s="20">
        <f>I13+I16+I19+I22+I25</f>
        <v>127023.1</v>
      </c>
      <c r="J123" s="20">
        <f>J13+J16+J19+J22+J25</f>
        <v>126875</v>
      </c>
      <c r="K123" s="20">
        <f>K13+K16+K19+K22+K25</f>
        <v>132513.95000000001</v>
      </c>
      <c r="L123" s="97"/>
      <c r="M123" s="97"/>
      <c r="N123" s="97"/>
      <c r="O123" s="97"/>
      <c r="P123" s="97"/>
      <c r="Q123" s="97"/>
      <c r="R123" s="97"/>
      <c r="S123" s="97"/>
      <c r="T123" s="97"/>
      <c r="U123" s="97"/>
      <c r="V123" s="97"/>
      <c r="W123" s="97"/>
      <c r="X123" s="97"/>
      <c r="Y123" s="97"/>
      <c r="Z123" s="97"/>
      <c r="AA123" s="97"/>
      <c r="AB123" s="97"/>
      <c r="AC123" s="97"/>
      <c r="AD123" s="97"/>
      <c r="AE123" s="97"/>
      <c r="AG123" s="97"/>
      <c r="AH123" s="97"/>
      <c r="AI123" s="97"/>
      <c r="AJ123" s="97"/>
    </row>
    <row r="124" spans="1:36" ht="18.75" customHeight="1">
      <c r="A124" s="115"/>
      <c r="B124" s="209"/>
      <c r="C124" s="19" t="s">
        <v>50</v>
      </c>
      <c r="D124" s="19" t="s">
        <v>51</v>
      </c>
      <c r="E124" s="19" t="s">
        <v>91</v>
      </c>
      <c r="F124" s="19" t="s">
        <v>160</v>
      </c>
      <c r="G124" s="19" t="s">
        <v>53</v>
      </c>
      <c r="H124" s="20">
        <f>H26+H28+H31+H34+H37+H40+H43+H46+H49+H52+H55+H58+H61+H64+H67+H72+H75+H78+H106+H70</f>
        <v>1488046.3998000002</v>
      </c>
      <c r="I124" s="20">
        <f t="shared" ref="I124:K124" si="87">I26+I28+I31+I34+I37+I40+I43+I46+I49+I52+I55+I58+I61+I64+I67+I72+I75+I78+I106+I70</f>
        <v>1660669.7667</v>
      </c>
      <c r="J124" s="20">
        <f t="shared" si="87"/>
        <v>1711480.8</v>
      </c>
      <c r="K124" s="20">
        <f t="shared" si="87"/>
        <v>1802073.4</v>
      </c>
      <c r="L124" s="97"/>
      <c r="M124" s="97"/>
      <c r="N124" s="97"/>
      <c r="O124" s="97"/>
      <c r="P124" s="97"/>
      <c r="Q124" s="97"/>
      <c r="R124" s="97"/>
      <c r="S124" s="97"/>
      <c r="T124" s="97"/>
      <c r="U124" s="97"/>
      <c r="V124" s="97"/>
      <c r="W124" s="97"/>
      <c r="X124" s="97"/>
      <c r="Y124" s="97"/>
      <c r="Z124" s="97"/>
      <c r="AA124" s="97"/>
      <c r="AB124" s="97"/>
    </row>
    <row r="125" spans="1:36" ht="24.75" hidden="1" customHeight="1">
      <c r="A125" s="115"/>
      <c r="B125" s="209"/>
      <c r="C125" s="19" t="s">
        <v>50</v>
      </c>
      <c r="D125" s="19" t="s">
        <v>51</v>
      </c>
      <c r="E125" s="19" t="s">
        <v>91</v>
      </c>
      <c r="F125" s="19" t="s">
        <v>70</v>
      </c>
      <c r="G125" s="19" t="s">
        <v>53</v>
      </c>
      <c r="H125" s="79">
        <f>H29+H44</f>
        <v>0</v>
      </c>
      <c r="I125" s="79">
        <f>I29+I44</f>
        <v>0</v>
      </c>
      <c r="J125" s="79">
        <f>J29+J44</f>
        <v>0</v>
      </c>
      <c r="K125" s="79">
        <f>K29+K44</f>
        <v>0</v>
      </c>
      <c r="L125" s="97"/>
      <c r="M125" s="97"/>
      <c r="N125" s="97"/>
      <c r="O125" s="97"/>
      <c r="P125" s="97"/>
      <c r="Q125" s="97"/>
      <c r="R125" s="97"/>
      <c r="S125" s="97"/>
      <c r="T125" s="97"/>
      <c r="U125" s="97"/>
      <c r="V125" s="97"/>
      <c r="W125" s="97"/>
      <c r="X125" s="97"/>
      <c r="Y125" s="97"/>
      <c r="Z125" s="97"/>
      <c r="AA125" s="97"/>
      <c r="AB125" s="97"/>
    </row>
    <row r="126" spans="1:36" ht="24.75" customHeight="1">
      <c r="A126" s="115"/>
      <c r="B126" s="209"/>
      <c r="C126" s="18" t="s">
        <v>50</v>
      </c>
      <c r="D126" s="18" t="s">
        <v>51</v>
      </c>
      <c r="E126" s="18" t="s">
        <v>52</v>
      </c>
      <c r="F126" s="18" t="s">
        <v>159</v>
      </c>
      <c r="G126" s="18" t="s">
        <v>53</v>
      </c>
      <c r="H126" s="79">
        <f>H81+H84</f>
        <v>96828.200000000012</v>
      </c>
      <c r="I126" s="79">
        <f t="shared" ref="I126:K126" si="88">I81+I84</f>
        <v>117072.69999999998</v>
      </c>
      <c r="J126" s="79">
        <f t="shared" si="88"/>
        <v>126376.20000000001</v>
      </c>
      <c r="K126" s="79">
        <f t="shared" si="88"/>
        <v>133392.4</v>
      </c>
      <c r="L126" s="97"/>
      <c r="M126" s="97"/>
      <c r="N126" s="97"/>
      <c r="O126" s="97"/>
      <c r="P126" s="97"/>
      <c r="Q126" s="97"/>
      <c r="S126" s="97"/>
      <c r="T126" s="97"/>
      <c r="U126" s="97"/>
      <c r="V126" s="97"/>
    </row>
    <row r="127" spans="1:36" ht="24.75" customHeight="1">
      <c r="A127" s="115"/>
      <c r="B127" s="209"/>
      <c r="C127" s="18" t="s">
        <v>50</v>
      </c>
      <c r="D127" s="18" t="s">
        <v>51</v>
      </c>
      <c r="E127" s="18" t="s">
        <v>52</v>
      </c>
      <c r="F127" s="18" t="s">
        <v>163</v>
      </c>
      <c r="G127" s="18" t="s">
        <v>53</v>
      </c>
      <c r="H127" s="79">
        <f>H82</f>
        <v>11841.12</v>
      </c>
      <c r="I127" s="79">
        <f t="shared" ref="I127:K127" si="89">I82</f>
        <v>13335.4</v>
      </c>
      <c r="J127" s="79">
        <f t="shared" si="89"/>
        <v>14494.9</v>
      </c>
      <c r="K127" s="79">
        <f t="shared" si="89"/>
        <v>15331.5</v>
      </c>
      <c r="S127" s="97"/>
      <c r="T127" s="97"/>
      <c r="U127" s="97"/>
      <c r="V127" s="97"/>
    </row>
    <row r="128" spans="1:36" ht="24.75" customHeight="1">
      <c r="A128" s="115"/>
      <c r="B128" s="209"/>
      <c r="C128" s="130" t="s">
        <v>50</v>
      </c>
      <c r="D128" s="130" t="s">
        <v>51</v>
      </c>
      <c r="E128" s="130" t="s">
        <v>54</v>
      </c>
      <c r="F128" s="130" t="s">
        <v>165</v>
      </c>
      <c r="G128" s="130" t="s">
        <v>53</v>
      </c>
      <c r="H128" s="79">
        <f>H87+H91+H95</f>
        <v>997690.60000000009</v>
      </c>
      <c r="I128" s="79">
        <f t="shared" ref="I128:K128" si="90">I87+I91+I95</f>
        <v>1084351.5999999999</v>
      </c>
      <c r="J128" s="79">
        <f t="shared" si="90"/>
        <v>1148587.0999999999</v>
      </c>
      <c r="K128" s="79">
        <f t="shared" si="90"/>
        <v>1195875.8999999999</v>
      </c>
      <c r="S128" s="97"/>
      <c r="T128" s="97"/>
      <c r="U128" s="97"/>
      <c r="V128" s="97"/>
      <c r="W128" s="97"/>
      <c r="X128" s="97"/>
      <c r="Y128" s="97"/>
      <c r="Z128" s="97"/>
    </row>
    <row r="129" spans="1:26" ht="24.75" customHeight="1">
      <c r="A129" s="115"/>
      <c r="B129" s="209"/>
      <c r="C129" s="130" t="s">
        <v>50</v>
      </c>
      <c r="D129" s="130" t="s">
        <v>51</v>
      </c>
      <c r="E129" s="130" t="s">
        <v>54</v>
      </c>
      <c r="F129" s="130" t="s">
        <v>165</v>
      </c>
      <c r="G129" s="130">
        <v>621</v>
      </c>
      <c r="H129" s="79">
        <f>H88+H92+H96</f>
        <v>913961.89999999991</v>
      </c>
      <c r="I129" s="79">
        <f t="shared" ref="I129:K129" si="91">I88+I92+I96</f>
        <v>980233.70000000007</v>
      </c>
      <c r="J129" s="79">
        <f t="shared" si="91"/>
        <v>1022990.7</v>
      </c>
      <c r="K129" s="79">
        <f t="shared" si="91"/>
        <v>1077286.4000000001</v>
      </c>
      <c r="S129" s="97"/>
      <c r="T129" s="97"/>
      <c r="U129" s="97"/>
      <c r="V129" s="97"/>
      <c r="W129" s="97"/>
      <c r="X129" s="97"/>
      <c r="Y129" s="97"/>
      <c r="Z129" s="97"/>
    </row>
    <row r="130" spans="1:26" ht="24.75" customHeight="1">
      <c r="A130" s="115"/>
      <c r="B130" s="209"/>
      <c r="C130" s="18" t="s">
        <v>50</v>
      </c>
      <c r="D130" s="18" t="s">
        <v>51</v>
      </c>
      <c r="E130" s="18" t="s">
        <v>69</v>
      </c>
      <c r="F130" s="18" t="s">
        <v>164</v>
      </c>
      <c r="G130" s="18" t="s">
        <v>57</v>
      </c>
      <c r="H130" s="79">
        <f>H99+H102</f>
        <v>84809</v>
      </c>
      <c r="I130" s="79">
        <f>I99+I102</f>
        <v>107772</v>
      </c>
      <c r="J130" s="79">
        <f>J99+J102</f>
        <v>96245</v>
      </c>
      <c r="K130" s="79">
        <f>K99+K102</f>
        <v>93658</v>
      </c>
      <c r="L130" s="97"/>
      <c r="M130" s="97"/>
      <c r="N130" s="97"/>
      <c r="O130" s="97"/>
      <c r="P130" s="97"/>
      <c r="S130" s="97"/>
      <c r="T130" s="97"/>
      <c r="U130" s="97"/>
      <c r="V130" s="97"/>
      <c r="W130" s="97"/>
      <c r="X130" s="97"/>
      <c r="Y130" s="97"/>
      <c r="Z130" s="97"/>
    </row>
    <row r="131" spans="1:26" ht="24.75" hidden="1" customHeight="1">
      <c r="A131" s="115"/>
      <c r="B131" s="209"/>
      <c r="C131" s="18" t="s">
        <v>50</v>
      </c>
      <c r="D131" s="18" t="s">
        <v>51</v>
      </c>
      <c r="E131" s="18" t="s">
        <v>69</v>
      </c>
      <c r="F131" s="18" t="s">
        <v>70</v>
      </c>
      <c r="G131" s="18" t="s">
        <v>57</v>
      </c>
      <c r="H131" s="79">
        <f>H100+H103</f>
        <v>0</v>
      </c>
      <c r="I131" s="79">
        <f t="shared" ref="I131:K131" si="92">I100+I103</f>
        <v>0</v>
      </c>
      <c r="J131" s="79">
        <f t="shared" si="92"/>
        <v>0</v>
      </c>
      <c r="K131" s="79">
        <f t="shared" si="92"/>
        <v>0</v>
      </c>
      <c r="S131" s="97"/>
      <c r="T131" s="97"/>
      <c r="U131" s="97"/>
      <c r="V131" s="97"/>
      <c r="W131" s="97"/>
      <c r="X131" s="97"/>
      <c r="Y131" s="97"/>
      <c r="Z131" s="97"/>
    </row>
    <row r="132" spans="1:26" ht="24.75" customHeight="1">
      <c r="A132" s="115"/>
      <c r="B132" s="209"/>
      <c r="C132" s="18" t="s">
        <v>50</v>
      </c>
      <c r="D132" s="18" t="s">
        <v>51</v>
      </c>
      <c r="E132" s="18" t="s">
        <v>56</v>
      </c>
      <c r="F132" s="18" t="s">
        <v>159</v>
      </c>
      <c r="G132" s="18" t="s">
        <v>53</v>
      </c>
      <c r="H132" s="79">
        <f>H105+H110+H113+H116+H119+H122</f>
        <v>17880</v>
      </c>
      <c r="I132" s="79">
        <f t="shared" ref="I132:K132" si="93">I105+I110+I113+I116+I119+I122</f>
        <v>19499</v>
      </c>
      <c r="J132" s="79">
        <f t="shared" si="93"/>
        <v>20242</v>
      </c>
      <c r="K132" s="79">
        <f t="shared" si="93"/>
        <v>21008</v>
      </c>
      <c r="L132" s="97"/>
      <c r="M132" s="97"/>
      <c r="N132" s="97"/>
      <c r="O132" s="97"/>
      <c r="P132" s="97"/>
      <c r="S132" s="97"/>
      <c r="T132" s="97"/>
      <c r="U132" s="97"/>
      <c r="V132" s="97"/>
      <c r="W132" s="97"/>
      <c r="X132" s="97"/>
      <c r="Y132" s="97"/>
      <c r="Z132" s="97"/>
    </row>
    <row r="133" spans="1:26" ht="29.25" hidden="1" customHeight="1">
      <c r="A133" s="115"/>
      <c r="B133" s="210"/>
      <c r="C133" s="18"/>
      <c r="D133" s="18"/>
      <c r="E133" s="18"/>
      <c r="F133" s="18"/>
      <c r="G133" s="18"/>
      <c r="H133" s="20"/>
      <c r="I133" s="20"/>
      <c r="J133" s="20"/>
      <c r="K133" s="20"/>
      <c r="S133" s="97"/>
      <c r="T133" s="97"/>
      <c r="U133" s="97"/>
      <c r="V133" s="97"/>
    </row>
    <row r="134" spans="1:26" ht="24.6" customHeight="1">
      <c r="A134" s="115"/>
      <c r="B134" s="219" t="s">
        <v>72</v>
      </c>
      <c r="C134" s="220"/>
      <c r="D134" s="220"/>
      <c r="E134" s="220"/>
      <c r="F134" s="220"/>
      <c r="G134" s="221"/>
      <c r="H134" s="28">
        <f>SUM(H123:H132)</f>
        <v>3721212.6198</v>
      </c>
      <c r="I134" s="28">
        <f t="shared" ref="I134:K134" si="94">SUM(I123:I132)</f>
        <v>4109957.2667</v>
      </c>
      <c r="J134" s="28">
        <f t="shared" si="94"/>
        <v>4267291.7</v>
      </c>
      <c r="K134" s="28">
        <f t="shared" si="94"/>
        <v>4471139.55</v>
      </c>
      <c r="S134" s="97"/>
      <c r="T134" s="97"/>
      <c r="U134" s="97"/>
      <c r="V134" s="97"/>
    </row>
    <row r="135" spans="1:26" ht="39.75" customHeight="1">
      <c r="A135" s="115"/>
      <c r="B135" s="89" t="s">
        <v>11</v>
      </c>
      <c r="C135" s="88"/>
      <c r="D135" s="88"/>
      <c r="E135" s="88"/>
      <c r="F135" s="88"/>
      <c r="G135" s="88"/>
      <c r="H135" s="141"/>
      <c r="I135" s="141"/>
      <c r="J135" s="141"/>
      <c r="K135" s="141"/>
      <c r="S135" s="97"/>
      <c r="T135" s="97"/>
      <c r="U135" s="97"/>
      <c r="V135" s="97"/>
    </row>
    <row r="136" spans="1:26" ht="35.25" customHeight="1">
      <c r="A136" s="115"/>
      <c r="B136" s="195" t="s">
        <v>63</v>
      </c>
      <c r="C136" s="18" t="s">
        <v>50</v>
      </c>
      <c r="D136" s="18" t="s">
        <v>51</v>
      </c>
      <c r="E136" s="18" t="s">
        <v>52</v>
      </c>
      <c r="F136" s="18" t="s">
        <v>159</v>
      </c>
      <c r="G136" s="18" t="s">
        <v>53</v>
      </c>
      <c r="H136" s="20">
        <v>9975</v>
      </c>
      <c r="I136" s="20">
        <v>12059.8</v>
      </c>
      <c r="J136" s="20">
        <v>13012.5</v>
      </c>
      <c r="K136" s="20">
        <v>13728.2</v>
      </c>
      <c r="S136" s="97"/>
      <c r="T136" s="97"/>
      <c r="U136" s="97"/>
      <c r="V136" s="97"/>
    </row>
    <row r="137" spans="1:26" ht="49.5" customHeight="1">
      <c r="A137" s="115"/>
      <c r="B137" s="196"/>
      <c r="C137" s="18" t="s">
        <v>50</v>
      </c>
      <c r="D137" s="18" t="s">
        <v>51</v>
      </c>
      <c r="E137" s="18" t="s">
        <v>55</v>
      </c>
      <c r="F137" s="18" t="s">
        <v>150</v>
      </c>
      <c r="G137" s="18" t="s">
        <v>53</v>
      </c>
      <c r="H137" s="20">
        <v>3685</v>
      </c>
      <c r="I137" s="20">
        <v>4206</v>
      </c>
      <c r="J137" s="20">
        <v>4375</v>
      </c>
      <c r="K137" s="20">
        <v>4542</v>
      </c>
      <c r="L137" s="142" t="s">
        <v>71</v>
      </c>
      <c r="S137" s="97"/>
      <c r="T137" s="97"/>
      <c r="U137" s="97"/>
      <c r="V137" s="97"/>
    </row>
    <row r="138" spans="1:26" ht="45.75" customHeight="1">
      <c r="A138" s="115"/>
      <c r="B138" s="205"/>
      <c r="C138" s="18" t="s">
        <v>50</v>
      </c>
      <c r="D138" s="18" t="s">
        <v>51</v>
      </c>
      <c r="E138" s="18" t="s">
        <v>91</v>
      </c>
      <c r="F138" s="18" t="s">
        <v>159</v>
      </c>
      <c r="G138" s="18" t="s">
        <v>53</v>
      </c>
      <c r="H138" s="20">
        <v>179.9</v>
      </c>
      <c r="I138" s="20">
        <v>179.9</v>
      </c>
      <c r="J138" s="20">
        <v>179.9</v>
      </c>
      <c r="K138" s="20">
        <v>179.9</v>
      </c>
      <c r="L138" s="83"/>
      <c r="S138" s="97"/>
      <c r="T138" s="97"/>
      <c r="U138" s="97"/>
      <c r="V138" s="97"/>
    </row>
    <row r="139" spans="1:26" ht="23.65" customHeight="1">
      <c r="A139" s="115"/>
      <c r="B139" s="200" t="s">
        <v>13</v>
      </c>
      <c r="C139" s="201"/>
      <c r="D139" s="201"/>
      <c r="E139" s="201"/>
      <c r="F139" s="201"/>
      <c r="G139" s="201"/>
      <c r="H139" s="20">
        <f>H136+H137+H138</f>
        <v>13839.9</v>
      </c>
      <c r="I139" s="20">
        <f t="shared" ref="I139:K139" si="95">I136+I137+I138</f>
        <v>16445.7</v>
      </c>
      <c r="J139" s="20">
        <f t="shared" si="95"/>
        <v>17567.400000000001</v>
      </c>
      <c r="K139" s="20">
        <f t="shared" si="95"/>
        <v>18450.100000000002</v>
      </c>
      <c r="S139" s="97"/>
      <c r="T139" s="97"/>
      <c r="U139" s="97"/>
      <c r="V139" s="97"/>
    </row>
    <row r="140" spans="1:26" ht="69.75" customHeight="1">
      <c r="A140" s="115"/>
      <c r="B140" s="180" t="s">
        <v>97</v>
      </c>
      <c r="C140" s="18" t="s">
        <v>50</v>
      </c>
      <c r="D140" s="18" t="s">
        <v>51</v>
      </c>
      <c r="E140" s="18" t="s">
        <v>52</v>
      </c>
      <c r="F140" s="18" t="s">
        <v>159</v>
      </c>
      <c r="G140" s="18" t="s">
        <v>53</v>
      </c>
      <c r="H140" s="20">
        <v>3325</v>
      </c>
      <c r="I140" s="20">
        <v>4019.9</v>
      </c>
      <c r="J140" s="20">
        <v>4337.5</v>
      </c>
      <c r="K140" s="20">
        <v>4576.1000000000004</v>
      </c>
      <c r="S140" s="97"/>
      <c r="T140" s="97"/>
      <c r="U140" s="97"/>
      <c r="V140" s="97"/>
    </row>
    <row r="141" spans="1:26" ht="38.25" hidden="1" customHeight="1">
      <c r="A141" s="115"/>
      <c r="B141" s="218"/>
      <c r="C141" s="18"/>
      <c r="D141" s="18"/>
      <c r="E141" s="18"/>
      <c r="F141" s="18"/>
      <c r="G141" s="18"/>
      <c r="H141" s="20"/>
      <c r="I141" s="20"/>
      <c r="J141" s="20"/>
      <c r="K141" s="20"/>
      <c r="S141" s="97"/>
      <c r="T141" s="97"/>
      <c r="U141" s="97"/>
      <c r="V141" s="97"/>
    </row>
    <row r="142" spans="1:26" ht="25.15" customHeight="1">
      <c r="A142" s="115"/>
      <c r="B142" s="200" t="s">
        <v>13</v>
      </c>
      <c r="C142" s="201"/>
      <c r="D142" s="201"/>
      <c r="E142" s="201"/>
      <c r="F142" s="201"/>
      <c r="G142" s="201"/>
      <c r="H142" s="20">
        <f>H140+H141</f>
        <v>3325</v>
      </c>
      <c r="I142" s="20">
        <f t="shared" ref="I142" si="96">I140+I141</f>
        <v>4019.9</v>
      </c>
      <c r="J142" s="20">
        <f t="shared" ref="J142" si="97">J140+J141</f>
        <v>4337.5</v>
      </c>
      <c r="K142" s="20">
        <f t="shared" ref="K142" si="98">K140+K141</f>
        <v>4576.1000000000004</v>
      </c>
      <c r="S142" s="97"/>
      <c r="T142" s="97"/>
      <c r="U142" s="97"/>
      <c r="V142" s="97"/>
    </row>
    <row r="143" spans="1:26" ht="84.75" customHeight="1">
      <c r="A143" s="109"/>
      <c r="B143" s="185" t="s">
        <v>169</v>
      </c>
      <c r="C143" s="18" t="s">
        <v>50</v>
      </c>
      <c r="D143" s="18" t="s">
        <v>149</v>
      </c>
      <c r="E143" s="18" t="s">
        <v>170</v>
      </c>
      <c r="F143" s="18" t="s">
        <v>166</v>
      </c>
      <c r="G143" s="18" t="s">
        <v>53</v>
      </c>
      <c r="H143" s="20">
        <v>2821.4</v>
      </c>
      <c r="I143" s="20">
        <v>3220.3</v>
      </c>
      <c r="J143" s="20">
        <v>3349</v>
      </c>
      <c r="K143" s="20">
        <v>3477.2</v>
      </c>
    </row>
    <row r="144" spans="1:26" ht="81" hidden="1" customHeight="1">
      <c r="A144" s="109"/>
      <c r="B144" s="185"/>
      <c r="C144" s="18"/>
      <c r="D144" s="18"/>
      <c r="E144" s="18"/>
      <c r="F144" s="18"/>
      <c r="G144" s="18"/>
      <c r="H144" s="20"/>
      <c r="I144" s="20"/>
      <c r="J144" s="20"/>
      <c r="K144" s="20"/>
    </row>
    <row r="145" spans="1:22" ht="25.15" customHeight="1">
      <c r="A145" s="109"/>
      <c r="B145" s="200" t="s">
        <v>13</v>
      </c>
      <c r="C145" s="201"/>
      <c r="D145" s="201"/>
      <c r="E145" s="201"/>
      <c r="F145" s="201"/>
      <c r="G145" s="201"/>
      <c r="H145" s="20">
        <f>H143+H144</f>
        <v>2821.4</v>
      </c>
      <c r="I145" s="20">
        <f t="shared" ref="I145:K145" si="99">I143+I144</f>
        <v>3220.3</v>
      </c>
      <c r="J145" s="20">
        <f t="shared" si="99"/>
        <v>3349</v>
      </c>
      <c r="K145" s="20">
        <f t="shared" si="99"/>
        <v>3477.2</v>
      </c>
    </row>
    <row r="146" spans="1:22" ht="25.15" customHeight="1">
      <c r="A146" s="109"/>
      <c r="B146" s="180" t="s">
        <v>121</v>
      </c>
      <c r="C146" s="18" t="s">
        <v>50</v>
      </c>
      <c r="D146" s="18" t="s">
        <v>51</v>
      </c>
      <c r="E146" s="18" t="s">
        <v>69</v>
      </c>
      <c r="F146" s="18" t="s">
        <v>166</v>
      </c>
      <c r="G146" s="18" t="s">
        <v>57</v>
      </c>
      <c r="H146" s="20">
        <v>3923.22</v>
      </c>
      <c r="I146" s="20">
        <v>4986.5</v>
      </c>
      <c r="J146" s="20">
        <v>4452.5</v>
      </c>
      <c r="K146" s="20">
        <v>4332.6000000000004</v>
      </c>
      <c r="S146" s="97"/>
      <c r="T146" s="97"/>
      <c r="U146" s="97"/>
      <c r="V146" s="97"/>
    </row>
    <row r="147" spans="1:22" ht="25.15" customHeight="1">
      <c r="A147" s="109"/>
      <c r="B147" s="180"/>
      <c r="C147" s="18"/>
      <c r="D147" s="18"/>
      <c r="E147" s="18"/>
      <c r="F147" s="18"/>
      <c r="G147" s="18"/>
      <c r="H147" s="20"/>
      <c r="I147" s="20"/>
      <c r="J147" s="20"/>
      <c r="K147" s="20"/>
      <c r="S147" s="97"/>
      <c r="T147" s="97"/>
      <c r="U147" s="97"/>
      <c r="V147" s="97"/>
    </row>
    <row r="148" spans="1:22" ht="25.15" customHeight="1">
      <c r="A148" s="109"/>
      <c r="B148" s="200" t="s">
        <v>13</v>
      </c>
      <c r="C148" s="201"/>
      <c r="D148" s="201"/>
      <c r="E148" s="201"/>
      <c r="F148" s="201"/>
      <c r="G148" s="201"/>
      <c r="H148" s="20">
        <f>H146+H147</f>
        <v>3923.22</v>
      </c>
      <c r="I148" s="20">
        <f t="shared" ref="I148:K148" si="100">I146+I147</f>
        <v>4986.5</v>
      </c>
      <c r="J148" s="20">
        <f t="shared" si="100"/>
        <v>4452.5</v>
      </c>
      <c r="K148" s="20">
        <f t="shared" si="100"/>
        <v>4332.6000000000004</v>
      </c>
      <c r="S148" s="97"/>
      <c r="T148" s="97"/>
      <c r="U148" s="97"/>
      <c r="V148" s="97"/>
    </row>
    <row r="149" spans="1:22" ht="60.75" customHeight="1">
      <c r="A149" s="109"/>
      <c r="B149" s="180" t="s">
        <v>122</v>
      </c>
      <c r="C149" s="18" t="s">
        <v>50</v>
      </c>
      <c r="D149" s="18" t="s">
        <v>51</v>
      </c>
      <c r="E149" s="18" t="s">
        <v>69</v>
      </c>
      <c r="F149" s="18" t="s">
        <v>166</v>
      </c>
      <c r="G149" s="18" t="s">
        <v>57</v>
      </c>
      <c r="H149" s="20">
        <v>2591</v>
      </c>
      <c r="I149" s="20">
        <v>3292</v>
      </c>
      <c r="J149" s="20">
        <v>2940</v>
      </c>
      <c r="K149" s="20">
        <v>2861</v>
      </c>
      <c r="S149" s="97"/>
      <c r="T149" s="97"/>
      <c r="U149" s="97"/>
      <c r="V149" s="97"/>
    </row>
    <row r="150" spans="1:22" ht="25.15" hidden="1" customHeight="1">
      <c r="A150" s="109"/>
      <c r="B150" s="180"/>
      <c r="C150" s="18"/>
      <c r="D150" s="18"/>
      <c r="E150" s="18"/>
      <c r="F150" s="18"/>
      <c r="G150" s="18"/>
      <c r="H150" s="20"/>
      <c r="I150" s="20"/>
      <c r="J150" s="20"/>
      <c r="K150" s="20"/>
      <c r="S150" s="97"/>
      <c r="T150" s="97"/>
      <c r="U150" s="97"/>
      <c r="V150" s="97"/>
    </row>
    <row r="151" spans="1:22" ht="25.15" customHeight="1">
      <c r="A151" s="109"/>
      <c r="B151" s="200" t="s">
        <v>13</v>
      </c>
      <c r="C151" s="201"/>
      <c r="D151" s="201"/>
      <c r="E151" s="201"/>
      <c r="F151" s="201"/>
      <c r="G151" s="201"/>
      <c r="H151" s="20">
        <f>H149+H150</f>
        <v>2591</v>
      </c>
      <c r="I151" s="20">
        <f t="shared" ref="I151:K151" si="101">I149+I150</f>
        <v>3292</v>
      </c>
      <c r="J151" s="20">
        <f t="shared" si="101"/>
        <v>2940</v>
      </c>
      <c r="K151" s="20">
        <f t="shared" si="101"/>
        <v>2861</v>
      </c>
      <c r="S151" s="97"/>
      <c r="T151" s="97"/>
      <c r="U151" s="97"/>
      <c r="V151" s="97"/>
    </row>
    <row r="152" spans="1:22" ht="87" customHeight="1">
      <c r="A152" s="109"/>
      <c r="B152" s="180" t="s">
        <v>67</v>
      </c>
      <c r="C152" s="18" t="s">
        <v>50</v>
      </c>
      <c r="D152" s="18" t="s">
        <v>51</v>
      </c>
      <c r="E152" s="18" t="s">
        <v>56</v>
      </c>
      <c r="F152" s="18" t="s">
        <v>159</v>
      </c>
      <c r="G152" s="18" t="s">
        <v>53</v>
      </c>
      <c r="H152" s="20">
        <v>6000</v>
      </c>
      <c r="I152" s="20">
        <v>6543</v>
      </c>
      <c r="J152" s="20">
        <v>6793</v>
      </c>
      <c r="K152" s="20">
        <v>7049</v>
      </c>
      <c r="S152" s="97"/>
      <c r="T152" s="97"/>
      <c r="U152" s="97"/>
      <c r="V152" s="97"/>
    </row>
    <row r="153" spans="1:22" ht="75" hidden="1" customHeight="1">
      <c r="A153" s="109"/>
      <c r="B153" s="180"/>
      <c r="C153" s="18"/>
      <c r="D153" s="18"/>
      <c r="E153" s="18"/>
      <c r="F153" s="18"/>
      <c r="G153" s="18"/>
      <c r="H153" s="20"/>
      <c r="I153" s="20"/>
      <c r="J153" s="20"/>
      <c r="K153" s="20"/>
      <c r="S153" s="97"/>
      <c r="T153" s="97"/>
      <c r="U153" s="97"/>
      <c r="V153" s="97"/>
    </row>
    <row r="154" spans="1:22" ht="25.15" customHeight="1">
      <c r="A154" s="109"/>
      <c r="B154" s="200" t="s">
        <v>13</v>
      </c>
      <c r="C154" s="201"/>
      <c r="D154" s="201"/>
      <c r="E154" s="201"/>
      <c r="F154" s="201"/>
      <c r="G154" s="201"/>
      <c r="H154" s="20">
        <f>H152+H153</f>
        <v>6000</v>
      </c>
      <c r="I154" s="20">
        <f t="shared" ref="I154:K154" si="102">I152+I153</f>
        <v>6543</v>
      </c>
      <c r="J154" s="20">
        <f t="shared" si="102"/>
        <v>6793</v>
      </c>
      <c r="K154" s="20">
        <f t="shared" si="102"/>
        <v>7049</v>
      </c>
      <c r="S154" s="97"/>
      <c r="T154" s="97"/>
      <c r="U154" s="97"/>
      <c r="V154" s="97"/>
    </row>
    <row r="155" spans="1:22" ht="126.75" customHeight="1">
      <c r="A155" s="109"/>
      <c r="B155" s="184" t="s">
        <v>105</v>
      </c>
      <c r="C155" s="18" t="s">
        <v>50</v>
      </c>
      <c r="D155" s="18" t="s">
        <v>51</v>
      </c>
      <c r="E155" s="18" t="s">
        <v>56</v>
      </c>
      <c r="F155" s="18" t="s">
        <v>159</v>
      </c>
      <c r="G155" s="18" t="s">
        <v>53</v>
      </c>
      <c r="H155" s="20">
        <v>892</v>
      </c>
      <c r="I155" s="20">
        <v>973</v>
      </c>
      <c r="J155" s="20">
        <v>1010</v>
      </c>
      <c r="K155" s="20">
        <v>1048</v>
      </c>
      <c r="S155" s="97"/>
      <c r="T155" s="97"/>
      <c r="U155" s="97"/>
      <c r="V155" s="97"/>
    </row>
    <row r="156" spans="1:22" ht="127.5" hidden="1" customHeight="1">
      <c r="A156" s="109"/>
      <c r="B156" s="184"/>
      <c r="C156" s="18"/>
      <c r="D156" s="18"/>
      <c r="E156" s="18"/>
      <c r="F156" s="18"/>
      <c r="G156" s="18"/>
      <c r="H156" s="20"/>
      <c r="I156" s="20"/>
      <c r="J156" s="20"/>
      <c r="K156" s="20"/>
      <c r="S156" s="97"/>
      <c r="T156" s="97"/>
      <c r="U156" s="97"/>
      <c r="V156" s="97"/>
    </row>
    <row r="157" spans="1:22" ht="25.15" customHeight="1">
      <c r="A157" s="109"/>
      <c r="B157" s="200" t="s">
        <v>13</v>
      </c>
      <c r="C157" s="201"/>
      <c r="D157" s="201"/>
      <c r="E157" s="201"/>
      <c r="F157" s="201"/>
      <c r="G157" s="201"/>
      <c r="H157" s="20">
        <f t="shared" ref="H157:K157" si="103">H155+H156</f>
        <v>892</v>
      </c>
      <c r="I157" s="20">
        <f t="shared" si="103"/>
        <v>973</v>
      </c>
      <c r="J157" s="20">
        <f t="shared" si="103"/>
        <v>1010</v>
      </c>
      <c r="K157" s="20">
        <f t="shared" si="103"/>
        <v>1048</v>
      </c>
      <c r="S157" s="97"/>
      <c r="T157" s="97"/>
      <c r="U157" s="97"/>
      <c r="V157" s="97"/>
    </row>
    <row r="158" spans="1:22" ht="36.75" customHeight="1">
      <c r="A158" s="109"/>
      <c r="B158" s="180" t="s">
        <v>106</v>
      </c>
      <c r="C158" s="18" t="s">
        <v>50</v>
      </c>
      <c r="D158" s="18" t="s">
        <v>51</v>
      </c>
      <c r="E158" s="18" t="s">
        <v>56</v>
      </c>
      <c r="F158" s="18" t="s">
        <v>159</v>
      </c>
      <c r="G158" s="18" t="s">
        <v>53</v>
      </c>
      <c r="H158" s="20">
        <v>2108</v>
      </c>
      <c r="I158" s="20">
        <v>2299</v>
      </c>
      <c r="J158" s="20">
        <v>2386</v>
      </c>
      <c r="K158" s="20">
        <v>2476</v>
      </c>
      <c r="S158" s="97"/>
      <c r="T158" s="97"/>
      <c r="U158" s="97"/>
      <c r="V158" s="97"/>
    </row>
    <row r="159" spans="1:22" ht="25.15" hidden="1" customHeight="1">
      <c r="A159" s="109"/>
      <c r="B159" s="180"/>
      <c r="C159" s="18"/>
      <c r="D159" s="18"/>
      <c r="E159" s="18"/>
      <c r="F159" s="18"/>
      <c r="G159" s="18"/>
      <c r="H159" s="20"/>
      <c r="I159" s="20"/>
      <c r="J159" s="20"/>
      <c r="K159" s="20"/>
      <c r="S159" s="97"/>
      <c r="T159" s="97"/>
      <c r="U159" s="97"/>
      <c r="V159" s="97"/>
    </row>
    <row r="160" spans="1:22" ht="25.15" customHeight="1">
      <c r="A160" s="109"/>
      <c r="B160" s="200" t="s">
        <v>13</v>
      </c>
      <c r="C160" s="201"/>
      <c r="D160" s="201"/>
      <c r="E160" s="201"/>
      <c r="F160" s="201"/>
      <c r="G160" s="201"/>
      <c r="H160" s="20">
        <f t="shared" ref="H160:K160" si="104">H158+H159</f>
        <v>2108</v>
      </c>
      <c r="I160" s="20">
        <f t="shared" si="104"/>
        <v>2299</v>
      </c>
      <c r="J160" s="20">
        <f t="shared" si="104"/>
        <v>2386</v>
      </c>
      <c r="K160" s="20">
        <f t="shared" si="104"/>
        <v>2476</v>
      </c>
      <c r="S160" s="97"/>
      <c r="T160" s="97"/>
      <c r="U160" s="97"/>
      <c r="V160" s="97"/>
    </row>
    <row r="161" spans="1:22" ht="62.25" customHeight="1">
      <c r="A161" s="109"/>
      <c r="B161" s="180" t="s">
        <v>107</v>
      </c>
      <c r="C161" s="18" t="s">
        <v>50</v>
      </c>
      <c r="D161" s="18" t="s">
        <v>51</v>
      </c>
      <c r="E161" s="18" t="s">
        <v>56</v>
      </c>
      <c r="F161" s="18" t="s">
        <v>159</v>
      </c>
      <c r="G161" s="18" t="s">
        <v>53</v>
      </c>
      <c r="H161" s="20">
        <v>489</v>
      </c>
      <c r="I161" s="20">
        <v>533</v>
      </c>
      <c r="J161" s="20">
        <v>554</v>
      </c>
      <c r="K161" s="20">
        <v>574</v>
      </c>
      <c r="S161" s="97"/>
      <c r="T161" s="97"/>
      <c r="U161" s="97"/>
      <c r="V161" s="97"/>
    </row>
    <row r="162" spans="1:22" ht="50.25" hidden="1" customHeight="1">
      <c r="A162" s="109"/>
      <c r="B162" s="180"/>
      <c r="C162" s="18"/>
      <c r="D162" s="18"/>
      <c r="E162" s="18"/>
      <c r="F162" s="18"/>
      <c r="G162" s="18"/>
      <c r="H162" s="20"/>
      <c r="I162" s="20"/>
      <c r="J162" s="20"/>
      <c r="K162" s="20"/>
      <c r="S162" s="97"/>
      <c r="T162" s="97"/>
      <c r="U162" s="97"/>
      <c r="V162" s="97"/>
    </row>
    <row r="163" spans="1:22" ht="25.15" customHeight="1">
      <c r="A163" s="109"/>
      <c r="B163" s="200" t="s">
        <v>13</v>
      </c>
      <c r="C163" s="201"/>
      <c r="D163" s="201"/>
      <c r="E163" s="201"/>
      <c r="F163" s="201"/>
      <c r="G163" s="201"/>
      <c r="H163" s="20">
        <f t="shared" ref="H163:K163" si="105">H161+H162</f>
        <v>489</v>
      </c>
      <c r="I163" s="20">
        <f t="shared" si="105"/>
        <v>533</v>
      </c>
      <c r="J163" s="20">
        <f t="shared" si="105"/>
        <v>554</v>
      </c>
      <c r="K163" s="20">
        <f t="shared" si="105"/>
        <v>574</v>
      </c>
      <c r="S163" s="97"/>
      <c r="T163" s="97"/>
      <c r="U163" s="97"/>
      <c r="V163" s="97"/>
    </row>
    <row r="164" spans="1:22" ht="60.75" customHeight="1">
      <c r="A164" s="109"/>
      <c r="B164" s="180" t="s">
        <v>148</v>
      </c>
      <c r="C164" s="18" t="s">
        <v>50</v>
      </c>
      <c r="D164" s="18" t="s">
        <v>51</v>
      </c>
      <c r="E164" s="18" t="s">
        <v>56</v>
      </c>
      <c r="F164" s="18" t="s">
        <v>159</v>
      </c>
      <c r="G164" s="18" t="s">
        <v>53</v>
      </c>
      <c r="H164" s="20">
        <v>609</v>
      </c>
      <c r="I164" s="20">
        <v>665</v>
      </c>
      <c r="J164" s="20">
        <v>690</v>
      </c>
      <c r="K164" s="20">
        <v>716</v>
      </c>
      <c r="S164" s="97"/>
      <c r="T164" s="97"/>
      <c r="U164" s="97"/>
      <c r="V164" s="97"/>
    </row>
    <row r="165" spans="1:22" ht="25.15" hidden="1" customHeight="1">
      <c r="A165" s="109"/>
      <c r="B165" s="180"/>
      <c r="C165" s="18"/>
      <c r="D165" s="18"/>
      <c r="E165" s="18"/>
      <c r="F165" s="18"/>
      <c r="G165" s="18"/>
      <c r="H165" s="20"/>
      <c r="I165" s="20"/>
      <c r="J165" s="20"/>
      <c r="K165" s="20"/>
      <c r="S165" s="97"/>
      <c r="T165" s="97"/>
      <c r="U165" s="97"/>
      <c r="V165" s="97"/>
    </row>
    <row r="166" spans="1:22" ht="25.15" customHeight="1">
      <c r="A166" s="109"/>
      <c r="B166" s="200" t="s">
        <v>13</v>
      </c>
      <c r="C166" s="201"/>
      <c r="D166" s="201"/>
      <c r="E166" s="201"/>
      <c r="F166" s="201"/>
      <c r="G166" s="201"/>
      <c r="H166" s="20">
        <f t="shared" ref="H166:K166" si="106">H164+H165</f>
        <v>609</v>
      </c>
      <c r="I166" s="20">
        <f t="shared" si="106"/>
        <v>665</v>
      </c>
      <c r="J166" s="20">
        <f t="shared" si="106"/>
        <v>690</v>
      </c>
      <c r="K166" s="20">
        <f t="shared" si="106"/>
        <v>716</v>
      </c>
      <c r="S166" s="97"/>
      <c r="T166" s="97"/>
      <c r="U166" s="97"/>
      <c r="V166" s="97"/>
    </row>
    <row r="167" spans="1:22" ht="63.75" customHeight="1">
      <c r="A167" s="109"/>
      <c r="B167" s="180" t="s">
        <v>108</v>
      </c>
      <c r="C167" s="18" t="s">
        <v>50</v>
      </c>
      <c r="D167" s="18" t="s">
        <v>51</v>
      </c>
      <c r="E167" s="18" t="s">
        <v>56</v>
      </c>
      <c r="F167" s="18" t="s">
        <v>159</v>
      </c>
      <c r="G167" s="18" t="s">
        <v>53</v>
      </c>
      <c r="H167" s="20">
        <v>2068</v>
      </c>
      <c r="I167" s="20">
        <v>2256</v>
      </c>
      <c r="J167" s="20">
        <v>2342</v>
      </c>
      <c r="K167" s="20">
        <v>2430</v>
      </c>
      <c r="S167" s="97"/>
      <c r="T167" s="97"/>
      <c r="U167" s="97"/>
      <c r="V167" s="97"/>
    </row>
    <row r="168" spans="1:22" ht="37.5" hidden="1" customHeight="1">
      <c r="A168" s="109"/>
      <c r="B168" s="180"/>
      <c r="C168" s="18"/>
      <c r="D168" s="18"/>
      <c r="E168" s="18"/>
      <c r="F168" s="18"/>
      <c r="G168" s="18"/>
      <c r="H168" s="20"/>
      <c r="I168" s="20"/>
      <c r="J168" s="20"/>
      <c r="K168" s="20"/>
      <c r="S168" s="97"/>
      <c r="T168" s="97"/>
      <c r="U168" s="97"/>
      <c r="V168" s="97"/>
    </row>
    <row r="169" spans="1:22" ht="25.15" customHeight="1">
      <c r="A169" s="109"/>
      <c r="B169" s="200" t="s">
        <v>13</v>
      </c>
      <c r="C169" s="201"/>
      <c r="D169" s="201"/>
      <c r="E169" s="201"/>
      <c r="F169" s="201"/>
      <c r="G169" s="201"/>
      <c r="H169" s="20">
        <f t="shared" ref="H169:K169" si="107">H167+H168</f>
        <v>2068</v>
      </c>
      <c r="I169" s="20">
        <f t="shared" si="107"/>
        <v>2256</v>
      </c>
      <c r="J169" s="20">
        <f t="shared" si="107"/>
        <v>2342</v>
      </c>
      <c r="K169" s="20">
        <f t="shared" si="107"/>
        <v>2430</v>
      </c>
      <c r="S169" s="97"/>
      <c r="T169" s="97"/>
      <c r="U169" s="97"/>
      <c r="V169" s="97"/>
    </row>
    <row r="170" spans="1:22" ht="102.75" customHeight="1">
      <c r="A170" s="109"/>
      <c r="B170" s="180" t="s">
        <v>110</v>
      </c>
      <c r="C170" s="18" t="s">
        <v>50</v>
      </c>
      <c r="D170" s="18" t="s">
        <v>51</v>
      </c>
      <c r="E170" s="18" t="s">
        <v>56</v>
      </c>
      <c r="F170" s="18" t="s">
        <v>159</v>
      </c>
      <c r="G170" s="18" t="s">
        <v>57</v>
      </c>
      <c r="H170" s="20">
        <v>11101</v>
      </c>
      <c r="I170" s="20">
        <v>11452</v>
      </c>
      <c r="J170" s="20">
        <v>11889</v>
      </c>
      <c r="K170" s="20">
        <v>12356</v>
      </c>
      <c r="S170" s="97"/>
      <c r="T170" s="97"/>
      <c r="U170" s="97"/>
      <c r="V170" s="97"/>
    </row>
    <row r="171" spans="1:22" ht="59.25" hidden="1" customHeight="1">
      <c r="A171" s="109"/>
      <c r="B171" s="180"/>
      <c r="C171" s="18"/>
      <c r="D171" s="18"/>
      <c r="E171" s="18"/>
      <c r="F171" s="18"/>
      <c r="G171" s="18"/>
      <c r="H171" s="20"/>
      <c r="I171" s="20"/>
      <c r="J171" s="20"/>
      <c r="K171" s="20"/>
      <c r="S171" s="97"/>
      <c r="T171" s="97"/>
      <c r="U171" s="97"/>
      <c r="V171" s="97"/>
    </row>
    <row r="172" spans="1:22" ht="25.15" customHeight="1">
      <c r="A172" s="109"/>
      <c r="B172" s="200" t="s">
        <v>13</v>
      </c>
      <c r="C172" s="201"/>
      <c r="D172" s="201"/>
      <c r="E172" s="201"/>
      <c r="F172" s="201"/>
      <c r="G172" s="201"/>
      <c r="H172" s="20">
        <f t="shared" ref="H172" si="108">H170+H171</f>
        <v>11101</v>
      </c>
      <c r="I172" s="20">
        <f t="shared" ref="I172" si="109">I170+I171</f>
        <v>11452</v>
      </c>
      <c r="J172" s="20">
        <f t="shared" ref="J172" si="110">J170+J171</f>
        <v>11889</v>
      </c>
      <c r="K172" s="20">
        <f t="shared" ref="K172" si="111">K170+K171</f>
        <v>12356</v>
      </c>
      <c r="S172" s="97"/>
      <c r="T172" s="97"/>
      <c r="U172" s="97"/>
      <c r="V172" s="97"/>
    </row>
    <row r="173" spans="1:22" ht="83.25" customHeight="1">
      <c r="A173" s="109"/>
      <c r="B173" s="180" t="s">
        <v>113</v>
      </c>
      <c r="C173" s="18" t="s">
        <v>50</v>
      </c>
      <c r="D173" s="18" t="s">
        <v>51</v>
      </c>
      <c r="E173" s="18" t="s">
        <v>56</v>
      </c>
      <c r="F173" s="18" t="s">
        <v>167</v>
      </c>
      <c r="G173" s="18" t="s">
        <v>57</v>
      </c>
      <c r="H173" s="20">
        <v>6598</v>
      </c>
      <c r="I173" s="20">
        <v>6807</v>
      </c>
      <c r="J173" s="20">
        <v>7067</v>
      </c>
      <c r="K173" s="20">
        <v>7344</v>
      </c>
      <c r="S173" s="97"/>
      <c r="T173" s="97"/>
      <c r="U173" s="97"/>
      <c r="V173" s="97"/>
    </row>
    <row r="174" spans="1:22" ht="48.75" hidden="1" customHeight="1">
      <c r="A174" s="109"/>
      <c r="B174" s="180"/>
      <c r="C174" s="138"/>
      <c r="D174" s="138"/>
      <c r="E174" s="138"/>
      <c r="F174" s="138"/>
      <c r="G174" s="138"/>
      <c r="H174" s="20"/>
      <c r="I174" s="20"/>
      <c r="J174" s="20"/>
      <c r="K174" s="20"/>
      <c r="S174" s="97"/>
      <c r="T174" s="97"/>
      <c r="U174" s="97"/>
      <c r="V174" s="97"/>
    </row>
    <row r="175" spans="1:22" ht="25.15" customHeight="1">
      <c r="A175" s="109"/>
      <c r="B175" s="200" t="s">
        <v>13</v>
      </c>
      <c r="C175" s="201"/>
      <c r="D175" s="201"/>
      <c r="E175" s="201"/>
      <c r="F175" s="201"/>
      <c r="G175" s="201"/>
      <c r="H175" s="20">
        <f t="shared" ref="H175" si="112">H173+H174</f>
        <v>6598</v>
      </c>
      <c r="I175" s="20">
        <f t="shared" ref="I175" si="113">I173+I174</f>
        <v>6807</v>
      </c>
      <c r="J175" s="20">
        <f t="shared" ref="J175" si="114">J173+J174</f>
        <v>7067</v>
      </c>
      <c r="K175" s="20">
        <f t="shared" ref="K175" si="115">K173+K174</f>
        <v>7344</v>
      </c>
      <c r="S175" s="97"/>
      <c r="T175" s="97"/>
      <c r="U175" s="97"/>
      <c r="V175" s="97"/>
    </row>
    <row r="176" spans="1:22" ht="126.75" customHeight="1">
      <c r="A176" s="109"/>
      <c r="B176" s="185" t="s">
        <v>116</v>
      </c>
      <c r="C176" s="18" t="s">
        <v>50</v>
      </c>
      <c r="D176" s="18" t="s">
        <v>51</v>
      </c>
      <c r="E176" s="18" t="s">
        <v>56</v>
      </c>
      <c r="F176" s="18" t="s">
        <v>167</v>
      </c>
      <c r="G176" s="18" t="s">
        <v>57</v>
      </c>
      <c r="H176" s="20">
        <v>13572.5</v>
      </c>
      <c r="I176" s="20">
        <v>14000</v>
      </c>
      <c r="J176" s="20">
        <v>14535.4</v>
      </c>
      <c r="K176" s="20">
        <v>15104.5</v>
      </c>
      <c r="S176" s="97"/>
      <c r="T176" s="97"/>
      <c r="U176" s="97"/>
      <c r="V176" s="97"/>
    </row>
    <row r="177" spans="1:22" ht="66" hidden="1" customHeight="1">
      <c r="A177" s="109"/>
      <c r="B177" s="185"/>
      <c r="C177" s="138"/>
      <c r="D177" s="138"/>
      <c r="E177" s="138"/>
      <c r="F177" s="138"/>
      <c r="G177" s="138"/>
      <c r="H177" s="20"/>
      <c r="I177" s="20"/>
      <c r="J177" s="20"/>
      <c r="K177" s="20"/>
      <c r="S177" s="97"/>
      <c r="T177" s="97"/>
      <c r="U177" s="97"/>
      <c r="V177" s="97"/>
    </row>
    <row r="178" spans="1:22" ht="25.15" customHeight="1">
      <c r="A178" s="109"/>
      <c r="B178" s="200" t="s">
        <v>13</v>
      </c>
      <c r="C178" s="201"/>
      <c r="D178" s="201"/>
      <c r="E178" s="201"/>
      <c r="F178" s="201"/>
      <c r="G178" s="201"/>
      <c r="H178" s="20">
        <f t="shared" ref="H178" si="116">H176+H177</f>
        <v>13572.5</v>
      </c>
      <c r="I178" s="20">
        <f t="shared" ref="I178" si="117">I176+I177</f>
        <v>14000</v>
      </c>
      <c r="J178" s="20">
        <f t="shared" ref="J178" si="118">J176+J177</f>
        <v>14535.4</v>
      </c>
      <c r="K178" s="20">
        <f t="shared" ref="K178" si="119">K176+K177</f>
        <v>15104.5</v>
      </c>
      <c r="S178" s="97"/>
      <c r="T178" s="97"/>
      <c r="U178" s="97"/>
      <c r="V178" s="97"/>
    </row>
    <row r="179" spans="1:22" ht="68.25" customHeight="1">
      <c r="A179" s="109"/>
      <c r="B179" s="80" t="s">
        <v>145</v>
      </c>
      <c r="C179" s="138" t="s">
        <v>50</v>
      </c>
      <c r="D179" s="138" t="s">
        <v>149</v>
      </c>
      <c r="E179" s="138" t="s">
        <v>151</v>
      </c>
      <c r="F179" s="18" t="s">
        <v>167</v>
      </c>
      <c r="G179" s="138" t="s">
        <v>53</v>
      </c>
      <c r="H179" s="20">
        <v>1866.2</v>
      </c>
      <c r="I179" s="20">
        <v>2033.3</v>
      </c>
      <c r="J179" s="20">
        <v>2110.2000000000003</v>
      </c>
      <c r="K179" s="20">
        <v>2192.2000000000003</v>
      </c>
      <c r="S179" s="97"/>
      <c r="T179" s="97"/>
      <c r="U179" s="97"/>
      <c r="V179" s="97"/>
    </row>
    <row r="180" spans="1:22" ht="25.15" customHeight="1">
      <c r="A180" s="109"/>
      <c r="B180" s="200" t="s">
        <v>13</v>
      </c>
      <c r="C180" s="201"/>
      <c r="D180" s="201"/>
      <c r="E180" s="201"/>
      <c r="F180" s="201"/>
      <c r="G180" s="201"/>
      <c r="H180" s="20">
        <f>H179</f>
        <v>1866.2</v>
      </c>
      <c r="I180" s="20">
        <f t="shared" ref="I180:K180" si="120">I179</f>
        <v>2033.3</v>
      </c>
      <c r="J180" s="20">
        <f t="shared" si="120"/>
        <v>2110.2000000000003</v>
      </c>
      <c r="K180" s="20">
        <f t="shared" si="120"/>
        <v>2192.2000000000003</v>
      </c>
      <c r="S180" s="97"/>
      <c r="T180" s="97"/>
      <c r="U180" s="97"/>
      <c r="V180" s="97"/>
    </row>
    <row r="181" spans="1:22" ht="24.75" customHeight="1">
      <c r="A181" s="109"/>
      <c r="B181" s="223" t="s">
        <v>73</v>
      </c>
      <c r="C181" s="19" t="s">
        <v>50</v>
      </c>
      <c r="D181" s="19" t="s">
        <v>51</v>
      </c>
      <c r="E181" s="19" t="s">
        <v>91</v>
      </c>
      <c r="F181" s="19" t="s">
        <v>159</v>
      </c>
      <c r="G181" s="19" t="s">
        <v>53</v>
      </c>
      <c r="H181" s="20">
        <f>H138</f>
        <v>179.9</v>
      </c>
      <c r="I181" s="20">
        <f t="shared" ref="I181:K181" si="121">I138</f>
        <v>179.9</v>
      </c>
      <c r="J181" s="20">
        <f t="shared" si="121"/>
        <v>179.9</v>
      </c>
      <c r="K181" s="20">
        <f t="shared" si="121"/>
        <v>179.9</v>
      </c>
      <c r="S181" s="97"/>
      <c r="T181" s="97"/>
      <c r="U181" s="97"/>
      <c r="V181" s="97"/>
    </row>
    <row r="182" spans="1:22" ht="25.15" customHeight="1">
      <c r="A182" s="109"/>
      <c r="B182" s="224"/>
      <c r="C182" s="18" t="s">
        <v>50</v>
      </c>
      <c r="D182" s="18" t="s">
        <v>51</v>
      </c>
      <c r="E182" s="18" t="s">
        <v>52</v>
      </c>
      <c r="F182" s="18" t="s">
        <v>159</v>
      </c>
      <c r="G182" s="18" t="s">
        <v>53</v>
      </c>
      <c r="H182" s="20">
        <f>H136+H142</f>
        <v>13300</v>
      </c>
      <c r="I182" s="20">
        <f t="shared" ref="I182:K182" si="122">I136+I142</f>
        <v>16079.699999999999</v>
      </c>
      <c r="J182" s="20">
        <f t="shared" si="122"/>
        <v>17350</v>
      </c>
      <c r="K182" s="20">
        <f t="shared" si="122"/>
        <v>18304.300000000003</v>
      </c>
      <c r="S182" s="97"/>
      <c r="T182" s="97"/>
      <c r="U182" s="97"/>
      <c r="V182" s="97"/>
    </row>
    <row r="183" spans="1:22" ht="25.15" customHeight="1">
      <c r="A183" s="109"/>
      <c r="B183" s="224"/>
      <c r="C183" s="18" t="s">
        <v>50</v>
      </c>
      <c r="D183" s="18" t="s">
        <v>51</v>
      </c>
      <c r="E183" s="18" t="s">
        <v>69</v>
      </c>
      <c r="F183" s="18" t="s">
        <v>164</v>
      </c>
      <c r="G183" s="18" t="s">
        <v>57</v>
      </c>
      <c r="H183" s="20">
        <f>H146+H149</f>
        <v>6514.2199999999993</v>
      </c>
      <c r="I183" s="20">
        <f t="shared" ref="I183:K183" si="123">I146+I149</f>
        <v>8278.5</v>
      </c>
      <c r="J183" s="20">
        <f t="shared" si="123"/>
        <v>7392.5</v>
      </c>
      <c r="K183" s="20">
        <f t="shared" si="123"/>
        <v>7193.6</v>
      </c>
      <c r="R183" s="97"/>
      <c r="S183" s="97"/>
      <c r="T183" s="97"/>
      <c r="U183" s="97"/>
      <c r="V183" s="97"/>
    </row>
    <row r="184" spans="1:22" ht="25.15" customHeight="1">
      <c r="A184" s="109"/>
      <c r="B184" s="224"/>
      <c r="C184" s="18" t="s">
        <v>50</v>
      </c>
      <c r="D184" s="18" t="s">
        <v>51</v>
      </c>
      <c r="E184" s="18" t="s">
        <v>55</v>
      </c>
      <c r="F184" s="18" t="s">
        <v>166</v>
      </c>
      <c r="G184" s="18" t="s">
        <v>53</v>
      </c>
      <c r="H184" s="20">
        <f>H145+H137</f>
        <v>6506.4</v>
      </c>
      <c r="I184" s="20">
        <f t="shared" ref="I184:K184" si="124">I145+I137</f>
        <v>7426.3</v>
      </c>
      <c r="J184" s="20">
        <f t="shared" si="124"/>
        <v>7724</v>
      </c>
      <c r="K184" s="20">
        <f t="shared" si="124"/>
        <v>8019.2</v>
      </c>
      <c r="R184" s="97"/>
      <c r="S184" s="97"/>
      <c r="T184" s="97"/>
      <c r="U184" s="97"/>
      <c r="V184" s="97"/>
    </row>
    <row r="185" spans="1:22" ht="25.15" customHeight="1">
      <c r="A185" s="109"/>
      <c r="B185" s="224"/>
      <c r="C185" s="18" t="s">
        <v>50</v>
      </c>
      <c r="D185" s="18" t="s">
        <v>51</v>
      </c>
      <c r="E185" s="18" t="s">
        <v>56</v>
      </c>
      <c r="F185" s="18" t="s">
        <v>159</v>
      </c>
      <c r="G185" s="18" t="s">
        <v>53</v>
      </c>
      <c r="H185" s="20">
        <f>H154+H157+H160+H163+H166+H169+H179</f>
        <v>14032.2</v>
      </c>
      <c r="I185" s="20">
        <f t="shared" ref="I185:K185" si="125">I154+I157+I160+I163+I166+I169+I179</f>
        <v>15302.3</v>
      </c>
      <c r="J185" s="20">
        <f t="shared" si="125"/>
        <v>15885.2</v>
      </c>
      <c r="K185" s="20">
        <f t="shared" si="125"/>
        <v>16485.2</v>
      </c>
      <c r="L185" s="97"/>
      <c r="M185" s="97"/>
      <c r="N185" s="97"/>
      <c r="O185" s="97"/>
      <c r="P185" s="97"/>
      <c r="Q185" s="97"/>
      <c r="R185" s="97"/>
      <c r="S185" s="97"/>
      <c r="T185" s="97"/>
      <c r="U185" s="97"/>
      <c r="V185" s="97"/>
    </row>
    <row r="186" spans="1:22" ht="25.15" customHeight="1">
      <c r="A186" s="109"/>
      <c r="B186" s="225"/>
      <c r="C186" s="18" t="s">
        <v>50</v>
      </c>
      <c r="D186" s="18" t="s">
        <v>51</v>
      </c>
      <c r="E186" s="18" t="s">
        <v>56</v>
      </c>
      <c r="F186" s="18" t="s">
        <v>167</v>
      </c>
      <c r="G186" s="18" t="s">
        <v>57</v>
      </c>
      <c r="H186" s="20">
        <f>H172+H175+H178</f>
        <v>31271.5</v>
      </c>
      <c r="I186" s="20">
        <f>I172+I175+I178</f>
        <v>32259</v>
      </c>
      <c r="J186" s="20">
        <f>J172+J175+J178</f>
        <v>33491.4</v>
      </c>
      <c r="K186" s="20">
        <f>K172+K175+K178</f>
        <v>34804.5</v>
      </c>
      <c r="R186" s="97"/>
      <c r="S186" s="97"/>
      <c r="T186" s="97"/>
      <c r="U186" s="97"/>
      <c r="V186" s="97"/>
    </row>
    <row r="187" spans="1:22" ht="25.15" customHeight="1">
      <c r="A187" s="109"/>
      <c r="B187" s="219" t="s">
        <v>72</v>
      </c>
      <c r="C187" s="220"/>
      <c r="D187" s="220"/>
      <c r="E187" s="220"/>
      <c r="F187" s="220"/>
      <c r="G187" s="221"/>
      <c r="H187" s="143">
        <f>SUM(H181:H186)</f>
        <v>71804.22</v>
      </c>
      <c r="I187" s="143">
        <f t="shared" ref="I187:K187" si="126">SUM(I181:I186)</f>
        <v>79525.7</v>
      </c>
      <c r="J187" s="143">
        <f t="shared" si="126"/>
        <v>82023</v>
      </c>
      <c r="K187" s="143">
        <f t="shared" si="126"/>
        <v>84986.7</v>
      </c>
      <c r="S187" s="97"/>
      <c r="T187" s="97"/>
      <c r="U187" s="97"/>
      <c r="V187" s="97"/>
    </row>
    <row r="188" spans="1:22" ht="45" customHeight="1">
      <c r="B188" s="222" t="s">
        <v>35</v>
      </c>
      <c r="C188" s="220"/>
      <c r="D188" s="220"/>
      <c r="E188" s="220"/>
      <c r="F188" s="220"/>
      <c r="G188" s="220"/>
      <c r="H188" s="143">
        <f>H134+H187</f>
        <v>3793016.8398000002</v>
      </c>
      <c r="I188" s="143">
        <f>I134+I187</f>
        <v>4189482.9667000002</v>
      </c>
      <c r="J188" s="143">
        <f>J134+J187</f>
        <v>4349314.7</v>
      </c>
      <c r="K188" s="143">
        <f>K134+K187</f>
        <v>4556126.25</v>
      </c>
      <c r="S188" s="97"/>
      <c r="T188" s="97"/>
      <c r="U188" s="97"/>
      <c r="V188" s="97"/>
    </row>
    <row r="189" spans="1:22" ht="9" hidden="1" customHeight="1">
      <c r="H189" s="145"/>
      <c r="I189" s="145"/>
      <c r="J189" s="145"/>
      <c r="K189" s="145"/>
    </row>
    <row r="190" spans="1:22" ht="110.25" customHeight="1">
      <c r="B190" s="146"/>
      <c r="C190" s="107"/>
      <c r="D190" s="107"/>
      <c r="E190" s="107"/>
      <c r="F190" s="107"/>
      <c r="G190" s="107"/>
      <c r="H190" s="107"/>
      <c r="I190" s="107"/>
      <c r="J190" s="107"/>
      <c r="K190" s="107"/>
    </row>
    <row r="191" spans="1:22" ht="87" customHeight="1">
      <c r="B191" s="217"/>
      <c r="C191" s="217"/>
      <c r="D191" s="217"/>
      <c r="E191" s="217"/>
      <c r="F191" s="217"/>
      <c r="G191" s="217"/>
      <c r="H191" s="217"/>
      <c r="I191" s="217"/>
      <c r="J191" s="217"/>
      <c r="K191" s="217"/>
    </row>
  </sheetData>
  <mergeCells count="107">
    <mergeCell ref="B180:G180"/>
    <mergeCell ref="B33:G33"/>
    <mergeCell ref="B34:B35"/>
    <mergeCell ref="B37:B38"/>
    <mergeCell ref="B39:G39"/>
    <mergeCell ref="B40:B41"/>
    <mergeCell ref="B83:G83"/>
    <mergeCell ref="B86:G86"/>
    <mergeCell ref="B74:G74"/>
    <mergeCell ref="B61:B62"/>
    <mergeCell ref="B63:G63"/>
    <mergeCell ref="B64:B65"/>
    <mergeCell ref="B66:G66"/>
    <mergeCell ref="B67:B68"/>
    <mergeCell ref="B69:G69"/>
    <mergeCell ref="B71:G71"/>
    <mergeCell ref="B178:G178"/>
    <mergeCell ref="B101:G101"/>
    <mergeCell ref="B114:B115"/>
    <mergeCell ref="B81:B82"/>
    <mergeCell ref="B84:B85"/>
    <mergeCell ref="B102:B103"/>
    <mergeCell ref="B87:B89"/>
    <mergeCell ref="B123:B133"/>
    <mergeCell ref="B191:K191"/>
    <mergeCell ref="B142:G142"/>
    <mergeCell ref="B120:B121"/>
    <mergeCell ref="B139:G139"/>
    <mergeCell ref="B140:B141"/>
    <mergeCell ref="B134:G134"/>
    <mergeCell ref="B188:G188"/>
    <mergeCell ref="B172:G172"/>
    <mergeCell ref="B173:B174"/>
    <mergeCell ref="B175:G175"/>
    <mergeCell ref="B187:G187"/>
    <mergeCell ref="B143:B144"/>
    <mergeCell ref="B145:G145"/>
    <mergeCell ref="B176:B177"/>
    <mergeCell ref="B181:B186"/>
    <mergeCell ref="B122:G122"/>
    <mergeCell ref="B155:B156"/>
    <mergeCell ref="B157:G157"/>
    <mergeCell ref="B158:B159"/>
    <mergeCell ref="B160:G160"/>
    <mergeCell ref="B161:B162"/>
    <mergeCell ref="B163:G163"/>
    <mergeCell ref="B164:B165"/>
    <mergeCell ref="B166:G166"/>
    <mergeCell ref="B16:B17"/>
    <mergeCell ref="B18:G18"/>
    <mergeCell ref="B19:B20"/>
    <mergeCell ref="B21:G21"/>
    <mergeCell ref="B22:B23"/>
    <mergeCell ref="B25:B26"/>
    <mergeCell ref="B60:G60"/>
    <mergeCell ref="B49:B50"/>
    <mergeCell ref="B51:G51"/>
    <mergeCell ref="B52:B53"/>
    <mergeCell ref="B54:G54"/>
    <mergeCell ref="B55:B56"/>
    <mergeCell ref="B57:G57"/>
    <mergeCell ref="B58:B59"/>
    <mergeCell ref="B30:G30"/>
    <mergeCell ref="B31:B32"/>
    <mergeCell ref="B27:G27"/>
    <mergeCell ref="B28:B29"/>
    <mergeCell ref="B169:G169"/>
    <mergeCell ref="B170:B171"/>
    <mergeCell ref="B7:K7"/>
    <mergeCell ref="B9:B10"/>
    <mergeCell ref="H9:K9"/>
    <mergeCell ref="C9:G9"/>
    <mergeCell ref="B13:B14"/>
    <mergeCell ref="B15:G15"/>
    <mergeCell ref="B91:B93"/>
    <mergeCell ref="B146:B147"/>
    <mergeCell ref="B148:G148"/>
    <mergeCell ref="B24:G24"/>
    <mergeCell ref="B99:B100"/>
    <mergeCell ref="B105:B106"/>
    <mergeCell ref="B107:G107"/>
    <mergeCell ref="B108:B109"/>
    <mergeCell ref="B110:G110"/>
    <mergeCell ref="B111:B112"/>
    <mergeCell ref="B113:G113"/>
    <mergeCell ref="B104:G104"/>
    <mergeCell ref="B48:G48"/>
    <mergeCell ref="B36:G36"/>
    <mergeCell ref="B42:G42"/>
    <mergeCell ref="B43:B44"/>
    <mergeCell ref="B149:B150"/>
    <mergeCell ref="B151:G151"/>
    <mergeCell ref="B152:B153"/>
    <mergeCell ref="B154:G154"/>
    <mergeCell ref="B167:B168"/>
    <mergeCell ref="B119:G119"/>
    <mergeCell ref="B136:B138"/>
    <mergeCell ref="B45:G45"/>
    <mergeCell ref="B46:B47"/>
    <mergeCell ref="B95:B97"/>
    <mergeCell ref="B117:B118"/>
    <mergeCell ref="B116:G116"/>
    <mergeCell ref="B72:B73"/>
    <mergeCell ref="B75:B76"/>
    <mergeCell ref="B77:G77"/>
    <mergeCell ref="B78:B79"/>
    <mergeCell ref="B80:G80"/>
  </mergeCells>
  <phoneticPr fontId="6" type="noConversion"/>
  <pageMargins left="0.9055118110236221" right="0.39370078740157483" top="0.74803149606299213" bottom="0.55118110236220474" header="0.15748031496062992" footer="0.35433070866141736"/>
  <pageSetup paperSize="9" scale="55" firstPageNumber="37"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U34"/>
  <sheetViews>
    <sheetView showGridLines="0" view="pageBreakPreview" zoomScale="77" zoomScaleNormal="70" zoomScaleSheetLayoutView="77" workbookViewId="0">
      <pane xSplit="1" ySplit="11" topLeftCell="B12" activePane="bottomRight" state="frozen"/>
      <selection pane="topRight" activeCell="B1" sqref="B1"/>
      <selection pane="bottomLeft" activeCell="A11" sqref="A11"/>
      <selection pane="bottomRight" activeCell="G9" sqref="G9:J9"/>
    </sheetView>
  </sheetViews>
  <sheetFormatPr defaultRowHeight="12.75"/>
  <cols>
    <col min="1" max="2" width="8.140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4.42578125" style="3" customWidth="1"/>
    <col min="11" max="24" width="0" style="3" hidden="1" customWidth="1"/>
    <col min="25" max="255" width="9.140625" style="3"/>
    <col min="256" max="256" width="2.140625" style="3" customWidth="1"/>
    <col min="257" max="257" width="11.28515625" style="3" customWidth="1"/>
    <col min="258" max="258" width="11.140625" style="3" customWidth="1"/>
    <col min="259" max="259" width="11.5703125" style="3" customWidth="1"/>
    <col min="260" max="260" width="22.85546875" style="3" customWidth="1"/>
    <col min="261" max="261" width="12.5703125" style="3" customWidth="1"/>
    <col min="262" max="262" width="26.85546875" style="3" customWidth="1"/>
    <col min="263" max="263" width="26.140625" style="3" customWidth="1"/>
    <col min="264" max="264" width="25.85546875" style="3" customWidth="1"/>
    <col min="265" max="265" width="26.42578125" style="3" customWidth="1"/>
    <col min="266" max="511" width="9.140625" style="3"/>
    <col min="512" max="512" width="2.140625" style="3" customWidth="1"/>
    <col min="513" max="513" width="11.28515625" style="3" customWidth="1"/>
    <col min="514" max="514" width="11.140625" style="3" customWidth="1"/>
    <col min="515" max="515" width="11.5703125" style="3" customWidth="1"/>
    <col min="516" max="516" width="22.85546875" style="3" customWidth="1"/>
    <col min="517" max="517" width="12.5703125" style="3" customWidth="1"/>
    <col min="518" max="518" width="26.85546875" style="3" customWidth="1"/>
    <col min="519" max="519" width="26.140625" style="3" customWidth="1"/>
    <col min="520" max="520" width="25.85546875" style="3" customWidth="1"/>
    <col min="521" max="521" width="26.42578125" style="3" customWidth="1"/>
    <col min="522" max="767" width="9.140625" style="3"/>
    <col min="768" max="768" width="2.140625" style="3" customWidth="1"/>
    <col min="769" max="769" width="11.28515625" style="3" customWidth="1"/>
    <col min="770" max="770" width="11.140625" style="3" customWidth="1"/>
    <col min="771" max="771" width="11.5703125" style="3" customWidth="1"/>
    <col min="772" max="772" width="22.85546875" style="3" customWidth="1"/>
    <col min="773" max="773" width="12.5703125" style="3" customWidth="1"/>
    <col min="774" max="774" width="26.85546875" style="3" customWidth="1"/>
    <col min="775" max="775" width="26.140625" style="3" customWidth="1"/>
    <col min="776" max="776" width="25.85546875" style="3" customWidth="1"/>
    <col min="777" max="777" width="26.42578125" style="3" customWidth="1"/>
    <col min="778" max="1023" width="9.140625" style="3"/>
    <col min="1024" max="1024" width="2.140625" style="3" customWidth="1"/>
    <col min="1025" max="1025" width="11.28515625" style="3" customWidth="1"/>
    <col min="1026" max="1026" width="11.140625" style="3" customWidth="1"/>
    <col min="1027" max="1027" width="11.5703125" style="3" customWidth="1"/>
    <col min="1028" max="1028" width="22.85546875" style="3" customWidth="1"/>
    <col min="1029" max="1029" width="12.5703125" style="3" customWidth="1"/>
    <col min="1030" max="1030" width="26.85546875" style="3" customWidth="1"/>
    <col min="1031" max="1031" width="26.140625" style="3" customWidth="1"/>
    <col min="1032" max="1032" width="25.85546875" style="3" customWidth="1"/>
    <col min="1033" max="1033" width="26.42578125" style="3" customWidth="1"/>
    <col min="1034" max="1279" width="9.140625" style="3"/>
    <col min="1280" max="1280" width="2.140625" style="3" customWidth="1"/>
    <col min="1281" max="1281" width="11.28515625" style="3" customWidth="1"/>
    <col min="1282" max="1282" width="11.140625" style="3" customWidth="1"/>
    <col min="1283" max="1283" width="11.5703125" style="3" customWidth="1"/>
    <col min="1284" max="1284" width="22.85546875" style="3" customWidth="1"/>
    <col min="1285" max="1285" width="12.5703125" style="3" customWidth="1"/>
    <col min="1286" max="1286" width="26.85546875" style="3" customWidth="1"/>
    <col min="1287" max="1287" width="26.140625" style="3" customWidth="1"/>
    <col min="1288" max="1288" width="25.85546875" style="3" customWidth="1"/>
    <col min="1289" max="1289" width="26.42578125" style="3" customWidth="1"/>
    <col min="1290" max="1535" width="9.140625" style="3"/>
    <col min="1536" max="1536" width="2.140625" style="3" customWidth="1"/>
    <col min="1537" max="1537" width="11.28515625" style="3" customWidth="1"/>
    <col min="1538" max="1538" width="11.140625" style="3" customWidth="1"/>
    <col min="1539" max="1539" width="11.5703125" style="3" customWidth="1"/>
    <col min="1540" max="1540" width="22.85546875" style="3" customWidth="1"/>
    <col min="1541" max="1541" width="12.5703125" style="3" customWidth="1"/>
    <col min="1542" max="1542" width="26.85546875" style="3" customWidth="1"/>
    <col min="1543" max="1543" width="26.140625" style="3" customWidth="1"/>
    <col min="1544" max="1544" width="25.85546875" style="3" customWidth="1"/>
    <col min="1545" max="1545" width="26.42578125" style="3" customWidth="1"/>
    <col min="1546" max="1791" width="9.140625" style="3"/>
    <col min="1792" max="1792" width="2.140625" style="3" customWidth="1"/>
    <col min="1793" max="1793" width="11.28515625" style="3" customWidth="1"/>
    <col min="1794" max="1794" width="11.140625" style="3" customWidth="1"/>
    <col min="1795" max="1795" width="11.5703125" style="3" customWidth="1"/>
    <col min="1796" max="1796" width="22.85546875" style="3" customWidth="1"/>
    <col min="1797" max="1797" width="12.5703125" style="3" customWidth="1"/>
    <col min="1798" max="1798" width="26.85546875" style="3" customWidth="1"/>
    <col min="1799" max="1799" width="26.140625" style="3" customWidth="1"/>
    <col min="1800" max="1800" width="25.85546875" style="3" customWidth="1"/>
    <col min="1801" max="1801" width="26.42578125" style="3" customWidth="1"/>
    <col min="1802" max="2047" width="9.140625" style="3"/>
    <col min="2048" max="2048" width="2.140625" style="3" customWidth="1"/>
    <col min="2049" max="2049" width="11.28515625" style="3" customWidth="1"/>
    <col min="2050" max="2050" width="11.140625" style="3" customWidth="1"/>
    <col min="2051" max="2051" width="11.5703125" style="3" customWidth="1"/>
    <col min="2052" max="2052" width="22.85546875" style="3" customWidth="1"/>
    <col min="2053" max="2053" width="12.5703125" style="3" customWidth="1"/>
    <col min="2054" max="2054" width="26.85546875" style="3" customWidth="1"/>
    <col min="2055" max="2055" width="26.140625" style="3" customWidth="1"/>
    <col min="2056" max="2056" width="25.85546875" style="3" customWidth="1"/>
    <col min="2057" max="2057" width="26.42578125" style="3" customWidth="1"/>
    <col min="2058" max="2303" width="9.140625" style="3"/>
    <col min="2304" max="2304" width="2.140625" style="3" customWidth="1"/>
    <col min="2305" max="2305" width="11.28515625" style="3" customWidth="1"/>
    <col min="2306" max="2306" width="11.140625" style="3" customWidth="1"/>
    <col min="2307" max="2307" width="11.5703125" style="3" customWidth="1"/>
    <col min="2308" max="2308" width="22.85546875" style="3" customWidth="1"/>
    <col min="2309" max="2309" width="12.5703125" style="3" customWidth="1"/>
    <col min="2310" max="2310" width="26.85546875" style="3" customWidth="1"/>
    <col min="2311" max="2311" width="26.140625" style="3" customWidth="1"/>
    <col min="2312" max="2312" width="25.85546875" style="3" customWidth="1"/>
    <col min="2313" max="2313" width="26.42578125" style="3" customWidth="1"/>
    <col min="2314" max="2559" width="9.140625" style="3"/>
    <col min="2560" max="2560" width="2.140625" style="3" customWidth="1"/>
    <col min="2561" max="2561" width="11.28515625" style="3" customWidth="1"/>
    <col min="2562" max="2562" width="11.140625" style="3" customWidth="1"/>
    <col min="2563" max="2563" width="11.5703125" style="3" customWidth="1"/>
    <col min="2564" max="2564" width="22.85546875" style="3" customWidth="1"/>
    <col min="2565" max="2565" width="12.5703125" style="3" customWidth="1"/>
    <col min="2566" max="2566" width="26.85546875" style="3" customWidth="1"/>
    <col min="2567" max="2567" width="26.140625" style="3" customWidth="1"/>
    <col min="2568" max="2568" width="25.85546875" style="3" customWidth="1"/>
    <col min="2569" max="2569" width="26.42578125" style="3" customWidth="1"/>
    <col min="2570" max="2815" width="9.140625" style="3"/>
    <col min="2816" max="2816" width="2.140625" style="3" customWidth="1"/>
    <col min="2817" max="2817" width="11.28515625" style="3" customWidth="1"/>
    <col min="2818" max="2818" width="11.140625" style="3" customWidth="1"/>
    <col min="2819" max="2819" width="11.5703125" style="3" customWidth="1"/>
    <col min="2820" max="2820" width="22.85546875" style="3" customWidth="1"/>
    <col min="2821" max="2821" width="12.5703125" style="3" customWidth="1"/>
    <col min="2822" max="2822" width="26.85546875" style="3" customWidth="1"/>
    <col min="2823" max="2823" width="26.140625" style="3" customWidth="1"/>
    <col min="2824" max="2824" width="25.85546875" style="3" customWidth="1"/>
    <col min="2825" max="2825" width="26.42578125" style="3" customWidth="1"/>
    <col min="2826" max="3071" width="9.140625" style="3"/>
    <col min="3072" max="3072" width="2.140625" style="3" customWidth="1"/>
    <col min="3073" max="3073" width="11.28515625" style="3" customWidth="1"/>
    <col min="3074" max="3074" width="11.140625" style="3" customWidth="1"/>
    <col min="3075" max="3075" width="11.5703125" style="3" customWidth="1"/>
    <col min="3076" max="3076" width="22.85546875" style="3" customWidth="1"/>
    <col min="3077" max="3077" width="12.5703125" style="3" customWidth="1"/>
    <col min="3078" max="3078" width="26.85546875" style="3" customWidth="1"/>
    <col min="3079" max="3079" width="26.140625" style="3" customWidth="1"/>
    <col min="3080" max="3080" width="25.85546875" style="3" customWidth="1"/>
    <col min="3081" max="3081" width="26.42578125" style="3" customWidth="1"/>
    <col min="3082" max="3327" width="9.140625" style="3"/>
    <col min="3328" max="3328" width="2.140625" style="3" customWidth="1"/>
    <col min="3329" max="3329" width="11.28515625" style="3" customWidth="1"/>
    <col min="3330" max="3330" width="11.140625" style="3" customWidth="1"/>
    <col min="3331" max="3331" width="11.5703125" style="3" customWidth="1"/>
    <col min="3332" max="3332" width="22.85546875" style="3" customWidth="1"/>
    <col min="3333" max="3333" width="12.5703125" style="3" customWidth="1"/>
    <col min="3334" max="3334" width="26.85546875" style="3" customWidth="1"/>
    <col min="3335" max="3335" width="26.140625" style="3" customWidth="1"/>
    <col min="3336" max="3336" width="25.85546875" style="3" customWidth="1"/>
    <col min="3337" max="3337" width="26.42578125" style="3" customWidth="1"/>
    <col min="3338" max="3583" width="9.140625" style="3"/>
    <col min="3584" max="3584" width="2.140625" style="3" customWidth="1"/>
    <col min="3585" max="3585" width="11.28515625" style="3" customWidth="1"/>
    <col min="3586" max="3586" width="11.140625" style="3" customWidth="1"/>
    <col min="3587" max="3587" width="11.5703125" style="3" customWidth="1"/>
    <col min="3588" max="3588" width="22.85546875" style="3" customWidth="1"/>
    <col min="3589" max="3589" width="12.5703125" style="3" customWidth="1"/>
    <col min="3590" max="3590" width="26.85546875" style="3" customWidth="1"/>
    <col min="3591" max="3591" width="26.140625" style="3" customWidth="1"/>
    <col min="3592" max="3592" width="25.85546875" style="3" customWidth="1"/>
    <col min="3593" max="3593" width="26.42578125" style="3" customWidth="1"/>
    <col min="3594" max="3839" width="9.140625" style="3"/>
    <col min="3840" max="3840" width="2.140625" style="3" customWidth="1"/>
    <col min="3841" max="3841" width="11.28515625" style="3" customWidth="1"/>
    <col min="3842" max="3842" width="11.140625" style="3" customWidth="1"/>
    <col min="3843" max="3843" width="11.5703125" style="3" customWidth="1"/>
    <col min="3844" max="3844" width="22.85546875" style="3" customWidth="1"/>
    <col min="3845" max="3845" width="12.5703125" style="3" customWidth="1"/>
    <col min="3846" max="3846" width="26.85546875" style="3" customWidth="1"/>
    <col min="3847" max="3847" width="26.140625" style="3" customWidth="1"/>
    <col min="3848" max="3848" width="25.85546875" style="3" customWidth="1"/>
    <col min="3849" max="3849" width="26.42578125" style="3" customWidth="1"/>
    <col min="3850" max="4095" width="9.140625" style="3"/>
    <col min="4096" max="4096" width="2.140625" style="3" customWidth="1"/>
    <col min="4097" max="4097" width="11.28515625" style="3" customWidth="1"/>
    <col min="4098" max="4098" width="11.140625" style="3" customWidth="1"/>
    <col min="4099" max="4099" width="11.5703125" style="3" customWidth="1"/>
    <col min="4100" max="4100" width="22.85546875" style="3" customWidth="1"/>
    <col min="4101" max="4101" width="12.5703125" style="3" customWidth="1"/>
    <col min="4102" max="4102" width="26.85546875" style="3" customWidth="1"/>
    <col min="4103" max="4103" width="26.140625" style="3" customWidth="1"/>
    <col min="4104" max="4104" width="25.85546875" style="3" customWidth="1"/>
    <col min="4105" max="4105" width="26.42578125" style="3" customWidth="1"/>
    <col min="4106" max="4351" width="9.140625" style="3"/>
    <col min="4352" max="4352" width="2.140625" style="3" customWidth="1"/>
    <col min="4353" max="4353" width="11.28515625" style="3" customWidth="1"/>
    <col min="4354" max="4354" width="11.140625" style="3" customWidth="1"/>
    <col min="4355" max="4355" width="11.5703125" style="3" customWidth="1"/>
    <col min="4356" max="4356" width="22.85546875" style="3" customWidth="1"/>
    <col min="4357" max="4357" width="12.5703125" style="3" customWidth="1"/>
    <col min="4358" max="4358" width="26.85546875" style="3" customWidth="1"/>
    <col min="4359" max="4359" width="26.140625" style="3" customWidth="1"/>
    <col min="4360" max="4360" width="25.85546875" style="3" customWidth="1"/>
    <col min="4361" max="4361" width="26.42578125" style="3" customWidth="1"/>
    <col min="4362" max="4607" width="9.140625" style="3"/>
    <col min="4608" max="4608" width="2.140625" style="3" customWidth="1"/>
    <col min="4609" max="4609" width="11.28515625" style="3" customWidth="1"/>
    <col min="4610" max="4610" width="11.140625" style="3" customWidth="1"/>
    <col min="4611" max="4611" width="11.5703125" style="3" customWidth="1"/>
    <col min="4612" max="4612" width="22.85546875" style="3" customWidth="1"/>
    <col min="4613" max="4613" width="12.5703125" style="3" customWidth="1"/>
    <col min="4614" max="4614" width="26.85546875" style="3" customWidth="1"/>
    <col min="4615" max="4615" width="26.140625" style="3" customWidth="1"/>
    <col min="4616" max="4616" width="25.85546875" style="3" customWidth="1"/>
    <col min="4617" max="4617" width="26.42578125" style="3" customWidth="1"/>
    <col min="4618" max="4863" width="9.140625" style="3"/>
    <col min="4864" max="4864" width="2.140625" style="3" customWidth="1"/>
    <col min="4865" max="4865" width="11.28515625" style="3" customWidth="1"/>
    <col min="4866" max="4866" width="11.140625" style="3" customWidth="1"/>
    <col min="4867" max="4867" width="11.5703125" style="3" customWidth="1"/>
    <col min="4868" max="4868" width="22.85546875" style="3" customWidth="1"/>
    <col min="4869" max="4869" width="12.5703125" style="3" customWidth="1"/>
    <col min="4870" max="4870" width="26.85546875" style="3" customWidth="1"/>
    <col min="4871" max="4871" width="26.140625" style="3" customWidth="1"/>
    <col min="4872" max="4872" width="25.85546875" style="3" customWidth="1"/>
    <col min="4873" max="4873" width="26.42578125" style="3" customWidth="1"/>
    <col min="4874" max="5119" width="9.140625" style="3"/>
    <col min="5120" max="5120" width="2.140625" style="3" customWidth="1"/>
    <col min="5121" max="5121" width="11.28515625" style="3" customWidth="1"/>
    <col min="5122" max="5122" width="11.140625" style="3" customWidth="1"/>
    <col min="5123" max="5123" width="11.5703125" style="3" customWidth="1"/>
    <col min="5124" max="5124" width="22.85546875" style="3" customWidth="1"/>
    <col min="5125" max="5125" width="12.5703125" style="3" customWidth="1"/>
    <col min="5126" max="5126" width="26.85546875" style="3" customWidth="1"/>
    <col min="5127" max="5127" width="26.140625" style="3" customWidth="1"/>
    <col min="5128" max="5128" width="25.85546875" style="3" customWidth="1"/>
    <col min="5129" max="5129" width="26.42578125" style="3" customWidth="1"/>
    <col min="5130" max="5375" width="9.140625" style="3"/>
    <col min="5376" max="5376" width="2.140625" style="3" customWidth="1"/>
    <col min="5377" max="5377" width="11.28515625" style="3" customWidth="1"/>
    <col min="5378" max="5378" width="11.140625" style="3" customWidth="1"/>
    <col min="5379" max="5379" width="11.5703125" style="3" customWidth="1"/>
    <col min="5380" max="5380" width="22.85546875" style="3" customWidth="1"/>
    <col min="5381" max="5381" width="12.5703125" style="3" customWidth="1"/>
    <col min="5382" max="5382" width="26.85546875" style="3" customWidth="1"/>
    <col min="5383" max="5383" width="26.140625" style="3" customWidth="1"/>
    <col min="5384" max="5384" width="25.85546875" style="3" customWidth="1"/>
    <col min="5385" max="5385" width="26.42578125" style="3" customWidth="1"/>
    <col min="5386" max="5631" width="9.140625" style="3"/>
    <col min="5632" max="5632" width="2.140625" style="3" customWidth="1"/>
    <col min="5633" max="5633" width="11.28515625" style="3" customWidth="1"/>
    <col min="5634" max="5634" width="11.140625" style="3" customWidth="1"/>
    <col min="5635" max="5635" width="11.5703125" style="3" customWidth="1"/>
    <col min="5636" max="5636" width="22.85546875" style="3" customWidth="1"/>
    <col min="5637" max="5637" width="12.5703125" style="3" customWidth="1"/>
    <col min="5638" max="5638" width="26.85546875" style="3" customWidth="1"/>
    <col min="5639" max="5639" width="26.140625" style="3" customWidth="1"/>
    <col min="5640" max="5640" width="25.85546875" style="3" customWidth="1"/>
    <col min="5641" max="5641" width="26.42578125" style="3" customWidth="1"/>
    <col min="5642" max="5887" width="9.140625" style="3"/>
    <col min="5888" max="5888" width="2.140625" style="3" customWidth="1"/>
    <col min="5889" max="5889" width="11.28515625" style="3" customWidth="1"/>
    <col min="5890" max="5890" width="11.140625" style="3" customWidth="1"/>
    <col min="5891" max="5891" width="11.5703125" style="3" customWidth="1"/>
    <col min="5892" max="5892" width="22.85546875" style="3" customWidth="1"/>
    <col min="5893" max="5893" width="12.5703125" style="3" customWidth="1"/>
    <col min="5894" max="5894" width="26.85546875" style="3" customWidth="1"/>
    <col min="5895" max="5895" width="26.140625" style="3" customWidth="1"/>
    <col min="5896" max="5896" width="25.85546875" style="3" customWidth="1"/>
    <col min="5897" max="5897" width="26.42578125" style="3" customWidth="1"/>
    <col min="5898" max="6143" width="9.140625" style="3"/>
    <col min="6144" max="6144" width="2.140625" style="3" customWidth="1"/>
    <col min="6145" max="6145" width="11.28515625" style="3" customWidth="1"/>
    <col min="6146" max="6146" width="11.140625" style="3" customWidth="1"/>
    <col min="6147" max="6147" width="11.5703125" style="3" customWidth="1"/>
    <col min="6148" max="6148" width="22.85546875" style="3" customWidth="1"/>
    <col min="6149" max="6149" width="12.5703125" style="3" customWidth="1"/>
    <col min="6150" max="6150" width="26.85546875" style="3" customWidth="1"/>
    <col min="6151" max="6151" width="26.140625" style="3" customWidth="1"/>
    <col min="6152" max="6152" width="25.85546875" style="3" customWidth="1"/>
    <col min="6153" max="6153" width="26.42578125" style="3" customWidth="1"/>
    <col min="6154" max="6399" width="9.140625" style="3"/>
    <col min="6400" max="6400" width="2.140625" style="3" customWidth="1"/>
    <col min="6401" max="6401" width="11.28515625" style="3" customWidth="1"/>
    <col min="6402" max="6402" width="11.140625" style="3" customWidth="1"/>
    <col min="6403" max="6403" width="11.5703125" style="3" customWidth="1"/>
    <col min="6404" max="6404" width="22.85546875" style="3" customWidth="1"/>
    <col min="6405" max="6405" width="12.5703125" style="3" customWidth="1"/>
    <col min="6406" max="6406" width="26.85546875" style="3" customWidth="1"/>
    <col min="6407" max="6407" width="26.140625" style="3" customWidth="1"/>
    <col min="6408" max="6408" width="25.85546875" style="3" customWidth="1"/>
    <col min="6409" max="6409" width="26.42578125" style="3" customWidth="1"/>
    <col min="6410" max="6655" width="9.140625" style="3"/>
    <col min="6656" max="6656" width="2.140625" style="3" customWidth="1"/>
    <col min="6657" max="6657" width="11.28515625" style="3" customWidth="1"/>
    <col min="6658" max="6658" width="11.140625" style="3" customWidth="1"/>
    <col min="6659" max="6659" width="11.5703125" style="3" customWidth="1"/>
    <col min="6660" max="6660" width="22.85546875" style="3" customWidth="1"/>
    <col min="6661" max="6661" width="12.5703125" style="3" customWidth="1"/>
    <col min="6662" max="6662" width="26.85546875" style="3" customWidth="1"/>
    <col min="6663" max="6663" width="26.140625" style="3" customWidth="1"/>
    <col min="6664" max="6664" width="25.85546875" style="3" customWidth="1"/>
    <col min="6665" max="6665" width="26.42578125" style="3" customWidth="1"/>
    <col min="6666" max="6911" width="9.140625" style="3"/>
    <col min="6912" max="6912" width="2.140625" style="3" customWidth="1"/>
    <col min="6913" max="6913" width="11.28515625" style="3" customWidth="1"/>
    <col min="6914" max="6914" width="11.140625" style="3" customWidth="1"/>
    <col min="6915" max="6915" width="11.5703125" style="3" customWidth="1"/>
    <col min="6916" max="6916" width="22.85546875" style="3" customWidth="1"/>
    <col min="6917" max="6917" width="12.5703125" style="3" customWidth="1"/>
    <col min="6918" max="6918" width="26.85546875" style="3" customWidth="1"/>
    <col min="6919" max="6919" width="26.140625" style="3" customWidth="1"/>
    <col min="6920" max="6920" width="25.85546875" style="3" customWidth="1"/>
    <col min="6921" max="6921" width="26.42578125" style="3" customWidth="1"/>
    <col min="6922" max="7167" width="9.140625" style="3"/>
    <col min="7168" max="7168" width="2.140625" style="3" customWidth="1"/>
    <col min="7169" max="7169" width="11.28515625" style="3" customWidth="1"/>
    <col min="7170" max="7170" width="11.140625" style="3" customWidth="1"/>
    <col min="7171" max="7171" width="11.5703125" style="3" customWidth="1"/>
    <col min="7172" max="7172" width="22.85546875" style="3" customWidth="1"/>
    <col min="7173" max="7173" width="12.5703125" style="3" customWidth="1"/>
    <col min="7174" max="7174" width="26.85546875" style="3" customWidth="1"/>
    <col min="7175" max="7175" width="26.140625" style="3" customWidth="1"/>
    <col min="7176" max="7176" width="25.85546875" style="3" customWidth="1"/>
    <col min="7177" max="7177" width="26.42578125" style="3" customWidth="1"/>
    <col min="7178" max="7423" width="9.140625" style="3"/>
    <col min="7424" max="7424" width="2.140625" style="3" customWidth="1"/>
    <col min="7425" max="7425" width="11.28515625" style="3" customWidth="1"/>
    <col min="7426" max="7426" width="11.140625" style="3" customWidth="1"/>
    <col min="7427" max="7427" width="11.5703125" style="3" customWidth="1"/>
    <col min="7428" max="7428" width="22.85546875" style="3" customWidth="1"/>
    <col min="7429" max="7429" width="12.5703125" style="3" customWidth="1"/>
    <col min="7430" max="7430" width="26.85546875" style="3" customWidth="1"/>
    <col min="7431" max="7431" width="26.140625" style="3" customWidth="1"/>
    <col min="7432" max="7432" width="25.85546875" style="3" customWidth="1"/>
    <col min="7433" max="7433" width="26.42578125" style="3" customWidth="1"/>
    <col min="7434" max="7679" width="9.140625" style="3"/>
    <col min="7680" max="7680" width="2.140625" style="3" customWidth="1"/>
    <col min="7681" max="7681" width="11.28515625" style="3" customWidth="1"/>
    <col min="7682" max="7682" width="11.140625" style="3" customWidth="1"/>
    <col min="7683" max="7683" width="11.5703125" style="3" customWidth="1"/>
    <col min="7684" max="7684" width="22.85546875" style="3" customWidth="1"/>
    <col min="7685" max="7685" width="12.5703125" style="3" customWidth="1"/>
    <col min="7686" max="7686" width="26.85546875" style="3" customWidth="1"/>
    <col min="7687" max="7687" width="26.140625" style="3" customWidth="1"/>
    <col min="7688" max="7688" width="25.85546875" style="3" customWidth="1"/>
    <col min="7689" max="7689" width="26.42578125" style="3" customWidth="1"/>
    <col min="7690" max="7935" width="9.140625" style="3"/>
    <col min="7936" max="7936" width="2.140625" style="3" customWidth="1"/>
    <col min="7937" max="7937" width="11.28515625" style="3" customWidth="1"/>
    <col min="7938" max="7938" width="11.140625" style="3" customWidth="1"/>
    <col min="7939" max="7939" width="11.5703125" style="3" customWidth="1"/>
    <col min="7940" max="7940" width="22.85546875" style="3" customWidth="1"/>
    <col min="7941" max="7941" width="12.5703125" style="3" customWidth="1"/>
    <col min="7942" max="7942" width="26.85546875" style="3" customWidth="1"/>
    <col min="7943" max="7943" width="26.140625" style="3" customWidth="1"/>
    <col min="7944" max="7944" width="25.85546875" style="3" customWidth="1"/>
    <col min="7945" max="7945" width="26.42578125" style="3" customWidth="1"/>
    <col min="7946" max="8191" width="9.140625" style="3"/>
    <col min="8192" max="8192" width="2.140625" style="3" customWidth="1"/>
    <col min="8193" max="8193" width="11.28515625" style="3" customWidth="1"/>
    <col min="8194" max="8194" width="11.140625" style="3" customWidth="1"/>
    <col min="8195" max="8195" width="11.5703125" style="3" customWidth="1"/>
    <col min="8196" max="8196" width="22.85546875" style="3" customWidth="1"/>
    <col min="8197" max="8197" width="12.5703125" style="3" customWidth="1"/>
    <col min="8198" max="8198" width="26.85546875" style="3" customWidth="1"/>
    <col min="8199" max="8199" width="26.140625" style="3" customWidth="1"/>
    <col min="8200" max="8200" width="25.85546875" style="3" customWidth="1"/>
    <col min="8201" max="8201" width="26.42578125" style="3" customWidth="1"/>
    <col min="8202" max="8447" width="9.140625" style="3"/>
    <col min="8448" max="8448" width="2.140625" style="3" customWidth="1"/>
    <col min="8449" max="8449" width="11.28515625" style="3" customWidth="1"/>
    <col min="8450" max="8450" width="11.140625" style="3" customWidth="1"/>
    <col min="8451" max="8451" width="11.5703125" style="3" customWidth="1"/>
    <col min="8452" max="8452" width="22.85546875" style="3" customWidth="1"/>
    <col min="8453" max="8453" width="12.5703125" style="3" customWidth="1"/>
    <col min="8454" max="8454" width="26.85546875" style="3" customWidth="1"/>
    <col min="8455" max="8455" width="26.140625" style="3" customWidth="1"/>
    <col min="8456" max="8456" width="25.85546875" style="3" customWidth="1"/>
    <col min="8457" max="8457" width="26.42578125" style="3" customWidth="1"/>
    <col min="8458" max="8703" width="9.140625" style="3"/>
    <col min="8704" max="8704" width="2.140625" style="3" customWidth="1"/>
    <col min="8705" max="8705" width="11.28515625" style="3" customWidth="1"/>
    <col min="8706" max="8706" width="11.140625" style="3" customWidth="1"/>
    <col min="8707" max="8707" width="11.5703125" style="3" customWidth="1"/>
    <col min="8708" max="8708" width="22.85546875" style="3" customWidth="1"/>
    <col min="8709" max="8709" width="12.5703125" style="3" customWidth="1"/>
    <col min="8710" max="8710" width="26.85546875" style="3" customWidth="1"/>
    <col min="8711" max="8711" width="26.140625" style="3" customWidth="1"/>
    <col min="8712" max="8712" width="25.85546875" style="3" customWidth="1"/>
    <col min="8713" max="8713" width="26.42578125" style="3" customWidth="1"/>
    <col min="8714" max="8959" width="9.140625" style="3"/>
    <col min="8960" max="8960" width="2.140625" style="3" customWidth="1"/>
    <col min="8961" max="8961" width="11.28515625" style="3" customWidth="1"/>
    <col min="8962" max="8962" width="11.140625" style="3" customWidth="1"/>
    <col min="8963" max="8963" width="11.5703125" style="3" customWidth="1"/>
    <col min="8964" max="8964" width="22.85546875" style="3" customWidth="1"/>
    <col min="8965" max="8965" width="12.5703125" style="3" customWidth="1"/>
    <col min="8966" max="8966" width="26.85546875" style="3" customWidth="1"/>
    <col min="8967" max="8967" width="26.140625" style="3" customWidth="1"/>
    <col min="8968" max="8968" width="25.85546875" style="3" customWidth="1"/>
    <col min="8969" max="8969" width="26.42578125" style="3" customWidth="1"/>
    <col min="8970" max="9215" width="9.140625" style="3"/>
    <col min="9216" max="9216" width="2.140625" style="3" customWidth="1"/>
    <col min="9217" max="9217" width="11.28515625" style="3" customWidth="1"/>
    <col min="9218" max="9218" width="11.140625" style="3" customWidth="1"/>
    <col min="9219" max="9219" width="11.5703125" style="3" customWidth="1"/>
    <col min="9220" max="9220" width="22.85546875" style="3" customWidth="1"/>
    <col min="9221" max="9221" width="12.5703125" style="3" customWidth="1"/>
    <col min="9222" max="9222" width="26.85546875" style="3" customWidth="1"/>
    <col min="9223" max="9223" width="26.140625" style="3" customWidth="1"/>
    <col min="9224" max="9224" width="25.85546875" style="3" customWidth="1"/>
    <col min="9225" max="9225" width="26.42578125" style="3" customWidth="1"/>
    <col min="9226" max="9471" width="9.140625" style="3"/>
    <col min="9472" max="9472" width="2.140625" style="3" customWidth="1"/>
    <col min="9473" max="9473" width="11.28515625" style="3" customWidth="1"/>
    <col min="9474" max="9474" width="11.140625" style="3" customWidth="1"/>
    <col min="9475" max="9475" width="11.5703125" style="3" customWidth="1"/>
    <col min="9476" max="9476" width="22.85546875" style="3" customWidth="1"/>
    <col min="9477" max="9477" width="12.5703125" style="3" customWidth="1"/>
    <col min="9478" max="9478" width="26.85546875" style="3" customWidth="1"/>
    <col min="9479" max="9479" width="26.140625" style="3" customWidth="1"/>
    <col min="9480" max="9480" width="25.85546875" style="3" customWidth="1"/>
    <col min="9481" max="9481" width="26.42578125" style="3" customWidth="1"/>
    <col min="9482" max="9727" width="9.140625" style="3"/>
    <col min="9728" max="9728" width="2.140625" style="3" customWidth="1"/>
    <col min="9729" max="9729" width="11.28515625" style="3" customWidth="1"/>
    <col min="9730" max="9730" width="11.140625" style="3" customWidth="1"/>
    <col min="9731" max="9731" width="11.5703125" style="3" customWidth="1"/>
    <col min="9732" max="9732" width="22.85546875" style="3" customWidth="1"/>
    <col min="9733" max="9733" width="12.5703125" style="3" customWidth="1"/>
    <col min="9734" max="9734" width="26.85546875" style="3" customWidth="1"/>
    <col min="9735" max="9735" width="26.140625" style="3" customWidth="1"/>
    <col min="9736" max="9736" width="25.85546875" style="3" customWidth="1"/>
    <col min="9737" max="9737" width="26.42578125" style="3" customWidth="1"/>
    <col min="9738" max="9983" width="9.140625" style="3"/>
    <col min="9984" max="9984" width="2.140625" style="3" customWidth="1"/>
    <col min="9985" max="9985" width="11.28515625" style="3" customWidth="1"/>
    <col min="9986" max="9986" width="11.140625" style="3" customWidth="1"/>
    <col min="9987" max="9987" width="11.5703125" style="3" customWidth="1"/>
    <col min="9988" max="9988" width="22.85546875" style="3" customWidth="1"/>
    <col min="9989" max="9989" width="12.5703125" style="3" customWidth="1"/>
    <col min="9990" max="9990" width="26.85546875" style="3" customWidth="1"/>
    <col min="9991" max="9991" width="26.140625" style="3" customWidth="1"/>
    <col min="9992" max="9992" width="25.85546875" style="3" customWidth="1"/>
    <col min="9993" max="9993" width="26.42578125" style="3" customWidth="1"/>
    <col min="9994" max="10239" width="9.140625" style="3"/>
    <col min="10240" max="10240" width="2.140625" style="3" customWidth="1"/>
    <col min="10241" max="10241" width="11.28515625" style="3" customWidth="1"/>
    <col min="10242" max="10242" width="11.140625" style="3" customWidth="1"/>
    <col min="10243" max="10243" width="11.5703125" style="3" customWidth="1"/>
    <col min="10244" max="10244" width="22.85546875" style="3" customWidth="1"/>
    <col min="10245" max="10245" width="12.5703125" style="3" customWidth="1"/>
    <col min="10246" max="10246" width="26.85546875" style="3" customWidth="1"/>
    <col min="10247" max="10247" width="26.140625" style="3" customWidth="1"/>
    <col min="10248" max="10248" width="25.85546875" style="3" customWidth="1"/>
    <col min="10249" max="10249" width="26.42578125" style="3" customWidth="1"/>
    <col min="10250" max="10495" width="9.140625" style="3"/>
    <col min="10496" max="10496" width="2.140625" style="3" customWidth="1"/>
    <col min="10497" max="10497" width="11.28515625" style="3" customWidth="1"/>
    <col min="10498" max="10498" width="11.140625" style="3" customWidth="1"/>
    <col min="10499" max="10499" width="11.5703125" style="3" customWidth="1"/>
    <col min="10500" max="10500" width="22.85546875" style="3" customWidth="1"/>
    <col min="10501" max="10501" width="12.5703125" style="3" customWidth="1"/>
    <col min="10502" max="10502" width="26.85546875" style="3" customWidth="1"/>
    <col min="10503" max="10503" width="26.140625" style="3" customWidth="1"/>
    <col min="10504" max="10504" width="25.85546875" style="3" customWidth="1"/>
    <col min="10505" max="10505" width="26.42578125" style="3" customWidth="1"/>
    <col min="10506" max="10751" width="9.140625" style="3"/>
    <col min="10752" max="10752" width="2.140625" style="3" customWidth="1"/>
    <col min="10753" max="10753" width="11.28515625" style="3" customWidth="1"/>
    <col min="10754" max="10754" width="11.140625" style="3" customWidth="1"/>
    <col min="10755" max="10755" width="11.5703125" style="3" customWidth="1"/>
    <col min="10756" max="10756" width="22.85546875" style="3" customWidth="1"/>
    <col min="10757" max="10757" width="12.5703125" style="3" customWidth="1"/>
    <col min="10758" max="10758" width="26.85546875" style="3" customWidth="1"/>
    <col min="10759" max="10759" width="26.140625" style="3" customWidth="1"/>
    <col min="10760" max="10760" width="25.85546875" style="3" customWidth="1"/>
    <col min="10761" max="10761" width="26.42578125" style="3" customWidth="1"/>
    <col min="10762" max="11007" width="9.140625" style="3"/>
    <col min="11008" max="11008" width="2.140625" style="3" customWidth="1"/>
    <col min="11009" max="11009" width="11.28515625" style="3" customWidth="1"/>
    <col min="11010" max="11010" width="11.140625" style="3" customWidth="1"/>
    <col min="11011" max="11011" width="11.5703125" style="3" customWidth="1"/>
    <col min="11012" max="11012" width="22.85546875" style="3" customWidth="1"/>
    <col min="11013" max="11013" width="12.5703125" style="3" customWidth="1"/>
    <col min="11014" max="11014" width="26.85546875" style="3" customWidth="1"/>
    <col min="11015" max="11015" width="26.140625" style="3" customWidth="1"/>
    <col min="11016" max="11016" width="25.85546875" style="3" customWidth="1"/>
    <col min="11017" max="11017" width="26.42578125" style="3" customWidth="1"/>
    <col min="11018" max="11263" width="9.140625" style="3"/>
    <col min="11264" max="11264" width="2.140625" style="3" customWidth="1"/>
    <col min="11265" max="11265" width="11.28515625" style="3" customWidth="1"/>
    <col min="11266" max="11266" width="11.140625" style="3" customWidth="1"/>
    <col min="11267" max="11267" width="11.5703125" style="3" customWidth="1"/>
    <col min="11268" max="11268" width="22.85546875" style="3" customWidth="1"/>
    <col min="11269" max="11269" width="12.5703125" style="3" customWidth="1"/>
    <col min="11270" max="11270" width="26.85546875" style="3" customWidth="1"/>
    <col min="11271" max="11271" width="26.140625" style="3" customWidth="1"/>
    <col min="11272" max="11272" width="25.85546875" style="3" customWidth="1"/>
    <col min="11273" max="11273" width="26.42578125" style="3" customWidth="1"/>
    <col min="11274" max="11519" width="9.140625" style="3"/>
    <col min="11520" max="11520" width="2.140625" style="3" customWidth="1"/>
    <col min="11521" max="11521" width="11.28515625" style="3" customWidth="1"/>
    <col min="11522" max="11522" width="11.140625" style="3" customWidth="1"/>
    <col min="11523" max="11523" width="11.5703125" style="3" customWidth="1"/>
    <col min="11524" max="11524" width="22.85546875" style="3" customWidth="1"/>
    <col min="11525" max="11525" width="12.5703125" style="3" customWidth="1"/>
    <col min="11526" max="11526" width="26.85546875" style="3" customWidth="1"/>
    <col min="11527" max="11527" width="26.140625" style="3" customWidth="1"/>
    <col min="11528" max="11528" width="25.85546875" style="3" customWidth="1"/>
    <col min="11529" max="11529" width="26.42578125" style="3" customWidth="1"/>
    <col min="11530" max="11775" width="9.140625" style="3"/>
    <col min="11776" max="11776" width="2.140625" style="3" customWidth="1"/>
    <col min="11777" max="11777" width="11.28515625" style="3" customWidth="1"/>
    <col min="11778" max="11778" width="11.140625" style="3" customWidth="1"/>
    <col min="11779" max="11779" width="11.5703125" style="3" customWidth="1"/>
    <col min="11780" max="11780" width="22.85546875" style="3" customWidth="1"/>
    <col min="11781" max="11781" width="12.5703125" style="3" customWidth="1"/>
    <col min="11782" max="11782" width="26.85546875" style="3" customWidth="1"/>
    <col min="11783" max="11783" width="26.140625" style="3" customWidth="1"/>
    <col min="11784" max="11784" width="25.85546875" style="3" customWidth="1"/>
    <col min="11785" max="11785" width="26.42578125" style="3" customWidth="1"/>
    <col min="11786" max="12031" width="9.140625" style="3"/>
    <col min="12032" max="12032" width="2.140625" style="3" customWidth="1"/>
    <col min="12033" max="12033" width="11.28515625" style="3" customWidth="1"/>
    <col min="12034" max="12034" width="11.140625" style="3" customWidth="1"/>
    <col min="12035" max="12035" width="11.5703125" style="3" customWidth="1"/>
    <col min="12036" max="12036" width="22.85546875" style="3" customWidth="1"/>
    <col min="12037" max="12037" width="12.5703125" style="3" customWidth="1"/>
    <col min="12038" max="12038" width="26.85546875" style="3" customWidth="1"/>
    <col min="12039" max="12039" width="26.140625" style="3" customWidth="1"/>
    <col min="12040" max="12040" width="25.85546875" style="3" customWidth="1"/>
    <col min="12041" max="12041" width="26.42578125" style="3" customWidth="1"/>
    <col min="12042" max="12287" width="9.140625" style="3"/>
    <col min="12288" max="12288" width="2.140625" style="3" customWidth="1"/>
    <col min="12289" max="12289" width="11.28515625" style="3" customWidth="1"/>
    <col min="12290" max="12290" width="11.140625" style="3" customWidth="1"/>
    <col min="12291" max="12291" width="11.5703125" style="3" customWidth="1"/>
    <col min="12292" max="12292" width="22.85546875" style="3" customWidth="1"/>
    <col min="12293" max="12293" width="12.5703125" style="3" customWidth="1"/>
    <col min="12294" max="12294" width="26.85546875" style="3" customWidth="1"/>
    <col min="12295" max="12295" width="26.140625" style="3" customWidth="1"/>
    <col min="12296" max="12296" width="25.85546875" style="3" customWidth="1"/>
    <col min="12297" max="12297" width="26.42578125" style="3" customWidth="1"/>
    <col min="12298" max="12543" width="9.140625" style="3"/>
    <col min="12544" max="12544" width="2.140625" style="3" customWidth="1"/>
    <col min="12545" max="12545" width="11.28515625" style="3" customWidth="1"/>
    <col min="12546" max="12546" width="11.140625" style="3" customWidth="1"/>
    <col min="12547" max="12547" width="11.5703125" style="3" customWidth="1"/>
    <col min="12548" max="12548" width="22.85546875" style="3" customWidth="1"/>
    <col min="12549" max="12549" width="12.5703125" style="3" customWidth="1"/>
    <col min="12550" max="12550" width="26.85546875" style="3" customWidth="1"/>
    <col min="12551" max="12551" width="26.140625" style="3" customWidth="1"/>
    <col min="12552" max="12552" width="25.85546875" style="3" customWidth="1"/>
    <col min="12553" max="12553" width="26.42578125" style="3" customWidth="1"/>
    <col min="12554" max="12799" width="9.140625" style="3"/>
    <col min="12800" max="12800" width="2.140625" style="3" customWidth="1"/>
    <col min="12801" max="12801" width="11.28515625" style="3" customWidth="1"/>
    <col min="12802" max="12802" width="11.140625" style="3" customWidth="1"/>
    <col min="12803" max="12803" width="11.5703125" style="3" customWidth="1"/>
    <col min="12804" max="12804" width="22.85546875" style="3" customWidth="1"/>
    <col min="12805" max="12805" width="12.5703125" style="3" customWidth="1"/>
    <col min="12806" max="12806" width="26.85546875" style="3" customWidth="1"/>
    <col min="12807" max="12807" width="26.140625" style="3" customWidth="1"/>
    <col min="12808" max="12808" width="25.85546875" style="3" customWidth="1"/>
    <col min="12809" max="12809" width="26.42578125" style="3" customWidth="1"/>
    <col min="12810" max="13055" width="9.140625" style="3"/>
    <col min="13056" max="13056" width="2.140625" style="3" customWidth="1"/>
    <col min="13057" max="13057" width="11.28515625" style="3" customWidth="1"/>
    <col min="13058" max="13058" width="11.140625" style="3" customWidth="1"/>
    <col min="13059" max="13059" width="11.5703125" style="3" customWidth="1"/>
    <col min="13060" max="13060" width="22.85546875" style="3" customWidth="1"/>
    <col min="13061" max="13061" width="12.5703125" style="3" customWidth="1"/>
    <col min="13062" max="13062" width="26.85546875" style="3" customWidth="1"/>
    <col min="13063" max="13063" width="26.140625" style="3" customWidth="1"/>
    <col min="13064" max="13064" width="25.85546875" style="3" customWidth="1"/>
    <col min="13065" max="13065" width="26.42578125" style="3" customWidth="1"/>
    <col min="13066" max="13311" width="9.140625" style="3"/>
    <col min="13312" max="13312" width="2.140625" style="3" customWidth="1"/>
    <col min="13313" max="13313" width="11.28515625" style="3" customWidth="1"/>
    <col min="13314" max="13314" width="11.140625" style="3" customWidth="1"/>
    <col min="13315" max="13315" width="11.5703125" style="3" customWidth="1"/>
    <col min="13316" max="13316" width="22.85546875" style="3" customWidth="1"/>
    <col min="13317" max="13317" width="12.5703125" style="3" customWidth="1"/>
    <col min="13318" max="13318" width="26.85546875" style="3" customWidth="1"/>
    <col min="13319" max="13319" width="26.140625" style="3" customWidth="1"/>
    <col min="13320" max="13320" width="25.85546875" style="3" customWidth="1"/>
    <col min="13321" max="13321" width="26.42578125" style="3" customWidth="1"/>
    <col min="13322" max="13567" width="9.140625" style="3"/>
    <col min="13568" max="13568" width="2.140625" style="3" customWidth="1"/>
    <col min="13569" max="13569" width="11.28515625" style="3" customWidth="1"/>
    <col min="13570" max="13570" width="11.140625" style="3" customWidth="1"/>
    <col min="13571" max="13571" width="11.5703125" style="3" customWidth="1"/>
    <col min="13572" max="13572" width="22.85546875" style="3" customWidth="1"/>
    <col min="13573" max="13573" width="12.5703125" style="3" customWidth="1"/>
    <col min="13574" max="13574" width="26.85546875" style="3" customWidth="1"/>
    <col min="13575" max="13575" width="26.140625" style="3" customWidth="1"/>
    <col min="13576" max="13576" width="25.85546875" style="3" customWidth="1"/>
    <col min="13577" max="13577" width="26.42578125" style="3" customWidth="1"/>
    <col min="13578" max="13823" width="9.140625" style="3"/>
    <col min="13824" max="13824" width="2.140625" style="3" customWidth="1"/>
    <col min="13825" max="13825" width="11.28515625" style="3" customWidth="1"/>
    <col min="13826" max="13826" width="11.140625" style="3" customWidth="1"/>
    <col min="13827" max="13827" width="11.5703125" style="3" customWidth="1"/>
    <col min="13828" max="13828" width="22.85546875" style="3" customWidth="1"/>
    <col min="13829" max="13829" width="12.5703125" style="3" customWidth="1"/>
    <col min="13830" max="13830" width="26.85546875" style="3" customWidth="1"/>
    <col min="13831" max="13831" width="26.140625" style="3" customWidth="1"/>
    <col min="13832" max="13832" width="25.85546875" style="3" customWidth="1"/>
    <col min="13833" max="13833" width="26.42578125" style="3" customWidth="1"/>
    <col min="13834" max="14079" width="9.140625" style="3"/>
    <col min="14080" max="14080" width="2.140625" style="3" customWidth="1"/>
    <col min="14081" max="14081" width="11.28515625" style="3" customWidth="1"/>
    <col min="14082" max="14082" width="11.140625" style="3" customWidth="1"/>
    <col min="14083" max="14083" width="11.5703125" style="3" customWidth="1"/>
    <col min="14084" max="14084" width="22.85546875" style="3" customWidth="1"/>
    <col min="14085" max="14085" width="12.5703125" style="3" customWidth="1"/>
    <col min="14086" max="14086" width="26.85546875" style="3" customWidth="1"/>
    <col min="14087" max="14087" width="26.140625" style="3" customWidth="1"/>
    <col min="14088" max="14088" width="25.85546875" style="3" customWidth="1"/>
    <col min="14089" max="14089" width="26.42578125" style="3" customWidth="1"/>
    <col min="14090" max="14335" width="9.140625" style="3"/>
    <col min="14336" max="14336" width="2.140625" style="3" customWidth="1"/>
    <col min="14337" max="14337" width="11.28515625" style="3" customWidth="1"/>
    <col min="14338" max="14338" width="11.140625" style="3" customWidth="1"/>
    <col min="14339" max="14339" width="11.5703125" style="3" customWidth="1"/>
    <col min="14340" max="14340" width="22.85546875" style="3" customWidth="1"/>
    <col min="14341" max="14341" width="12.5703125" style="3" customWidth="1"/>
    <col min="14342" max="14342" width="26.85546875" style="3" customWidth="1"/>
    <col min="14343" max="14343" width="26.140625" style="3" customWidth="1"/>
    <col min="14344" max="14344" width="25.85546875" style="3" customWidth="1"/>
    <col min="14345" max="14345" width="26.42578125" style="3" customWidth="1"/>
    <col min="14346" max="14591" width="9.140625" style="3"/>
    <col min="14592" max="14592" width="2.140625" style="3" customWidth="1"/>
    <col min="14593" max="14593" width="11.28515625" style="3" customWidth="1"/>
    <col min="14594" max="14594" width="11.140625" style="3" customWidth="1"/>
    <col min="14595" max="14595" width="11.5703125" style="3" customWidth="1"/>
    <col min="14596" max="14596" width="22.85546875" style="3" customWidth="1"/>
    <col min="14597" max="14597" width="12.5703125" style="3" customWidth="1"/>
    <col min="14598" max="14598" width="26.85546875" style="3" customWidth="1"/>
    <col min="14599" max="14599" width="26.140625" style="3" customWidth="1"/>
    <col min="14600" max="14600" width="25.85546875" style="3" customWidth="1"/>
    <col min="14601" max="14601" width="26.42578125" style="3" customWidth="1"/>
    <col min="14602" max="14847" width="9.140625" style="3"/>
    <col min="14848" max="14848" width="2.140625" style="3" customWidth="1"/>
    <col min="14849" max="14849" width="11.28515625" style="3" customWidth="1"/>
    <col min="14850" max="14850" width="11.140625" style="3" customWidth="1"/>
    <col min="14851" max="14851" width="11.5703125" style="3" customWidth="1"/>
    <col min="14852" max="14852" width="22.85546875" style="3" customWidth="1"/>
    <col min="14853" max="14853" width="12.5703125" style="3" customWidth="1"/>
    <col min="14854" max="14854" width="26.85546875" style="3" customWidth="1"/>
    <col min="14855" max="14855" width="26.140625" style="3" customWidth="1"/>
    <col min="14856" max="14856" width="25.85546875" style="3" customWidth="1"/>
    <col min="14857" max="14857" width="26.42578125" style="3" customWidth="1"/>
    <col min="14858" max="15103" width="9.140625" style="3"/>
    <col min="15104" max="15104" width="2.140625" style="3" customWidth="1"/>
    <col min="15105" max="15105" width="11.28515625" style="3" customWidth="1"/>
    <col min="15106" max="15106" width="11.140625" style="3" customWidth="1"/>
    <col min="15107" max="15107" width="11.5703125" style="3" customWidth="1"/>
    <col min="15108" max="15108" width="22.85546875" style="3" customWidth="1"/>
    <col min="15109" max="15109" width="12.5703125" style="3" customWidth="1"/>
    <col min="15110" max="15110" width="26.85546875" style="3" customWidth="1"/>
    <col min="15111" max="15111" width="26.140625" style="3" customWidth="1"/>
    <col min="15112" max="15112" width="25.85546875" style="3" customWidth="1"/>
    <col min="15113" max="15113" width="26.42578125" style="3" customWidth="1"/>
    <col min="15114" max="15359" width="9.140625" style="3"/>
    <col min="15360" max="15360" width="2.140625" style="3" customWidth="1"/>
    <col min="15361" max="15361" width="11.28515625" style="3" customWidth="1"/>
    <col min="15362" max="15362" width="11.140625" style="3" customWidth="1"/>
    <col min="15363" max="15363" width="11.5703125" style="3" customWidth="1"/>
    <col min="15364" max="15364" width="22.85546875" style="3" customWidth="1"/>
    <col min="15365" max="15365" width="12.5703125" style="3" customWidth="1"/>
    <col min="15366" max="15366" width="26.85546875" style="3" customWidth="1"/>
    <col min="15367" max="15367" width="26.140625" style="3" customWidth="1"/>
    <col min="15368" max="15368" width="25.85546875" style="3" customWidth="1"/>
    <col min="15369" max="15369" width="26.42578125" style="3" customWidth="1"/>
    <col min="15370" max="15615" width="9.140625" style="3"/>
    <col min="15616" max="15616" width="2.140625" style="3" customWidth="1"/>
    <col min="15617" max="15617" width="11.28515625" style="3" customWidth="1"/>
    <col min="15618" max="15618" width="11.140625" style="3" customWidth="1"/>
    <col min="15619" max="15619" width="11.5703125" style="3" customWidth="1"/>
    <col min="15620" max="15620" width="22.85546875" style="3" customWidth="1"/>
    <col min="15621" max="15621" width="12.5703125" style="3" customWidth="1"/>
    <col min="15622" max="15622" width="26.85546875" style="3" customWidth="1"/>
    <col min="15623" max="15623" width="26.140625" style="3" customWidth="1"/>
    <col min="15624" max="15624" width="25.85546875" style="3" customWidth="1"/>
    <col min="15625" max="15625" width="26.42578125" style="3" customWidth="1"/>
    <col min="15626" max="15871" width="9.140625" style="3"/>
    <col min="15872" max="15872" width="2.140625" style="3" customWidth="1"/>
    <col min="15873" max="15873" width="11.28515625" style="3" customWidth="1"/>
    <col min="15874" max="15874" width="11.140625" style="3" customWidth="1"/>
    <col min="15875" max="15875" width="11.5703125" style="3" customWidth="1"/>
    <col min="15876" max="15876" width="22.85546875" style="3" customWidth="1"/>
    <col min="15877" max="15877" width="12.5703125" style="3" customWidth="1"/>
    <col min="15878" max="15878" width="26.85546875" style="3" customWidth="1"/>
    <col min="15879" max="15879" width="26.140625" style="3" customWidth="1"/>
    <col min="15880" max="15880" width="25.85546875" style="3" customWidth="1"/>
    <col min="15881" max="15881" width="26.42578125" style="3" customWidth="1"/>
    <col min="15882" max="16127" width="9.140625" style="3"/>
    <col min="16128" max="16128" width="2.140625" style="3" customWidth="1"/>
    <col min="16129" max="16129" width="11.28515625" style="3" customWidth="1"/>
    <col min="16130" max="16130" width="11.140625" style="3" customWidth="1"/>
    <col min="16131" max="16131" width="11.5703125" style="3" customWidth="1"/>
    <col min="16132" max="16132" width="22.85546875" style="3" customWidth="1"/>
    <col min="16133" max="16133" width="12.5703125" style="3" customWidth="1"/>
    <col min="16134" max="16134" width="26.85546875" style="3" customWidth="1"/>
    <col min="16135" max="16135" width="26.140625" style="3" customWidth="1"/>
    <col min="16136" max="16136" width="25.85546875" style="3" customWidth="1"/>
    <col min="16137" max="16137" width="26.42578125" style="3" customWidth="1"/>
    <col min="16138" max="16384" width="9.140625" style="3"/>
  </cols>
  <sheetData>
    <row r="1" spans="1:12" ht="8.85" customHeight="1">
      <c r="A1" s="1"/>
      <c r="B1" s="2"/>
      <c r="C1" s="2"/>
      <c r="D1" s="2"/>
      <c r="E1" s="2"/>
      <c r="F1" s="1"/>
      <c r="G1" s="1"/>
      <c r="H1" s="1"/>
      <c r="I1" s="1"/>
      <c r="J1" s="1"/>
    </row>
    <row r="2" spans="1:12" ht="0.4" hidden="1" customHeight="1">
      <c r="A2" s="1"/>
      <c r="B2" s="2"/>
      <c r="C2" s="2"/>
      <c r="D2" s="2"/>
      <c r="E2" s="2"/>
      <c r="F2" s="1"/>
      <c r="G2" s="1"/>
      <c r="H2" s="1"/>
      <c r="I2" s="1"/>
      <c r="J2" s="1"/>
    </row>
    <row r="3" spans="1:12" ht="0.4" hidden="1" customHeight="1">
      <c r="A3" s="1"/>
      <c r="B3" s="2"/>
      <c r="C3" s="2"/>
      <c r="D3" s="2"/>
      <c r="E3" s="2"/>
      <c r="F3" s="1"/>
      <c r="G3" s="1"/>
      <c r="H3" s="1"/>
      <c r="I3" s="1"/>
      <c r="J3" s="1"/>
    </row>
    <row r="4" spans="1:12" ht="0.4" customHeight="1">
      <c r="A4" s="1"/>
      <c r="B4" s="2"/>
      <c r="C4" s="2"/>
      <c r="D4" s="2"/>
      <c r="E4" s="2"/>
      <c r="F4" s="1"/>
      <c r="G4" s="1"/>
      <c r="H4" s="1"/>
      <c r="I4" s="1"/>
      <c r="J4" s="1"/>
    </row>
    <row r="5" spans="1:12" ht="28.5" customHeight="1">
      <c r="A5" s="1"/>
      <c r="B5" s="4"/>
      <c r="C5" s="4"/>
      <c r="D5" s="4"/>
      <c r="E5" s="4"/>
      <c r="F5" s="1"/>
      <c r="G5" s="1"/>
      <c r="H5" s="1"/>
      <c r="I5" s="1"/>
      <c r="J5" s="15"/>
    </row>
    <row r="6" spans="1:12" ht="69" customHeight="1">
      <c r="A6" s="1"/>
      <c r="B6" s="4"/>
      <c r="C6" s="4"/>
      <c r="D6" s="4"/>
      <c r="E6" s="4"/>
      <c r="F6" s="1"/>
      <c r="G6" s="1"/>
      <c r="H6" s="1"/>
      <c r="I6" s="1"/>
      <c r="J6" s="10" t="s">
        <v>24</v>
      </c>
    </row>
    <row r="7" spans="1:12" ht="70.5" customHeight="1">
      <c r="A7" s="1"/>
      <c r="B7" s="231" t="s">
        <v>41</v>
      </c>
      <c r="C7" s="231"/>
      <c r="D7" s="231"/>
      <c r="E7" s="231"/>
      <c r="F7" s="231"/>
      <c r="G7" s="231"/>
      <c r="H7" s="231"/>
      <c r="I7" s="231"/>
      <c r="J7" s="231"/>
      <c r="K7" s="9"/>
      <c r="L7" s="9"/>
    </row>
    <row r="8" spans="1:12" ht="12.75" customHeight="1">
      <c r="A8" s="1"/>
      <c r="B8" s="4"/>
      <c r="C8" s="4"/>
      <c r="D8" s="4"/>
      <c r="E8" s="4"/>
      <c r="F8" s="1"/>
      <c r="G8" s="1"/>
      <c r="H8" s="1"/>
      <c r="I8" s="1"/>
      <c r="J8" s="1"/>
    </row>
    <row r="9" spans="1:12" ht="95.25" customHeight="1">
      <c r="A9" s="1"/>
      <c r="B9" s="189" t="s">
        <v>7</v>
      </c>
      <c r="C9" s="191"/>
      <c r="D9" s="191"/>
      <c r="E9" s="191"/>
      <c r="F9" s="232"/>
      <c r="G9" s="189" t="s">
        <v>42</v>
      </c>
      <c r="H9" s="191"/>
      <c r="I9" s="191"/>
      <c r="J9" s="232"/>
    </row>
    <row r="10" spans="1:12" ht="73.5" customHeight="1">
      <c r="A10" s="1"/>
      <c r="B10" s="21" t="s">
        <v>29</v>
      </c>
      <c r="C10" s="21" t="s">
        <v>8</v>
      </c>
      <c r="D10" s="21" t="s">
        <v>38</v>
      </c>
      <c r="E10" s="21" t="s">
        <v>9</v>
      </c>
      <c r="F10" s="21" t="s">
        <v>10</v>
      </c>
      <c r="G10" s="21" t="s">
        <v>133</v>
      </c>
      <c r="H10" s="21" t="s">
        <v>134</v>
      </c>
      <c r="I10" s="21" t="s">
        <v>135</v>
      </c>
      <c r="J10" s="158" t="s">
        <v>154</v>
      </c>
    </row>
    <row r="11" spans="1:12" ht="14.25" customHeight="1">
      <c r="A11" s="1"/>
      <c r="B11" s="22">
        <v>1</v>
      </c>
      <c r="C11" s="22">
        <v>2</v>
      </c>
      <c r="D11" s="22">
        <v>3</v>
      </c>
      <c r="E11" s="22">
        <v>4</v>
      </c>
      <c r="F11" s="22">
        <v>5</v>
      </c>
      <c r="G11" s="22">
        <v>6</v>
      </c>
      <c r="H11" s="22">
        <v>7</v>
      </c>
      <c r="I11" s="22">
        <v>8</v>
      </c>
      <c r="J11" s="22">
        <v>9</v>
      </c>
    </row>
    <row r="12" spans="1:12" ht="25.5" customHeight="1">
      <c r="A12" s="1"/>
      <c r="B12" s="159" t="s">
        <v>50</v>
      </c>
      <c r="C12" s="159" t="s">
        <v>51</v>
      </c>
      <c r="D12" s="159" t="s">
        <v>91</v>
      </c>
      <c r="E12" s="159" t="s">
        <v>159</v>
      </c>
      <c r="F12" s="159" t="s">
        <v>53</v>
      </c>
      <c r="G12" s="20">
        <v>387</v>
      </c>
      <c r="H12" s="20">
        <v>371</v>
      </c>
      <c r="I12" s="20">
        <v>371</v>
      </c>
      <c r="J12" s="20">
        <v>371</v>
      </c>
    </row>
    <row r="13" spans="1:12" ht="22.15" customHeight="1">
      <c r="A13" s="1"/>
      <c r="B13" s="159" t="s">
        <v>50</v>
      </c>
      <c r="C13" s="159" t="s">
        <v>51</v>
      </c>
      <c r="D13" s="159" t="s">
        <v>91</v>
      </c>
      <c r="E13" s="159" t="s">
        <v>160</v>
      </c>
      <c r="F13" s="159" t="s">
        <v>53</v>
      </c>
      <c r="G13" s="20">
        <v>33701.4</v>
      </c>
      <c r="H13" s="20">
        <v>34612.5</v>
      </c>
      <c r="I13" s="20">
        <v>34444</v>
      </c>
      <c r="J13" s="20">
        <v>34444</v>
      </c>
    </row>
    <row r="14" spans="1:12" ht="22.15" hidden="1" customHeight="1">
      <c r="A14" s="1"/>
      <c r="B14" s="147" t="s">
        <v>50</v>
      </c>
      <c r="C14" s="147" t="s">
        <v>51</v>
      </c>
      <c r="D14" s="147" t="s">
        <v>91</v>
      </c>
      <c r="E14" s="147" t="s">
        <v>70</v>
      </c>
      <c r="F14" s="147" t="s">
        <v>53</v>
      </c>
      <c r="G14" s="20"/>
      <c r="H14" s="20"/>
      <c r="I14" s="20"/>
      <c r="J14" s="20"/>
    </row>
    <row r="15" spans="1:12" ht="22.15" customHeight="1">
      <c r="A15" s="1"/>
      <c r="B15" s="16" t="s">
        <v>50</v>
      </c>
      <c r="C15" s="16" t="s">
        <v>51</v>
      </c>
      <c r="D15" s="16" t="s">
        <v>52</v>
      </c>
      <c r="E15" s="16" t="s">
        <v>159</v>
      </c>
      <c r="F15" s="16" t="s">
        <v>53</v>
      </c>
      <c r="G15" s="20">
        <v>1605.2</v>
      </c>
      <c r="H15" s="20">
        <v>1519.8</v>
      </c>
      <c r="I15" s="20">
        <v>1519.8</v>
      </c>
      <c r="J15" s="20">
        <v>1519.8</v>
      </c>
      <c r="K15" s="68" t="s">
        <v>161</v>
      </c>
    </row>
    <row r="16" spans="1:12" ht="22.15" customHeight="1">
      <c r="A16" s="1"/>
      <c r="B16" s="16" t="s">
        <v>50</v>
      </c>
      <c r="C16" s="16" t="s">
        <v>51</v>
      </c>
      <c r="D16" s="16" t="s">
        <v>52</v>
      </c>
      <c r="E16" s="16" t="s">
        <v>163</v>
      </c>
      <c r="F16" s="16" t="s">
        <v>53</v>
      </c>
      <c r="G16" s="20">
        <v>26.4</v>
      </c>
      <c r="H16" s="20">
        <v>13.5</v>
      </c>
      <c r="I16" s="20">
        <v>13.5</v>
      </c>
      <c r="J16" s="20">
        <v>13.5</v>
      </c>
      <c r="K16" s="68" t="s">
        <v>162</v>
      </c>
    </row>
    <row r="17" spans="1:21" ht="22.15" customHeight="1">
      <c r="A17" s="1"/>
      <c r="B17" s="17" t="s">
        <v>50</v>
      </c>
      <c r="C17" s="17" t="s">
        <v>51</v>
      </c>
      <c r="D17" s="17" t="s">
        <v>54</v>
      </c>
      <c r="E17" s="17" t="s">
        <v>165</v>
      </c>
      <c r="F17" s="17" t="s">
        <v>53</v>
      </c>
      <c r="G17" s="20">
        <v>42574.1</v>
      </c>
      <c r="H17" s="20">
        <v>45532.800000000003</v>
      </c>
      <c r="I17" s="20">
        <v>44584.4</v>
      </c>
      <c r="J17" s="20">
        <v>44510.8</v>
      </c>
    </row>
    <row r="18" spans="1:21" ht="22.15" customHeight="1">
      <c r="A18" s="1"/>
      <c r="B18" s="17" t="s">
        <v>50</v>
      </c>
      <c r="C18" s="17" t="s">
        <v>51</v>
      </c>
      <c r="D18" s="17" t="s">
        <v>54</v>
      </c>
      <c r="E18" s="17" t="s">
        <v>165</v>
      </c>
      <c r="F18" s="17">
        <v>621</v>
      </c>
      <c r="G18" s="20">
        <v>49759.76</v>
      </c>
      <c r="H18" s="20">
        <v>50260.800000000003</v>
      </c>
      <c r="I18" s="20">
        <v>49964.2</v>
      </c>
      <c r="J18" s="20">
        <v>49995.6</v>
      </c>
    </row>
    <row r="19" spans="1:21" ht="22.15" customHeight="1">
      <c r="A19" s="1"/>
      <c r="B19" s="147" t="s">
        <v>50</v>
      </c>
      <c r="C19" s="147" t="s">
        <v>51</v>
      </c>
      <c r="D19" s="147" t="s">
        <v>69</v>
      </c>
      <c r="E19" s="147" t="s">
        <v>164</v>
      </c>
      <c r="F19" s="147" t="s">
        <v>57</v>
      </c>
      <c r="G19" s="20">
        <v>216.4</v>
      </c>
      <c r="H19" s="20">
        <v>196.8</v>
      </c>
      <c r="I19" s="20">
        <v>182.4</v>
      </c>
      <c r="J19" s="20">
        <v>182.4</v>
      </c>
    </row>
    <row r="20" spans="1:21" ht="22.15" hidden="1" customHeight="1">
      <c r="A20" s="1"/>
      <c r="B20" s="147" t="s">
        <v>50</v>
      </c>
      <c r="C20" s="147" t="s">
        <v>51</v>
      </c>
      <c r="D20" s="147" t="s">
        <v>69</v>
      </c>
      <c r="E20" s="147" t="s">
        <v>70</v>
      </c>
      <c r="F20" s="147" t="s">
        <v>57</v>
      </c>
      <c r="G20" s="20"/>
      <c r="H20" s="20"/>
      <c r="I20" s="20"/>
      <c r="J20" s="20"/>
    </row>
    <row r="21" spans="1:21" ht="24.6" customHeight="1">
      <c r="A21" s="1"/>
      <c r="B21" s="147" t="s">
        <v>50</v>
      </c>
      <c r="C21" s="147" t="s">
        <v>51</v>
      </c>
      <c r="D21" s="147" t="s">
        <v>55</v>
      </c>
      <c r="E21" s="147" t="s">
        <v>166</v>
      </c>
      <c r="F21" s="16" t="s">
        <v>53</v>
      </c>
      <c r="G21" s="20">
        <v>14.1</v>
      </c>
      <c r="H21" s="20">
        <v>10.5</v>
      </c>
      <c r="I21" s="20">
        <v>10.5</v>
      </c>
      <c r="J21" s="20">
        <v>10.5</v>
      </c>
    </row>
    <row r="22" spans="1:21" ht="25.15" customHeight="1">
      <c r="A22" s="1"/>
      <c r="B22" s="147" t="s">
        <v>50</v>
      </c>
      <c r="C22" s="147" t="s">
        <v>51</v>
      </c>
      <c r="D22" s="147" t="s">
        <v>56</v>
      </c>
      <c r="E22" s="147" t="s">
        <v>159</v>
      </c>
      <c r="F22" s="16" t="s">
        <v>53</v>
      </c>
      <c r="G22" s="20">
        <v>133.69999999999999</v>
      </c>
      <c r="H22" s="20">
        <v>99.9</v>
      </c>
      <c r="I22" s="20">
        <v>99.4</v>
      </c>
      <c r="J22" s="20">
        <v>99.4</v>
      </c>
    </row>
    <row r="23" spans="1:21" ht="24" customHeight="1">
      <c r="A23" s="1"/>
      <c r="B23" s="147" t="s">
        <v>50</v>
      </c>
      <c r="C23" s="147" t="s">
        <v>51</v>
      </c>
      <c r="D23" s="147" t="s">
        <v>56</v>
      </c>
      <c r="E23" s="147" t="s">
        <v>167</v>
      </c>
      <c r="F23" s="16" t="s">
        <v>57</v>
      </c>
      <c r="G23" s="20">
        <v>12</v>
      </c>
      <c r="H23" s="20">
        <v>4.4000000000000004</v>
      </c>
      <c r="I23" s="20">
        <v>4</v>
      </c>
      <c r="J23" s="20">
        <v>4</v>
      </c>
    </row>
    <row r="24" spans="1:21" ht="24" hidden="1" customHeight="1">
      <c r="A24" s="1"/>
      <c r="B24" s="16"/>
      <c r="C24" s="16"/>
      <c r="D24" s="16"/>
      <c r="E24" s="16"/>
      <c r="F24" s="16"/>
      <c r="G24" s="20"/>
      <c r="H24" s="20"/>
      <c r="I24" s="20"/>
      <c r="J24" s="20"/>
    </row>
    <row r="25" spans="1:21" ht="24" hidden="1" customHeight="1">
      <c r="A25" s="1"/>
      <c r="B25" s="16"/>
      <c r="C25" s="16"/>
      <c r="D25" s="16"/>
      <c r="E25" s="16"/>
      <c r="F25" s="16"/>
      <c r="G25" s="20"/>
      <c r="H25" s="20"/>
      <c r="I25" s="20"/>
      <c r="J25" s="20"/>
    </row>
    <row r="26" spans="1:21" ht="24" hidden="1" customHeight="1">
      <c r="A26" s="1"/>
      <c r="B26" s="147"/>
      <c r="C26" s="147"/>
      <c r="D26" s="147"/>
      <c r="E26" s="147"/>
      <c r="F26" s="147"/>
      <c r="G26" s="20"/>
      <c r="H26" s="20"/>
      <c r="I26" s="20"/>
      <c r="J26" s="20"/>
    </row>
    <row r="27" spans="1:21" ht="26.45" hidden="1" customHeight="1">
      <c r="A27" s="1"/>
      <c r="B27" s="147"/>
      <c r="C27" s="147"/>
      <c r="D27" s="147"/>
      <c r="E27" s="147"/>
      <c r="F27" s="147"/>
      <c r="G27" s="20"/>
      <c r="H27" s="20"/>
      <c r="I27" s="20"/>
      <c r="J27" s="20"/>
    </row>
    <row r="28" spans="1:21" ht="23.65" hidden="1" customHeight="1">
      <c r="A28" s="1"/>
      <c r="B28" s="147"/>
      <c r="C28" s="147"/>
      <c r="D28" s="147"/>
      <c r="E28" s="147"/>
      <c r="F28" s="147"/>
      <c r="G28" s="20"/>
      <c r="H28" s="20"/>
      <c r="I28" s="20"/>
      <c r="J28" s="20"/>
    </row>
    <row r="29" spans="1:21" ht="25.15" customHeight="1">
      <c r="A29" s="1"/>
      <c r="B29" s="228" t="s">
        <v>14</v>
      </c>
      <c r="C29" s="228"/>
      <c r="D29" s="228"/>
      <c r="E29" s="228"/>
      <c r="F29" s="228"/>
      <c r="G29" s="143">
        <f>G12+G13+G15+G16+G17+G18+G19+G20+G21+G22+G23</f>
        <v>128430.06000000001</v>
      </c>
      <c r="H29" s="143">
        <f>H12+H13+H15+H16+H17+H18+H19+H20+H21+H22+H23</f>
        <v>132622</v>
      </c>
      <c r="I29" s="143">
        <f>I12+I13+I15+I16+I17+I18+I19+I20+I21+I22+I23</f>
        <v>131193.20000000001</v>
      </c>
      <c r="J29" s="143">
        <f>J12+J13+J15+J16+J17+J18+J19+J20+J21+J22+J23</f>
        <v>131151</v>
      </c>
      <c r="K29" s="3">
        <v>128430.06</v>
      </c>
      <c r="L29" s="3">
        <v>132622</v>
      </c>
      <c r="M29" s="3">
        <v>131193.20000000001</v>
      </c>
      <c r="N29" s="3">
        <v>131151</v>
      </c>
      <c r="O29" s="67">
        <f>K29-G29</f>
        <v>0</v>
      </c>
      <c r="P29" s="67">
        <f t="shared" ref="P29:R29" si="0">L29-H29</f>
        <v>0</v>
      </c>
      <c r="Q29" s="67">
        <f t="shared" si="0"/>
        <v>0</v>
      </c>
      <c r="R29" s="67">
        <f t="shared" si="0"/>
        <v>0</v>
      </c>
      <c r="S29" s="67"/>
      <c r="T29" s="67"/>
      <c r="U29" s="67"/>
    </row>
    <row r="30" spans="1:21" ht="28.5" customHeight="1">
      <c r="F30" s="8"/>
      <c r="J30" s="8"/>
    </row>
    <row r="31" spans="1:21" ht="9" customHeight="1"/>
    <row r="32" spans="1:21" ht="5.25" customHeight="1">
      <c r="B32" s="229"/>
      <c r="C32" s="229"/>
      <c r="D32" s="229"/>
      <c r="E32" s="229"/>
      <c r="F32" s="229"/>
      <c r="G32" s="229"/>
      <c r="H32" s="229"/>
      <c r="I32" s="229"/>
      <c r="J32" s="229"/>
    </row>
    <row r="33" spans="2:10" ht="31.9" customHeight="1">
      <c r="B33" s="6"/>
      <c r="C33" s="6"/>
      <c r="D33" s="6"/>
      <c r="E33" s="6"/>
      <c r="F33" s="6"/>
      <c r="G33" s="7"/>
      <c r="H33" s="7"/>
      <c r="I33" s="7"/>
      <c r="J33" s="7"/>
    </row>
    <row r="34" spans="2:10" ht="87" customHeight="1">
      <c r="B34" s="230"/>
      <c r="C34" s="230"/>
      <c r="D34" s="230"/>
      <c r="E34" s="230"/>
      <c r="F34" s="230"/>
      <c r="G34" s="230"/>
      <c r="H34" s="230"/>
      <c r="I34" s="230"/>
      <c r="J34" s="230"/>
    </row>
  </sheetData>
  <mergeCells count="6">
    <mergeCell ref="B29:F29"/>
    <mergeCell ref="B32:J32"/>
    <mergeCell ref="B34:J34"/>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2"/>
  <sheetViews>
    <sheetView showGridLines="0" view="pageBreakPreview" zoomScale="75" zoomScaleNormal="100" workbookViewId="0">
      <pane xSplit="1" ySplit="11" topLeftCell="B12" activePane="bottomRight" state="frozen"/>
      <selection pane="topRight" activeCell="B1" sqref="B1"/>
      <selection pane="bottomLeft" activeCell="A11" sqref="A11"/>
      <selection pane="bottomRight" activeCell="H46" sqref="H46"/>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1" width="9.140625" style="3"/>
    <col min="12" max="16" width="0" style="3" hidden="1" customWidth="1"/>
    <col min="17" max="17" width="4.140625" style="3" hidden="1" customWidth="1"/>
    <col min="18" max="20" width="9.85546875" style="3" hidden="1" customWidth="1"/>
    <col min="21" max="24" width="0" style="3" hidden="1" customWidth="1"/>
    <col min="25" max="240" width="9.140625" style="3"/>
    <col min="241" max="241" width="2.140625" style="3" customWidth="1"/>
    <col min="242" max="242" width="11.5703125" style="3" customWidth="1"/>
    <col min="243" max="243" width="10.7109375" style="3" customWidth="1"/>
    <col min="244" max="244" width="9.42578125" style="3" customWidth="1"/>
    <col min="245" max="245" width="21" style="3" customWidth="1"/>
    <col min="246" max="246" width="12.140625" style="3" customWidth="1"/>
    <col min="247" max="249" width="24.42578125" style="3" customWidth="1"/>
    <col min="250" max="250" width="24.28515625" style="3" customWidth="1"/>
    <col min="251" max="496" width="9.140625" style="3"/>
    <col min="497" max="497" width="2.140625" style="3" customWidth="1"/>
    <col min="498" max="498" width="11.5703125" style="3" customWidth="1"/>
    <col min="499" max="499" width="10.7109375" style="3" customWidth="1"/>
    <col min="500" max="500" width="9.42578125" style="3" customWidth="1"/>
    <col min="501" max="501" width="21" style="3" customWidth="1"/>
    <col min="502" max="502" width="12.140625" style="3" customWidth="1"/>
    <col min="503" max="505" width="24.42578125" style="3" customWidth="1"/>
    <col min="506" max="506" width="24.28515625" style="3" customWidth="1"/>
    <col min="507" max="752" width="9.140625" style="3"/>
    <col min="753" max="753" width="2.140625" style="3" customWidth="1"/>
    <col min="754" max="754" width="11.5703125" style="3" customWidth="1"/>
    <col min="755" max="755" width="10.7109375" style="3" customWidth="1"/>
    <col min="756" max="756" width="9.42578125" style="3" customWidth="1"/>
    <col min="757" max="757" width="21" style="3" customWidth="1"/>
    <col min="758" max="758" width="12.140625" style="3" customWidth="1"/>
    <col min="759" max="761" width="24.42578125" style="3" customWidth="1"/>
    <col min="762" max="762" width="24.28515625" style="3" customWidth="1"/>
    <col min="763" max="1008" width="9.140625" style="3"/>
    <col min="1009" max="1009" width="2.140625" style="3" customWidth="1"/>
    <col min="1010" max="1010" width="11.5703125" style="3" customWidth="1"/>
    <col min="1011" max="1011" width="10.7109375" style="3" customWidth="1"/>
    <col min="1012" max="1012" width="9.42578125" style="3" customWidth="1"/>
    <col min="1013" max="1013" width="21" style="3" customWidth="1"/>
    <col min="1014" max="1014" width="12.140625" style="3" customWidth="1"/>
    <col min="1015" max="1017" width="24.42578125" style="3" customWidth="1"/>
    <col min="1018" max="1018" width="24.28515625" style="3" customWidth="1"/>
    <col min="1019" max="1264" width="9.140625" style="3"/>
    <col min="1265" max="1265" width="2.140625" style="3" customWidth="1"/>
    <col min="1266" max="1266" width="11.5703125" style="3" customWidth="1"/>
    <col min="1267" max="1267" width="10.7109375" style="3" customWidth="1"/>
    <col min="1268" max="1268" width="9.42578125" style="3" customWidth="1"/>
    <col min="1269" max="1269" width="21" style="3" customWidth="1"/>
    <col min="1270" max="1270" width="12.140625" style="3" customWidth="1"/>
    <col min="1271" max="1273" width="24.42578125" style="3" customWidth="1"/>
    <col min="1274" max="1274" width="24.28515625" style="3" customWidth="1"/>
    <col min="1275" max="1520" width="9.140625" style="3"/>
    <col min="1521" max="1521" width="2.140625" style="3" customWidth="1"/>
    <col min="1522" max="1522" width="11.5703125" style="3" customWidth="1"/>
    <col min="1523" max="1523" width="10.7109375" style="3" customWidth="1"/>
    <col min="1524" max="1524" width="9.42578125" style="3" customWidth="1"/>
    <col min="1525" max="1525" width="21" style="3" customWidth="1"/>
    <col min="1526" max="1526" width="12.140625" style="3" customWidth="1"/>
    <col min="1527" max="1529" width="24.42578125" style="3" customWidth="1"/>
    <col min="1530" max="1530" width="24.28515625" style="3" customWidth="1"/>
    <col min="1531" max="1776" width="9.140625" style="3"/>
    <col min="1777" max="1777" width="2.140625" style="3" customWidth="1"/>
    <col min="1778" max="1778" width="11.5703125" style="3" customWidth="1"/>
    <col min="1779" max="1779" width="10.7109375" style="3" customWidth="1"/>
    <col min="1780" max="1780" width="9.42578125" style="3" customWidth="1"/>
    <col min="1781" max="1781" width="21" style="3" customWidth="1"/>
    <col min="1782" max="1782" width="12.140625" style="3" customWidth="1"/>
    <col min="1783" max="1785" width="24.42578125" style="3" customWidth="1"/>
    <col min="1786" max="1786" width="24.28515625" style="3" customWidth="1"/>
    <col min="1787" max="2032" width="9.140625" style="3"/>
    <col min="2033" max="2033" width="2.140625" style="3" customWidth="1"/>
    <col min="2034" max="2034" width="11.5703125" style="3" customWidth="1"/>
    <col min="2035" max="2035" width="10.7109375" style="3" customWidth="1"/>
    <col min="2036" max="2036" width="9.42578125" style="3" customWidth="1"/>
    <col min="2037" max="2037" width="21" style="3" customWidth="1"/>
    <col min="2038" max="2038" width="12.140625" style="3" customWidth="1"/>
    <col min="2039" max="2041" width="24.42578125" style="3" customWidth="1"/>
    <col min="2042" max="2042" width="24.28515625" style="3" customWidth="1"/>
    <col min="2043" max="2288" width="9.140625" style="3"/>
    <col min="2289" max="2289" width="2.140625" style="3" customWidth="1"/>
    <col min="2290" max="2290" width="11.5703125" style="3" customWidth="1"/>
    <col min="2291" max="2291" width="10.7109375" style="3" customWidth="1"/>
    <col min="2292" max="2292" width="9.42578125" style="3" customWidth="1"/>
    <col min="2293" max="2293" width="21" style="3" customWidth="1"/>
    <col min="2294" max="2294" width="12.140625" style="3" customWidth="1"/>
    <col min="2295" max="2297" width="24.42578125" style="3" customWidth="1"/>
    <col min="2298" max="2298" width="24.28515625" style="3" customWidth="1"/>
    <col min="2299" max="2544" width="9.140625" style="3"/>
    <col min="2545" max="2545" width="2.140625" style="3" customWidth="1"/>
    <col min="2546" max="2546" width="11.5703125" style="3" customWidth="1"/>
    <col min="2547" max="2547" width="10.7109375" style="3" customWidth="1"/>
    <col min="2548" max="2548" width="9.42578125" style="3" customWidth="1"/>
    <col min="2549" max="2549" width="21" style="3" customWidth="1"/>
    <col min="2550" max="2550" width="12.140625" style="3" customWidth="1"/>
    <col min="2551" max="2553" width="24.42578125" style="3" customWidth="1"/>
    <col min="2554" max="2554" width="24.28515625" style="3" customWidth="1"/>
    <col min="2555" max="2800" width="9.140625" style="3"/>
    <col min="2801" max="2801" width="2.140625" style="3" customWidth="1"/>
    <col min="2802" max="2802" width="11.5703125" style="3" customWidth="1"/>
    <col min="2803" max="2803" width="10.7109375" style="3" customWidth="1"/>
    <col min="2804" max="2804" width="9.42578125" style="3" customWidth="1"/>
    <col min="2805" max="2805" width="21" style="3" customWidth="1"/>
    <col min="2806" max="2806" width="12.140625" style="3" customWidth="1"/>
    <col min="2807" max="2809" width="24.42578125" style="3" customWidth="1"/>
    <col min="2810" max="2810" width="24.28515625" style="3" customWidth="1"/>
    <col min="2811" max="3056" width="9.140625" style="3"/>
    <col min="3057" max="3057" width="2.140625" style="3" customWidth="1"/>
    <col min="3058" max="3058" width="11.5703125" style="3" customWidth="1"/>
    <col min="3059" max="3059" width="10.7109375" style="3" customWidth="1"/>
    <col min="3060" max="3060" width="9.42578125" style="3" customWidth="1"/>
    <col min="3061" max="3061" width="21" style="3" customWidth="1"/>
    <col min="3062" max="3062" width="12.140625" style="3" customWidth="1"/>
    <col min="3063" max="3065" width="24.42578125" style="3" customWidth="1"/>
    <col min="3066" max="3066" width="24.28515625" style="3" customWidth="1"/>
    <col min="3067" max="3312" width="9.140625" style="3"/>
    <col min="3313" max="3313" width="2.140625" style="3" customWidth="1"/>
    <col min="3314" max="3314" width="11.5703125" style="3" customWidth="1"/>
    <col min="3315" max="3315" width="10.7109375" style="3" customWidth="1"/>
    <col min="3316" max="3316" width="9.42578125" style="3" customWidth="1"/>
    <col min="3317" max="3317" width="21" style="3" customWidth="1"/>
    <col min="3318" max="3318" width="12.140625" style="3" customWidth="1"/>
    <col min="3319" max="3321" width="24.42578125" style="3" customWidth="1"/>
    <col min="3322" max="3322" width="24.28515625" style="3" customWidth="1"/>
    <col min="3323" max="3568" width="9.140625" style="3"/>
    <col min="3569" max="3569" width="2.140625" style="3" customWidth="1"/>
    <col min="3570" max="3570" width="11.5703125" style="3" customWidth="1"/>
    <col min="3571" max="3571" width="10.7109375" style="3" customWidth="1"/>
    <col min="3572" max="3572" width="9.42578125" style="3" customWidth="1"/>
    <col min="3573" max="3573" width="21" style="3" customWidth="1"/>
    <col min="3574" max="3574" width="12.140625" style="3" customWidth="1"/>
    <col min="3575" max="3577" width="24.42578125" style="3" customWidth="1"/>
    <col min="3578" max="3578" width="24.28515625" style="3" customWidth="1"/>
    <col min="3579" max="3824" width="9.140625" style="3"/>
    <col min="3825" max="3825" width="2.140625" style="3" customWidth="1"/>
    <col min="3826" max="3826" width="11.5703125" style="3" customWidth="1"/>
    <col min="3827" max="3827" width="10.7109375" style="3" customWidth="1"/>
    <col min="3828" max="3828" width="9.42578125" style="3" customWidth="1"/>
    <col min="3829" max="3829" width="21" style="3" customWidth="1"/>
    <col min="3830" max="3830" width="12.140625" style="3" customWidth="1"/>
    <col min="3831" max="3833" width="24.42578125" style="3" customWidth="1"/>
    <col min="3834" max="3834" width="24.28515625" style="3" customWidth="1"/>
    <col min="3835" max="4080" width="9.140625" style="3"/>
    <col min="4081" max="4081" width="2.140625" style="3" customWidth="1"/>
    <col min="4082" max="4082" width="11.5703125" style="3" customWidth="1"/>
    <col min="4083" max="4083" width="10.7109375" style="3" customWidth="1"/>
    <col min="4084" max="4084" width="9.42578125" style="3" customWidth="1"/>
    <col min="4085" max="4085" width="21" style="3" customWidth="1"/>
    <col min="4086" max="4086" width="12.140625" style="3" customWidth="1"/>
    <col min="4087" max="4089" width="24.42578125" style="3" customWidth="1"/>
    <col min="4090" max="4090" width="24.28515625" style="3" customWidth="1"/>
    <col min="4091" max="4336" width="9.140625" style="3"/>
    <col min="4337" max="4337" width="2.140625" style="3" customWidth="1"/>
    <col min="4338" max="4338" width="11.5703125" style="3" customWidth="1"/>
    <col min="4339" max="4339" width="10.7109375" style="3" customWidth="1"/>
    <col min="4340" max="4340" width="9.42578125" style="3" customWidth="1"/>
    <col min="4341" max="4341" width="21" style="3" customWidth="1"/>
    <col min="4342" max="4342" width="12.140625" style="3" customWidth="1"/>
    <col min="4343" max="4345" width="24.42578125" style="3" customWidth="1"/>
    <col min="4346" max="4346" width="24.28515625" style="3" customWidth="1"/>
    <col min="4347" max="4592" width="9.140625" style="3"/>
    <col min="4593" max="4593" width="2.140625" style="3" customWidth="1"/>
    <col min="4594" max="4594" width="11.5703125" style="3" customWidth="1"/>
    <col min="4595" max="4595" width="10.7109375" style="3" customWidth="1"/>
    <col min="4596" max="4596" width="9.42578125" style="3" customWidth="1"/>
    <col min="4597" max="4597" width="21" style="3" customWidth="1"/>
    <col min="4598" max="4598" width="12.140625" style="3" customWidth="1"/>
    <col min="4599" max="4601" width="24.42578125" style="3" customWidth="1"/>
    <col min="4602" max="4602" width="24.28515625" style="3" customWidth="1"/>
    <col min="4603" max="4848" width="9.140625" style="3"/>
    <col min="4849" max="4849" width="2.140625" style="3" customWidth="1"/>
    <col min="4850" max="4850" width="11.5703125" style="3" customWidth="1"/>
    <col min="4851" max="4851" width="10.7109375" style="3" customWidth="1"/>
    <col min="4852" max="4852" width="9.42578125" style="3" customWidth="1"/>
    <col min="4853" max="4853" width="21" style="3" customWidth="1"/>
    <col min="4854" max="4854" width="12.140625" style="3" customWidth="1"/>
    <col min="4855" max="4857" width="24.42578125" style="3" customWidth="1"/>
    <col min="4858" max="4858" width="24.28515625" style="3" customWidth="1"/>
    <col min="4859" max="5104" width="9.140625" style="3"/>
    <col min="5105" max="5105" width="2.140625" style="3" customWidth="1"/>
    <col min="5106" max="5106" width="11.5703125" style="3" customWidth="1"/>
    <col min="5107" max="5107" width="10.7109375" style="3" customWidth="1"/>
    <col min="5108" max="5108" width="9.42578125" style="3" customWidth="1"/>
    <col min="5109" max="5109" width="21" style="3" customWidth="1"/>
    <col min="5110" max="5110" width="12.140625" style="3" customWidth="1"/>
    <col min="5111" max="5113" width="24.42578125" style="3" customWidth="1"/>
    <col min="5114" max="5114" width="24.28515625" style="3" customWidth="1"/>
    <col min="5115" max="5360" width="9.140625" style="3"/>
    <col min="5361" max="5361" width="2.140625" style="3" customWidth="1"/>
    <col min="5362" max="5362" width="11.5703125" style="3" customWidth="1"/>
    <col min="5363" max="5363" width="10.7109375" style="3" customWidth="1"/>
    <col min="5364" max="5364" width="9.42578125" style="3" customWidth="1"/>
    <col min="5365" max="5365" width="21" style="3" customWidth="1"/>
    <col min="5366" max="5366" width="12.140625" style="3" customWidth="1"/>
    <col min="5367" max="5369" width="24.42578125" style="3" customWidth="1"/>
    <col min="5370" max="5370" width="24.28515625" style="3" customWidth="1"/>
    <col min="5371" max="5616" width="9.140625" style="3"/>
    <col min="5617" max="5617" width="2.140625" style="3" customWidth="1"/>
    <col min="5618" max="5618" width="11.5703125" style="3" customWidth="1"/>
    <col min="5619" max="5619" width="10.7109375" style="3" customWidth="1"/>
    <col min="5620" max="5620" width="9.42578125" style="3" customWidth="1"/>
    <col min="5621" max="5621" width="21" style="3" customWidth="1"/>
    <col min="5622" max="5622" width="12.140625" style="3" customWidth="1"/>
    <col min="5623" max="5625" width="24.42578125" style="3" customWidth="1"/>
    <col min="5626" max="5626" width="24.28515625" style="3" customWidth="1"/>
    <col min="5627" max="5872" width="9.140625" style="3"/>
    <col min="5873" max="5873" width="2.140625" style="3" customWidth="1"/>
    <col min="5874" max="5874" width="11.5703125" style="3" customWidth="1"/>
    <col min="5875" max="5875" width="10.7109375" style="3" customWidth="1"/>
    <col min="5876" max="5876" width="9.42578125" style="3" customWidth="1"/>
    <col min="5877" max="5877" width="21" style="3" customWidth="1"/>
    <col min="5878" max="5878" width="12.140625" style="3" customWidth="1"/>
    <col min="5879" max="5881" width="24.42578125" style="3" customWidth="1"/>
    <col min="5882" max="5882" width="24.28515625" style="3" customWidth="1"/>
    <col min="5883" max="6128" width="9.140625" style="3"/>
    <col min="6129" max="6129" width="2.140625" style="3" customWidth="1"/>
    <col min="6130" max="6130" width="11.5703125" style="3" customWidth="1"/>
    <col min="6131" max="6131" width="10.7109375" style="3" customWidth="1"/>
    <col min="6132" max="6132" width="9.42578125" style="3" customWidth="1"/>
    <col min="6133" max="6133" width="21" style="3" customWidth="1"/>
    <col min="6134" max="6134" width="12.140625" style="3" customWidth="1"/>
    <col min="6135" max="6137" width="24.42578125" style="3" customWidth="1"/>
    <col min="6138" max="6138" width="24.28515625" style="3" customWidth="1"/>
    <col min="6139" max="6384" width="9.140625" style="3"/>
    <col min="6385" max="6385" width="2.140625" style="3" customWidth="1"/>
    <col min="6386" max="6386" width="11.5703125" style="3" customWidth="1"/>
    <col min="6387" max="6387" width="10.7109375" style="3" customWidth="1"/>
    <col min="6388" max="6388" width="9.42578125" style="3" customWidth="1"/>
    <col min="6389" max="6389" width="21" style="3" customWidth="1"/>
    <col min="6390" max="6390" width="12.140625" style="3" customWidth="1"/>
    <col min="6391" max="6393" width="24.42578125" style="3" customWidth="1"/>
    <col min="6394" max="6394" width="24.28515625" style="3" customWidth="1"/>
    <col min="6395" max="6640" width="9.140625" style="3"/>
    <col min="6641" max="6641" width="2.140625" style="3" customWidth="1"/>
    <col min="6642" max="6642" width="11.5703125" style="3" customWidth="1"/>
    <col min="6643" max="6643" width="10.7109375" style="3" customWidth="1"/>
    <col min="6644" max="6644" width="9.42578125" style="3" customWidth="1"/>
    <col min="6645" max="6645" width="21" style="3" customWidth="1"/>
    <col min="6646" max="6646" width="12.140625" style="3" customWidth="1"/>
    <col min="6647" max="6649" width="24.42578125" style="3" customWidth="1"/>
    <col min="6650" max="6650" width="24.28515625" style="3" customWidth="1"/>
    <col min="6651" max="6896" width="9.140625" style="3"/>
    <col min="6897" max="6897" width="2.140625" style="3" customWidth="1"/>
    <col min="6898" max="6898" width="11.5703125" style="3" customWidth="1"/>
    <col min="6899" max="6899" width="10.7109375" style="3" customWidth="1"/>
    <col min="6900" max="6900" width="9.42578125" style="3" customWidth="1"/>
    <col min="6901" max="6901" width="21" style="3" customWidth="1"/>
    <col min="6902" max="6902" width="12.140625" style="3" customWidth="1"/>
    <col min="6903" max="6905" width="24.42578125" style="3" customWidth="1"/>
    <col min="6906" max="6906" width="24.28515625" style="3" customWidth="1"/>
    <col min="6907" max="7152" width="9.140625" style="3"/>
    <col min="7153" max="7153" width="2.140625" style="3" customWidth="1"/>
    <col min="7154" max="7154" width="11.5703125" style="3" customWidth="1"/>
    <col min="7155" max="7155" width="10.7109375" style="3" customWidth="1"/>
    <col min="7156" max="7156" width="9.42578125" style="3" customWidth="1"/>
    <col min="7157" max="7157" width="21" style="3" customWidth="1"/>
    <col min="7158" max="7158" width="12.140625" style="3" customWidth="1"/>
    <col min="7159" max="7161" width="24.42578125" style="3" customWidth="1"/>
    <col min="7162" max="7162" width="24.28515625" style="3" customWidth="1"/>
    <col min="7163" max="7408" width="9.140625" style="3"/>
    <col min="7409" max="7409" width="2.140625" style="3" customWidth="1"/>
    <col min="7410" max="7410" width="11.5703125" style="3" customWidth="1"/>
    <col min="7411" max="7411" width="10.7109375" style="3" customWidth="1"/>
    <col min="7412" max="7412" width="9.42578125" style="3" customWidth="1"/>
    <col min="7413" max="7413" width="21" style="3" customWidth="1"/>
    <col min="7414" max="7414" width="12.140625" style="3" customWidth="1"/>
    <col min="7415" max="7417" width="24.42578125" style="3" customWidth="1"/>
    <col min="7418" max="7418" width="24.28515625" style="3" customWidth="1"/>
    <col min="7419" max="7664" width="9.140625" style="3"/>
    <col min="7665" max="7665" width="2.140625" style="3" customWidth="1"/>
    <col min="7666" max="7666" width="11.5703125" style="3" customWidth="1"/>
    <col min="7667" max="7667" width="10.7109375" style="3" customWidth="1"/>
    <col min="7668" max="7668" width="9.42578125" style="3" customWidth="1"/>
    <col min="7669" max="7669" width="21" style="3" customWidth="1"/>
    <col min="7670" max="7670" width="12.140625" style="3" customWidth="1"/>
    <col min="7671" max="7673" width="24.42578125" style="3" customWidth="1"/>
    <col min="7674" max="7674" width="24.28515625" style="3" customWidth="1"/>
    <col min="7675" max="7920" width="9.140625" style="3"/>
    <col min="7921" max="7921" width="2.140625" style="3" customWidth="1"/>
    <col min="7922" max="7922" width="11.5703125" style="3" customWidth="1"/>
    <col min="7923" max="7923" width="10.7109375" style="3" customWidth="1"/>
    <col min="7924" max="7924" width="9.42578125" style="3" customWidth="1"/>
    <col min="7925" max="7925" width="21" style="3" customWidth="1"/>
    <col min="7926" max="7926" width="12.140625" style="3" customWidth="1"/>
    <col min="7927" max="7929" width="24.42578125" style="3" customWidth="1"/>
    <col min="7930" max="7930" width="24.28515625" style="3" customWidth="1"/>
    <col min="7931" max="8176" width="9.140625" style="3"/>
    <col min="8177" max="8177" width="2.140625" style="3" customWidth="1"/>
    <col min="8178" max="8178" width="11.5703125" style="3" customWidth="1"/>
    <col min="8179" max="8179" width="10.7109375" style="3" customWidth="1"/>
    <col min="8180" max="8180" width="9.42578125" style="3" customWidth="1"/>
    <col min="8181" max="8181" width="21" style="3" customWidth="1"/>
    <col min="8182" max="8182" width="12.140625" style="3" customWidth="1"/>
    <col min="8183" max="8185" width="24.42578125" style="3" customWidth="1"/>
    <col min="8186" max="8186" width="24.28515625" style="3" customWidth="1"/>
    <col min="8187" max="8432" width="9.140625" style="3"/>
    <col min="8433" max="8433" width="2.140625" style="3" customWidth="1"/>
    <col min="8434" max="8434" width="11.5703125" style="3" customWidth="1"/>
    <col min="8435" max="8435" width="10.7109375" style="3" customWidth="1"/>
    <col min="8436" max="8436" width="9.42578125" style="3" customWidth="1"/>
    <col min="8437" max="8437" width="21" style="3" customWidth="1"/>
    <col min="8438" max="8438" width="12.140625" style="3" customWidth="1"/>
    <col min="8439" max="8441" width="24.42578125" style="3" customWidth="1"/>
    <col min="8442" max="8442" width="24.28515625" style="3" customWidth="1"/>
    <col min="8443" max="8688" width="9.140625" style="3"/>
    <col min="8689" max="8689" width="2.140625" style="3" customWidth="1"/>
    <col min="8690" max="8690" width="11.5703125" style="3" customWidth="1"/>
    <col min="8691" max="8691" width="10.7109375" style="3" customWidth="1"/>
    <col min="8692" max="8692" width="9.42578125" style="3" customWidth="1"/>
    <col min="8693" max="8693" width="21" style="3" customWidth="1"/>
    <col min="8694" max="8694" width="12.140625" style="3" customWidth="1"/>
    <col min="8695" max="8697" width="24.42578125" style="3" customWidth="1"/>
    <col min="8698" max="8698" width="24.28515625" style="3" customWidth="1"/>
    <col min="8699" max="8944" width="9.140625" style="3"/>
    <col min="8945" max="8945" width="2.140625" style="3" customWidth="1"/>
    <col min="8946" max="8946" width="11.5703125" style="3" customWidth="1"/>
    <col min="8947" max="8947" width="10.7109375" style="3" customWidth="1"/>
    <col min="8948" max="8948" width="9.42578125" style="3" customWidth="1"/>
    <col min="8949" max="8949" width="21" style="3" customWidth="1"/>
    <col min="8950" max="8950" width="12.140625" style="3" customWidth="1"/>
    <col min="8951" max="8953" width="24.42578125" style="3" customWidth="1"/>
    <col min="8954" max="8954" width="24.28515625" style="3" customWidth="1"/>
    <col min="8955" max="9200" width="9.140625" style="3"/>
    <col min="9201" max="9201" width="2.140625" style="3" customWidth="1"/>
    <col min="9202" max="9202" width="11.5703125" style="3" customWidth="1"/>
    <col min="9203" max="9203" width="10.7109375" style="3" customWidth="1"/>
    <col min="9204" max="9204" width="9.42578125" style="3" customWidth="1"/>
    <col min="9205" max="9205" width="21" style="3" customWidth="1"/>
    <col min="9206" max="9206" width="12.140625" style="3" customWidth="1"/>
    <col min="9207" max="9209" width="24.42578125" style="3" customWidth="1"/>
    <col min="9210" max="9210" width="24.28515625" style="3" customWidth="1"/>
    <col min="9211" max="9456" width="9.140625" style="3"/>
    <col min="9457" max="9457" width="2.140625" style="3" customWidth="1"/>
    <col min="9458" max="9458" width="11.5703125" style="3" customWidth="1"/>
    <col min="9459" max="9459" width="10.7109375" style="3" customWidth="1"/>
    <col min="9460" max="9460" width="9.42578125" style="3" customWidth="1"/>
    <col min="9461" max="9461" width="21" style="3" customWidth="1"/>
    <col min="9462" max="9462" width="12.140625" style="3" customWidth="1"/>
    <col min="9463" max="9465" width="24.42578125" style="3" customWidth="1"/>
    <col min="9466" max="9466" width="24.28515625" style="3" customWidth="1"/>
    <col min="9467" max="9712" width="9.140625" style="3"/>
    <col min="9713" max="9713" width="2.140625" style="3" customWidth="1"/>
    <col min="9714" max="9714" width="11.5703125" style="3" customWidth="1"/>
    <col min="9715" max="9715" width="10.7109375" style="3" customWidth="1"/>
    <col min="9716" max="9716" width="9.42578125" style="3" customWidth="1"/>
    <col min="9717" max="9717" width="21" style="3" customWidth="1"/>
    <col min="9718" max="9718" width="12.140625" style="3" customWidth="1"/>
    <col min="9719" max="9721" width="24.42578125" style="3" customWidth="1"/>
    <col min="9722" max="9722" width="24.28515625" style="3" customWidth="1"/>
    <col min="9723" max="9968" width="9.140625" style="3"/>
    <col min="9969" max="9969" width="2.140625" style="3" customWidth="1"/>
    <col min="9970" max="9970" width="11.5703125" style="3" customWidth="1"/>
    <col min="9971" max="9971" width="10.7109375" style="3" customWidth="1"/>
    <col min="9972" max="9972" width="9.42578125" style="3" customWidth="1"/>
    <col min="9973" max="9973" width="21" style="3" customWidth="1"/>
    <col min="9974" max="9974" width="12.140625" style="3" customWidth="1"/>
    <col min="9975" max="9977" width="24.42578125" style="3" customWidth="1"/>
    <col min="9978" max="9978" width="24.28515625" style="3" customWidth="1"/>
    <col min="9979" max="10224" width="9.140625" style="3"/>
    <col min="10225" max="10225" width="2.140625" style="3" customWidth="1"/>
    <col min="10226" max="10226" width="11.5703125" style="3" customWidth="1"/>
    <col min="10227" max="10227" width="10.7109375" style="3" customWidth="1"/>
    <col min="10228" max="10228" width="9.42578125" style="3" customWidth="1"/>
    <col min="10229" max="10229" width="21" style="3" customWidth="1"/>
    <col min="10230" max="10230" width="12.140625" style="3" customWidth="1"/>
    <col min="10231" max="10233" width="24.42578125" style="3" customWidth="1"/>
    <col min="10234" max="10234" width="24.28515625" style="3" customWidth="1"/>
    <col min="10235" max="10480" width="9.140625" style="3"/>
    <col min="10481" max="10481" width="2.140625" style="3" customWidth="1"/>
    <col min="10482" max="10482" width="11.5703125" style="3" customWidth="1"/>
    <col min="10483" max="10483" width="10.7109375" style="3" customWidth="1"/>
    <col min="10484" max="10484" width="9.42578125" style="3" customWidth="1"/>
    <col min="10485" max="10485" width="21" style="3" customWidth="1"/>
    <col min="10486" max="10486" width="12.140625" style="3" customWidth="1"/>
    <col min="10487" max="10489" width="24.42578125" style="3" customWidth="1"/>
    <col min="10490" max="10490" width="24.28515625" style="3" customWidth="1"/>
    <col min="10491" max="10736" width="9.140625" style="3"/>
    <col min="10737" max="10737" width="2.140625" style="3" customWidth="1"/>
    <col min="10738" max="10738" width="11.5703125" style="3" customWidth="1"/>
    <col min="10739" max="10739" width="10.7109375" style="3" customWidth="1"/>
    <col min="10740" max="10740" width="9.42578125" style="3" customWidth="1"/>
    <col min="10741" max="10741" width="21" style="3" customWidth="1"/>
    <col min="10742" max="10742" width="12.140625" style="3" customWidth="1"/>
    <col min="10743" max="10745" width="24.42578125" style="3" customWidth="1"/>
    <col min="10746" max="10746" width="24.28515625" style="3" customWidth="1"/>
    <col min="10747" max="10992" width="9.140625" style="3"/>
    <col min="10993" max="10993" width="2.140625" style="3" customWidth="1"/>
    <col min="10994" max="10994" width="11.5703125" style="3" customWidth="1"/>
    <col min="10995" max="10995" width="10.7109375" style="3" customWidth="1"/>
    <col min="10996" max="10996" width="9.42578125" style="3" customWidth="1"/>
    <col min="10997" max="10997" width="21" style="3" customWidth="1"/>
    <col min="10998" max="10998" width="12.140625" style="3" customWidth="1"/>
    <col min="10999" max="11001" width="24.42578125" style="3" customWidth="1"/>
    <col min="11002" max="11002" width="24.28515625" style="3" customWidth="1"/>
    <col min="11003" max="11248" width="9.140625" style="3"/>
    <col min="11249" max="11249" width="2.140625" style="3" customWidth="1"/>
    <col min="11250" max="11250" width="11.5703125" style="3" customWidth="1"/>
    <col min="11251" max="11251" width="10.7109375" style="3" customWidth="1"/>
    <col min="11252" max="11252" width="9.42578125" style="3" customWidth="1"/>
    <col min="11253" max="11253" width="21" style="3" customWidth="1"/>
    <col min="11254" max="11254" width="12.140625" style="3" customWidth="1"/>
    <col min="11255" max="11257" width="24.42578125" style="3" customWidth="1"/>
    <col min="11258" max="11258" width="24.28515625" style="3" customWidth="1"/>
    <col min="11259" max="11504" width="9.140625" style="3"/>
    <col min="11505" max="11505" width="2.140625" style="3" customWidth="1"/>
    <col min="11506" max="11506" width="11.5703125" style="3" customWidth="1"/>
    <col min="11507" max="11507" width="10.7109375" style="3" customWidth="1"/>
    <col min="11508" max="11508" width="9.42578125" style="3" customWidth="1"/>
    <col min="11509" max="11509" width="21" style="3" customWidth="1"/>
    <col min="11510" max="11510" width="12.140625" style="3" customWidth="1"/>
    <col min="11511" max="11513" width="24.42578125" style="3" customWidth="1"/>
    <col min="11514" max="11514" width="24.28515625" style="3" customWidth="1"/>
    <col min="11515" max="11760" width="9.140625" style="3"/>
    <col min="11761" max="11761" width="2.140625" style="3" customWidth="1"/>
    <col min="11762" max="11762" width="11.5703125" style="3" customWidth="1"/>
    <col min="11763" max="11763" width="10.7109375" style="3" customWidth="1"/>
    <col min="11764" max="11764" width="9.42578125" style="3" customWidth="1"/>
    <col min="11765" max="11765" width="21" style="3" customWidth="1"/>
    <col min="11766" max="11766" width="12.140625" style="3" customWidth="1"/>
    <col min="11767" max="11769" width="24.42578125" style="3" customWidth="1"/>
    <col min="11770" max="11770" width="24.28515625" style="3" customWidth="1"/>
    <col min="11771" max="12016" width="9.140625" style="3"/>
    <col min="12017" max="12017" width="2.140625" style="3" customWidth="1"/>
    <col min="12018" max="12018" width="11.5703125" style="3" customWidth="1"/>
    <col min="12019" max="12019" width="10.7109375" style="3" customWidth="1"/>
    <col min="12020" max="12020" width="9.42578125" style="3" customWidth="1"/>
    <col min="12021" max="12021" width="21" style="3" customWidth="1"/>
    <col min="12022" max="12022" width="12.140625" style="3" customWidth="1"/>
    <col min="12023" max="12025" width="24.42578125" style="3" customWidth="1"/>
    <col min="12026" max="12026" width="24.28515625" style="3" customWidth="1"/>
    <col min="12027" max="12272" width="9.140625" style="3"/>
    <col min="12273" max="12273" width="2.140625" style="3" customWidth="1"/>
    <col min="12274" max="12274" width="11.5703125" style="3" customWidth="1"/>
    <col min="12275" max="12275" width="10.7109375" style="3" customWidth="1"/>
    <col min="12276" max="12276" width="9.42578125" style="3" customWidth="1"/>
    <col min="12277" max="12277" width="21" style="3" customWidth="1"/>
    <col min="12278" max="12278" width="12.140625" style="3" customWidth="1"/>
    <col min="12279" max="12281" width="24.42578125" style="3" customWidth="1"/>
    <col min="12282" max="12282" width="24.28515625" style="3" customWidth="1"/>
    <col min="12283" max="12528" width="9.140625" style="3"/>
    <col min="12529" max="12529" width="2.140625" style="3" customWidth="1"/>
    <col min="12530" max="12530" width="11.5703125" style="3" customWidth="1"/>
    <col min="12531" max="12531" width="10.7109375" style="3" customWidth="1"/>
    <col min="12532" max="12532" width="9.42578125" style="3" customWidth="1"/>
    <col min="12533" max="12533" width="21" style="3" customWidth="1"/>
    <col min="12534" max="12534" width="12.140625" style="3" customWidth="1"/>
    <col min="12535" max="12537" width="24.42578125" style="3" customWidth="1"/>
    <col min="12538" max="12538" width="24.28515625" style="3" customWidth="1"/>
    <col min="12539" max="12784" width="9.140625" style="3"/>
    <col min="12785" max="12785" width="2.140625" style="3" customWidth="1"/>
    <col min="12786" max="12786" width="11.5703125" style="3" customWidth="1"/>
    <col min="12787" max="12787" width="10.7109375" style="3" customWidth="1"/>
    <col min="12788" max="12788" width="9.42578125" style="3" customWidth="1"/>
    <col min="12789" max="12789" width="21" style="3" customWidth="1"/>
    <col min="12790" max="12790" width="12.140625" style="3" customWidth="1"/>
    <col min="12791" max="12793" width="24.42578125" style="3" customWidth="1"/>
    <col min="12794" max="12794" width="24.28515625" style="3" customWidth="1"/>
    <col min="12795" max="13040" width="9.140625" style="3"/>
    <col min="13041" max="13041" width="2.140625" style="3" customWidth="1"/>
    <col min="13042" max="13042" width="11.5703125" style="3" customWidth="1"/>
    <col min="13043" max="13043" width="10.7109375" style="3" customWidth="1"/>
    <col min="13044" max="13044" width="9.42578125" style="3" customWidth="1"/>
    <col min="13045" max="13045" width="21" style="3" customWidth="1"/>
    <col min="13046" max="13046" width="12.140625" style="3" customWidth="1"/>
    <col min="13047" max="13049" width="24.42578125" style="3" customWidth="1"/>
    <col min="13050" max="13050" width="24.28515625" style="3" customWidth="1"/>
    <col min="13051" max="13296" width="9.140625" style="3"/>
    <col min="13297" max="13297" width="2.140625" style="3" customWidth="1"/>
    <col min="13298" max="13298" width="11.5703125" style="3" customWidth="1"/>
    <col min="13299" max="13299" width="10.7109375" style="3" customWidth="1"/>
    <col min="13300" max="13300" width="9.42578125" style="3" customWidth="1"/>
    <col min="13301" max="13301" width="21" style="3" customWidth="1"/>
    <col min="13302" max="13302" width="12.140625" style="3" customWidth="1"/>
    <col min="13303" max="13305" width="24.42578125" style="3" customWidth="1"/>
    <col min="13306" max="13306" width="24.28515625" style="3" customWidth="1"/>
    <col min="13307" max="13552" width="9.140625" style="3"/>
    <col min="13553" max="13553" width="2.140625" style="3" customWidth="1"/>
    <col min="13554" max="13554" width="11.5703125" style="3" customWidth="1"/>
    <col min="13555" max="13555" width="10.7109375" style="3" customWidth="1"/>
    <col min="13556" max="13556" width="9.42578125" style="3" customWidth="1"/>
    <col min="13557" max="13557" width="21" style="3" customWidth="1"/>
    <col min="13558" max="13558" width="12.140625" style="3" customWidth="1"/>
    <col min="13559" max="13561" width="24.42578125" style="3" customWidth="1"/>
    <col min="13562" max="13562" width="24.28515625" style="3" customWidth="1"/>
    <col min="13563" max="13808" width="9.140625" style="3"/>
    <col min="13809" max="13809" width="2.140625" style="3" customWidth="1"/>
    <col min="13810" max="13810" width="11.5703125" style="3" customWidth="1"/>
    <col min="13811" max="13811" width="10.7109375" style="3" customWidth="1"/>
    <col min="13812" max="13812" width="9.42578125" style="3" customWidth="1"/>
    <col min="13813" max="13813" width="21" style="3" customWidth="1"/>
    <col min="13814" max="13814" width="12.140625" style="3" customWidth="1"/>
    <col min="13815" max="13817" width="24.42578125" style="3" customWidth="1"/>
    <col min="13818" max="13818" width="24.28515625" style="3" customWidth="1"/>
    <col min="13819" max="14064" width="9.140625" style="3"/>
    <col min="14065" max="14065" width="2.140625" style="3" customWidth="1"/>
    <col min="14066" max="14066" width="11.5703125" style="3" customWidth="1"/>
    <col min="14067" max="14067" width="10.7109375" style="3" customWidth="1"/>
    <col min="14068" max="14068" width="9.42578125" style="3" customWidth="1"/>
    <col min="14069" max="14069" width="21" style="3" customWidth="1"/>
    <col min="14070" max="14070" width="12.140625" style="3" customWidth="1"/>
    <col min="14071" max="14073" width="24.42578125" style="3" customWidth="1"/>
    <col min="14074" max="14074" width="24.28515625" style="3" customWidth="1"/>
    <col min="14075" max="14320" width="9.140625" style="3"/>
    <col min="14321" max="14321" width="2.140625" style="3" customWidth="1"/>
    <col min="14322" max="14322" width="11.5703125" style="3" customWidth="1"/>
    <col min="14323" max="14323" width="10.7109375" style="3" customWidth="1"/>
    <col min="14324" max="14324" width="9.42578125" style="3" customWidth="1"/>
    <col min="14325" max="14325" width="21" style="3" customWidth="1"/>
    <col min="14326" max="14326" width="12.140625" style="3" customWidth="1"/>
    <col min="14327" max="14329" width="24.42578125" style="3" customWidth="1"/>
    <col min="14330" max="14330" width="24.28515625" style="3" customWidth="1"/>
    <col min="14331" max="14576" width="9.140625" style="3"/>
    <col min="14577" max="14577" width="2.140625" style="3" customWidth="1"/>
    <col min="14578" max="14578" width="11.5703125" style="3" customWidth="1"/>
    <col min="14579" max="14579" width="10.7109375" style="3" customWidth="1"/>
    <col min="14580" max="14580" width="9.42578125" style="3" customWidth="1"/>
    <col min="14581" max="14581" width="21" style="3" customWidth="1"/>
    <col min="14582" max="14582" width="12.140625" style="3" customWidth="1"/>
    <col min="14583" max="14585" width="24.42578125" style="3" customWidth="1"/>
    <col min="14586" max="14586" width="24.28515625" style="3" customWidth="1"/>
    <col min="14587" max="14832" width="9.140625" style="3"/>
    <col min="14833" max="14833" width="2.140625" style="3" customWidth="1"/>
    <col min="14834" max="14834" width="11.5703125" style="3" customWidth="1"/>
    <col min="14835" max="14835" width="10.7109375" style="3" customWidth="1"/>
    <col min="14836" max="14836" width="9.42578125" style="3" customWidth="1"/>
    <col min="14837" max="14837" width="21" style="3" customWidth="1"/>
    <col min="14838" max="14838" width="12.140625" style="3" customWidth="1"/>
    <col min="14839" max="14841" width="24.42578125" style="3" customWidth="1"/>
    <col min="14842" max="14842" width="24.28515625" style="3" customWidth="1"/>
    <col min="14843" max="15088" width="9.140625" style="3"/>
    <col min="15089" max="15089" width="2.140625" style="3" customWidth="1"/>
    <col min="15090" max="15090" width="11.5703125" style="3" customWidth="1"/>
    <col min="15091" max="15091" width="10.7109375" style="3" customWidth="1"/>
    <col min="15092" max="15092" width="9.42578125" style="3" customWidth="1"/>
    <col min="15093" max="15093" width="21" style="3" customWidth="1"/>
    <col min="15094" max="15094" width="12.140625" style="3" customWidth="1"/>
    <col min="15095" max="15097" width="24.42578125" style="3" customWidth="1"/>
    <col min="15098" max="15098" width="24.28515625" style="3" customWidth="1"/>
    <col min="15099" max="15344" width="9.140625" style="3"/>
    <col min="15345" max="15345" width="2.140625" style="3" customWidth="1"/>
    <col min="15346" max="15346" width="11.5703125" style="3" customWidth="1"/>
    <col min="15347" max="15347" width="10.7109375" style="3" customWidth="1"/>
    <col min="15348" max="15348" width="9.42578125" style="3" customWidth="1"/>
    <col min="15349" max="15349" width="21" style="3" customWidth="1"/>
    <col min="15350" max="15350" width="12.140625" style="3" customWidth="1"/>
    <col min="15351" max="15353" width="24.42578125" style="3" customWidth="1"/>
    <col min="15354" max="15354" width="24.28515625" style="3" customWidth="1"/>
    <col min="15355" max="15600" width="9.140625" style="3"/>
    <col min="15601" max="15601" width="2.140625" style="3" customWidth="1"/>
    <col min="15602" max="15602" width="11.5703125" style="3" customWidth="1"/>
    <col min="15603" max="15603" width="10.7109375" style="3" customWidth="1"/>
    <col min="15604" max="15604" width="9.42578125" style="3" customWidth="1"/>
    <col min="15605" max="15605" width="21" style="3" customWidth="1"/>
    <col min="15606" max="15606" width="12.140625" style="3" customWidth="1"/>
    <col min="15607" max="15609" width="24.42578125" style="3" customWidth="1"/>
    <col min="15610" max="15610" width="24.28515625" style="3" customWidth="1"/>
    <col min="15611" max="15856" width="9.140625" style="3"/>
    <col min="15857" max="15857" width="2.140625" style="3" customWidth="1"/>
    <col min="15858" max="15858" width="11.5703125" style="3" customWidth="1"/>
    <col min="15859" max="15859" width="10.7109375" style="3" customWidth="1"/>
    <col min="15860" max="15860" width="9.42578125" style="3" customWidth="1"/>
    <col min="15861" max="15861" width="21" style="3" customWidth="1"/>
    <col min="15862" max="15862" width="12.140625" style="3" customWidth="1"/>
    <col min="15863" max="15865" width="24.42578125" style="3" customWidth="1"/>
    <col min="15866" max="15866" width="24.28515625" style="3" customWidth="1"/>
    <col min="15867" max="16112" width="9.140625" style="3"/>
    <col min="16113" max="16113" width="2.140625" style="3" customWidth="1"/>
    <col min="16114" max="16114" width="11.5703125" style="3" customWidth="1"/>
    <col min="16115" max="16115" width="10.7109375" style="3" customWidth="1"/>
    <col min="16116" max="16116" width="9.42578125" style="3" customWidth="1"/>
    <col min="16117" max="16117" width="21" style="3" customWidth="1"/>
    <col min="16118" max="16118" width="12.140625" style="3" customWidth="1"/>
    <col min="16119" max="16121" width="24.42578125" style="3" customWidth="1"/>
    <col min="16122" max="16122" width="24.28515625" style="3" customWidth="1"/>
    <col min="16123" max="16384" width="9.140625" style="3"/>
  </cols>
  <sheetData>
    <row r="1" spans="1:21" ht="8.85" customHeight="1">
      <c r="A1" s="1"/>
      <c r="B1" s="2"/>
      <c r="C1" s="2"/>
      <c r="D1" s="2"/>
      <c r="E1" s="2"/>
      <c r="F1" s="1"/>
      <c r="G1" s="1"/>
      <c r="H1" s="1"/>
      <c r="I1" s="1"/>
      <c r="J1" s="1"/>
    </row>
    <row r="2" spans="1:21" ht="0.4" hidden="1" customHeight="1">
      <c r="A2" s="1"/>
      <c r="B2" s="2"/>
      <c r="C2" s="2"/>
      <c r="D2" s="2"/>
      <c r="E2" s="2"/>
      <c r="F2" s="1"/>
      <c r="G2" s="1"/>
      <c r="H2" s="1"/>
      <c r="I2" s="1"/>
      <c r="J2" s="1"/>
    </row>
    <row r="3" spans="1:21" ht="0.4" hidden="1" customHeight="1">
      <c r="A3" s="1"/>
      <c r="B3" s="2"/>
      <c r="C3" s="2"/>
      <c r="D3" s="2"/>
      <c r="E3" s="2"/>
      <c r="F3" s="1"/>
      <c r="G3" s="1"/>
      <c r="H3" s="1"/>
      <c r="I3" s="1"/>
      <c r="J3" s="1"/>
    </row>
    <row r="4" spans="1:21" ht="0.4" customHeight="1">
      <c r="A4" s="1"/>
      <c r="B4" s="2"/>
      <c r="C4" s="2"/>
      <c r="D4" s="2"/>
      <c r="E4" s="2"/>
      <c r="F4" s="1"/>
      <c r="G4" s="1"/>
      <c r="H4" s="1"/>
      <c r="I4" s="1"/>
      <c r="J4" s="1"/>
    </row>
    <row r="5" spans="1:21" ht="18.75" customHeight="1">
      <c r="A5" s="1"/>
      <c r="B5" s="4"/>
      <c r="C5" s="4"/>
      <c r="D5" s="4"/>
      <c r="E5" s="4"/>
      <c r="F5" s="1"/>
      <c r="G5" s="1"/>
      <c r="H5" s="1"/>
      <c r="I5" s="1"/>
      <c r="J5" s="11"/>
    </row>
    <row r="6" spans="1:21" ht="54.75" customHeight="1">
      <c r="A6" s="1"/>
      <c r="B6" s="4"/>
      <c r="C6" s="4"/>
      <c r="D6" s="4"/>
      <c r="E6" s="4"/>
      <c r="F6" s="1"/>
      <c r="G6" s="1"/>
      <c r="H6" s="1"/>
      <c r="I6" s="1"/>
      <c r="J6" s="10" t="s">
        <v>25</v>
      </c>
    </row>
    <row r="7" spans="1:21" ht="50.25" customHeight="1">
      <c r="A7" s="1"/>
      <c r="B7" s="231" t="s">
        <v>36</v>
      </c>
      <c r="C7" s="231"/>
      <c r="D7" s="235"/>
      <c r="E7" s="235"/>
      <c r="F7" s="235"/>
      <c r="G7" s="235"/>
      <c r="H7" s="235"/>
      <c r="I7" s="235"/>
      <c r="J7" s="235"/>
    </row>
    <row r="8" spans="1:21" ht="11.25" customHeight="1">
      <c r="A8" s="1"/>
      <c r="B8" s="4"/>
      <c r="C8" s="4"/>
      <c r="D8" s="4"/>
      <c r="E8" s="4"/>
      <c r="F8" s="1"/>
      <c r="G8" s="1"/>
      <c r="H8" s="1"/>
      <c r="I8" s="1"/>
      <c r="J8" s="1"/>
    </row>
    <row r="9" spans="1:21" ht="63" customHeight="1">
      <c r="A9" s="1"/>
      <c r="B9" s="189" t="s">
        <v>7</v>
      </c>
      <c r="C9" s="191"/>
      <c r="D9" s="191"/>
      <c r="E9" s="191"/>
      <c r="F9" s="232"/>
      <c r="G9" s="189" t="s">
        <v>27</v>
      </c>
      <c r="H9" s="191"/>
      <c r="I9" s="191"/>
      <c r="J9" s="236"/>
    </row>
    <row r="10" spans="1:21" ht="74.25" customHeight="1">
      <c r="A10" s="1"/>
      <c r="B10" s="21" t="s">
        <v>29</v>
      </c>
      <c r="C10" s="21" t="s">
        <v>8</v>
      </c>
      <c r="D10" s="21" t="s">
        <v>38</v>
      </c>
      <c r="E10" s="21" t="s">
        <v>9</v>
      </c>
      <c r="F10" s="21" t="s">
        <v>10</v>
      </c>
      <c r="G10" s="21" t="s">
        <v>133</v>
      </c>
      <c r="H10" s="21" t="s">
        <v>134</v>
      </c>
      <c r="I10" s="21" t="s">
        <v>135</v>
      </c>
      <c r="J10" s="21" t="s">
        <v>136</v>
      </c>
    </row>
    <row r="11" spans="1:21" ht="14.25" customHeight="1">
      <c r="A11" s="1"/>
      <c r="B11" s="22">
        <v>1</v>
      </c>
      <c r="C11" s="22">
        <v>2</v>
      </c>
      <c r="D11" s="22">
        <v>3</v>
      </c>
      <c r="E11" s="22">
        <v>4</v>
      </c>
      <c r="F11" s="22">
        <v>5</v>
      </c>
      <c r="G11" s="22">
        <v>6</v>
      </c>
      <c r="H11" s="22">
        <v>7</v>
      </c>
      <c r="I11" s="22">
        <v>8</v>
      </c>
      <c r="J11" s="22">
        <v>9</v>
      </c>
    </row>
    <row r="12" spans="1:21" ht="33.75" customHeight="1">
      <c r="A12" s="1"/>
      <c r="B12" s="24" t="s">
        <v>50</v>
      </c>
      <c r="C12" s="24" t="s">
        <v>51</v>
      </c>
      <c r="D12" s="24" t="s">
        <v>91</v>
      </c>
      <c r="E12" s="159" t="s">
        <v>159</v>
      </c>
      <c r="F12" s="24" t="s">
        <v>53</v>
      </c>
      <c r="G12" s="69">
        <f>'Объемы ассигн без имущ и нал'!H123+'Объемы ассигн без имущ и нал'!H181+'Объемы ассигн на имущ и нал'!G12</f>
        <v>110722.29999999999</v>
      </c>
      <c r="H12" s="69">
        <f>'Объемы ассигн без имущ и нал'!I123+'Объемы ассигн без имущ и нал'!I181+'Объемы ассигн на имущ и нал'!H12</f>
        <v>127574</v>
      </c>
      <c r="I12" s="69">
        <f>'Объемы ассигн без имущ и нал'!J123+'Объемы ассигн без имущ и нал'!J181+'Объемы ассигн на имущ и нал'!I12</f>
        <v>127425.9</v>
      </c>
      <c r="J12" s="69">
        <f>'Объемы ассигн без имущ и нал'!K123+'Объемы ассигн без имущ и нал'!K181+'Объемы ассигн на имущ и нал'!J12</f>
        <v>133064.85</v>
      </c>
      <c r="K12" s="68"/>
      <c r="L12" s="3">
        <v>110722.29999999999</v>
      </c>
      <c r="M12" s="3">
        <v>124458.09999999999</v>
      </c>
      <c r="N12" s="3">
        <v>124188.7</v>
      </c>
      <c r="O12" s="3">
        <v>129701.54999999999</v>
      </c>
      <c r="Q12" s="67">
        <f>L12-G12</f>
        <v>0</v>
      </c>
      <c r="R12" s="67">
        <f t="shared" ref="R12:T27" si="0">M12-H12</f>
        <v>-3115.9000000000087</v>
      </c>
      <c r="S12" s="67">
        <f t="shared" si="0"/>
        <v>-3237.1999999999971</v>
      </c>
      <c r="T12" s="67">
        <f t="shared" si="0"/>
        <v>-3363.3000000000175</v>
      </c>
    </row>
    <row r="13" spans="1:21" ht="22.15" customHeight="1">
      <c r="A13" s="1"/>
      <c r="B13" s="16" t="s">
        <v>50</v>
      </c>
      <c r="C13" s="16" t="s">
        <v>51</v>
      </c>
      <c r="D13" s="16" t="s">
        <v>91</v>
      </c>
      <c r="E13" s="159" t="s">
        <v>160</v>
      </c>
      <c r="F13" s="16" t="s">
        <v>53</v>
      </c>
      <c r="G13" s="20">
        <f>'Объемы ассигн без имущ и нал'!H124+'Объемы ассигн на имущ и нал'!G13</f>
        <v>1521747.7998000002</v>
      </c>
      <c r="H13" s="20">
        <f>'Объемы ассигн без имущ и нал'!I124+'Объемы ассигн на имущ и нал'!H13</f>
        <v>1695282.2667</v>
      </c>
      <c r="I13" s="20">
        <f>'Объемы ассигн без имущ и нал'!J124+'Объемы ассигн на имущ и нал'!I13</f>
        <v>1745924.8</v>
      </c>
      <c r="J13" s="20">
        <f>'Объемы ассигн без имущ и нал'!K124+'Объемы ассигн на имущ и нал'!J13</f>
        <v>1836517.4</v>
      </c>
      <c r="K13" s="68"/>
      <c r="L13" s="3">
        <v>1521747.7998000002</v>
      </c>
      <c r="M13" s="3">
        <v>1680478.6666999999</v>
      </c>
      <c r="N13" s="3">
        <v>1730318.5</v>
      </c>
      <c r="O13" s="3">
        <v>1820388.0999999999</v>
      </c>
      <c r="Q13" s="67">
        <f t="shared" ref="Q13:Q30" si="1">L13-G13</f>
        <v>0</v>
      </c>
      <c r="R13" s="67">
        <f t="shared" si="0"/>
        <v>-14803.600000000093</v>
      </c>
      <c r="S13" s="67">
        <f t="shared" si="0"/>
        <v>-15606.300000000047</v>
      </c>
      <c r="T13" s="67">
        <f t="shared" si="0"/>
        <v>-16129.300000000047</v>
      </c>
    </row>
    <row r="14" spans="1:21" ht="22.15" hidden="1" customHeight="1">
      <c r="A14" s="1"/>
      <c r="B14" s="16" t="s">
        <v>50</v>
      </c>
      <c r="C14" s="16" t="s">
        <v>51</v>
      </c>
      <c r="D14" s="16" t="s">
        <v>91</v>
      </c>
      <c r="E14" s="147" t="s">
        <v>70</v>
      </c>
      <c r="F14" s="16" t="s">
        <v>53</v>
      </c>
      <c r="G14" s="20">
        <f>'Объемы ассигн без имущ и нал'!H125+'Объемы ассигн на имущ и нал'!G14</f>
        <v>0</v>
      </c>
      <c r="H14" s="20">
        <f>'Объемы ассигн без имущ и нал'!I125+'Объемы ассигн на имущ и нал'!H14</f>
        <v>0</v>
      </c>
      <c r="I14" s="20">
        <f>'Объемы ассигн без имущ и нал'!J125+'Объемы ассигн на имущ и нал'!I14</f>
        <v>0</v>
      </c>
      <c r="J14" s="20">
        <f>'Объемы ассигн без имущ и нал'!K125+'Объемы ассигн на имущ и нал'!J14</f>
        <v>0</v>
      </c>
      <c r="L14" s="3">
        <v>0</v>
      </c>
      <c r="M14" s="3">
        <v>0</v>
      </c>
      <c r="N14" s="3">
        <v>0</v>
      </c>
      <c r="O14" s="3">
        <v>0</v>
      </c>
      <c r="Q14" s="67">
        <f t="shared" si="1"/>
        <v>0</v>
      </c>
      <c r="R14" s="67">
        <f t="shared" si="0"/>
        <v>0</v>
      </c>
      <c r="S14" s="67">
        <f t="shared" si="0"/>
        <v>0</v>
      </c>
      <c r="T14" s="67">
        <f t="shared" si="0"/>
        <v>0</v>
      </c>
    </row>
    <row r="15" spans="1:21" ht="22.15" customHeight="1">
      <c r="A15" s="1"/>
      <c r="B15" s="16" t="s">
        <v>50</v>
      </c>
      <c r="C15" s="16" t="s">
        <v>51</v>
      </c>
      <c r="D15" s="16" t="s">
        <v>52</v>
      </c>
      <c r="E15" s="16" t="s">
        <v>159</v>
      </c>
      <c r="F15" s="16" t="s">
        <v>53</v>
      </c>
      <c r="G15" s="70">
        <f>'Объемы ассигн без имущ и нал'!H126+'Объемы ассигн без имущ и нал'!H182+'Объемы ассигн на имущ и нал'!G15</f>
        <v>111733.40000000001</v>
      </c>
      <c r="H15" s="70">
        <f>'Объемы ассигн без имущ и нал'!I126+'Объемы ассигн без имущ и нал'!I182+'Объемы ассигн на имущ и нал'!H15</f>
        <v>134672.19999999998</v>
      </c>
      <c r="I15" s="70">
        <f>'Объемы ассигн без имущ и нал'!J126+'Объемы ассигн без имущ и нал'!J182+'Объемы ассигн на имущ и нал'!I15</f>
        <v>145246</v>
      </c>
      <c r="J15" s="70">
        <f>'Объемы ассигн без имущ и нал'!K126+'Объемы ассигн без имущ и нал'!K182+'Объемы ассигн на имущ и нал'!J15</f>
        <v>153216.5</v>
      </c>
      <c r="K15" s="68"/>
      <c r="L15" s="3">
        <v>111733.40000000001</v>
      </c>
      <c r="M15" s="3">
        <v>134672.19999999998</v>
      </c>
      <c r="N15" s="3">
        <v>145246</v>
      </c>
      <c r="O15" s="3">
        <v>153216.5</v>
      </c>
      <c r="Q15" s="67">
        <f t="shared" si="1"/>
        <v>0</v>
      </c>
      <c r="R15" s="67">
        <f t="shared" si="0"/>
        <v>0</v>
      </c>
      <c r="S15" s="67">
        <f t="shared" si="0"/>
        <v>0</v>
      </c>
      <c r="T15" s="67">
        <f t="shared" si="0"/>
        <v>0</v>
      </c>
      <c r="U15" s="67"/>
    </row>
    <row r="16" spans="1:21" ht="22.15" customHeight="1">
      <c r="A16" s="1"/>
      <c r="B16" s="16" t="s">
        <v>50</v>
      </c>
      <c r="C16" s="16" t="s">
        <v>51</v>
      </c>
      <c r="D16" s="16" t="s">
        <v>52</v>
      </c>
      <c r="E16" s="16" t="s">
        <v>163</v>
      </c>
      <c r="F16" s="16" t="s">
        <v>53</v>
      </c>
      <c r="G16" s="70">
        <f>'Объемы ассигн без имущ и нал'!H127+'Объемы ассигн на имущ и нал'!G16</f>
        <v>11867.52</v>
      </c>
      <c r="H16" s="70">
        <f>'Объемы ассигн без имущ и нал'!I127+'Объемы ассигн на имущ и нал'!H16</f>
        <v>13348.9</v>
      </c>
      <c r="I16" s="70">
        <f>'Объемы ассигн без имущ и нал'!J127+'Объемы ассигн на имущ и нал'!I16</f>
        <v>14508.4</v>
      </c>
      <c r="J16" s="70">
        <f>'Объемы ассигн без имущ и нал'!K127+'Объемы ассигн на имущ и нал'!J16</f>
        <v>15345</v>
      </c>
      <c r="K16" s="68"/>
      <c r="L16" s="3">
        <v>11867.52</v>
      </c>
      <c r="M16" s="3">
        <v>13098.9</v>
      </c>
      <c r="N16" s="3">
        <v>14248.8</v>
      </c>
      <c r="O16" s="3">
        <v>15075.4</v>
      </c>
      <c r="Q16" s="67">
        <f t="shared" si="1"/>
        <v>0</v>
      </c>
      <c r="R16" s="67">
        <f t="shared" si="0"/>
        <v>-250</v>
      </c>
      <c r="S16" s="67">
        <f t="shared" si="0"/>
        <v>-259.60000000000036</v>
      </c>
      <c r="T16" s="67">
        <f t="shared" si="0"/>
        <v>-269.60000000000036</v>
      </c>
    </row>
    <row r="17" spans="1:20" ht="22.15" customHeight="1">
      <c r="A17" s="1"/>
      <c r="B17" s="17" t="s">
        <v>50</v>
      </c>
      <c r="C17" s="17" t="s">
        <v>51</v>
      </c>
      <c r="D17" s="17" t="s">
        <v>54</v>
      </c>
      <c r="E17" s="17" t="s">
        <v>165</v>
      </c>
      <c r="F17" s="17" t="s">
        <v>53</v>
      </c>
      <c r="G17" s="29">
        <f>'Объемы ассигн без имущ и нал'!H128+'Объемы ассигн на имущ и нал'!G17</f>
        <v>1040264.7000000001</v>
      </c>
      <c r="H17" s="29">
        <f>'Объемы ассигн без имущ и нал'!I128+'Объемы ассигн на имущ и нал'!H17</f>
        <v>1129884.3999999999</v>
      </c>
      <c r="I17" s="29">
        <f>'Объемы ассигн без имущ и нал'!J128+'Объемы ассигн на имущ и нал'!I17</f>
        <v>1193171.4999999998</v>
      </c>
      <c r="J17" s="29">
        <f>'Объемы ассигн без имущ и нал'!K128+'Объемы ассигн на имущ и нал'!J17</f>
        <v>1240386.7</v>
      </c>
      <c r="L17" s="3">
        <v>1040264.8</v>
      </c>
      <c r="M17" s="3">
        <v>1129884.5</v>
      </c>
      <c r="N17" s="3">
        <v>1193171.4999999998</v>
      </c>
      <c r="O17" s="3">
        <v>1240386.8</v>
      </c>
      <c r="Q17" s="67">
        <f t="shared" si="1"/>
        <v>9.9999999976716936E-2</v>
      </c>
      <c r="R17" s="67">
        <f t="shared" si="0"/>
        <v>0.10000000009313226</v>
      </c>
      <c r="S17" s="67">
        <f t="shared" si="0"/>
        <v>0</v>
      </c>
      <c r="T17" s="67">
        <f t="shared" si="0"/>
        <v>0.10000000009313226</v>
      </c>
    </row>
    <row r="18" spans="1:20" ht="22.15" customHeight="1">
      <c r="A18" s="1"/>
      <c r="B18" s="17" t="s">
        <v>50</v>
      </c>
      <c r="C18" s="17" t="s">
        <v>51</v>
      </c>
      <c r="D18" s="17" t="s">
        <v>54</v>
      </c>
      <c r="E18" s="17" t="s">
        <v>165</v>
      </c>
      <c r="F18" s="17">
        <v>621</v>
      </c>
      <c r="G18" s="29">
        <f>'Объемы ассигн без имущ и нал'!H129+'Объемы ассигн на имущ и нал'!G18</f>
        <v>963721.65999999992</v>
      </c>
      <c r="H18" s="29">
        <f>'Объемы ассигн без имущ и нал'!I129+'Объемы ассигн на имущ и нал'!H18</f>
        <v>1030494.5000000001</v>
      </c>
      <c r="I18" s="29">
        <f>'Объемы ассигн без имущ и нал'!J129+'Объемы ассигн на имущ и нал'!I18</f>
        <v>1072954.8999999999</v>
      </c>
      <c r="J18" s="29">
        <f>'Объемы ассигн без имущ и нал'!K129+'Объемы ассигн на имущ и нал'!J18</f>
        <v>1127282.0000000002</v>
      </c>
      <c r="L18" s="3">
        <v>963721.65999999992</v>
      </c>
      <c r="M18" s="3">
        <v>1030494.5000000001</v>
      </c>
      <c r="N18" s="3">
        <v>1072954.8999999999</v>
      </c>
      <c r="O18" s="3">
        <v>1127282.0000000002</v>
      </c>
      <c r="Q18" s="67">
        <f t="shared" si="1"/>
        <v>0</v>
      </c>
      <c r="R18" s="67">
        <f t="shared" si="0"/>
        <v>0</v>
      </c>
      <c r="S18" s="67">
        <f t="shared" si="0"/>
        <v>0</v>
      </c>
      <c r="T18" s="67">
        <f t="shared" si="0"/>
        <v>0</v>
      </c>
    </row>
    <row r="19" spans="1:20" ht="22.15" customHeight="1">
      <c r="A19" s="1"/>
      <c r="B19" s="147" t="s">
        <v>50</v>
      </c>
      <c r="C19" s="147" t="s">
        <v>51</v>
      </c>
      <c r="D19" s="147" t="s">
        <v>69</v>
      </c>
      <c r="E19" s="147" t="s">
        <v>164</v>
      </c>
      <c r="F19" s="147" t="s">
        <v>57</v>
      </c>
      <c r="G19" s="29">
        <f>'Объемы ассигн без имущ и нал'!H130+'Объемы ассигн без имущ и нал'!H183+'Объемы ассигн на имущ и нал'!G19</f>
        <v>91539.62</v>
      </c>
      <c r="H19" s="29">
        <f>'Объемы ассигн без имущ и нал'!I130+'Объемы ассигн без имущ и нал'!I183+'Объемы ассигн на имущ и нал'!H19</f>
        <v>116247.3</v>
      </c>
      <c r="I19" s="29">
        <f>'Объемы ассигн без имущ и нал'!J130+'Объемы ассигн без имущ и нал'!J183+'Объемы ассигн на имущ и нал'!I19</f>
        <v>103819.9</v>
      </c>
      <c r="J19" s="29">
        <f>'Объемы ассигн без имущ и нал'!K130+'Объемы ассигн без имущ и нал'!K183+'Объемы ассигн на имущ и нал'!J19</f>
        <v>101034</v>
      </c>
      <c r="L19" s="3">
        <v>91539.62</v>
      </c>
      <c r="M19" s="3">
        <v>116247.3</v>
      </c>
      <c r="N19" s="3">
        <v>103819.9</v>
      </c>
      <c r="O19" s="3">
        <v>101034</v>
      </c>
      <c r="Q19" s="67">
        <f t="shared" si="1"/>
        <v>0</v>
      </c>
      <c r="R19" s="67">
        <f t="shared" si="0"/>
        <v>0</v>
      </c>
      <c r="S19" s="67">
        <f t="shared" si="0"/>
        <v>0</v>
      </c>
      <c r="T19" s="67">
        <f t="shared" si="0"/>
        <v>0</v>
      </c>
    </row>
    <row r="20" spans="1:20" ht="22.15" hidden="1" customHeight="1">
      <c r="A20" s="1"/>
      <c r="B20" s="147" t="s">
        <v>50</v>
      </c>
      <c r="C20" s="147" t="s">
        <v>51</v>
      </c>
      <c r="D20" s="147" t="s">
        <v>69</v>
      </c>
      <c r="E20" s="147" t="s">
        <v>70</v>
      </c>
      <c r="F20" s="147" t="s">
        <v>57</v>
      </c>
      <c r="G20" s="29">
        <f>'Объемы ассигн без имущ и нал'!H131+'Объемы ассигн на имущ и нал'!G20</f>
        <v>0</v>
      </c>
      <c r="H20" s="29">
        <f>'Объемы ассигн без имущ и нал'!I131+'Объемы ассигн на имущ и нал'!H20</f>
        <v>0</v>
      </c>
      <c r="I20" s="29">
        <f>'Объемы ассигн без имущ и нал'!J131+'Объемы ассигн на имущ и нал'!I20</f>
        <v>0</v>
      </c>
      <c r="J20" s="29">
        <f>'Объемы ассигн без имущ и нал'!K131+'Объемы ассигн на имущ и нал'!J20</f>
        <v>0</v>
      </c>
      <c r="L20" s="3">
        <v>0</v>
      </c>
      <c r="M20" s="3">
        <v>0</v>
      </c>
      <c r="N20" s="3">
        <v>0</v>
      </c>
      <c r="O20" s="3">
        <v>0</v>
      </c>
      <c r="Q20" s="67">
        <f t="shared" si="1"/>
        <v>0</v>
      </c>
      <c r="R20" s="67">
        <f t="shared" si="0"/>
        <v>0</v>
      </c>
      <c r="S20" s="67">
        <f t="shared" si="0"/>
        <v>0</v>
      </c>
      <c r="T20" s="67">
        <f t="shared" si="0"/>
        <v>0</v>
      </c>
    </row>
    <row r="21" spans="1:20" ht="22.15" customHeight="1">
      <c r="A21" s="1"/>
      <c r="B21" s="147" t="s">
        <v>50</v>
      </c>
      <c r="C21" s="147" t="s">
        <v>51</v>
      </c>
      <c r="D21" s="147" t="s">
        <v>55</v>
      </c>
      <c r="E21" s="147" t="s">
        <v>166</v>
      </c>
      <c r="F21" s="16" t="s">
        <v>53</v>
      </c>
      <c r="G21" s="29">
        <f>'Объемы ассигн без имущ и нал'!H184+'Объемы ассигн на имущ и нал'!G21</f>
        <v>6520.5</v>
      </c>
      <c r="H21" s="29">
        <f>'Объемы ассигн без имущ и нал'!I184+'Объемы ассигн на имущ и нал'!H21</f>
        <v>7436.8</v>
      </c>
      <c r="I21" s="29">
        <f>'Объемы ассигн без имущ и нал'!J184+'Объемы ассигн на имущ и нал'!I21</f>
        <v>7734.5</v>
      </c>
      <c r="J21" s="29">
        <f>'Объемы ассигн без имущ и нал'!K184+'Объемы ассигн на имущ и нал'!J21</f>
        <v>8029.7</v>
      </c>
      <c r="L21" s="3">
        <v>6520.5</v>
      </c>
      <c r="M21" s="3">
        <v>7436.8</v>
      </c>
      <c r="N21" s="3">
        <v>7734.5</v>
      </c>
      <c r="O21" s="3">
        <v>8029.7</v>
      </c>
      <c r="Q21" s="67">
        <f t="shared" si="1"/>
        <v>0</v>
      </c>
      <c r="R21" s="67">
        <f t="shared" si="0"/>
        <v>0</v>
      </c>
      <c r="S21" s="67">
        <f t="shared" si="0"/>
        <v>0</v>
      </c>
      <c r="T21" s="67">
        <f t="shared" si="0"/>
        <v>0</v>
      </c>
    </row>
    <row r="22" spans="1:20" ht="22.15" customHeight="1">
      <c r="A22" s="1"/>
      <c r="B22" s="147" t="s">
        <v>50</v>
      </c>
      <c r="C22" s="147" t="s">
        <v>51</v>
      </c>
      <c r="D22" s="147" t="s">
        <v>56</v>
      </c>
      <c r="E22" s="147" t="s">
        <v>159</v>
      </c>
      <c r="F22" s="16" t="s">
        <v>53</v>
      </c>
      <c r="G22" s="29">
        <f>'Объемы ассигн без имущ и нал'!H132+'Объемы ассигн без имущ и нал'!H185+'Объемы ассигн на имущ и нал'!G22</f>
        <v>32045.9</v>
      </c>
      <c r="H22" s="29">
        <f>'Объемы ассигн без имущ и нал'!I132+'Объемы ассигн без имущ и нал'!I185+'Объемы ассигн на имущ и нал'!H22</f>
        <v>34901.200000000004</v>
      </c>
      <c r="I22" s="29">
        <f>'Объемы ассигн без имущ и нал'!J132+'Объемы ассигн без имущ и нал'!J185+'Объемы ассигн на имущ и нал'!I22</f>
        <v>36226.6</v>
      </c>
      <c r="J22" s="29">
        <f>'Объемы ассигн без имущ и нал'!K132+'Объемы ассигн без имущ и нал'!K185+'Объемы ассигн на имущ и нал'!J22</f>
        <v>37592.6</v>
      </c>
      <c r="L22" s="3">
        <v>32045.9</v>
      </c>
      <c r="M22" s="3">
        <v>34901.200000000004</v>
      </c>
      <c r="N22" s="3">
        <v>36226.6</v>
      </c>
      <c r="O22" s="3">
        <v>37592.6</v>
      </c>
      <c r="Q22" s="67">
        <f t="shared" si="1"/>
        <v>0</v>
      </c>
      <c r="R22" s="67">
        <f t="shared" si="0"/>
        <v>0</v>
      </c>
      <c r="S22" s="67">
        <f t="shared" si="0"/>
        <v>0</v>
      </c>
      <c r="T22" s="67">
        <f t="shared" si="0"/>
        <v>0</v>
      </c>
    </row>
    <row r="23" spans="1:20" ht="22.15" customHeight="1">
      <c r="A23" s="1"/>
      <c r="B23" s="147" t="s">
        <v>50</v>
      </c>
      <c r="C23" s="147" t="s">
        <v>51</v>
      </c>
      <c r="D23" s="147" t="s">
        <v>56</v>
      </c>
      <c r="E23" s="147" t="s">
        <v>167</v>
      </c>
      <c r="F23" s="16" t="s">
        <v>57</v>
      </c>
      <c r="G23" s="25">
        <f>'Объемы ассигн без имущ и нал'!H186+'Объемы ассигн на имущ и нал'!G23</f>
        <v>31283.5</v>
      </c>
      <c r="H23" s="25">
        <f>'Объемы ассигн без имущ и нал'!I186+'Объемы ассигн на имущ и нал'!H23</f>
        <v>32263.4</v>
      </c>
      <c r="I23" s="25">
        <f>'Объемы ассигн без имущ и нал'!J186+'Объемы ассигн на имущ и нал'!I23</f>
        <v>33495.4</v>
      </c>
      <c r="J23" s="25">
        <f>'Объемы ассигн без имущ и нал'!K186+'Объемы ассигн на имущ и нал'!J23</f>
        <v>34808.5</v>
      </c>
      <c r="L23" s="3">
        <v>31283.5</v>
      </c>
      <c r="M23" s="3">
        <v>32263.4</v>
      </c>
      <c r="N23" s="3">
        <v>33495.4</v>
      </c>
      <c r="O23" s="3">
        <v>34808.5</v>
      </c>
      <c r="Q23" s="67">
        <f t="shared" si="1"/>
        <v>0</v>
      </c>
      <c r="R23" s="67">
        <f t="shared" si="0"/>
        <v>0</v>
      </c>
      <c r="S23" s="67">
        <f t="shared" si="0"/>
        <v>0</v>
      </c>
      <c r="T23" s="67">
        <f t="shared" si="0"/>
        <v>0</v>
      </c>
    </row>
    <row r="24" spans="1:20" ht="25.15" hidden="1" customHeight="1">
      <c r="A24" s="1"/>
      <c r="B24" s="147"/>
      <c r="C24" s="147"/>
      <c r="D24" s="147"/>
      <c r="E24" s="147"/>
      <c r="F24" s="147"/>
      <c r="G24" s="25"/>
      <c r="H24" s="25"/>
      <c r="I24" s="25"/>
      <c r="J24" s="25"/>
      <c r="Q24" s="67">
        <f t="shared" si="1"/>
        <v>0</v>
      </c>
      <c r="R24" s="67">
        <f t="shared" si="0"/>
        <v>0</v>
      </c>
      <c r="S24" s="67">
        <f t="shared" si="0"/>
        <v>0</v>
      </c>
      <c r="T24" s="67">
        <f t="shared" si="0"/>
        <v>0</v>
      </c>
    </row>
    <row r="25" spans="1:20" ht="24" hidden="1" customHeight="1">
      <c r="A25" s="1"/>
      <c r="B25" s="147"/>
      <c r="C25" s="147"/>
      <c r="D25" s="147"/>
      <c r="E25" s="147"/>
      <c r="F25" s="147"/>
      <c r="G25" s="25"/>
      <c r="H25" s="25"/>
      <c r="I25" s="25"/>
      <c r="J25" s="25"/>
      <c r="Q25" s="67">
        <f t="shared" si="1"/>
        <v>0</v>
      </c>
      <c r="R25" s="67">
        <f t="shared" si="0"/>
        <v>0</v>
      </c>
      <c r="S25" s="67">
        <f t="shared" si="0"/>
        <v>0</v>
      </c>
      <c r="T25" s="67">
        <f t="shared" si="0"/>
        <v>0</v>
      </c>
    </row>
    <row r="26" spans="1:20" ht="24" hidden="1" customHeight="1">
      <c r="A26" s="1"/>
      <c r="B26" s="147"/>
      <c r="C26" s="147"/>
      <c r="D26" s="147"/>
      <c r="E26" s="147"/>
      <c r="F26" s="147"/>
      <c r="G26" s="25"/>
      <c r="H26" s="25"/>
      <c r="I26" s="25"/>
      <c r="J26" s="25"/>
      <c r="Q26" s="67">
        <f t="shared" si="1"/>
        <v>0</v>
      </c>
      <c r="R26" s="67">
        <f t="shared" si="0"/>
        <v>0</v>
      </c>
      <c r="S26" s="67">
        <f t="shared" si="0"/>
        <v>0</v>
      </c>
      <c r="T26" s="67">
        <f t="shared" si="0"/>
        <v>0</v>
      </c>
    </row>
    <row r="27" spans="1:20" ht="24" hidden="1" customHeight="1">
      <c r="A27" s="1"/>
      <c r="B27" s="147"/>
      <c r="C27" s="147"/>
      <c r="D27" s="147"/>
      <c r="E27" s="147"/>
      <c r="F27" s="147"/>
      <c r="G27" s="25"/>
      <c r="H27" s="25"/>
      <c r="I27" s="25"/>
      <c r="J27" s="25"/>
      <c r="Q27" s="67">
        <f t="shared" si="1"/>
        <v>0</v>
      </c>
      <c r="R27" s="67">
        <f t="shared" si="0"/>
        <v>0</v>
      </c>
      <c r="S27" s="67">
        <f t="shared" si="0"/>
        <v>0</v>
      </c>
      <c r="T27" s="67">
        <f t="shared" si="0"/>
        <v>0</v>
      </c>
    </row>
    <row r="28" spans="1:20" ht="26.45" hidden="1" customHeight="1">
      <c r="A28" s="1"/>
      <c r="B28" s="147"/>
      <c r="C28" s="147"/>
      <c r="D28" s="147"/>
      <c r="E28" s="147"/>
      <c r="F28" s="147"/>
      <c r="G28" s="25"/>
      <c r="H28" s="25"/>
      <c r="I28" s="25"/>
      <c r="J28" s="25"/>
      <c r="Q28" s="67">
        <f t="shared" si="1"/>
        <v>0</v>
      </c>
      <c r="R28" s="67">
        <f t="shared" ref="R28:R30" si="2">M28-H28</f>
        <v>0</v>
      </c>
      <c r="S28" s="67">
        <f t="shared" ref="S28:S30" si="3">N28-I28</f>
        <v>0</v>
      </c>
      <c r="T28" s="67">
        <f t="shared" ref="T28:T30" si="4">O28-J28</f>
        <v>0</v>
      </c>
    </row>
    <row r="29" spans="1:20" ht="23.65" hidden="1" customHeight="1">
      <c r="A29" s="1"/>
      <c r="B29" s="147"/>
      <c r="C29" s="147"/>
      <c r="D29" s="147"/>
      <c r="E29" s="147"/>
      <c r="F29" s="147"/>
      <c r="G29" s="25"/>
      <c r="H29" s="25"/>
      <c r="I29" s="25"/>
      <c r="J29" s="25"/>
      <c r="Q29" s="67">
        <f t="shared" si="1"/>
        <v>0</v>
      </c>
      <c r="R29" s="67">
        <f t="shared" si="2"/>
        <v>0</v>
      </c>
      <c r="S29" s="67">
        <f t="shared" si="3"/>
        <v>0</v>
      </c>
      <c r="T29" s="67">
        <f t="shared" si="4"/>
        <v>0</v>
      </c>
    </row>
    <row r="30" spans="1:20" ht="25.15" customHeight="1">
      <c r="A30" s="5"/>
      <c r="B30" s="233" t="s">
        <v>14</v>
      </c>
      <c r="C30" s="233"/>
      <c r="D30" s="234"/>
      <c r="E30" s="234"/>
      <c r="F30" s="234"/>
      <c r="G30" s="160">
        <f>SUM(G12:G23)</f>
        <v>3921446.8998000002</v>
      </c>
      <c r="H30" s="160">
        <f>SUM(H12:H23)</f>
        <v>4322104.9666999998</v>
      </c>
      <c r="I30" s="160">
        <f>SUM(I12:I23)</f>
        <v>4480507.9000000004</v>
      </c>
      <c r="J30" s="160">
        <f>SUM(J12:J23)</f>
        <v>4687277.25</v>
      </c>
      <c r="L30" s="3">
        <v>3921446.9997999999</v>
      </c>
      <c r="M30" s="3">
        <v>4303935.5667000003</v>
      </c>
      <c r="N30" s="3">
        <v>4461404.8000000007</v>
      </c>
      <c r="O30" s="67">
        <v>4667515.1499999994</v>
      </c>
      <c r="P30" s="67"/>
      <c r="Q30" s="67">
        <f t="shared" si="1"/>
        <v>9.999999962747097E-2</v>
      </c>
      <c r="R30" s="67">
        <f t="shared" si="2"/>
        <v>-18169.399999999441</v>
      </c>
      <c r="S30" s="67">
        <f t="shared" si="3"/>
        <v>-19103.099999999627</v>
      </c>
      <c r="T30" s="67">
        <f t="shared" si="4"/>
        <v>-19762.100000000559</v>
      </c>
    </row>
    <row r="31" spans="1:20" ht="2.25" customHeight="1">
      <c r="F31" s="8"/>
      <c r="J31" s="8"/>
    </row>
    <row r="32" spans="1:20" ht="5.25" customHeight="1"/>
    <row r="33" spans="2:10" ht="7.5" customHeight="1">
      <c r="B33" s="229"/>
      <c r="C33" s="229"/>
      <c r="D33" s="229"/>
      <c r="E33" s="229"/>
      <c r="F33" s="229"/>
      <c r="G33" s="229"/>
      <c r="H33" s="229"/>
      <c r="I33" s="229"/>
      <c r="J33" s="229"/>
    </row>
    <row r="34" spans="2:10">
      <c r="H34" s="23"/>
      <c r="I34" s="23"/>
      <c r="J34" s="23"/>
    </row>
    <row r="36" spans="2:10" hidden="1">
      <c r="H36" s="3">
        <v>74016.100000000006</v>
      </c>
    </row>
    <row r="37" spans="2:10" hidden="1">
      <c r="H37" s="67">
        <f>H30+H36</f>
        <v>4396121.0666999994</v>
      </c>
    </row>
    <row r="38" spans="2:10" hidden="1">
      <c r="H38" s="67"/>
    </row>
    <row r="39" spans="2:10" hidden="1">
      <c r="H39" s="67">
        <f>H17+H18+31157.9-376.128</f>
        <v>2191160.6719999998</v>
      </c>
    </row>
    <row r="40" spans="2:10" hidden="1">
      <c r="H40" s="67">
        <f>H13+35965.4</f>
        <v>1731247.6666999999</v>
      </c>
    </row>
    <row r="41" spans="2:10" hidden="1">
      <c r="H41" s="67">
        <f>H15+H16+3045.868+376.128</f>
        <v>151443.09599999996</v>
      </c>
    </row>
    <row r="42" spans="2:10" hidden="1"/>
  </sheetData>
  <mergeCells count="5">
    <mergeCell ref="B30:F30"/>
    <mergeCell ref="B33:J33"/>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4" firstPageNumber="37"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T78"/>
  <sheetViews>
    <sheetView showGridLines="0" view="pageBreakPreview" zoomScale="77" zoomScaleNormal="70" zoomScaleSheetLayoutView="77" workbookViewId="0">
      <pane xSplit="1" ySplit="14" topLeftCell="B15" activePane="bottomRight" state="frozen"/>
      <selection pane="topRight" activeCell="B1" sqref="B1"/>
      <selection pane="bottomLeft" activeCell="A11" sqref="A11"/>
      <selection pane="bottomRight" activeCell="B15" sqref="B15"/>
    </sheetView>
  </sheetViews>
  <sheetFormatPr defaultRowHeight="15.75"/>
  <cols>
    <col min="1" max="1" width="2.140625" style="32" customWidth="1"/>
    <col min="2" max="2" width="70.140625" style="32" customWidth="1"/>
    <col min="3" max="4" width="15.7109375" style="32" customWidth="1"/>
    <col min="5" max="5" width="13.7109375" style="32" customWidth="1"/>
    <col min="6" max="7" width="15.7109375" style="32" customWidth="1"/>
    <col min="8" max="8" width="22.5703125" style="32" customWidth="1"/>
    <col min="9" max="9" width="15.140625" style="32" customWidth="1"/>
    <col min="10" max="10" width="13.85546875" style="32" customWidth="1"/>
    <col min="11" max="11" width="14.28515625" style="32" customWidth="1"/>
    <col min="12" max="12" width="15.7109375" style="32" customWidth="1"/>
    <col min="13" max="13" width="13.85546875" style="32" customWidth="1"/>
    <col min="14" max="14" width="14.85546875" style="32" customWidth="1"/>
    <col min="15" max="27" width="0" style="32" hidden="1" customWidth="1"/>
    <col min="28" max="16384" width="9.140625" style="32"/>
  </cols>
  <sheetData>
    <row r="1" spans="1:14" ht="8.85" customHeight="1">
      <c r="A1" s="30"/>
      <c r="B1" s="30"/>
      <c r="C1" s="31"/>
      <c r="D1" s="31"/>
      <c r="E1" s="31"/>
      <c r="F1" s="31"/>
      <c r="G1" s="31"/>
      <c r="H1" s="31"/>
      <c r="I1" s="31"/>
      <c r="J1" s="31"/>
      <c r="K1" s="31"/>
      <c r="L1" s="30"/>
      <c r="M1" s="30"/>
      <c r="N1" s="30"/>
    </row>
    <row r="2" spans="1:14" ht="0.4" hidden="1" customHeight="1">
      <c r="A2" s="30"/>
      <c r="B2" s="30"/>
      <c r="C2" s="31"/>
      <c r="D2" s="31"/>
      <c r="E2" s="31"/>
      <c r="F2" s="31"/>
      <c r="G2" s="31"/>
      <c r="H2" s="31"/>
      <c r="I2" s="31"/>
      <c r="J2" s="31"/>
      <c r="K2" s="31"/>
      <c r="L2" s="30"/>
      <c r="M2" s="30"/>
      <c r="N2" s="30"/>
    </row>
    <row r="3" spans="1:14" ht="0.4" hidden="1" customHeight="1">
      <c r="A3" s="30"/>
      <c r="B3" s="30"/>
      <c r="C3" s="31"/>
      <c r="D3" s="31"/>
      <c r="E3" s="31"/>
      <c r="F3" s="31"/>
      <c r="G3" s="31"/>
      <c r="H3" s="31"/>
      <c r="I3" s="31"/>
      <c r="J3" s="31"/>
      <c r="K3" s="31"/>
      <c r="L3" s="30"/>
      <c r="M3" s="30"/>
      <c r="N3" s="30"/>
    </row>
    <row r="4" spans="1:14" ht="0.4" customHeight="1">
      <c r="A4" s="30"/>
      <c r="B4" s="30"/>
      <c r="C4" s="31"/>
      <c r="D4" s="31"/>
      <c r="E4" s="31"/>
      <c r="F4" s="31"/>
      <c r="G4" s="31"/>
      <c r="H4" s="31"/>
      <c r="I4" s="31"/>
      <c r="J4" s="31"/>
      <c r="K4" s="31"/>
      <c r="L4" s="30"/>
      <c r="M4" s="30"/>
      <c r="N4" s="30"/>
    </row>
    <row r="5" spans="1:14" ht="7.5" customHeight="1">
      <c r="A5" s="30"/>
      <c r="B5" s="33"/>
      <c r="C5" s="33"/>
      <c r="D5" s="33"/>
      <c r="E5" s="33"/>
      <c r="F5" s="33"/>
      <c r="G5" s="33"/>
      <c r="H5" s="33"/>
      <c r="I5" s="33"/>
      <c r="J5" s="33"/>
      <c r="K5" s="33"/>
      <c r="L5" s="243"/>
      <c r="M5" s="243"/>
      <c r="N5" s="243"/>
    </row>
    <row r="6" spans="1:14" ht="24" customHeight="1">
      <c r="A6" s="30"/>
      <c r="B6" s="33"/>
      <c r="C6" s="33"/>
      <c r="D6" s="33"/>
      <c r="E6" s="33"/>
      <c r="F6" s="33"/>
      <c r="G6" s="33"/>
      <c r="H6" s="33"/>
      <c r="I6" s="33"/>
      <c r="J6" s="33"/>
      <c r="K6" s="33"/>
      <c r="L6" s="34"/>
      <c r="M6" s="34"/>
      <c r="N6" s="34" t="s">
        <v>26</v>
      </c>
    </row>
    <row r="7" spans="1:14" ht="18.75" customHeight="1">
      <c r="A7" s="30"/>
      <c r="B7" s="251" t="s">
        <v>37</v>
      </c>
      <c r="C7" s="251"/>
      <c r="D7" s="251"/>
      <c r="E7" s="251"/>
      <c r="F7" s="251"/>
      <c r="G7" s="251"/>
      <c r="H7" s="251"/>
      <c r="I7" s="251"/>
      <c r="J7" s="251"/>
      <c r="K7" s="251"/>
      <c r="L7" s="251"/>
      <c r="M7" s="251"/>
      <c r="N7" s="251"/>
    </row>
    <row r="8" spans="1:14" ht="27" customHeight="1">
      <c r="A8" s="30"/>
      <c r="B8" s="251" t="s">
        <v>93</v>
      </c>
      <c r="C8" s="252"/>
      <c r="D8" s="252"/>
      <c r="E8" s="252"/>
      <c r="F8" s="252"/>
      <c r="G8" s="252"/>
      <c r="H8" s="252"/>
      <c r="I8" s="252"/>
      <c r="J8" s="252"/>
      <c r="K8" s="252"/>
      <c r="L8" s="252"/>
      <c r="M8" s="252"/>
      <c r="N8" s="252"/>
    </row>
    <row r="9" spans="1:14" ht="32.25" customHeight="1">
      <c r="A9" s="30"/>
      <c r="B9" s="251" t="s">
        <v>32</v>
      </c>
      <c r="C9" s="251"/>
      <c r="D9" s="251"/>
      <c r="E9" s="251"/>
      <c r="F9" s="251"/>
      <c r="G9" s="251"/>
      <c r="H9" s="251"/>
      <c r="I9" s="251"/>
      <c r="J9" s="251"/>
      <c r="K9" s="251"/>
      <c r="L9" s="251"/>
      <c r="M9" s="251"/>
      <c r="N9" s="251"/>
    </row>
    <row r="10" spans="1:14" ht="11.25" customHeight="1">
      <c r="A10" s="30"/>
      <c r="B10" s="35"/>
      <c r="C10" s="33"/>
      <c r="D10" s="33"/>
      <c r="E10" s="33"/>
      <c r="F10" s="33"/>
      <c r="G10" s="33"/>
      <c r="H10" s="33"/>
      <c r="I10" s="33"/>
      <c r="J10" s="33"/>
      <c r="K10" s="33"/>
      <c r="L10" s="30"/>
      <c r="M10" s="30"/>
      <c r="N10" s="30"/>
    </row>
    <row r="11" spans="1:14" ht="31.5" customHeight="1">
      <c r="A11" s="30"/>
      <c r="B11" s="244" t="s">
        <v>0</v>
      </c>
      <c r="C11" s="247" t="s">
        <v>28</v>
      </c>
      <c r="D11" s="248"/>
      <c r="E11" s="248"/>
      <c r="F11" s="248"/>
      <c r="G11" s="248"/>
      <c r="H11" s="248"/>
      <c r="I11" s="248"/>
      <c r="J11" s="248"/>
      <c r="K11" s="248"/>
      <c r="L11" s="249"/>
      <c r="M11" s="249"/>
      <c r="N11" s="250"/>
    </row>
    <row r="12" spans="1:14" ht="34.5" customHeight="1">
      <c r="A12" s="30"/>
      <c r="B12" s="245"/>
      <c r="C12" s="247" t="s">
        <v>155</v>
      </c>
      <c r="D12" s="249"/>
      <c r="E12" s="250"/>
      <c r="F12" s="247" t="s">
        <v>172</v>
      </c>
      <c r="G12" s="249"/>
      <c r="H12" s="250"/>
      <c r="I12" s="247" t="s">
        <v>156</v>
      </c>
      <c r="J12" s="249"/>
      <c r="K12" s="250"/>
      <c r="L12" s="247" t="s">
        <v>157</v>
      </c>
      <c r="M12" s="249" t="s">
        <v>6</v>
      </c>
      <c r="N12" s="250" t="s">
        <v>30</v>
      </c>
    </row>
    <row r="13" spans="1:14" ht="62.25" customHeight="1">
      <c r="A13" s="30"/>
      <c r="B13" s="246"/>
      <c r="C13" s="173" t="s">
        <v>15</v>
      </c>
      <c r="D13" s="173" t="s">
        <v>16</v>
      </c>
      <c r="E13" s="173" t="s">
        <v>17</v>
      </c>
      <c r="F13" s="173" t="s">
        <v>15</v>
      </c>
      <c r="G13" s="173" t="s">
        <v>16</v>
      </c>
      <c r="H13" s="173" t="s">
        <v>17</v>
      </c>
      <c r="I13" s="173" t="s">
        <v>15</v>
      </c>
      <c r="J13" s="173" t="s">
        <v>16</v>
      </c>
      <c r="K13" s="173" t="s">
        <v>17</v>
      </c>
      <c r="L13" s="173" t="s">
        <v>15</v>
      </c>
      <c r="M13" s="173" t="s">
        <v>16</v>
      </c>
      <c r="N13" s="173" t="s">
        <v>17</v>
      </c>
    </row>
    <row r="14" spans="1:14" s="163" customFormat="1" ht="14.25" customHeight="1">
      <c r="A14" s="161"/>
      <c r="B14" s="162">
        <v>1</v>
      </c>
      <c r="C14" s="174">
        <v>2</v>
      </c>
      <c r="D14" s="174">
        <v>3</v>
      </c>
      <c r="E14" s="174">
        <v>4</v>
      </c>
      <c r="F14" s="174">
        <v>5</v>
      </c>
      <c r="G14" s="174">
        <v>6</v>
      </c>
      <c r="H14" s="174">
        <v>7</v>
      </c>
      <c r="I14" s="174">
        <v>8</v>
      </c>
      <c r="J14" s="174">
        <v>9</v>
      </c>
      <c r="K14" s="174">
        <v>10</v>
      </c>
      <c r="L14" s="174">
        <v>11</v>
      </c>
      <c r="M14" s="174">
        <v>12</v>
      </c>
      <c r="N14" s="174">
        <v>13</v>
      </c>
    </row>
    <row r="15" spans="1:14" ht="32.25" customHeight="1">
      <c r="A15" s="36"/>
      <c r="B15" s="37" t="s">
        <v>1</v>
      </c>
      <c r="C15" s="175"/>
      <c r="D15" s="175"/>
      <c r="E15" s="175"/>
      <c r="F15" s="175"/>
      <c r="G15" s="175"/>
      <c r="H15" s="175"/>
      <c r="I15" s="175"/>
      <c r="J15" s="175"/>
      <c r="K15" s="175"/>
      <c r="L15" s="175"/>
      <c r="M15" s="175"/>
      <c r="N15" s="175"/>
    </row>
    <row r="16" spans="1:14" ht="33" customHeight="1">
      <c r="A16" s="36"/>
      <c r="B16" s="39" t="s">
        <v>74</v>
      </c>
      <c r="C16" s="176">
        <v>1</v>
      </c>
      <c r="D16" s="176"/>
      <c r="E16" s="176"/>
      <c r="F16" s="176">
        <v>1</v>
      </c>
      <c r="G16" s="176"/>
      <c r="H16" s="176"/>
      <c r="I16" s="38">
        <v>1</v>
      </c>
      <c r="J16" s="38"/>
      <c r="K16" s="38"/>
      <c r="L16" s="38">
        <v>1</v>
      </c>
      <c r="M16" s="38"/>
      <c r="N16" s="38"/>
    </row>
    <row r="17" spans="1:14" ht="31.5">
      <c r="A17" s="36"/>
      <c r="B17" s="39" t="s">
        <v>75</v>
      </c>
      <c r="C17" s="176">
        <v>1</v>
      </c>
      <c r="D17" s="176"/>
      <c r="E17" s="176"/>
      <c r="F17" s="176">
        <v>1</v>
      </c>
      <c r="G17" s="176"/>
      <c r="H17" s="176"/>
      <c r="I17" s="38">
        <v>1</v>
      </c>
      <c r="J17" s="38"/>
      <c r="K17" s="38"/>
      <c r="L17" s="38">
        <v>1</v>
      </c>
      <c r="M17" s="38"/>
      <c r="N17" s="38"/>
    </row>
    <row r="18" spans="1:14" ht="100.5" customHeight="1">
      <c r="A18" s="36"/>
      <c r="B18" s="39" t="s">
        <v>76</v>
      </c>
      <c r="C18" s="176">
        <v>1</v>
      </c>
      <c r="D18" s="176"/>
      <c r="E18" s="176"/>
      <c r="F18" s="176">
        <v>1</v>
      </c>
      <c r="G18" s="176"/>
      <c r="H18" s="176"/>
      <c r="I18" s="38">
        <v>1</v>
      </c>
      <c r="J18" s="38"/>
      <c r="K18" s="38"/>
      <c r="L18" s="38">
        <v>1</v>
      </c>
      <c r="M18" s="38"/>
      <c r="N18" s="38"/>
    </row>
    <row r="19" spans="1:14" ht="103.5" customHeight="1">
      <c r="A19" s="36"/>
      <c r="B19" s="39" t="s">
        <v>77</v>
      </c>
      <c r="C19" s="176">
        <v>1</v>
      </c>
      <c r="D19" s="176"/>
      <c r="E19" s="176"/>
      <c r="F19" s="176">
        <v>1</v>
      </c>
      <c r="G19" s="176"/>
      <c r="H19" s="176"/>
      <c r="I19" s="38">
        <v>1</v>
      </c>
      <c r="J19" s="38"/>
      <c r="K19" s="38"/>
      <c r="L19" s="38">
        <v>1</v>
      </c>
      <c r="M19" s="38"/>
      <c r="N19" s="38"/>
    </row>
    <row r="20" spans="1:14" ht="32.25" customHeight="1">
      <c r="A20" s="36"/>
      <c r="B20" s="164" t="s">
        <v>78</v>
      </c>
      <c r="C20" s="176">
        <f>1+15</f>
        <v>16</v>
      </c>
      <c r="D20" s="176"/>
      <c r="E20" s="176"/>
      <c r="F20" s="176">
        <f>1+15</f>
        <v>16</v>
      </c>
      <c r="G20" s="176"/>
      <c r="H20" s="176"/>
      <c r="I20" s="176">
        <f>1+15</f>
        <v>16</v>
      </c>
      <c r="J20" s="38"/>
      <c r="K20" s="38"/>
      <c r="L20" s="176">
        <f>1+15</f>
        <v>16</v>
      </c>
      <c r="M20" s="38"/>
      <c r="N20" s="38"/>
    </row>
    <row r="21" spans="1:14" ht="51.75" customHeight="1">
      <c r="A21" s="36"/>
      <c r="B21" s="164" t="s">
        <v>79</v>
      </c>
      <c r="C21" s="176">
        <v>23</v>
      </c>
      <c r="D21" s="176"/>
      <c r="E21" s="176"/>
      <c r="F21" s="176">
        <v>22</v>
      </c>
      <c r="G21" s="176"/>
      <c r="H21" s="176"/>
      <c r="I21" s="38">
        <v>22</v>
      </c>
      <c r="J21" s="38"/>
      <c r="K21" s="38"/>
      <c r="L21" s="38">
        <v>22</v>
      </c>
      <c r="M21" s="38"/>
      <c r="N21" s="38"/>
    </row>
    <row r="22" spans="1:14" ht="56.25" customHeight="1">
      <c r="A22" s="36"/>
      <c r="B22" s="164" t="s">
        <v>80</v>
      </c>
      <c r="C22" s="176">
        <v>6</v>
      </c>
      <c r="D22" s="176"/>
      <c r="E22" s="176"/>
      <c r="F22" s="176">
        <v>15</v>
      </c>
      <c r="G22" s="176"/>
      <c r="H22" s="176"/>
      <c r="I22" s="38">
        <v>15</v>
      </c>
      <c r="J22" s="38"/>
      <c r="K22" s="38"/>
      <c r="L22" s="38">
        <v>15</v>
      </c>
      <c r="M22" s="38"/>
      <c r="N22" s="38"/>
    </row>
    <row r="23" spans="1:14" ht="47.25">
      <c r="A23" s="36"/>
      <c r="B23" s="165" t="s">
        <v>81</v>
      </c>
      <c r="C23" s="176">
        <v>17</v>
      </c>
      <c r="D23" s="176"/>
      <c r="E23" s="176"/>
      <c r="F23" s="176">
        <v>18</v>
      </c>
      <c r="G23" s="176"/>
      <c r="H23" s="176"/>
      <c r="I23" s="38">
        <v>18</v>
      </c>
      <c r="J23" s="38"/>
      <c r="K23" s="38"/>
      <c r="L23" s="38">
        <v>18</v>
      </c>
      <c r="M23" s="38"/>
      <c r="N23" s="38"/>
    </row>
    <row r="24" spans="1:14" ht="63">
      <c r="A24" s="36"/>
      <c r="B24" s="39" t="s">
        <v>127</v>
      </c>
      <c r="C24" s="176">
        <v>14</v>
      </c>
      <c r="D24" s="176"/>
      <c r="E24" s="176"/>
      <c r="F24" s="176">
        <v>17</v>
      </c>
      <c r="G24" s="176"/>
      <c r="H24" s="176"/>
      <c r="I24" s="176">
        <v>17</v>
      </c>
      <c r="J24" s="38"/>
      <c r="K24" s="38"/>
      <c r="L24" s="176">
        <v>17</v>
      </c>
      <c r="M24" s="38"/>
      <c r="N24" s="38"/>
    </row>
    <row r="25" spans="1:14" ht="47.25">
      <c r="A25" s="36"/>
      <c r="B25" s="39" t="s">
        <v>82</v>
      </c>
      <c r="C25" s="176">
        <v>16</v>
      </c>
      <c r="D25" s="176"/>
      <c r="E25" s="176"/>
      <c r="F25" s="176">
        <v>15</v>
      </c>
      <c r="G25" s="176"/>
      <c r="H25" s="176"/>
      <c r="I25" s="38">
        <v>15</v>
      </c>
      <c r="J25" s="38"/>
      <c r="K25" s="38"/>
      <c r="L25" s="38">
        <v>15</v>
      </c>
      <c r="M25" s="38"/>
      <c r="N25" s="38"/>
    </row>
    <row r="26" spans="1:14" ht="63">
      <c r="A26" s="36"/>
      <c r="B26" s="39" t="s">
        <v>128</v>
      </c>
      <c r="C26" s="176">
        <v>17</v>
      </c>
      <c r="D26" s="176"/>
      <c r="E26" s="176"/>
      <c r="F26" s="176">
        <v>17</v>
      </c>
      <c r="G26" s="176"/>
      <c r="H26" s="176"/>
      <c r="I26" s="38">
        <v>17</v>
      </c>
      <c r="J26" s="38"/>
      <c r="K26" s="38"/>
      <c r="L26" s="38">
        <v>17</v>
      </c>
      <c r="M26" s="38"/>
      <c r="N26" s="38"/>
    </row>
    <row r="27" spans="1:14" ht="63">
      <c r="A27" s="36"/>
      <c r="B27" s="39" t="s">
        <v>83</v>
      </c>
      <c r="C27" s="176">
        <v>15</v>
      </c>
      <c r="D27" s="176"/>
      <c r="E27" s="176"/>
      <c r="F27" s="176">
        <v>14</v>
      </c>
      <c r="G27" s="176"/>
      <c r="H27" s="176"/>
      <c r="I27" s="38">
        <v>14</v>
      </c>
      <c r="J27" s="38"/>
      <c r="K27" s="38"/>
      <c r="L27" s="38">
        <v>14</v>
      </c>
      <c r="M27" s="38"/>
      <c r="N27" s="38"/>
    </row>
    <row r="28" spans="1:14" ht="31.5">
      <c r="A28" s="36"/>
      <c r="B28" s="39" t="s">
        <v>84</v>
      </c>
      <c r="C28" s="176">
        <v>3</v>
      </c>
      <c r="D28" s="176"/>
      <c r="E28" s="176"/>
      <c r="F28" s="176">
        <v>3</v>
      </c>
      <c r="G28" s="176"/>
      <c r="H28" s="176"/>
      <c r="I28" s="38">
        <v>3</v>
      </c>
      <c r="J28" s="38"/>
      <c r="K28" s="38"/>
      <c r="L28" s="38">
        <v>3</v>
      </c>
      <c r="M28" s="38"/>
      <c r="N28" s="38"/>
    </row>
    <row r="29" spans="1:14" ht="31.5">
      <c r="A29" s="36"/>
      <c r="B29" s="39" t="s">
        <v>85</v>
      </c>
      <c r="C29" s="176">
        <v>3</v>
      </c>
      <c r="D29" s="176"/>
      <c r="E29" s="176"/>
      <c r="F29" s="176">
        <v>3</v>
      </c>
      <c r="G29" s="176"/>
      <c r="H29" s="176"/>
      <c r="I29" s="38">
        <v>3</v>
      </c>
      <c r="J29" s="38"/>
      <c r="K29" s="38"/>
      <c r="L29" s="38">
        <v>3</v>
      </c>
      <c r="M29" s="38"/>
      <c r="N29" s="38"/>
    </row>
    <row r="30" spans="1:14" ht="36.75" customHeight="1">
      <c r="A30" s="36"/>
      <c r="B30" s="39" t="s">
        <v>64</v>
      </c>
      <c r="C30" s="176">
        <v>14</v>
      </c>
      <c r="D30" s="176"/>
      <c r="E30" s="176"/>
      <c r="F30" s="176">
        <v>14</v>
      </c>
      <c r="G30" s="176"/>
      <c r="H30" s="176"/>
      <c r="I30" s="38">
        <v>14</v>
      </c>
      <c r="J30" s="38"/>
      <c r="K30" s="38"/>
      <c r="L30" s="38">
        <v>14</v>
      </c>
      <c r="M30" s="38"/>
      <c r="N30" s="38"/>
    </row>
    <row r="31" spans="1:14" ht="62.25" customHeight="1">
      <c r="A31" s="36"/>
      <c r="B31" s="39" t="s">
        <v>86</v>
      </c>
      <c r="C31" s="176">
        <v>2</v>
      </c>
      <c r="D31" s="176"/>
      <c r="E31" s="176"/>
      <c r="F31" s="176">
        <v>2</v>
      </c>
      <c r="G31" s="176"/>
      <c r="H31" s="176"/>
      <c r="I31" s="38">
        <v>2</v>
      </c>
      <c r="J31" s="38"/>
      <c r="K31" s="38"/>
      <c r="L31" s="38">
        <v>2</v>
      </c>
      <c r="M31" s="38"/>
      <c r="N31" s="38"/>
    </row>
    <row r="32" spans="1:14" ht="47.25">
      <c r="A32" s="36"/>
      <c r="B32" s="39" t="s">
        <v>87</v>
      </c>
      <c r="C32" s="176">
        <v>2</v>
      </c>
      <c r="D32" s="176"/>
      <c r="E32" s="176"/>
      <c r="F32" s="176">
        <v>2</v>
      </c>
      <c r="G32" s="176"/>
      <c r="H32" s="176"/>
      <c r="I32" s="38">
        <v>2</v>
      </c>
      <c r="J32" s="38"/>
      <c r="K32" s="38"/>
      <c r="L32" s="38">
        <v>2</v>
      </c>
      <c r="M32" s="38"/>
      <c r="N32" s="38"/>
    </row>
    <row r="33" spans="1:15" ht="47.25">
      <c r="A33" s="36"/>
      <c r="B33" s="39" t="s">
        <v>90</v>
      </c>
      <c r="C33" s="176">
        <v>2</v>
      </c>
      <c r="D33" s="176"/>
      <c r="E33" s="176"/>
      <c r="F33" s="176">
        <v>2</v>
      </c>
      <c r="G33" s="176"/>
      <c r="H33" s="176"/>
      <c r="I33" s="38">
        <v>2</v>
      </c>
      <c r="J33" s="38"/>
      <c r="K33" s="38"/>
      <c r="L33" s="38">
        <v>2</v>
      </c>
      <c r="M33" s="38"/>
      <c r="N33" s="38"/>
    </row>
    <row r="34" spans="1:15" ht="63" hidden="1">
      <c r="A34" s="36"/>
      <c r="B34" s="39" t="s">
        <v>88</v>
      </c>
      <c r="C34" s="176">
        <v>0</v>
      </c>
      <c r="D34" s="176"/>
      <c r="E34" s="176"/>
      <c r="F34" s="176">
        <v>0</v>
      </c>
      <c r="G34" s="176"/>
      <c r="H34" s="176"/>
      <c r="I34" s="176">
        <v>0</v>
      </c>
      <c r="J34" s="176"/>
      <c r="K34" s="176"/>
      <c r="L34" s="176">
        <v>0</v>
      </c>
      <c r="M34" s="176"/>
      <c r="N34" s="176"/>
    </row>
    <row r="35" spans="1:15" ht="63">
      <c r="A35" s="36"/>
      <c r="B35" s="39" t="s">
        <v>89</v>
      </c>
      <c r="C35" s="176">
        <v>0</v>
      </c>
      <c r="D35" s="176"/>
      <c r="E35" s="176"/>
      <c r="F35" s="176">
        <v>2</v>
      </c>
      <c r="G35" s="176"/>
      <c r="H35" s="176"/>
      <c r="I35" s="38">
        <v>2</v>
      </c>
      <c r="J35" s="38"/>
      <c r="K35" s="38"/>
      <c r="L35" s="38">
        <v>2</v>
      </c>
      <c r="M35" s="38"/>
      <c r="N35" s="38"/>
    </row>
    <row r="36" spans="1:15" ht="63">
      <c r="A36" s="36"/>
      <c r="B36" s="39" t="s">
        <v>129</v>
      </c>
      <c r="C36" s="176">
        <v>0</v>
      </c>
      <c r="D36" s="176"/>
      <c r="E36" s="176"/>
      <c r="F36" s="176">
        <v>1</v>
      </c>
      <c r="G36" s="176"/>
      <c r="H36" s="176"/>
      <c r="I36" s="38">
        <v>1</v>
      </c>
      <c r="J36" s="38"/>
      <c r="K36" s="38"/>
      <c r="L36" s="38">
        <v>1</v>
      </c>
      <c r="M36" s="38"/>
      <c r="N36" s="38"/>
    </row>
    <row r="37" spans="1:15" ht="78.75">
      <c r="A37" s="36"/>
      <c r="B37" s="166" t="s">
        <v>137</v>
      </c>
      <c r="C37" s="61">
        <v>0</v>
      </c>
      <c r="D37" s="61"/>
      <c r="E37" s="61"/>
      <c r="F37" s="61">
        <v>2</v>
      </c>
      <c r="G37" s="61"/>
      <c r="H37" s="61"/>
      <c r="I37" s="61">
        <v>2</v>
      </c>
      <c r="J37" s="61"/>
      <c r="K37" s="61"/>
      <c r="L37" s="61">
        <v>2</v>
      </c>
      <c r="M37" s="61"/>
      <c r="N37" s="61"/>
      <c r="O37" s="56" t="s">
        <v>138</v>
      </c>
    </row>
    <row r="38" spans="1:15" s="77" customFormat="1" ht="31.5">
      <c r="A38" s="75"/>
      <c r="B38" s="76" t="s">
        <v>130</v>
      </c>
      <c r="C38" s="61">
        <v>4</v>
      </c>
      <c r="D38" s="61"/>
      <c r="E38" s="61"/>
      <c r="F38" s="61">
        <v>5</v>
      </c>
      <c r="G38" s="61"/>
      <c r="H38" s="61"/>
      <c r="I38" s="61">
        <v>5</v>
      </c>
      <c r="J38" s="61"/>
      <c r="K38" s="61"/>
      <c r="L38" s="61">
        <v>5</v>
      </c>
      <c r="M38" s="61"/>
      <c r="N38" s="61"/>
      <c r="O38" s="56" t="s">
        <v>140</v>
      </c>
    </row>
    <row r="39" spans="1:15" s="77" customFormat="1" ht="32.25" customHeight="1">
      <c r="A39" s="75"/>
      <c r="B39" s="76" t="s">
        <v>44</v>
      </c>
      <c r="C39" s="66">
        <f>2+1</f>
        <v>3</v>
      </c>
      <c r="D39" s="66"/>
      <c r="E39" s="66"/>
      <c r="F39" s="66">
        <f>2+1</f>
        <v>3</v>
      </c>
      <c r="G39" s="66"/>
      <c r="H39" s="66"/>
      <c r="I39" s="66">
        <f>2+1</f>
        <v>3</v>
      </c>
      <c r="J39" s="66"/>
      <c r="K39" s="66"/>
      <c r="L39" s="66">
        <f>2+1</f>
        <v>3</v>
      </c>
      <c r="M39" s="66"/>
      <c r="N39" s="66"/>
    </row>
    <row r="40" spans="1:15" s="77" customFormat="1" ht="32.25" customHeight="1">
      <c r="A40" s="75"/>
      <c r="B40" s="78" t="s">
        <v>96</v>
      </c>
      <c r="C40" s="66">
        <v>2</v>
      </c>
      <c r="D40" s="66"/>
      <c r="E40" s="66"/>
      <c r="F40" s="66">
        <v>2</v>
      </c>
      <c r="G40" s="66"/>
      <c r="H40" s="66"/>
      <c r="I40" s="66">
        <v>2</v>
      </c>
      <c r="J40" s="66"/>
      <c r="K40" s="66"/>
      <c r="L40" s="66">
        <v>2</v>
      </c>
      <c r="M40" s="66"/>
      <c r="N40" s="66"/>
    </row>
    <row r="41" spans="1:15" s="77" customFormat="1" ht="57.75" customHeight="1">
      <c r="A41" s="75"/>
      <c r="B41" s="78" t="s">
        <v>46</v>
      </c>
      <c r="C41" s="177">
        <v>20</v>
      </c>
      <c r="D41" s="177">
        <v>14</v>
      </c>
      <c r="E41" s="177"/>
      <c r="F41" s="177">
        <v>20</v>
      </c>
      <c r="G41" s="177">
        <v>13</v>
      </c>
      <c r="H41" s="177"/>
      <c r="I41" s="177">
        <v>20</v>
      </c>
      <c r="J41" s="177">
        <v>13</v>
      </c>
      <c r="K41" s="177"/>
      <c r="L41" s="177">
        <v>20</v>
      </c>
      <c r="M41" s="177">
        <v>13</v>
      </c>
      <c r="N41" s="177"/>
    </row>
    <row r="42" spans="1:15" ht="36" customHeight="1">
      <c r="A42" s="36"/>
      <c r="B42" s="39" t="s">
        <v>45</v>
      </c>
      <c r="C42" s="176">
        <v>14</v>
      </c>
      <c r="D42" s="176">
        <v>15</v>
      </c>
      <c r="E42" s="176"/>
      <c r="F42" s="176">
        <v>15</v>
      </c>
      <c r="G42" s="176">
        <v>14</v>
      </c>
      <c r="H42" s="176"/>
      <c r="I42" s="176">
        <v>15</v>
      </c>
      <c r="J42" s="176">
        <v>14</v>
      </c>
      <c r="K42" s="176"/>
      <c r="L42" s="176">
        <v>15</v>
      </c>
      <c r="M42" s="176">
        <v>14</v>
      </c>
      <c r="N42" s="176"/>
    </row>
    <row r="43" spans="1:15" ht="57" customHeight="1">
      <c r="A43" s="36"/>
      <c r="B43" s="39" t="s">
        <v>43</v>
      </c>
      <c r="C43" s="176">
        <v>7</v>
      </c>
      <c r="D43" s="176">
        <v>6</v>
      </c>
      <c r="E43" s="176"/>
      <c r="F43" s="176">
        <v>5</v>
      </c>
      <c r="G43" s="176">
        <v>7</v>
      </c>
      <c r="H43" s="176"/>
      <c r="I43" s="176">
        <v>5</v>
      </c>
      <c r="J43" s="176">
        <v>7</v>
      </c>
      <c r="K43" s="176"/>
      <c r="L43" s="176">
        <v>5</v>
      </c>
      <c r="M43" s="176">
        <v>7</v>
      </c>
      <c r="N43" s="176"/>
    </row>
    <row r="44" spans="1:15" ht="36.75" customHeight="1">
      <c r="A44" s="36"/>
      <c r="B44" s="164" t="s">
        <v>125</v>
      </c>
      <c r="C44" s="176"/>
      <c r="D44" s="176">
        <v>1</v>
      </c>
      <c r="E44" s="176"/>
      <c r="F44" s="176"/>
      <c r="G44" s="176">
        <v>1</v>
      </c>
      <c r="H44" s="176"/>
      <c r="I44" s="176"/>
      <c r="J44" s="176">
        <v>1</v>
      </c>
      <c r="K44" s="176"/>
      <c r="L44" s="176"/>
      <c r="M44" s="176">
        <v>1</v>
      </c>
      <c r="N44" s="176"/>
    </row>
    <row r="45" spans="1:15" ht="39.75" customHeight="1">
      <c r="A45" s="36"/>
      <c r="B45" s="164" t="s">
        <v>120</v>
      </c>
      <c r="C45" s="176">
        <v>1</v>
      </c>
      <c r="D45" s="176">
        <v>1</v>
      </c>
      <c r="E45" s="176"/>
      <c r="F45" s="176">
        <v>1</v>
      </c>
      <c r="G45" s="176">
        <v>1</v>
      </c>
      <c r="H45" s="176"/>
      <c r="I45" s="176">
        <v>1</v>
      </c>
      <c r="J45" s="176">
        <v>1</v>
      </c>
      <c r="K45" s="176"/>
      <c r="L45" s="176">
        <v>1</v>
      </c>
      <c r="M45" s="176">
        <v>1</v>
      </c>
      <c r="N45" s="176"/>
    </row>
    <row r="46" spans="1:15" ht="33.75" customHeight="1">
      <c r="A46" s="36"/>
      <c r="B46" s="164" t="s">
        <v>65</v>
      </c>
      <c r="C46" s="176">
        <v>1</v>
      </c>
      <c r="D46" s="176"/>
      <c r="E46" s="176"/>
      <c r="F46" s="176">
        <v>1</v>
      </c>
      <c r="G46" s="176"/>
      <c r="H46" s="176"/>
      <c r="I46" s="176">
        <v>1</v>
      </c>
      <c r="J46" s="176"/>
      <c r="K46" s="176"/>
      <c r="L46" s="176">
        <v>1</v>
      </c>
      <c r="M46" s="176"/>
      <c r="N46" s="176"/>
    </row>
    <row r="47" spans="1:15" ht="45" customHeight="1">
      <c r="A47" s="36"/>
      <c r="B47" s="167" t="s">
        <v>100</v>
      </c>
      <c r="C47" s="176">
        <v>1</v>
      </c>
      <c r="D47" s="176"/>
      <c r="E47" s="176"/>
      <c r="F47" s="176">
        <v>1</v>
      </c>
      <c r="G47" s="176"/>
      <c r="H47" s="176"/>
      <c r="I47" s="176">
        <v>1</v>
      </c>
      <c r="J47" s="176"/>
      <c r="K47" s="176"/>
      <c r="L47" s="176">
        <v>1</v>
      </c>
      <c r="M47" s="176"/>
      <c r="N47" s="176"/>
    </row>
    <row r="48" spans="1:15" ht="36.75" customHeight="1">
      <c r="A48" s="36"/>
      <c r="B48" s="39" t="s">
        <v>66</v>
      </c>
      <c r="C48" s="176"/>
      <c r="D48" s="176"/>
      <c r="E48" s="176"/>
      <c r="F48" s="176"/>
      <c r="G48" s="176"/>
      <c r="H48" s="176"/>
      <c r="I48" s="176"/>
      <c r="J48" s="176"/>
      <c r="K48" s="176"/>
      <c r="L48" s="176"/>
      <c r="M48" s="176"/>
      <c r="N48" s="176"/>
    </row>
    <row r="49" spans="1:15" ht="51.75" customHeight="1">
      <c r="A49" s="36"/>
      <c r="B49" s="39" t="s">
        <v>102</v>
      </c>
      <c r="C49" s="176">
        <v>2</v>
      </c>
      <c r="D49" s="176"/>
      <c r="E49" s="176"/>
      <c r="F49" s="176">
        <v>2</v>
      </c>
      <c r="G49" s="176"/>
      <c r="H49" s="176"/>
      <c r="I49" s="176">
        <v>2</v>
      </c>
      <c r="J49" s="176"/>
      <c r="K49" s="176"/>
      <c r="L49" s="176">
        <v>2</v>
      </c>
      <c r="M49" s="176"/>
      <c r="N49" s="176"/>
      <c r="O49" s="32" t="s">
        <v>153</v>
      </c>
    </row>
    <row r="50" spans="1:15" ht="48" customHeight="1">
      <c r="A50" s="36"/>
      <c r="B50" s="39" t="s">
        <v>103</v>
      </c>
      <c r="C50" s="176">
        <v>1</v>
      </c>
      <c r="D50" s="176"/>
      <c r="E50" s="176"/>
      <c r="F50" s="176">
        <v>1</v>
      </c>
      <c r="G50" s="176"/>
      <c r="H50" s="176"/>
      <c r="I50" s="176">
        <v>1</v>
      </c>
      <c r="J50" s="176"/>
      <c r="K50" s="176"/>
      <c r="L50" s="176">
        <v>1</v>
      </c>
      <c r="M50" s="176"/>
      <c r="N50" s="176"/>
    </row>
    <row r="51" spans="1:15" ht="92.25" hidden="1" customHeight="1">
      <c r="A51" s="36"/>
      <c r="B51" s="39" t="s">
        <v>104</v>
      </c>
      <c r="C51" s="176"/>
      <c r="D51" s="176"/>
      <c r="E51" s="176"/>
      <c r="F51" s="176"/>
      <c r="G51" s="176"/>
      <c r="H51" s="176"/>
      <c r="I51" s="176"/>
      <c r="J51" s="176"/>
      <c r="K51" s="176"/>
      <c r="L51" s="176"/>
      <c r="M51" s="176"/>
      <c r="N51" s="176"/>
    </row>
    <row r="52" spans="1:15" ht="32.25" customHeight="1">
      <c r="A52" s="36"/>
      <c r="B52" s="39"/>
      <c r="C52" s="176"/>
      <c r="D52" s="176"/>
      <c r="E52" s="176"/>
      <c r="F52" s="176"/>
      <c r="G52" s="176"/>
      <c r="H52" s="176"/>
      <c r="I52" s="176"/>
      <c r="J52" s="176"/>
      <c r="K52" s="176"/>
      <c r="L52" s="38"/>
      <c r="M52" s="38"/>
      <c r="N52" s="38"/>
    </row>
    <row r="53" spans="1:15" ht="32.25" customHeight="1">
      <c r="A53" s="36"/>
      <c r="B53" s="40" t="s">
        <v>11</v>
      </c>
      <c r="C53" s="38"/>
      <c r="D53" s="38"/>
      <c r="E53" s="38"/>
      <c r="F53" s="38"/>
      <c r="G53" s="38"/>
      <c r="H53" s="38"/>
      <c r="I53" s="38"/>
      <c r="J53" s="38"/>
      <c r="K53" s="38"/>
      <c r="L53" s="38"/>
      <c r="M53" s="38"/>
      <c r="N53" s="38"/>
    </row>
    <row r="54" spans="1:15" ht="97.5" customHeight="1">
      <c r="A54" s="36"/>
      <c r="B54" s="39" t="s">
        <v>63</v>
      </c>
      <c r="C54" s="176">
        <f>1+2+1</f>
        <v>4</v>
      </c>
      <c r="D54" s="176"/>
      <c r="E54" s="176"/>
      <c r="F54" s="176">
        <f>1+2+1</f>
        <v>4</v>
      </c>
      <c r="G54" s="176"/>
      <c r="H54" s="176"/>
      <c r="I54" s="176">
        <f>1+2+1</f>
        <v>4</v>
      </c>
      <c r="J54" s="176"/>
      <c r="K54" s="176"/>
      <c r="L54" s="176">
        <f>1+2+1</f>
        <v>4</v>
      </c>
      <c r="M54" s="176"/>
      <c r="N54" s="176"/>
    </row>
    <row r="55" spans="1:15" ht="51" customHeight="1">
      <c r="A55" s="36"/>
      <c r="B55" s="39" t="s">
        <v>97</v>
      </c>
      <c r="C55" s="176">
        <v>1</v>
      </c>
      <c r="D55" s="176"/>
      <c r="E55" s="176"/>
      <c r="F55" s="176">
        <v>1</v>
      </c>
      <c r="G55" s="176"/>
      <c r="H55" s="176"/>
      <c r="I55" s="176">
        <v>1</v>
      </c>
      <c r="J55" s="176"/>
      <c r="K55" s="176"/>
      <c r="L55" s="176">
        <v>1</v>
      </c>
      <c r="M55" s="176"/>
      <c r="N55" s="176"/>
    </row>
    <row r="56" spans="1:15" ht="48.75" customHeight="1">
      <c r="A56" s="36"/>
      <c r="B56" s="168" t="s">
        <v>144</v>
      </c>
      <c r="C56" s="66">
        <v>1</v>
      </c>
      <c r="D56" s="66"/>
      <c r="E56" s="66"/>
      <c r="F56" s="66">
        <v>1</v>
      </c>
      <c r="G56" s="66"/>
      <c r="H56" s="66"/>
      <c r="I56" s="66">
        <v>1</v>
      </c>
      <c r="J56" s="66"/>
      <c r="K56" s="66"/>
      <c r="L56" s="66">
        <v>1</v>
      </c>
      <c r="M56" s="66"/>
      <c r="N56" s="66"/>
    </row>
    <row r="57" spans="1:15" ht="34.5" customHeight="1">
      <c r="A57" s="36"/>
      <c r="B57" s="39" t="s">
        <v>121</v>
      </c>
      <c r="C57" s="176"/>
      <c r="D57" s="176">
        <v>1</v>
      </c>
      <c r="E57" s="176"/>
      <c r="F57" s="176"/>
      <c r="G57" s="176">
        <v>1</v>
      </c>
      <c r="H57" s="176"/>
      <c r="I57" s="176"/>
      <c r="J57" s="176">
        <v>1</v>
      </c>
      <c r="K57" s="176"/>
      <c r="L57" s="176"/>
      <c r="M57" s="176">
        <v>1</v>
      </c>
      <c r="N57" s="176"/>
    </row>
    <row r="58" spans="1:15" ht="45.75" customHeight="1">
      <c r="A58" s="36"/>
      <c r="B58" s="39" t="s">
        <v>122</v>
      </c>
      <c r="C58" s="176"/>
      <c r="D58" s="176">
        <v>1</v>
      </c>
      <c r="E58" s="176"/>
      <c r="F58" s="176"/>
      <c r="G58" s="176">
        <v>1</v>
      </c>
      <c r="H58" s="176"/>
      <c r="I58" s="176"/>
      <c r="J58" s="176">
        <v>1</v>
      </c>
      <c r="K58" s="176"/>
      <c r="L58" s="176"/>
      <c r="M58" s="176">
        <v>1</v>
      </c>
      <c r="N58" s="176"/>
    </row>
    <row r="59" spans="1:15" ht="73.5" customHeight="1">
      <c r="A59" s="36"/>
      <c r="B59" s="41" t="s">
        <v>67</v>
      </c>
      <c r="C59" s="178">
        <v>1</v>
      </c>
      <c r="D59" s="178"/>
      <c r="E59" s="178"/>
      <c r="F59" s="178">
        <v>1</v>
      </c>
      <c r="G59" s="178"/>
      <c r="H59" s="178"/>
      <c r="I59" s="178">
        <v>1</v>
      </c>
      <c r="J59" s="178"/>
      <c r="K59" s="178"/>
      <c r="L59" s="178">
        <v>1</v>
      </c>
      <c r="M59" s="178"/>
      <c r="N59" s="178"/>
    </row>
    <row r="60" spans="1:15" ht="99" customHeight="1">
      <c r="A60" s="36"/>
      <c r="B60" s="169" t="s">
        <v>105</v>
      </c>
      <c r="C60" s="178">
        <v>1</v>
      </c>
      <c r="D60" s="42"/>
      <c r="E60" s="42"/>
      <c r="F60" s="178">
        <v>1</v>
      </c>
      <c r="G60" s="42"/>
      <c r="H60" s="42"/>
      <c r="I60" s="178">
        <v>1</v>
      </c>
      <c r="J60" s="42"/>
      <c r="K60" s="42"/>
      <c r="L60" s="178">
        <v>1</v>
      </c>
      <c r="M60" s="42"/>
      <c r="N60" s="42"/>
    </row>
    <row r="61" spans="1:15" ht="31.5">
      <c r="A61" s="36"/>
      <c r="B61" s="170" t="s">
        <v>106</v>
      </c>
      <c r="C61" s="178">
        <v>1</v>
      </c>
      <c r="D61" s="62"/>
      <c r="E61" s="62"/>
      <c r="F61" s="178">
        <v>1</v>
      </c>
      <c r="G61" s="62"/>
      <c r="H61" s="62"/>
      <c r="I61" s="178">
        <v>1</v>
      </c>
      <c r="J61" s="62"/>
      <c r="K61" s="62"/>
      <c r="L61" s="178">
        <v>1</v>
      </c>
      <c r="M61" s="62"/>
      <c r="N61" s="62"/>
    </row>
    <row r="62" spans="1:15" ht="47.25">
      <c r="A62" s="36"/>
      <c r="B62" s="171" t="s">
        <v>107</v>
      </c>
      <c r="C62" s="38">
        <v>1</v>
      </c>
      <c r="D62" s="42"/>
      <c r="E62" s="42"/>
      <c r="F62" s="38">
        <v>1</v>
      </c>
      <c r="G62" s="42"/>
      <c r="H62" s="42"/>
      <c r="I62" s="38">
        <v>1</v>
      </c>
      <c r="J62" s="42"/>
      <c r="K62" s="42"/>
      <c r="L62" s="38">
        <v>1</v>
      </c>
      <c r="M62" s="42"/>
      <c r="N62" s="42"/>
    </row>
    <row r="63" spans="1:15" ht="32.25" customHeight="1">
      <c r="A63" s="36"/>
      <c r="B63" s="170" t="s">
        <v>109</v>
      </c>
      <c r="C63" s="38">
        <v>1</v>
      </c>
      <c r="D63" s="42"/>
      <c r="E63" s="42"/>
      <c r="F63" s="38">
        <v>1</v>
      </c>
      <c r="G63" s="42"/>
      <c r="H63" s="42"/>
      <c r="I63" s="38">
        <v>1</v>
      </c>
      <c r="J63" s="42"/>
      <c r="K63" s="42"/>
      <c r="L63" s="38">
        <v>1</v>
      </c>
      <c r="M63" s="42"/>
      <c r="N63" s="42"/>
    </row>
    <row r="64" spans="1:15" ht="31.5">
      <c r="A64" s="36"/>
      <c r="B64" s="171" t="s">
        <v>108</v>
      </c>
      <c r="C64" s="179">
        <v>1</v>
      </c>
      <c r="D64" s="63"/>
      <c r="E64" s="63"/>
      <c r="F64" s="179">
        <v>1</v>
      </c>
      <c r="G64" s="63"/>
      <c r="H64" s="63"/>
      <c r="I64" s="179">
        <v>1</v>
      </c>
      <c r="J64" s="63"/>
      <c r="K64" s="63"/>
      <c r="L64" s="179">
        <v>1</v>
      </c>
      <c r="M64" s="63"/>
      <c r="N64" s="63"/>
    </row>
    <row r="65" spans="1:20" ht="78.75">
      <c r="A65" s="36"/>
      <c r="B65" s="170" t="s">
        <v>110</v>
      </c>
      <c r="C65" s="38"/>
      <c r="D65" s="66">
        <v>1</v>
      </c>
      <c r="E65" s="66"/>
      <c r="F65" s="66"/>
      <c r="G65" s="66">
        <v>1</v>
      </c>
      <c r="H65" s="66"/>
      <c r="I65" s="66"/>
      <c r="J65" s="66">
        <v>1</v>
      </c>
      <c r="K65" s="66"/>
      <c r="L65" s="66"/>
      <c r="M65" s="66">
        <v>1</v>
      </c>
      <c r="N65" s="66"/>
    </row>
    <row r="66" spans="1:20" ht="47.25">
      <c r="A66" s="36"/>
      <c r="B66" s="171" t="s">
        <v>113</v>
      </c>
      <c r="C66" s="38"/>
      <c r="D66" s="66">
        <v>1</v>
      </c>
      <c r="E66" s="66"/>
      <c r="F66" s="66"/>
      <c r="G66" s="66">
        <v>1</v>
      </c>
      <c r="H66" s="66"/>
      <c r="I66" s="66"/>
      <c r="J66" s="66">
        <v>1</v>
      </c>
      <c r="K66" s="66"/>
      <c r="L66" s="66"/>
      <c r="M66" s="66">
        <v>1</v>
      </c>
      <c r="N66" s="66"/>
    </row>
    <row r="67" spans="1:20" ht="78.75">
      <c r="A67" s="36"/>
      <c r="B67" s="172" t="s">
        <v>116</v>
      </c>
      <c r="C67" s="38"/>
      <c r="D67" s="66">
        <v>1</v>
      </c>
      <c r="E67" s="66"/>
      <c r="F67" s="66"/>
      <c r="G67" s="66">
        <v>1</v>
      </c>
      <c r="H67" s="66"/>
      <c r="I67" s="66"/>
      <c r="J67" s="66">
        <v>1</v>
      </c>
      <c r="K67" s="66"/>
      <c r="L67" s="66"/>
      <c r="M67" s="66">
        <v>1</v>
      </c>
      <c r="N67" s="66"/>
    </row>
    <row r="68" spans="1:20" ht="63">
      <c r="A68" s="30"/>
      <c r="B68" s="168" t="s">
        <v>145</v>
      </c>
      <c r="C68" s="66">
        <v>1</v>
      </c>
      <c r="D68" s="66"/>
      <c r="E68" s="66"/>
      <c r="F68" s="66">
        <v>1</v>
      </c>
      <c r="G68" s="66"/>
      <c r="H68" s="66"/>
      <c r="I68" s="66">
        <v>1</v>
      </c>
      <c r="J68" s="66"/>
      <c r="K68" s="66"/>
      <c r="L68" s="66">
        <v>1</v>
      </c>
      <c r="M68" s="66"/>
      <c r="N68" s="66"/>
    </row>
    <row r="69" spans="1:20" ht="35.25" customHeight="1">
      <c r="B69" s="43" t="s">
        <v>173</v>
      </c>
      <c r="C69" s="38">
        <f>44+27</f>
        <v>71</v>
      </c>
      <c r="D69" s="38">
        <v>17</v>
      </c>
      <c r="E69" s="38"/>
      <c r="F69" s="38">
        <f>43+26</f>
        <v>69</v>
      </c>
      <c r="G69" s="38">
        <v>16</v>
      </c>
      <c r="H69" s="38"/>
      <c r="I69" s="38">
        <f>43+26</f>
        <v>69</v>
      </c>
      <c r="J69" s="38">
        <v>16</v>
      </c>
      <c r="K69" s="38"/>
      <c r="L69" s="38">
        <f>43+26</f>
        <v>69</v>
      </c>
      <c r="M69" s="38">
        <v>16</v>
      </c>
      <c r="N69" s="38"/>
    </row>
    <row r="70" spans="1:20" ht="20.25" customHeight="1">
      <c r="N70" s="44"/>
    </row>
    <row r="71" spans="1:20" s="45" customFormat="1" ht="15.75" customHeight="1">
      <c r="B71" s="237"/>
      <c r="C71" s="237"/>
      <c r="D71" s="237"/>
      <c r="E71" s="237"/>
      <c r="F71" s="237"/>
      <c r="G71" s="237"/>
      <c r="H71" s="237"/>
      <c r="I71" s="237"/>
      <c r="J71" s="237"/>
      <c r="K71" s="237"/>
      <c r="L71" s="237"/>
      <c r="M71" s="237"/>
      <c r="N71" s="237"/>
    </row>
    <row r="72" spans="1:20" ht="34.5" customHeight="1">
      <c r="B72" s="239" t="s">
        <v>18</v>
      </c>
      <c r="C72" s="240"/>
      <c r="D72" s="238" t="s">
        <v>94</v>
      </c>
      <c r="E72" s="238"/>
      <c r="F72" s="238"/>
      <c r="G72" s="46"/>
      <c r="H72" s="148" t="s">
        <v>174</v>
      </c>
      <c r="I72" s="46"/>
      <c r="J72" s="46"/>
      <c r="K72" s="46"/>
      <c r="L72" s="46"/>
      <c r="M72" s="46"/>
      <c r="N72" s="46"/>
      <c r="O72" s="48"/>
      <c r="P72" s="48"/>
      <c r="Q72" s="49"/>
      <c r="R72" s="49"/>
      <c r="S72" s="49"/>
      <c r="T72" s="49"/>
    </row>
    <row r="73" spans="1:20" ht="19.5" customHeight="1">
      <c r="B73" s="50"/>
      <c r="C73" s="46"/>
      <c r="D73" s="240" t="s">
        <v>19</v>
      </c>
      <c r="E73" s="240"/>
      <c r="F73" s="46"/>
      <c r="G73" s="46"/>
      <c r="H73" s="46"/>
      <c r="I73" s="46"/>
      <c r="J73" s="46"/>
      <c r="K73" s="46"/>
      <c r="L73" s="46"/>
      <c r="M73" s="46"/>
      <c r="N73" s="46"/>
      <c r="O73" s="48"/>
      <c r="P73" s="48"/>
      <c r="Q73" s="49"/>
      <c r="R73" s="49"/>
      <c r="S73" s="49"/>
      <c r="T73" s="49"/>
    </row>
    <row r="74" spans="1:20" ht="34.5" customHeight="1">
      <c r="B74" s="241" t="s">
        <v>20</v>
      </c>
      <c r="C74" s="238"/>
      <c r="D74" s="238" t="s">
        <v>95</v>
      </c>
      <c r="E74" s="238"/>
      <c r="F74" s="238"/>
      <c r="G74" s="47"/>
      <c r="H74" s="47"/>
      <c r="I74" s="47"/>
      <c r="J74" s="47"/>
      <c r="K74" s="47"/>
      <c r="L74" s="46"/>
      <c r="M74" s="46"/>
      <c r="N74" s="46"/>
      <c r="O74" s="48"/>
      <c r="P74" s="48"/>
      <c r="Q74" s="49"/>
      <c r="R74" s="49"/>
      <c r="S74" s="49"/>
      <c r="T74" s="49"/>
    </row>
    <row r="75" spans="1:20" ht="44.25" customHeight="1">
      <c r="B75" s="242" t="s">
        <v>21</v>
      </c>
      <c r="C75" s="242"/>
      <c r="D75" s="240" t="s">
        <v>19</v>
      </c>
      <c r="E75" s="240"/>
      <c r="F75" s="46"/>
      <c r="G75" s="46"/>
      <c r="H75" s="46"/>
      <c r="I75" s="46"/>
      <c r="J75" s="46"/>
      <c r="K75" s="46"/>
      <c r="L75" s="51"/>
      <c r="M75" s="51"/>
      <c r="N75" s="51"/>
      <c r="O75" s="51"/>
      <c r="P75" s="51"/>
      <c r="Q75" s="51"/>
      <c r="R75" s="51"/>
      <c r="S75" s="51"/>
      <c r="T75" s="51"/>
    </row>
    <row r="76" spans="1:20" ht="31.9" customHeight="1"/>
    <row r="77" spans="1:20" ht="87" customHeight="1">
      <c r="B77" s="48"/>
      <c r="C77" s="48"/>
      <c r="D77" s="48"/>
      <c r="E77" s="48"/>
      <c r="F77" s="48"/>
      <c r="G77" s="48"/>
      <c r="H77" s="48"/>
      <c r="I77" s="48"/>
      <c r="J77" s="48"/>
      <c r="K77" s="48"/>
      <c r="L77" s="52"/>
      <c r="M77" s="52"/>
      <c r="N77" s="52"/>
    </row>
    <row r="78" spans="1:20">
      <c r="B78" s="51"/>
      <c r="C78" s="51"/>
      <c r="D78" s="51"/>
      <c r="E78" s="51"/>
      <c r="F78" s="51"/>
      <c r="G78" s="51"/>
      <c r="H78" s="51"/>
      <c r="I78" s="51"/>
      <c r="J78" s="51"/>
      <c r="K78" s="51"/>
      <c r="L78" s="51"/>
      <c r="M78" s="51"/>
      <c r="N78" s="51"/>
    </row>
  </sheetData>
  <mergeCells count="18">
    <mergeCell ref="L5:N5"/>
    <mergeCell ref="B11:B13"/>
    <mergeCell ref="C11:N11"/>
    <mergeCell ref="C12:E12"/>
    <mergeCell ref="L12:N12"/>
    <mergeCell ref="B7:N7"/>
    <mergeCell ref="B8:N8"/>
    <mergeCell ref="B9:N9"/>
    <mergeCell ref="F12:H12"/>
    <mergeCell ref="I12:K12"/>
    <mergeCell ref="B71:N71"/>
    <mergeCell ref="D74:F74"/>
    <mergeCell ref="B72:C72"/>
    <mergeCell ref="B74:C74"/>
    <mergeCell ref="D75:E75"/>
    <mergeCell ref="D73:E73"/>
    <mergeCell ref="B75:C75"/>
    <mergeCell ref="D72:F72"/>
  </mergeCells>
  <phoneticPr fontId="6" type="noConversion"/>
  <pageMargins left="0.78740157480314965" right="0.19685039370078741" top="0.74803149606299213" bottom="0.74803149606299213" header="0.35433070866141736" footer="0.35433070866141736"/>
  <pageSetup paperSize="9" scale="50" firstPageNumber="37"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Согрин Александр Викторович</cp:lastModifiedBy>
  <cp:lastPrinted>2019-10-11T11:21:43Z</cp:lastPrinted>
  <dcterms:created xsi:type="dcterms:W3CDTF">2010-02-09T08:04:06Z</dcterms:created>
  <dcterms:modified xsi:type="dcterms:W3CDTF">2019-10-12T08:01:49Z</dcterms:modified>
</cp:coreProperties>
</file>