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Лист1!$17:$20</definedName>
    <definedName name="_xlnm.Print_Area" localSheetId="0">Лист1!$A$1:$L$54</definedName>
  </definedNames>
  <calcPr calcId="125725"/>
</workbook>
</file>

<file path=xl/calcChain.xml><?xml version="1.0" encoding="utf-8"?>
<calcChain xmlns="http://schemas.openxmlformats.org/spreadsheetml/2006/main">
  <c r="J46" i="9"/>
  <c r="J42"/>
  <c r="G46"/>
  <c r="G42"/>
  <c r="D46"/>
  <c r="D42"/>
  <c r="G47" l="1"/>
  <c r="D47" l="1"/>
  <c r="E47"/>
  <c r="F47"/>
  <c r="H47"/>
  <c r="I47"/>
  <c r="J47"/>
  <c r="K47"/>
  <c r="C47"/>
  <c r="K53"/>
  <c r="K52" s="1"/>
  <c r="K51" s="1"/>
  <c r="H53"/>
  <c r="H52" s="1"/>
  <c r="H51" s="1"/>
  <c r="E53"/>
  <c r="E52" s="1"/>
  <c r="E51" s="1"/>
  <c r="J52"/>
  <c r="J51" s="1"/>
  <c r="I52"/>
  <c r="I51" s="1"/>
  <c r="G52"/>
  <c r="G51" s="1"/>
  <c r="F52"/>
  <c r="F51" s="1"/>
  <c r="D52"/>
  <c r="C52"/>
  <c r="C51" s="1"/>
  <c r="D51"/>
  <c r="K50"/>
  <c r="K49" s="1"/>
  <c r="K48" s="1"/>
  <c r="J49"/>
  <c r="J48" s="1"/>
  <c r="K37"/>
  <c r="K36"/>
  <c r="K35"/>
  <c r="K34"/>
  <c r="J33"/>
  <c r="J32" s="1"/>
  <c r="J31" s="1"/>
  <c r="K30"/>
  <c r="K33" s="1"/>
  <c r="J29"/>
  <c r="J28" s="1"/>
  <c r="K25"/>
  <c r="K24" s="1"/>
  <c r="J24"/>
  <c r="K23"/>
  <c r="K22" s="1"/>
  <c r="J22"/>
  <c r="H50"/>
  <c r="H49" s="1"/>
  <c r="H48" s="1"/>
  <c r="G49"/>
  <c r="G48" s="1"/>
  <c r="H37"/>
  <c r="H36"/>
  <c r="H35"/>
  <c r="H34"/>
  <c r="G33"/>
  <c r="G32"/>
  <c r="G31" s="1"/>
  <c r="H30"/>
  <c r="H33" s="1"/>
  <c r="G29"/>
  <c r="G28" s="1"/>
  <c r="H25"/>
  <c r="H24" s="1"/>
  <c r="G24"/>
  <c r="H23"/>
  <c r="H22" s="1"/>
  <c r="G22"/>
  <c r="E50"/>
  <c r="E49" s="1"/>
  <c r="E48" s="1"/>
  <c r="E35"/>
  <c r="E36"/>
  <c r="E37"/>
  <c r="E34"/>
  <c r="E30"/>
  <c r="E29" s="1"/>
  <c r="E28" s="1"/>
  <c r="E25"/>
  <c r="E24" s="1"/>
  <c r="E23"/>
  <c r="E22" s="1"/>
  <c r="D49"/>
  <c r="D48" s="1"/>
  <c r="D33"/>
  <c r="D32" s="1"/>
  <c r="D31" s="1"/>
  <c r="D29"/>
  <c r="D28" s="1"/>
  <c r="D24"/>
  <c r="D22"/>
  <c r="I49"/>
  <c r="I48" s="1"/>
  <c r="F49"/>
  <c r="F48" s="1"/>
  <c r="I33"/>
  <c r="I32" s="1"/>
  <c r="I31" s="1"/>
  <c r="F33"/>
  <c r="F32" s="1"/>
  <c r="F31" s="1"/>
  <c r="I29"/>
  <c r="I28" s="1"/>
  <c r="F29"/>
  <c r="F28" s="1"/>
  <c r="F41" s="1"/>
  <c r="F40" s="1"/>
  <c r="F39" s="1"/>
  <c r="I24"/>
  <c r="F24"/>
  <c r="I22"/>
  <c r="F22"/>
  <c r="E21" l="1"/>
  <c r="K21"/>
  <c r="E33"/>
  <c r="E32" s="1"/>
  <c r="E31" s="1"/>
  <c r="D45"/>
  <c r="D44" s="1"/>
  <c r="D43" s="1"/>
  <c r="J21"/>
  <c r="H21"/>
  <c r="H32"/>
  <c r="H31" s="1"/>
  <c r="J27"/>
  <c r="G27"/>
  <c r="I45"/>
  <c r="I44" s="1"/>
  <c r="I43" s="1"/>
  <c r="F45"/>
  <c r="F44" s="1"/>
  <c r="F43" s="1"/>
  <c r="F38" s="1"/>
  <c r="D41"/>
  <c r="D40" s="1"/>
  <c r="D39" s="1"/>
  <c r="G21"/>
  <c r="K32"/>
  <c r="K31" s="1"/>
  <c r="K46"/>
  <c r="J45"/>
  <c r="J44" s="1"/>
  <c r="J43" s="1"/>
  <c r="J26"/>
  <c r="K29"/>
  <c r="K28" s="1"/>
  <c r="G26"/>
  <c r="H29"/>
  <c r="H28" s="1"/>
  <c r="D21"/>
  <c r="D26"/>
  <c r="D27"/>
  <c r="I27"/>
  <c r="I26"/>
  <c r="I21"/>
  <c r="F21"/>
  <c r="F27"/>
  <c r="F26"/>
  <c r="E27" l="1"/>
  <c r="E26"/>
  <c r="K45"/>
  <c r="K26"/>
  <c r="K27"/>
  <c r="K42"/>
  <c r="J41"/>
  <c r="J40" s="1"/>
  <c r="J39" s="1"/>
  <c r="J38" s="1"/>
  <c r="J54" s="1"/>
  <c r="G41"/>
  <c r="G40" s="1"/>
  <c r="G39" s="1"/>
  <c r="H42"/>
  <c r="H26"/>
  <c r="H27"/>
  <c r="G45"/>
  <c r="G44" s="1"/>
  <c r="G43" s="1"/>
  <c r="G38" s="1"/>
  <c r="G54" s="1"/>
  <c r="H46"/>
  <c r="D38"/>
  <c r="D54" s="1"/>
  <c r="I41"/>
  <c r="F54"/>
  <c r="K44" l="1"/>
  <c r="H45"/>
  <c r="K41"/>
  <c r="H41"/>
  <c r="I40"/>
  <c r="C29"/>
  <c r="C33"/>
  <c r="K43" l="1"/>
  <c r="H44"/>
  <c r="K40"/>
  <c r="H40"/>
  <c r="C32"/>
  <c r="I39"/>
  <c r="C49"/>
  <c r="C28"/>
  <c r="C24"/>
  <c r="C22"/>
  <c r="H43" l="1"/>
  <c r="K39"/>
  <c r="H39"/>
  <c r="I38"/>
  <c r="C31"/>
  <c r="C48"/>
  <c r="C21"/>
  <c r="K38" l="1"/>
  <c r="H38"/>
  <c r="C26"/>
  <c r="I54"/>
  <c r="E42"/>
  <c r="E46"/>
  <c r="C27"/>
  <c r="C45"/>
  <c r="E45" l="1"/>
  <c r="E41"/>
  <c r="K54"/>
  <c r="H54"/>
  <c r="C41"/>
  <c r="C44"/>
  <c r="E44" l="1"/>
  <c r="E40"/>
  <c r="C40"/>
  <c r="C43"/>
  <c r="E43" l="1"/>
  <c r="E39"/>
  <c r="C39"/>
  <c r="E38" l="1"/>
  <c r="C38"/>
  <c r="E54" l="1"/>
  <c r="C54"/>
</calcChain>
</file>

<file path=xl/sharedStrings.xml><?xml version="1.0" encoding="utf-8"?>
<sst xmlns="http://schemas.openxmlformats.org/spreadsheetml/2006/main" count="84" uniqueCount="77">
  <si>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</si>
  <si>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</si>
  <si>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</si>
  <si>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</si>
  <si>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</si>
  <si>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</si>
  <si>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</si>
  <si>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</si>
  <si>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</si>
  <si>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</si>
  <si>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</si>
  <si>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</si>
  <si>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</si>
  <si>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</si>
  <si>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</si>
  <si>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</si>
  <si>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</si>
  <si>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</si>
  <si>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</si>
  <si>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</si>
  <si>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</si>
  <si>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</si>
  <si>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</si>
  <si>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</si>
  <si>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</si>
  <si>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</si>
  <si>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</si>
  <si>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</si>
  <si>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</si>
  <si>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</si>
  <si>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</si>
  <si>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</si>
  <si>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</si>
  <si>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</si>
  <si>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</si>
  <si>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</si>
  <si>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</si>
  <si>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</si>
  <si>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</si>
  <si>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</si>
  <si>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</si>
  <si>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</si>
  <si>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</si>
  <si>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</si>
  <si>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</si>
  <si>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</si>
  <si>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</si>
  <si>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</si>
  <si>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</si>
  <si>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</si>
  <si>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</si>
  <si>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</si>
  <si>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</si>
  <si>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</si>
  <si>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</si>
  <si>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 xml:space="preserve">              к областному закону</t>
  </si>
  <si>
    <t>Источники финансирования дефицита областного бюджета на 2020 год и на плановый период 2021 года и направления профицита областного бюджета на плановый период 2022 года</t>
  </si>
  <si>
    <t>Предлагаемые изменения</t>
  </si>
  <si>
    <t>Сумма с учетом предлагаемых изменений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</si>
  <si>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</si>
  <si>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</si>
  <si>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</si>
  <si>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</si>
  <si>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</si>
  <si>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</si>
  <si>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Утверждено</t>
  </si>
  <si>
    <t xml:space="preserve">              от 13 декабря 2019 г.</t>
  </si>
  <si>
    <t xml:space="preserve">              "Приложение № 7</t>
  </si>
  <si>
    <t>"</t>
  </si>
  <si>
    <t xml:space="preserve">              № 188-13-ОЗ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</si>
  <si>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</si>
  <si>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</si>
  <si>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</si>
  <si>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</si>
  <si>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</si>
  <si>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</si>
  <si>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 xml:space="preserve">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</si>
</sst>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3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93">
    <xf numFmtId="0" fontId="0" fillId="0" borderId="0" xfId="0"/>
    <xf numFmtId="0" fontId="10" fillId="0" borderId="1" xfId="0" applyFont="1" applyFill="1" applyBorder="1" applyAlignment="1">
      <alignment vertical="center" wrapText="1"/>
    </xf>
    <xf numFmtId="164" fontId="0" fillId="0" borderId="2" xfId="0" applyNumberForma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vertical="center"/>
    </xf>
    <xf numFmtId="164" fontId="0" fillId="0" borderId="34" xfId="0" applyNumberForma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164" fontId="8" fillId="0" borderId="38" xfId="0" applyNumberFormat="1" applyFont="1" applyFill="1" applyBorder="1" applyAlignment="1">
      <alignment vertical="center"/>
    </xf>
    <xf numFmtId="164" fontId="8" fillId="0" borderId="39" xfId="0" applyNumberFormat="1" applyFont="1" applyFill="1" applyBorder="1" applyAlignment="1">
      <alignment vertical="center"/>
    </xf>
    <xf numFmtId="164" fontId="0" fillId="0" borderId="31" xfId="0" applyNumberForma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164" fontId="0" fillId="0" borderId="40" xfId="0" applyNumberForma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49" fontId="12" fillId="0" borderId="42" xfId="0" applyNumberFormat="1" applyFont="1" applyFill="1" applyBorder="1" applyAlignment="1">
      <alignment horizontal="center" vertical="center" wrapText="1"/>
    </xf>
    <xf numFmtId="49" fontId="12" fillId="0" borderId="43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/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view="pageBreakPreview" topLeftCell="A8" zoomScaleNormal="100" zoomScaleSheetLayoutView="100" workbookViewId="0">
      <selection activeCell="A8" sqref="A1:XFD1048576"/>
    </sheetView>
  </sheetViews>
  <sheetFormatPr defaultColWidth="9.140625" defaultRowHeight="12.75"/>
  <cols>
    <col min="1" max="1" width="78.7109375" style="3" customWidth="1"/>
    <col min="2" max="2" width="25.5703125" style="3" customWidth="1"/>
    <col min="3" max="3" width="16.5703125" style="3" hidden="1" customWidth="1"/>
    <col min="4" max="4" width="15.42578125" style="3" hidden="1" customWidth="1"/>
    <col min="5" max="5" width="16.85546875" style="3" customWidth="1"/>
    <col min="6" max="7" width="16.85546875" style="3" hidden="1" customWidth="1"/>
    <col min="8" max="8" width="16.85546875" style="3" customWidth="1"/>
    <col min="9" max="9" width="16" style="3" hidden="1" customWidth="1"/>
    <col min="10" max="10" width="15.28515625" style="3" hidden="1" customWidth="1"/>
    <col min="11" max="11" width="16.5703125" style="3" customWidth="1"/>
    <col min="12" max="12" width="1.140625" style="3" customWidth="1"/>
    <col min="13" max="16384" width="9.140625" style="3"/>
  </cols>
  <sheetData>
    <row r="1" spans="1:11">
      <c r="H1" s="15" t="s">
        <v>76</v>
      </c>
    </row>
    <row r="2" spans="1:11">
      <c r="H2" s="17" t="s">
        <v>55</v>
      </c>
    </row>
    <row r="5" spans="1:11">
      <c r="H5" s="63"/>
      <c r="I5" s="17"/>
      <c r="J5" s="63"/>
      <c r="K5" s="63"/>
    </row>
    <row r="6" spans="1:11">
      <c r="H6" s="15"/>
      <c r="I6" s="17"/>
      <c r="J6" s="63"/>
      <c r="K6" s="63"/>
    </row>
    <row r="7" spans="1:11">
      <c r="H7" s="15"/>
      <c r="I7" s="17"/>
      <c r="J7" s="63"/>
      <c r="K7" s="63"/>
    </row>
    <row r="8" spans="1:11">
      <c r="B8" s="17"/>
      <c r="C8" s="17"/>
      <c r="F8" s="17"/>
      <c r="G8" s="17"/>
      <c r="H8" s="15" t="s">
        <v>67</v>
      </c>
      <c r="I8" s="17"/>
      <c r="J8" s="63"/>
      <c r="K8" s="63"/>
    </row>
    <row r="9" spans="1:11">
      <c r="B9" s="15"/>
      <c r="C9" s="15"/>
      <c r="F9" s="15"/>
      <c r="G9" s="15"/>
      <c r="H9" s="15" t="s">
        <v>55</v>
      </c>
      <c r="I9" s="17"/>
      <c r="J9" s="17"/>
      <c r="K9" s="17"/>
    </row>
    <row r="10" spans="1:11">
      <c r="B10" s="15"/>
      <c r="C10" s="15"/>
      <c r="F10" s="15"/>
      <c r="G10" s="15"/>
      <c r="H10" s="15" t="s">
        <v>66</v>
      </c>
      <c r="I10" s="17"/>
      <c r="J10" s="17"/>
      <c r="K10" s="17"/>
    </row>
    <row r="11" spans="1:11">
      <c r="B11" s="15"/>
      <c r="C11" s="15"/>
      <c r="F11" s="15"/>
      <c r="G11" s="15"/>
      <c r="H11" s="15" t="s">
        <v>69</v>
      </c>
      <c r="I11" s="17"/>
      <c r="J11" s="17"/>
      <c r="K11" s="17"/>
    </row>
    <row r="12" spans="1:11">
      <c r="B12" s="14"/>
      <c r="H12" s="15"/>
      <c r="I12" s="17"/>
      <c r="J12" s="63"/>
      <c r="K12" s="63"/>
    </row>
    <row r="13" spans="1:11">
      <c r="B13" s="14"/>
      <c r="H13" s="63"/>
      <c r="I13" s="63"/>
      <c r="J13" s="63"/>
      <c r="K13" s="63"/>
    </row>
    <row r="14" spans="1:11">
      <c r="B14" s="14"/>
      <c r="H14" s="63"/>
      <c r="I14" s="63"/>
      <c r="J14" s="63"/>
      <c r="K14" s="63"/>
    </row>
    <row r="15" spans="1:11" ht="36" customHeight="1">
      <c r="A15" s="80" t="s">
        <v>56</v>
      </c>
      <c r="B15" s="80"/>
      <c r="C15" s="80"/>
      <c r="D15" s="80"/>
      <c r="E15" s="80"/>
      <c r="F15" s="80"/>
      <c r="G15" s="80"/>
      <c r="H15" s="80"/>
      <c r="I15" s="80"/>
      <c r="J15" s="92"/>
      <c r="K15" s="92"/>
    </row>
    <row r="16" spans="1:11" ht="14.25" customHeight="1">
      <c r="A16" s="4"/>
      <c r="B16" s="4"/>
      <c r="C16" s="4"/>
      <c r="D16" s="5"/>
      <c r="E16" s="5"/>
      <c r="F16" s="5"/>
      <c r="G16" s="5"/>
      <c r="H16" s="5"/>
    </row>
    <row r="17" spans="1:11" ht="18.95" customHeight="1">
      <c r="A17" s="81" t="s">
        <v>0</v>
      </c>
      <c r="B17" s="81" t="s">
        <v>38</v>
      </c>
      <c r="C17" s="83" t="s">
        <v>49</v>
      </c>
      <c r="D17" s="84"/>
      <c r="E17" s="84"/>
      <c r="F17" s="84"/>
      <c r="G17" s="84"/>
      <c r="H17" s="84"/>
      <c r="I17" s="84"/>
      <c r="J17" s="85"/>
      <c r="K17" s="86"/>
    </row>
    <row r="18" spans="1:11" ht="25.5" customHeight="1">
      <c r="A18" s="82"/>
      <c r="B18" s="82"/>
      <c r="C18" s="87" t="s">
        <v>52</v>
      </c>
      <c r="D18" s="88"/>
      <c r="E18" s="89"/>
      <c r="F18" s="90" t="s">
        <v>53</v>
      </c>
      <c r="G18" s="88"/>
      <c r="H18" s="89"/>
      <c r="I18" s="90" t="s">
        <v>54</v>
      </c>
      <c r="J18" s="88"/>
      <c r="K18" s="91"/>
    </row>
    <row r="19" spans="1:11" ht="39.75" hidden="1" customHeight="1">
      <c r="A19" s="31"/>
      <c r="B19" s="31"/>
      <c r="C19" s="32" t="s">
        <v>65</v>
      </c>
      <c r="D19" s="72" t="s">
        <v>57</v>
      </c>
      <c r="E19" s="33" t="s">
        <v>58</v>
      </c>
      <c r="F19" s="33" t="s">
        <v>65</v>
      </c>
      <c r="G19" s="33" t="s">
        <v>57</v>
      </c>
      <c r="H19" s="33" t="s">
        <v>58</v>
      </c>
      <c r="I19" s="33" t="s">
        <v>65</v>
      </c>
      <c r="J19" s="33" t="s">
        <v>57</v>
      </c>
      <c r="K19" s="71" t="s">
        <v>58</v>
      </c>
    </row>
    <row r="20" spans="1:11">
      <c r="A20" s="6">
        <v>1</v>
      </c>
      <c r="B20" s="6">
        <v>2</v>
      </c>
      <c r="C20" s="39">
        <v>3</v>
      </c>
      <c r="D20" s="47"/>
      <c r="E20" s="40">
        <v>3</v>
      </c>
      <c r="F20" s="40">
        <v>4</v>
      </c>
      <c r="G20" s="40"/>
      <c r="H20" s="40">
        <v>4</v>
      </c>
      <c r="I20" s="40">
        <v>5</v>
      </c>
      <c r="J20" s="40"/>
      <c r="K20" s="41">
        <v>5</v>
      </c>
    </row>
    <row r="21" spans="1:11" ht="28.15" customHeight="1">
      <c r="A21" s="34" t="s">
        <v>1</v>
      </c>
      <c r="B21" s="35" t="s">
        <v>2</v>
      </c>
      <c r="C21" s="36">
        <f>C22-C24</f>
        <v>7335599.5</v>
      </c>
      <c r="D21" s="48">
        <f>D22-D24</f>
        <v>0</v>
      </c>
      <c r="E21" s="37">
        <f>E22-E24</f>
        <v>7335599.5</v>
      </c>
      <c r="F21" s="37">
        <f t="shared" ref="F21:I21" si="0">F22-F24</f>
        <v>2993851.6999999993</v>
      </c>
      <c r="G21" s="37">
        <f>G22-G24</f>
        <v>0</v>
      </c>
      <c r="H21" s="37">
        <f>H22-H24</f>
        <v>2993851.6999999993</v>
      </c>
      <c r="I21" s="37">
        <f t="shared" si="0"/>
        <v>2234700</v>
      </c>
      <c r="J21" s="37">
        <f>J22-J24</f>
        <v>0</v>
      </c>
      <c r="K21" s="38">
        <f>K22-K24</f>
        <v>2234700</v>
      </c>
    </row>
    <row r="22" spans="1:11" ht="21" customHeight="1">
      <c r="A22" s="20" t="s">
        <v>3</v>
      </c>
      <c r="B22" s="7" t="s">
        <v>4</v>
      </c>
      <c r="C22" s="25">
        <f>C23</f>
        <v>22835599.5</v>
      </c>
      <c r="D22" s="49">
        <f>D23</f>
        <v>0</v>
      </c>
      <c r="E22" s="26">
        <f>E23</f>
        <v>22835599.5</v>
      </c>
      <c r="F22" s="26">
        <f t="shared" ref="F22:I22" si="1">F23</f>
        <v>16093795.699999999</v>
      </c>
      <c r="G22" s="26">
        <f>G23</f>
        <v>0</v>
      </c>
      <c r="H22" s="26">
        <f>H23</f>
        <v>16093795.699999999</v>
      </c>
      <c r="I22" s="26">
        <f t="shared" si="1"/>
        <v>4734700</v>
      </c>
      <c r="J22" s="26">
        <f>J23</f>
        <v>0</v>
      </c>
      <c r="K22" s="2">
        <f>K23</f>
        <v>4734700</v>
      </c>
    </row>
    <row r="23" spans="1:11" ht="28.5" customHeight="1">
      <c r="A23" s="8" t="s">
        <v>39</v>
      </c>
      <c r="B23" s="7" t="s">
        <v>5</v>
      </c>
      <c r="C23" s="25">
        <v>22835599.5</v>
      </c>
      <c r="D23" s="49"/>
      <c r="E23" s="26">
        <f>C23+D23</f>
        <v>22835599.5</v>
      </c>
      <c r="F23" s="26">
        <v>16093795.699999999</v>
      </c>
      <c r="G23" s="26"/>
      <c r="H23" s="26">
        <f>F23+G23</f>
        <v>16093795.699999999</v>
      </c>
      <c r="I23" s="26">
        <v>4734700</v>
      </c>
      <c r="J23" s="26"/>
      <c r="K23" s="2">
        <f>I23+J23</f>
        <v>4734700</v>
      </c>
    </row>
    <row r="24" spans="1:11" ht="30.75" customHeight="1">
      <c r="A24" s="20" t="s">
        <v>6</v>
      </c>
      <c r="B24" s="7" t="s">
        <v>7</v>
      </c>
      <c r="C24" s="25">
        <f>C25</f>
        <v>15500000</v>
      </c>
      <c r="D24" s="49">
        <f>D25</f>
        <v>0</v>
      </c>
      <c r="E24" s="26">
        <f>E25</f>
        <v>15500000</v>
      </c>
      <c r="F24" s="26">
        <f t="shared" ref="F24:I24" si="2">F25</f>
        <v>13099944</v>
      </c>
      <c r="G24" s="26">
        <f>G25</f>
        <v>0</v>
      </c>
      <c r="H24" s="26">
        <f>H25</f>
        <v>13099944</v>
      </c>
      <c r="I24" s="26">
        <f t="shared" si="2"/>
        <v>2500000</v>
      </c>
      <c r="J24" s="26">
        <f>J25</f>
        <v>0</v>
      </c>
      <c r="K24" s="2">
        <f>K25</f>
        <v>2500000</v>
      </c>
    </row>
    <row r="25" spans="1:11" ht="30" customHeight="1">
      <c r="A25" s="68" t="s">
        <v>40</v>
      </c>
      <c r="B25" s="12" t="s">
        <v>8</v>
      </c>
      <c r="C25" s="52">
        <v>15500000</v>
      </c>
      <c r="D25" s="69"/>
      <c r="E25" s="42">
        <f>C25+D25</f>
        <v>15500000</v>
      </c>
      <c r="F25" s="42">
        <v>13099944</v>
      </c>
      <c r="G25" s="42"/>
      <c r="H25" s="42">
        <f>F25+G25</f>
        <v>13099944</v>
      </c>
      <c r="I25" s="42">
        <v>2500000</v>
      </c>
      <c r="J25" s="42"/>
      <c r="K25" s="43">
        <f>I25+J25</f>
        <v>2500000</v>
      </c>
    </row>
    <row r="26" spans="1:11" ht="25.5" customHeight="1">
      <c r="A26" s="18" t="s">
        <v>59</v>
      </c>
      <c r="B26" s="21" t="s">
        <v>9</v>
      </c>
      <c r="C26" s="53">
        <f>C28-C31</f>
        <v>-1154948.299999997</v>
      </c>
      <c r="D26" s="70">
        <f>D28-D31</f>
        <v>0</v>
      </c>
      <c r="E26" s="54">
        <f>E28-E31</f>
        <v>-1154948.299999997</v>
      </c>
      <c r="F26" s="54">
        <f t="shared" ref="F26:I26" si="3">F28-F31</f>
        <v>-2309896.5999999978</v>
      </c>
      <c r="G26" s="54">
        <f>G28-G31</f>
        <v>0</v>
      </c>
      <c r="H26" s="54">
        <f>H28-H31</f>
        <v>-2309896.5999999978</v>
      </c>
      <c r="I26" s="54">
        <f t="shared" si="3"/>
        <v>-2309896.5999999978</v>
      </c>
      <c r="J26" s="54">
        <f>J28-J31</f>
        <v>0</v>
      </c>
      <c r="K26" s="55">
        <f>K28-K31</f>
        <v>-2309896.5999999978</v>
      </c>
    </row>
    <row r="27" spans="1:11" ht="32.25" customHeight="1">
      <c r="A27" s="20" t="s">
        <v>60</v>
      </c>
      <c r="B27" s="7" t="s">
        <v>33</v>
      </c>
      <c r="C27" s="27">
        <f>C28-C31</f>
        <v>-1154948.299999997</v>
      </c>
      <c r="D27" s="50">
        <f>D28-D31</f>
        <v>0</v>
      </c>
      <c r="E27" s="28">
        <f>E28-E31</f>
        <v>-1154948.299999997</v>
      </c>
      <c r="F27" s="28">
        <f t="shared" ref="F27:I27" si="4">F28-F31</f>
        <v>-2309896.5999999978</v>
      </c>
      <c r="G27" s="28">
        <f>G28-G31</f>
        <v>0</v>
      </c>
      <c r="H27" s="28">
        <f>H28-H31</f>
        <v>-2309896.5999999978</v>
      </c>
      <c r="I27" s="28">
        <f t="shared" si="4"/>
        <v>-2309896.5999999978</v>
      </c>
      <c r="J27" s="28">
        <f>J28-J31</f>
        <v>0</v>
      </c>
      <c r="K27" s="22">
        <f>K28-K31</f>
        <v>-2309896.5999999978</v>
      </c>
    </row>
    <row r="28" spans="1:11" ht="33" customHeight="1">
      <c r="A28" s="20" t="s">
        <v>61</v>
      </c>
      <c r="B28" s="7" t="s">
        <v>34</v>
      </c>
      <c r="C28" s="25">
        <f t="shared" ref="C28:E29" si="5">C29</f>
        <v>25904950.800000001</v>
      </c>
      <c r="D28" s="49">
        <f t="shared" si="5"/>
        <v>0</v>
      </c>
      <c r="E28" s="26">
        <f t="shared" si="5"/>
        <v>25904950.800000001</v>
      </c>
      <c r="F28" s="26">
        <f t="shared" ref="F28:I29" si="6">F29</f>
        <v>27944558.5</v>
      </c>
      <c r="G28" s="26">
        <f>G29</f>
        <v>0</v>
      </c>
      <c r="H28" s="26">
        <f>H29</f>
        <v>27944558.5</v>
      </c>
      <c r="I28" s="26">
        <f t="shared" si="6"/>
        <v>30343515.100000001</v>
      </c>
      <c r="J28" s="26">
        <f>J29</f>
        <v>0</v>
      </c>
      <c r="K28" s="2">
        <f>K29</f>
        <v>30343515.100000001</v>
      </c>
    </row>
    <row r="29" spans="1:11" ht="30.75" customHeight="1">
      <c r="A29" s="8" t="s">
        <v>62</v>
      </c>
      <c r="B29" s="7" t="s">
        <v>35</v>
      </c>
      <c r="C29" s="25">
        <f t="shared" si="5"/>
        <v>25904950.800000001</v>
      </c>
      <c r="D29" s="49">
        <f t="shared" si="5"/>
        <v>0</v>
      </c>
      <c r="E29" s="26">
        <f t="shared" si="5"/>
        <v>25904950.800000001</v>
      </c>
      <c r="F29" s="26">
        <f t="shared" si="6"/>
        <v>27944558.5</v>
      </c>
      <c r="G29" s="26">
        <f>G30</f>
        <v>0</v>
      </c>
      <c r="H29" s="26">
        <f>H30</f>
        <v>27944558.5</v>
      </c>
      <c r="I29" s="26">
        <f t="shared" si="6"/>
        <v>30343515.100000001</v>
      </c>
      <c r="J29" s="26">
        <f>J30</f>
        <v>0</v>
      </c>
      <c r="K29" s="2">
        <f>K30</f>
        <v>30343515.100000001</v>
      </c>
    </row>
    <row r="30" spans="1:11" ht="30" customHeight="1">
      <c r="A30" s="11" t="s">
        <v>50</v>
      </c>
      <c r="B30" s="7"/>
      <c r="C30" s="25">
        <v>25904950.800000001</v>
      </c>
      <c r="D30" s="49"/>
      <c r="E30" s="26">
        <f>C30+D30</f>
        <v>25904950.800000001</v>
      </c>
      <c r="F30" s="26">
        <v>27944558.5</v>
      </c>
      <c r="G30" s="26"/>
      <c r="H30" s="26">
        <f>F30+G30</f>
        <v>27944558.5</v>
      </c>
      <c r="I30" s="26">
        <v>30343515.100000001</v>
      </c>
      <c r="J30" s="26"/>
      <c r="K30" s="2">
        <f>I30+J30</f>
        <v>30343515.100000001</v>
      </c>
    </row>
    <row r="31" spans="1:11" ht="30.75" customHeight="1">
      <c r="A31" s="20" t="s">
        <v>63</v>
      </c>
      <c r="B31" s="7" t="s">
        <v>36</v>
      </c>
      <c r="C31" s="25">
        <f>C32</f>
        <v>27059899.099999998</v>
      </c>
      <c r="D31" s="49">
        <f>D32</f>
        <v>0</v>
      </c>
      <c r="E31" s="26">
        <f>E32</f>
        <v>27059899.099999998</v>
      </c>
      <c r="F31" s="26">
        <f t="shared" ref="F31:I31" si="7">F32</f>
        <v>30254455.099999998</v>
      </c>
      <c r="G31" s="26">
        <f>G32</f>
        <v>0</v>
      </c>
      <c r="H31" s="26">
        <f>H32</f>
        <v>30254455.099999998</v>
      </c>
      <c r="I31" s="26">
        <f t="shared" si="7"/>
        <v>32653411.699999999</v>
      </c>
      <c r="J31" s="26">
        <f>J32</f>
        <v>0</v>
      </c>
      <c r="K31" s="2">
        <f>K32</f>
        <v>32653411.699999999</v>
      </c>
    </row>
    <row r="32" spans="1:11" ht="31.5" customHeight="1">
      <c r="A32" s="8" t="s">
        <v>64</v>
      </c>
      <c r="B32" s="7" t="s">
        <v>37</v>
      </c>
      <c r="C32" s="25">
        <f>C33+C34+C35+C36+C37</f>
        <v>27059899.099999998</v>
      </c>
      <c r="D32" s="49">
        <f>D33+D34+D35+D36+D37</f>
        <v>0</v>
      </c>
      <c r="E32" s="26">
        <f>E33+E34+E35+E36+E37</f>
        <v>27059899.099999998</v>
      </c>
      <c r="F32" s="26">
        <f t="shared" ref="F32:I32" si="8">F33+F34+F35+F36+F37</f>
        <v>30254455.099999998</v>
      </c>
      <c r="G32" s="26">
        <f>G33+G34+G35+G36+G37</f>
        <v>0</v>
      </c>
      <c r="H32" s="26">
        <f>H33+H34+H35+H36+H37</f>
        <v>30254455.099999998</v>
      </c>
      <c r="I32" s="26">
        <f t="shared" si="8"/>
        <v>32653411.699999999</v>
      </c>
      <c r="J32" s="26">
        <f>J33+J34+J35+J36+J37</f>
        <v>0</v>
      </c>
      <c r="K32" s="2">
        <f>K33+K34+K35+K36+K37</f>
        <v>32653411.699999999</v>
      </c>
    </row>
    <row r="33" spans="1:11" ht="30" customHeight="1">
      <c r="A33" s="11" t="s">
        <v>51</v>
      </c>
      <c r="B33" s="7"/>
      <c r="C33" s="25">
        <f>C30</f>
        <v>25904950.800000001</v>
      </c>
      <c r="D33" s="49">
        <f>D30</f>
        <v>0</v>
      </c>
      <c r="E33" s="26">
        <f>E30</f>
        <v>25904950.800000001</v>
      </c>
      <c r="F33" s="26">
        <f t="shared" ref="F33:I33" si="9">F30</f>
        <v>27944558.5</v>
      </c>
      <c r="G33" s="26">
        <f>G30</f>
        <v>0</v>
      </c>
      <c r="H33" s="26">
        <f>H30</f>
        <v>27944558.5</v>
      </c>
      <c r="I33" s="26">
        <f t="shared" si="9"/>
        <v>30343515.100000001</v>
      </c>
      <c r="J33" s="26">
        <f>J30</f>
        <v>0</v>
      </c>
      <c r="K33" s="2">
        <f>K30</f>
        <v>30343515.100000001</v>
      </c>
    </row>
    <row r="34" spans="1:11" ht="69.75" customHeight="1">
      <c r="A34" s="11" t="s">
        <v>45</v>
      </c>
      <c r="B34" s="7"/>
      <c r="C34" s="29">
        <v>30000</v>
      </c>
      <c r="D34" s="51"/>
      <c r="E34" s="30">
        <f>C34+D34</f>
        <v>30000</v>
      </c>
      <c r="F34" s="30">
        <v>60000</v>
      </c>
      <c r="G34" s="30"/>
      <c r="H34" s="30">
        <f>F34+G34</f>
        <v>60000</v>
      </c>
      <c r="I34" s="30">
        <v>60000</v>
      </c>
      <c r="J34" s="30"/>
      <c r="K34" s="16">
        <f>I34+J34</f>
        <v>60000</v>
      </c>
    </row>
    <row r="35" spans="1:11" ht="68.25" customHeight="1">
      <c r="A35" s="11" t="s">
        <v>46</v>
      </c>
      <c r="B35" s="7"/>
      <c r="C35" s="29">
        <v>507648.4</v>
      </c>
      <c r="D35" s="51"/>
      <c r="E35" s="30">
        <f t="shared" ref="E35:E37" si="10">C35+D35</f>
        <v>507648.4</v>
      </c>
      <c r="F35" s="30">
        <v>1015296.8</v>
      </c>
      <c r="G35" s="30"/>
      <c r="H35" s="30">
        <f t="shared" ref="H35:H37" si="11">F35+G35</f>
        <v>1015296.8</v>
      </c>
      <c r="I35" s="30">
        <v>1015296.8</v>
      </c>
      <c r="J35" s="30"/>
      <c r="K35" s="16">
        <f t="shared" ref="K35:K37" si="12">I35+J35</f>
        <v>1015296.8</v>
      </c>
    </row>
    <row r="36" spans="1:11" ht="72" customHeight="1">
      <c r="A36" s="11" t="s">
        <v>47</v>
      </c>
      <c r="B36" s="7"/>
      <c r="C36" s="29">
        <v>579939.19999999995</v>
      </c>
      <c r="D36" s="51"/>
      <c r="E36" s="30">
        <f t="shared" si="10"/>
        <v>579939.19999999995</v>
      </c>
      <c r="F36" s="30">
        <v>1159878.3999999999</v>
      </c>
      <c r="G36" s="30"/>
      <c r="H36" s="30">
        <f t="shared" si="11"/>
        <v>1159878.3999999999</v>
      </c>
      <c r="I36" s="30">
        <v>1159878.3999999999</v>
      </c>
      <c r="J36" s="30"/>
      <c r="K36" s="16">
        <f t="shared" si="12"/>
        <v>1159878.3999999999</v>
      </c>
    </row>
    <row r="37" spans="1:11" ht="67.5" customHeight="1">
      <c r="A37" s="11" t="s">
        <v>48</v>
      </c>
      <c r="B37" s="7"/>
      <c r="C37" s="56">
        <v>37360.699999999997</v>
      </c>
      <c r="D37" s="62"/>
      <c r="E37" s="57">
        <f t="shared" si="10"/>
        <v>37360.699999999997</v>
      </c>
      <c r="F37" s="57">
        <v>74721.399999999994</v>
      </c>
      <c r="G37" s="57"/>
      <c r="H37" s="57">
        <f t="shared" si="11"/>
        <v>74721.399999999994</v>
      </c>
      <c r="I37" s="57">
        <v>74721.399999999994</v>
      </c>
      <c r="J37" s="57"/>
      <c r="K37" s="58">
        <f t="shared" si="12"/>
        <v>74721.399999999994</v>
      </c>
    </row>
    <row r="38" spans="1:11" ht="23.25" customHeight="1">
      <c r="A38" s="18" t="s">
        <v>41</v>
      </c>
      <c r="B38" s="19" t="s">
        <v>10</v>
      </c>
      <c r="C38" s="36">
        <f>C43-C39</f>
        <v>829796.70000001788</v>
      </c>
      <c r="D38" s="48">
        <f>D43-D39</f>
        <v>5047733.5</v>
      </c>
      <c r="E38" s="37">
        <f>E43-E39</f>
        <v>5877530.2000000179</v>
      </c>
      <c r="F38" s="37">
        <f t="shared" ref="F38:I38" si="13">F43-F39</f>
        <v>773940.79999998212</v>
      </c>
      <c r="G38" s="37">
        <f>G43-G39</f>
        <v>0</v>
      </c>
      <c r="H38" s="37">
        <f>H43-H39</f>
        <v>773940.79999998212</v>
      </c>
      <c r="I38" s="37">
        <f t="shared" si="13"/>
        <v>0</v>
      </c>
      <c r="J38" s="37">
        <f>J43-J39</f>
        <v>0</v>
      </c>
      <c r="K38" s="38">
        <f>K43-K39</f>
        <v>0</v>
      </c>
    </row>
    <row r="39" spans="1:11" ht="15.75" customHeight="1">
      <c r="A39" s="20" t="s">
        <v>11</v>
      </c>
      <c r="B39" s="23" t="s">
        <v>12</v>
      </c>
      <c r="C39" s="25">
        <f t="shared" ref="C39:K41" si="14">C40</f>
        <v>143277897.90000001</v>
      </c>
      <c r="D39" s="49">
        <f t="shared" si="14"/>
        <v>1032644.5</v>
      </c>
      <c r="E39" s="26">
        <f t="shared" si="14"/>
        <v>144310542.40000001</v>
      </c>
      <c r="F39" s="26">
        <f t="shared" si="14"/>
        <v>141431705.70000002</v>
      </c>
      <c r="G39" s="26">
        <f t="shared" si="14"/>
        <v>779999.7</v>
      </c>
      <c r="H39" s="26">
        <f t="shared" si="14"/>
        <v>142211705.40000001</v>
      </c>
      <c r="I39" s="26">
        <f t="shared" si="14"/>
        <v>138305640.10000002</v>
      </c>
      <c r="J39" s="26">
        <f t="shared" si="14"/>
        <v>880000</v>
      </c>
      <c r="K39" s="2">
        <f t="shared" si="14"/>
        <v>139185640.10000002</v>
      </c>
    </row>
    <row r="40" spans="1:11" ht="16.5" customHeight="1">
      <c r="A40" s="20" t="s">
        <v>13</v>
      </c>
      <c r="B40" s="7" t="s">
        <v>14</v>
      </c>
      <c r="C40" s="25">
        <f t="shared" si="14"/>
        <v>143277897.90000001</v>
      </c>
      <c r="D40" s="49">
        <f t="shared" si="14"/>
        <v>1032644.5</v>
      </c>
      <c r="E40" s="26">
        <f t="shared" si="14"/>
        <v>144310542.40000001</v>
      </c>
      <c r="F40" s="26">
        <f t="shared" si="14"/>
        <v>141431705.70000002</v>
      </c>
      <c r="G40" s="26">
        <f t="shared" si="14"/>
        <v>779999.7</v>
      </c>
      <c r="H40" s="26">
        <f t="shared" si="14"/>
        <v>142211705.40000001</v>
      </c>
      <c r="I40" s="26">
        <f t="shared" si="14"/>
        <v>138305640.10000002</v>
      </c>
      <c r="J40" s="26">
        <f t="shared" si="14"/>
        <v>880000</v>
      </c>
      <c r="K40" s="2">
        <f t="shared" si="14"/>
        <v>139185640.10000002</v>
      </c>
    </row>
    <row r="41" spans="1:11" ht="15" customHeight="1">
      <c r="A41" s="20" t="s">
        <v>15</v>
      </c>
      <c r="B41" s="7" t="s">
        <v>16</v>
      </c>
      <c r="C41" s="25">
        <f t="shared" si="14"/>
        <v>143277897.90000001</v>
      </c>
      <c r="D41" s="49">
        <f t="shared" si="14"/>
        <v>1032644.5</v>
      </c>
      <c r="E41" s="26">
        <f t="shared" si="14"/>
        <v>144310542.40000001</v>
      </c>
      <c r="F41" s="26">
        <f t="shared" si="14"/>
        <v>141431705.70000002</v>
      </c>
      <c r="G41" s="26">
        <f t="shared" si="14"/>
        <v>779999.7</v>
      </c>
      <c r="H41" s="26">
        <f t="shared" si="14"/>
        <v>142211705.40000001</v>
      </c>
      <c r="I41" s="26">
        <f t="shared" si="14"/>
        <v>138305640.10000002</v>
      </c>
      <c r="J41" s="26">
        <f t="shared" si="14"/>
        <v>880000</v>
      </c>
      <c r="K41" s="2">
        <f t="shared" si="14"/>
        <v>139185640.10000002</v>
      </c>
    </row>
    <row r="42" spans="1:11" ht="27" customHeight="1">
      <c r="A42" s="8" t="s">
        <v>42</v>
      </c>
      <c r="B42" s="7" t="s">
        <v>17</v>
      </c>
      <c r="C42" s="25">
        <v>143277897.90000001</v>
      </c>
      <c r="D42" s="49">
        <f>206994.2+811269.2+25000+9830.6-20449.5+D23+D28+D48</f>
        <v>1032644.5</v>
      </c>
      <c r="E42" s="26">
        <f>C42+D42</f>
        <v>144310542.40000001</v>
      </c>
      <c r="F42" s="26">
        <v>141431705.70000002</v>
      </c>
      <c r="G42" s="26">
        <f>780000-0.3+G23+G28+G48</f>
        <v>779999.7</v>
      </c>
      <c r="H42" s="26">
        <f>F42+G42</f>
        <v>142211705.40000001</v>
      </c>
      <c r="I42" s="26">
        <v>138305640.10000002</v>
      </c>
      <c r="J42" s="26">
        <f>880000+J23+J28+J48</f>
        <v>880000</v>
      </c>
      <c r="K42" s="2">
        <f>I42+J42</f>
        <v>139185640.10000002</v>
      </c>
    </row>
    <row r="43" spans="1:11" ht="16.5" customHeight="1">
      <c r="A43" s="20" t="s">
        <v>18</v>
      </c>
      <c r="B43" s="7" t="s">
        <v>19</v>
      </c>
      <c r="C43" s="25">
        <f t="shared" ref="C43:K45" si="15">C44</f>
        <v>144107694.60000002</v>
      </c>
      <c r="D43" s="49">
        <f t="shared" si="15"/>
        <v>6080378</v>
      </c>
      <c r="E43" s="26">
        <f t="shared" si="15"/>
        <v>150188072.60000002</v>
      </c>
      <c r="F43" s="26">
        <f t="shared" si="15"/>
        <v>142205646.5</v>
      </c>
      <c r="G43" s="26">
        <f t="shared" si="15"/>
        <v>779999.7</v>
      </c>
      <c r="H43" s="26">
        <f t="shared" si="15"/>
        <v>142985646.19999999</v>
      </c>
      <c r="I43" s="26">
        <f t="shared" si="15"/>
        <v>138305640.09999999</v>
      </c>
      <c r="J43" s="26">
        <f t="shared" si="15"/>
        <v>880000</v>
      </c>
      <c r="K43" s="2">
        <f t="shared" si="15"/>
        <v>139185640.09999999</v>
      </c>
    </row>
    <row r="44" spans="1:11" ht="17.25" customHeight="1">
      <c r="A44" s="20" t="s">
        <v>20</v>
      </c>
      <c r="B44" s="7" t="s">
        <v>21</v>
      </c>
      <c r="C44" s="25">
        <f t="shared" si="15"/>
        <v>144107694.60000002</v>
      </c>
      <c r="D44" s="49">
        <f t="shared" si="15"/>
        <v>6080378</v>
      </c>
      <c r="E44" s="26">
        <f t="shared" si="15"/>
        <v>150188072.60000002</v>
      </c>
      <c r="F44" s="26">
        <f t="shared" si="15"/>
        <v>142205646.5</v>
      </c>
      <c r="G44" s="26">
        <f t="shared" si="15"/>
        <v>779999.7</v>
      </c>
      <c r="H44" s="26">
        <f t="shared" si="15"/>
        <v>142985646.19999999</v>
      </c>
      <c r="I44" s="26">
        <f t="shared" si="15"/>
        <v>138305640.09999999</v>
      </c>
      <c r="J44" s="26">
        <f t="shared" si="15"/>
        <v>880000</v>
      </c>
      <c r="K44" s="2">
        <f t="shared" si="15"/>
        <v>139185640.09999999</v>
      </c>
    </row>
    <row r="45" spans="1:11" ht="18" customHeight="1">
      <c r="A45" s="20" t="s">
        <v>22</v>
      </c>
      <c r="B45" s="7" t="s">
        <v>23</v>
      </c>
      <c r="C45" s="25">
        <f t="shared" si="15"/>
        <v>144107694.60000002</v>
      </c>
      <c r="D45" s="49">
        <f t="shared" si="15"/>
        <v>6080378</v>
      </c>
      <c r="E45" s="26">
        <f t="shared" si="15"/>
        <v>150188072.60000002</v>
      </c>
      <c r="F45" s="26">
        <f t="shared" si="15"/>
        <v>142205646.5</v>
      </c>
      <c r="G45" s="26">
        <f t="shared" si="15"/>
        <v>779999.7</v>
      </c>
      <c r="H45" s="26">
        <f t="shared" si="15"/>
        <v>142985646.19999999</v>
      </c>
      <c r="I45" s="26">
        <f t="shared" si="15"/>
        <v>138305640.09999999</v>
      </c>
      <c r="J45" s="26">
        <f t="shared" si="15"/>
        <v>880000</v>
      </c>
      <c r="K45" s="2">
        <f t="shared" si="15"/>
        <v>139185640.09999999</v>
      </c>
    </row>
    <row r="46" spans="1:11" ht="29.25" customHeight="1">
      <c r="A46" s="9" t="s">
        <v>43</v>
      </c>
      <c r="B46" s="10" t="s">
        <v>24</v>
      </c>
      <c r="C46" s="56">
        <v>144107694.60000002</v>
      </c>
      <c r="D46" s="62">
        <f>4945950.8+811269.2+25000+9830.6-20449.5+D24+D31-D51</f>
        <v>6080378</v>
      </c>
      <c r="E46" s="57">
        <f>C46+D46</f>
        <v>150188072.60000002</v>
      </c>
      <c r="F46" s="57">
        <v>142205646.5</v>
      </c>
      <c r="G46" s="57">
        <f>780000-0.3+G24+G31-G51</f>
        <v>779999.7</v>
      </c>
      <c r="H46" s="57">
        <f>F46+G46</f>
        <v>142985646.19999999</v>
      </c>
      <c r="I46" s="57">
        <v>138305640.09999999</v>
      </c>
      <c r="J46" s="57">
        <f>880000+J24+J31-J51</f>
        <v>880000</v>
      </c>
      <c r="K46" s="58">
        <f>I46+J46</f>
        <v>139185640.09999999</v>
      </c>
    </row>
    <row r="47" spans="1:11" ht="21.75" customHeight="1">
      <c r="A47" s="59" t="s">
        <v>25</v>
      </c>
      <c r="B47" s="66" t="s">
        <v>26</v>
      </c>
      <c r="C47" s="44">
        <f>C48+C51</f>
        <v>1282495</v>
      </c>
      <c r="D47" s="67">
        <f t="shared" ref="D47:K47" si="16">D48+D51</f>
        <v>-308776.90000000002</v>
      </c>
      <c r="E47" s="45">
        <f t="shared" si="16"/>
        <v>973718.1</v>
      </c>
      <c r="F47" s="60">
        <f t="shared" si="16"/>
        <v>0</v>
      </c>
      <c r="G47" s="60">
        <f t="shared" si="16"/>
        <v>0</v>
      </c>
      <c r="H47" s="60">
        <f t="shared" si="16"/>
        <v>0</v>
      </c>
      <c r="I47" s="60">
        <f t="shared" si="16"/>
        <v>0</v>
      </c>
      <c r="J47" s="60">
        <f t="shared" si="16"/>
        <v>0</v>
      </c>
      <c r="K47" s="61">
        <f t="shared" si="16"/>
        <v>0</v>
      </c>
    </row>
    <row r="48" spans="1:11" ht="31.5" customHeight="1">
      <c r="A48" s="18" t="s">
        <v>27</v>
      </c>
      <c r="B48" s="65" t="s">
        <v>28</v>
      </c>
      <c r="C48" s="36">
        <f t="shared" ref="C48:K49" si="17">C49</f>
        <v>1282495</v>
      </c>
      <c r="D48" s="48">
        <f t="shared" si="17"/>
        <v>0</v>
      </c>
      <c r="E48" s="37">
        <f t="shared" si="17"/>
        <v>1282495</v>
      </c>
      <c r="F48" s="37">
        <f t="shared" si="17"/>
        <v>0</v>
      </c>
      <c r="G48" s="37">
        <f t="shared" si="17"/>
        <v>0</v>
      </c>
      <c r="H48" s="37">
        <f t="shared" si="17"/>
        <v>0</v>
      </c>
      <c r="I48" s="37">
        <f t="shared" si="17"/>
        <v>0</v>
      </c>
      <c r="J48" s="37">
        <f t="shared" si="17"/>
        <v>0</v>
      </c>
      <c r="K48" s="38">
        <f t="shared" si="17"/>
        <v>0</v>
      </c>
    </row>
    <row r="49" spans="1:12" ht="34.5" customHeight="1">
      <c r="A49" s="24" t="s">
        <v>29</v>
      </c>
      <c r="B49" s="12" t="s">
        <v>30</v>
      </c>
      <c r="C49" s="25">
        <f t="shared" si="17"/>
        <v>1282495</v>
      </c>
      <c r="D49" s="49">
        <f t="shared" si="17"/>
        <v>0</v>
      </c>
      <c r="E49" s="26">
        <f t="shared" si="17"/>
        <v>1282495</v>
      </c>
      <c r="F49" s="26">
        <f t="shared" si="17"/>
        <v>0</v>
      </c>
      <c r="G49" s="26">
        <f t="shared" si="17"/>
        <v>0</v>
      </c>
      <c r="H49" s="26">
        <f t="shared" si="17"/>
        <v>0</v>
      </c>
      <c r="I49" s="26">
        <f t="shared" si="17"/>
        <v>0</v>
      </c>
      <c r="J49" s="26">
        <f t="shared" si="17"/>
        <v>0</v>
      </c>
      <c r="K49" s="2">
        <f t="shared" si="17"/>
        <v>0</v>
      </c>
    </row>
    <row r="50" spans="1:12" ht="30" customHeight="1">
      <c r="A50" s="9" t="s">
        <v>44</v>
      </c>
      <c r="B50" s="10" t="s">
        <v>31</v>
      </c>
      <c r="C50" s="56">
        <v>1282495</v>
      </c>
      <c r="D50" s="62"/>
      <c r="E50" s="57">
        <f>C50+D50</f>
        <v>1282495</v>
      </c>
      <c r="F50" s="57">
        <v>0</v>
      </c>
      <c r="G50" s="57"/>
      <c r="H50" s="57">
        <f>F50+G50</f>
        <v>0</v>
      </c>
      <c r="I50" s="57">
        <v>0</v>
      </c>
      <c r="J50" s="57"/>
      <c r="K50" s="58">
        <f>I50+J50</f>
        <v>0</v>
      </c>
    </row>
    <row r="51" spans="1:12" ht="30" customHeight="1">
      <c r="A51" s="34" t="s">
        <v>70</v>
      </c>
      <c r="B51" s="65" t="s">
        <v>71</v>
      </c>
      <c r="C51" s="76">
        <f>C52</f>
        <v>0</v>
      </c>
      <c r="D51" s="77">
        <f t="shared" ref="D51:K52" si="18">D52</f>
        <v>-308776.90000000002</v>
      </c>
      <c r="E51" s="78">
        <f t="shared" si="18"/>
        <v>-308776.90000000002</v>
      </c>
      <c r="F51" s="78">
        <f t="shared" si="18"/>
        <v>0</v>
      </c>
      <c r="G51" s="78">
        <f t="shared" si="18"/>
        <v>0</v>
      </c>
      <c r="H51" s="78">
        <f t="shared" si="18"/>
        <v>0</v>
      </c>
      <c r="I51" s="78">
        <f t="shared" si="18"/>
        <v>0</v>
      </c>
      <c r="J51" s="78">
        <f t="shared" si="18"/>
        <v>0</v>
      </c>
      <c r="K51" s="79">
        <f t="shared" si="18"/>
        <v>0</v>
      </c>
    </row>
    <row r="52" spans="1:12" ht="43.5" customHeight="1">
      <c r="A52" s="73" t="s">
        <v>72</v>
      </c>
      <c r="B52" s="74" t="s">
        <v>73</v>
      </c>
      <c r="C52" s="25">
        <f>C53</f>
        <v>0</v>
      </c>
      <c r="D52" s="49">
        <f t="shared" si="18"/>
        <v>-308776.90000000002</v>
      </c>
      <c r="E52" s="26">
        <f t="shared" si="18"/>
        <v>-308776.90000000002</v>
      </c>
      <c r="F52" s="26">
        <f t="shared" si="18"/>
        <v>0</v>
      </c>
      <c r="G52" s="26">
        <f t="shared" si="18"/>
        <v>0</v>
      </c>
      <c r="H52" s="26">
        <f t="shared" si="18"/>
        <v>0</v>
      </c>
      <c r="I52" s="26">
        <f t="shared" si="18"/>
        <v>0</v>
      </c>
      <c r="J52" s="26">
        <f t="shared" si="18"/>
        <v>0</v>
      </c>
      <c r="K52" s="2">
        <f t="shared" si="18"/>
        <v>0</v>
      </c>
    </row>
    <row r="53" spans="1:12" ht="30" customHeight="1">
      <c r="A53" s="9" t="s">
        <v>74</v>
      </c>
      <c r="B53" s="75" t="s">
        <v>75</v>
      </c>
      <c r="C53" s="25"/>
      <c r="D53" s="49">
        <v>-308776.90000000002</v>
      </c>
      <c r="E53" s="26">
        <f>C53+D53</f>
        <v>-308776.90000000002</v>
      </c>
      <c r="F53" s="26"/>
      <c r="G53" s="26"/>
      <c r="H53" s="26">
        <f>F53+G53</f>
        <v>0</v>
      </c>
      <c r="I53" s="26"/>
      <c r="J53" s="26"/>
      <c r="K53" s="2">
        <f>I53+J53</f>
        <v>0</v>
      </c>
    </row>
    <row r="54" spans="1:12" ht="25.5" customHeight="1">
      <c r="A54" s="1" t="s">
        <v>32</v>
      </c>
      <c r="B54" s="13"/>
      <c r="C54" s="44">
        <f>C21+C26+C38+C47</f>
        <v>8292942.9000000209</v>
      </c>
      <c r="D54" s="67">
        <f>D21+D26+D38+D47</f>
        <v>4738956.5999999996</v>
      </c>
      <c r="E54" s="45">
        <f>E21+E26+E38+E47</f>
        <v>13031899.50000002</v>
      </c>
      <c r="F54" s="45">
        <f t="shared" ref="F54:I54" si="19">F21+F26+F38+F47</f>
        <v>1457895.8999999836</v>
      </c>
      <c r="G54" s="45">
        <f>G21+G26+G38+G47</f>
        <v>0</v>
      </c>
      <c r="H54" s="45">
        <f>H21+H26+H38+H47</f>
        <v>1457895.8999999836</v>
      </c>
      <c r="I54" s="45">
        <f t="shared" si="19"/>
        <v>-75196.599999997765</v>
      </c>
      <c r="J54" s="45">
        <f>J21+J26+J38+J47</f>
        <v>0</v>
      </c>
      <c r="K54" s="46">
        <f>K21+K26+K38+K47</f>
        <v>-75196.599999997765</v>
      </c>
      <c r="L54" s="64" t="s">
        <v>68</v>
      </c>
    </row>
  </sheetData>
  <mergeCells count="7">
    <mergeCell ref="A15:K15"/>
    <mergeCell ref="B17:B18"/>
    <mergeCell ref="A17:A18"/>
    <mergeCell ref="C17:K17"/>
    <mergeCell ref="C18:E18"/>
    <mergeCell ref="F18:H18"/>
    <mergeCell ref="I18:K18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2020-03-06T10:57:29Z</cp:lastPrinted>
  <dcterms:created xsi:type="dcterms:W3CDTF">1996-10-08T23:32:33Z</dcterms:created>
  <dcterms:modified xsi:type="dcterms:W3CDTF">2020-03-10T06:27:15Z</dcterms:modified>
</cp:coreProperties>
</file>