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265" windowHeight="12060"/>
  </bookViews>
  <sheets>
    <sheet name="ПИТАНИЕ ОБ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/>
  <c r="C35" l="1"/>
  <c r="G34"/>
  <c r="E34"/>
  <c r="D34"/>
  <c r="G33"/>
  <c r="E33"/>
  <c r="D33"/>
  <c r="G32"/>
  <c r="B32"/>
  <c r="D32" s="1"/>
  <c r="G31"/>
  <c r="B31"/>
  <c r="E31" s="1"/>
  <c r="G30"/>
  <c r="B30"/>
  <c r="D30" s="1"/>
  <c r="G29"/>
  <c r="B29"/>
  <c r="E29" s="1"/>
  <c r="G28"/>
  <c r="D28"/>
  <c r="B28"/>
  <c r="E28" s="1"/>
  <c r="G27"/>
  <c r="B27"/>
  <c r="E27" s="1"/>
  <c r="G26"/>
  <c r="E26"/>
  <c r="D26"/>
  <c r="G25"/>
  <c r="B25"/>
  <c r="D25" s="1"/>
  <c r="G24"/>
  <c r="E24"/>
  <c r="H24" s="1"/>
  <c r="D24"/>
  <c r="G23"/>
  <c r="B23"/>
  <c r="D23" s="1"/>
  <c r="G22"/>
  <c r="E22"/>
  <c r="D22"/>
  <c r="G21"/>
  <c r="B21"/>
  <c r="E21" s="1"/>
  <c r="G20"/>
  <c r="B20"/>
  <c r="D20" s="1"/>
  <c r="G19"/>
  <c r="E19"/>
  <c r="H19" s="1"/>
  <c r="D19"/>
  <c r="G18"/>
  <c r="E18"/>
  <c r="D18"/>
  <c r="G17"/>
  <c r="E17"/>
  <c r="D17"/>
  <c r="G16"/>
  <c r="B16"/>
  <c r="E16" s="1"/>
  <c r="G15"/>
  <c r="B15"/>
  <c r="D15" s="1"/>
  <c r="G14"/>
  <c r="H14" s="1"/>
  <c r="E14"/>
  <c r="D14"/>
  <c r="G13"/>
  <c r="E13"/>
  <c r="H13" s="1"/>
  <c r="D13"/>
  <c r="G12"/>
  <c r="E12"/>
  <c r="D12"/>
  <c r="G11"/>
  <c r="E11"/>
  <c r="D11"/>
  <c r="G10"/>
  <c r="E10"/>
  <c r="D10"/>
  <c r="G9"/>
  <c r="B9"/>
  <c r="H28" l="1"/>
  <c r="H33"/>
  <c r="H27"/>
  <c r="H17"/>
  <c r="H26"/>
  <c r="D29"/>
  <c r="H11"/>
  <c r="H21"/>
  <c r="H22"/>
  <c r="E30"/>
  <c r="H34"/>
  <c r="H16"/>
  <c r="E23"/>
  <c r="H23" s="1"/>
  <c r="D27"/>
  <c r="H18"/>
  <c r="H30"/>
  <c r="B35"/>
  <c r="H10"/>
  <c r="E15"/>
  <c r="H15" s="1"/>
  <c r="E20"/>
  <c r="H20" s="1"/>
  <c r="E25"/>
  <c r="H25" s="1"/>
  <c r="H29"/>
  <c r="D31"/>
  <c r="E32"/>
  <c r="H32" s="1"/>
  <c r="D16"/>
  <c r="H31"/>
  <c r="H12"/>
  <c r="D9"/>
  <c r="D21"/>
  <c r="E9"/>
  <c r="D35" l="1"/>
  <c r="E35"/>
  <c r="H9"/>
  <c r="H35" s="1"/>
</calcChain>
</file>

<file path=xl/sharedStrings.xml><?xml version="1.0" encoding="utf-8"?>
<sst xmlns="http://schemas.openxmlformats.org/spreadsheetml/2006/main" count="42" uniqueCount="42">
  <si>
    <t>5=2*72+3*88</t>
  </si>
  <si>
    <t>7=6*0,25</t>
  </si>
  <si>
    <t>8=5*7</t>
  </si>
  <si>
    <t>Численность учащихся  1 кл., чел.</t>
  </si>
  <si>
    <t>Численность учащихся  2-4 кл., чел.</t>
  </si>
  <si>
    <t>Всего учащихся</t>
  </si>
  <si>
    <t>4=2+3</t>
  </si>
  <si>
    <t>Число ученико-дней за 4 месяца 2020 года</t>
  </si>
  <si>
    <t>Стоимость ученико-дня питания  для Архангельской области, рублей</t>
  </si>
  <si>
    <t>Стоимость  ученико-дня питания за счет средств областного бюджета (25%), рублей</t>
  </si>
  <si>
    <t>Дополнительная потребность за счет средств областного бюджета, тыс.рублей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</si>
  <si>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</si>
  <si>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</si>
  <si>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</si>
  <si>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</si>
  <si>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</si>
  <si>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</si>
  <si>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</si>
  <si>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</si>
  <si>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</si>
  <si>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</si>
  <si>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</si>
  <si>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</si>
  <si>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</si>
  <si>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</si>
  <si>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</si>
  <si>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</si>
  <si>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</si>
  <si>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</si>
  <si>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</si>
  <si>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</si>
  <si>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</si>
  <si>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</si>
  <si>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</si>
  <si>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</si>
  <si>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</si>
  <si>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</si>
  <si>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Наименование муниципального района, городского округа</t>
  </si>
  <si>
    <t>Расчет  субсидий бюджетам муниципальных образований Архангельской области на обеспечение бесплатным горячим питанием обучающихся, осваивающих образовательные программы начального общего образования за счет средств областного бюджета на 2020 год</t>
  </si>
  <si>
    <t>Итого</t>
  </si>
  <si>
    <t>к пояснительной записке</t>
  </si>
  <si>
    <t>Приложение № 12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</si>
</sst>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.0\ _₽_-;\-* #,##0.0\ _₽_-;_-* &quot;-&quot;??\ _₽_-;_-@_-"/>
    <numFmt numFmtId="167" formatCode="_(* #,##0.0_);_(* \(#,##0.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wrapText="1"/>
    </xf>
    <xf numFmtId="43" fontId="3" fillId="0" borderId="0" xfId="0" applyNumberFormat="1" applyFont="1"/>
    <xf numFmtId="164" fontId="6" fillId="2" borderId="1" xfId="1" applyNumberFormat="1" applyFont="1" applyFill="1" applyBorder="1"/>
    <xf numFmtId="0" fontId="5" fillId="0" borderId="1" xfId="0" applyFont="1" applyBorder="1"/>
    <xf numFmtId="0" fontId="2" fillId="0" borderId="1" xfId="0" applyFont="1" applyBorder="1"/>
    <xf numFmtId="164" fontId="7" fillId="2" borderId="1" xfId="1" applyNumberFormat="1" applyFont="1" applyFill="1" applyBorder="1"/>
    <xf numFmtId="167" fontId="7" fillId="2" borderId="1" xfId="1" applyNumberFormat="1" applyFont="1" applyFill="1" applyBorder="1"/>
    <xf numFmtId="0" fontId="8" fillId="0" borderId="0" xfId="0" applyFont="1"/>
    <xf numFmtId="16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6" fontId="5" fillId="0" borderId="1" xfId="1" applyNumberFormat="1" applyFont="1" applyBorder="1" applyAlignment="1">
      <alignment wrapText="1"/>
    </xf>
    <xf numFmtId="0" fontId="5" fillId="0" borderId="1" xfId="0" applyFont="1" applyFill="1" applyBorder="1"/>
    <xf numFmtId="165" fontId="2" fillId="0" borderId="1" xfId="0" applyNumberFormat="1" applyFont="1" applyBorder="1" applyAlignment="1">
      <alignment wrapText="1"/>
    </xf>
    <xf numFmtId="0" fontId="9" fillId="0" borderId="0" xfId="0" applyFont="1"/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view="pageBreakPreview" zoomScaleNormal="100" zoomScaleSheetLayoutView="100" workbookViewId="0">
      <selection activeCell="A4" sqref="A4:H4"/>
    </sheetView>
  </sheetViews>
  <sheetFormatPr defaultRowHeight="12.75"/>
  <cols>
    <col min="1" max="1" width="63.5703125" style="1" customWidth="1"/>
    <col min="2" max="2" width="12.28515625" style="1" customWidth="1"/>
    <col min="3" max="3" width="15.28515625" style="1" customWidth="1"/>
    <col min="4" max="4" width="10.28515625" style="1" customWidth="1"/>
    <col min="5" max="5" width="15.42578125" style="1" customWidth="1"/>
    <col min="6" max="6" width="19.28515625" style="1" customWidth="1"/>
    <col min="7" max="7" width="15.85546875" style="1" customWidth="1"/>
    <col min="8" max="8" width="15.42578125" style="1" customWidth="1"/>
    <col min="9" max="16384" width="9.140625" style="1"/>
  </cols>
  <sheetData>
    <row r="1" spans="1:8">
      <c r="G1" s="19" t="s">
        <v>41</v>
      </c>
    </row>
    <row r="2" spans="1:8">
      <c r="G2" s="19" t="s">
        <v>40</v>
      </c>
    </row>
    <row r="4" spans="1:8" ht="40.5" customHeight="1">
      <c r="A4" s="20" t="s">
        <v>38</v>
      </c>
      <c r="B4" s="20"/>
      <c r="C4" s="20"/>
      <c r="D4" s="20"/>
      <c r="E4" s="20"/>
      <c r="F4" s="20"/>
      <c r="G4" s="20"/>
      <c r="H4" s="20"/>
    </row>
    <row r="5" spans="1:8" hidden="1"/>
    <row r="7" spans="1:8" ht="106.5" customHeight="1">
      <c r="A7" s="2" t="s">
        <v>37</v>
      </c>
      <c r="B7" s="2" t="s">
        <v>3</v>
      </c>
      <c r="C7" s="2" t="s">
        <v>4</v>
      </c>
      <c r="D7" s="2" t="s">
        <v>5</v>
      </c>
      <c r="E7" s="2" t="s">
        <v>7</v>
      </c>
      <c r="F7" s="2" t="s">
        <v>8</v>
      </c>
      <c r="G7" s="2" t="s">
        <v>9</v>
      </c>
      <c r="H7" s="2" t="s">
        <v>10</v>
      </c>
    </row>
    <row r="8" spans="1:8">
      <c r="A8" s="12">
        <v>1</v>
      </c>
      <c r="B8" s="12">
        <v>2</v>
      </c>
      <c r="C8" s="12">
        <v>3</v>
      </c>
      <c r="D8" s="12" t="s">
        <v>6</v>
      </c>
      <c r="E8" s="12" t="s">
        <v>0</v>
      </c>
      <c r="F8" s="12">
        <v>6</v>
      </c>
      <c r="G8" s="12" t="s">
        <v>1</v>
      </c>
      <c r="H8" s="12" t="s">
        <v>2</v>
      </c>
    </row>
    <row r="9" spans="1:8" ht="15.75">
      <c r="A9" s="13" t="s">
        <v>11</v>
      </c>
      <c r="B9" s="3">
        <f>664-6</f>
        <v>658</v>
      </c>
      <c r="C9" s="13">
        <v>1831</v>
      </c>
      <c r="D9" s="14">
        <f>B9+C9</f>
        <v>2489</v>
      </c>
      <c r="E9" s="14">
        <f>B9*72+C9*88</f>
        <v>208504</v>
      </c>
      <c r="F9" s="15">
        <v>73.52</v>
      </c>
      <c r="G9" s="15">
        <f>F9*0.249532</f>
        <v>18.34559264</v>
      </c>
      <c r="H9" s="16">
        <f>E9*G9/1000</f>
        <v>3825.1294478105601</v>
      </c>
    </row>
    <row r="10" spans="1:8" ht="15.75">
      <c r="A10" s="6" t="s">
        <v>12</v>
      </c>
      <c r="B10" s="3">
        <v>182</v>
      </c>
      <c r="C10" s="6">
        <v>417</v>
      </c>
      <c r="D10" s="14">
        <f t="shared" ref="D10:D34" si="0">B10+C10</f>
        <v>599</v>
      </c>
      <c r="E10" s="14">
        <f t="shared" ref="E10:E34" si="1">B10*72+C10*88</f>
        <v>49800</v>
      </c>
      <c r="F10" s="15">
        <v>73.52</v>
      </c>
      <c r="G10" s="15">
        <f t="shared" ref="G10:G35" si="2">F10*0.249532</f>
        <v>18.34559264</v>
      </c>
      <c r="H10" s="16">
        <f t="shared" ref="H10:H34" si="3">E10*G10/1000</f>
        <v>913.61051347199998</v>
      </c>
    </row>
    <row r="11" spans="1:8" ht="15.75">
      <c r="A11" s="6" t="s">
        <v>13</v>
      </c>
      <c r="B11" s="3">
        <v>134</v>
      </c>
      <c r="C11" s="6">
        <v>340</v>
      </c>
      <c r="D11" s="14">
        <f t="shared" si="0"/>
        <v>474</v>
      </c>
      <c r="E11" s="14">
        <f t="shared" si="1"/>
        <v>39568</v>
      </c>
      <c r="F11" s="15">
        <v>73.52</v>
      </c>
      <c r="G11" s="15">
        <f t="shared" si="2"/>
        <v>18.34559264</v>
      </c>
      <c r="H11" s="16">
        <f t="shared" si="3"/>
        <v>725.89840957952003</v>
      </c>
    </row>
    <row r="12" spans="1:8" ht="15.75">
      <c r="A12" s="6" t="s">
        <v>14</v>
      </c>
      <c r="B12" s="3">
        <v>214</v>
      </c>
      <c r="C12" s="6">
        <v>553</v>
      </c>
      <c r="D12" s="14">
        <f t="shared" si="0"/>
        <v>767</v>
      </c>
      <c r="E12" s="14">
        <f t="shared" si="1"/>
        <v>64072</v>
      </c>
      <c r="F12" s="15">
        <v>73.52</v>
      </c>
      <c r="G12" s="15">
        <f t="shared" si="2"/>
        <v>18.34559264</v>
      </c>
      <c r="H12" s="16">
        <f t="shared" si="3"/>
        <v>1175.43881163008</v>
      </c>
    </row>
    <row r="13" spans="1:8" ht="15.75">
      <c r="A13" s="17" t="s">
        <v>15</v>
      </c>
      <c r="B13" s="3">
        <v>263</v>
      </c>
      <c r="C13" s="17">
        <v>646</v>
      </c>
      <c r="D13" s="14">
        <f t="shared" si="0"/>
        <v>909</v>
      </c>
      <c r="E13" s="14">
        <f t="shared" si="1"/>
        <v>75784</v>
      </c>
      <c r="F13" s="15">
        <v>73.52</v>
      </c>
      <c r="G13" s="15">
        <f t="shared" si="2"/>
        <v>18.34559264</v>
      </c>
      <c r="H13" s="16">
        <f t="shared" si="3"/>
        <v>1390.3023926297599</v>
      </c>
    </row>
    <row r="14" spans="1:8" ht="15.75">
      <c r="A14" s="17" t="s">
        <v>16</v>
      </c>
      <c r="B14" s="3">
        <v>258</v>
      </c>
      <c r="C14" s="17">
        <v>784</v>
      </c>
      <c r="D14" s="14">
        <f t="shared" si="0"/>
        <v>1042</v>
      </c>
      <c r="E14" s="14">
        <f t="shared" si="1"/>
        <v>87568</v>
      </c>
      <c r="F14" s="15">
        <v>73.52</v>
      </c>
      <c r="G14" s="15">
        <f t="shared" si="2"/>
        <v>18.34559264</v>
      </c>
      <c r="H14" s="16">
        <f t="shared" si="3"/>
        <v>1606.48685629952</v>
      </c>
    </row>
    <row r="15" spans="1:8" ht="15.75">
      <c r="A15" s="17" t="s">
        <v>17</v>
      </c>
      <c r="B15" s="3">
        <f>213-1</f>
        <v>212</v>
      </c>
      <c r="C15" s="17">
        <v>541</v>
      </c>
      <c r="D15" s="14">
        <f t="shared" si="0"/>
        <v>753</v>
      </c>
      <c r="E15" s="14">
        <f t="shared" si="1"/>
        <v>62872</v>
      </c>
      <c r="F15" s="15">
        <v>73.52</v>
      </c>
      <c r="G15" s="15">
        <f t="shared" si="2"/>
        <v>18.34559264</v>
      </c>
      <c r="H15" s="16">
        <f t="shared" si="3"/>
        <v>1153.4241004620799</v>
      </c>
    </row>
    <row r="16" spans="1:8" ht="15.75">
      <c r="A16" s="17" t="s">
        <v>18</v>
      </c>
      <c r="B16" s="3">
        <f>181-1</f>
        <v>180</v>
      </c>
      <c r="C16" s="17">
        <v>415</v>
      </c>
      <c r="D16" s="14">
        <f t="shared" si="0"/>
        <v>595</v>
      </c>
      <c r="E16" s="14">
        <f t="shared" si="1"/>
        <v>49480</v>
      </c>
      <c r="F16" s="15">
        <v>73.52</v>
      </c>
      <c r="G16" s="15">
        <f t="shared" si="2"/>
        <v>18.34559264</v>
      </c>
      <c r="H16" s="16">
        <f t="shared" si="3"/>
        <v>907.73992382719996</v>
      </c>
    </row>
    <row r="17" spans="1:8" ht="15.75">
      <c r="A17" s="17" t="s">
        <v>19</v>
      </c>
      <c r="B17" s="3">
        <v>146</v>
      </c>
      <c r="C17" s="17">
        <v>464</v>
      </c>
      <c r="D17" s="14">
        <f t="shared" si="0"/>
        <v>610</v>
      </c>
      <c r="E17" s="14">
        <f t="shared" si="1"/>
        <v>51344</v>
      </c>
      <c r="F17" s="15">
        <v>73.52</v>
      </c>
      <c r="G17" s="15">
        <f t="shared" si="2"/>
        <v>18.34559264</v>
      </c>
      <c r="H17" s="16">
        <f t="shared" si="3"/>
        <v>941.93610850816003</v>
      </c>
    </row>
    <row r="18" spans="1:8" ht="15.75">
      <c r="A18" s="17" t="s">
        <v>20</v>
      </c>
      <c r="B18" s="3">
        <v>98</v>
      </c>
      <c r="C18" s="17">
        <v>204</v>
      </c>
      <c r="D18" s="14">
        <f t="shared" si="0"/>
        <v>302</v>
      </c>
      <c r="E18" s="14">
        <f t="shared" si="1"/>
        <v>25008</v>
      </c>
      <c r="F18" s="15">
        <v>73.52</v>
      </c>
      <c r="G18" s="15">
        <f t="shared" si="2"/>
        <v>18.34559264</v>
      </c>
      <c r="H18" s="16">
        <f t="shared" si="3"/>
        <v>458.78658074111996</v>
      </c>
    </row>
    <row r="19" spans="1:8" ht="15.75">
      <c r="A19" s="17" t="s">
        <v>21</v>
      </c>
      <c r="B19" s="3">
        <v>127</v>
      </c>
      <c r="C19" s="17">
        <v>248</v>
      </c>
      <c r="D19" s="14">
        <f t="shared" si="0"/>
        <v>375</v>
      </c>
      <c r="E19" s="14">
        <f t="shared" si="1"/>
        <v>30968</v>
      </c>
      <c r="F19" s="15">
        <v>73.52</v>
      </c>
      <c r="G19" s="15">
        <f t="shared" si="2"/>
        <v>18.34559264</v>
      </c>
      <c r="H19" s="16">
        <f t="shared" si="3"/>
        <v>568.12631287551994</v>
      </c>
    </row>
    <row r="20" spans="1:8" ht="15.75">
      <c r="A20" s="17" t="s">
        <v>22</v>
      </c>
      <c r="B20" s="3">
        <f>365-10</f>
        <v>355</v>
      </c>
      <c r="C20" s="17">
        <v>1053</v>
      </c>
      <c r="D20" s="14">
        <f t="shared" si="0"/>
        <v>1408</v>
      </c>
      <c r="E20" s="14">
        <f t="shared" si="1"/>
        <v>118224</v>
      </c>
      <c r="F20" s="15">
        <v>73.52</v>
      </c>
      <c r="G20" s="15">
        <f t="shared" si="2"/>
        <v>18.34559264</v>
      </c>
      <c r="H20" s="16">
        <f t="shared" si="3"/>
        <v>2168.8893442713602</v>
      </c>
    </row>
    <row r="21" spans="1:8" ht="15.75">
      <c r="A21" s="6" t="s">
        <v>23</v>
      </c>
      <c r="B21" s="3">
        <f>444-9</f>
        <v>435</v>
      </c>
      <c r="C21" s="6">
        <v>967</v>
      </c>
      <c r="D21" s="14">
        <f t="shared" si="0"/>
        <v>1402</v>
      </c>
      <c r="E21" s="14">
        <f t="shared" si="1"/>
        <v>116416</v>
      </c>
      <c r="F21" s="15">
        <v>73.52</v>
      </c>
      <c r="G21" s="15">
        <f t="shared" si="2"/>
        <v>18.34559264</v>
      </c>
      <c r="H21" s="16">
        <f t="shared" si="3"/>
        <v>2135.7205127782399</v>
      </c>
    </row>
    <row r="22" spans="1:8" ht="15.75">
      <c r="A22" s="6" t="s">
        <v>24</v>
      </c>
      <c r="B22" s="3">
        <v>316</v>
      </c>
      <c r="C22" s="6">
        <v>666</v>
      </c>
      <c r="D22" s="14">
        <f t="shared" si="0"/>
        <v>982</v>
      </c>
      <c r="E22" s="14">
        <f t="shared" si="1"/>
        <v>81360</v>
      </c>
      <c r="F22" s="15">
        <v>73.52</v>
      </c>
      <c r="G22" s="15">
        <f t="shared" si="2"/>
        <v>18.34559264</v>
      </c>
      <c r="H22" s="16">
        <f t="shared" si="3"/>
        <v>1492.5974171903999</v>
      </c>
    </row>
    <row r="23" spans="1:8" ht="15.75">
      <c r="A23" s="6" t="s">
        <v>25</v>
      </c>
      <c r="B23" s="3">
        <f>520-3</f>
        <v>517</v>
      </c>
      <c r="C23" s="6">
        <v>1453</v>
      </c>
      <c r="D23" s="14">
        <f t="shared" si="0"/>
        <v>1970</v>
      </c>
      <c r="E23" s="14">
        <f t="shared" si="1"/>
        <v>165088</v>
      </c>
      <c r="F23" s="15">
        <v>73.52</v>
      </c>
      <c r="G23" s="15">
        <f t="shared" si="2"/>
        <v>18.34559264</v>
      </c>
      <c r="H23" s="16">
        <f t="shared" si="3"/>
        <v>3028.6371977523199</v>
      </c>
    </row>
    <row r="24" spans="1:8" ht="15.75">
      <c r="A24" s="6" t="s">
        <v>26</v>
      </c>
      <c r="B24" s="3">
        <v>337</v>
      </c>
      <c r="C24" s="6">
        <v>855</v>
      </c>
      <c r="D24" s="14">
        <f t="shared" si="0"/>
        <v>1192</v>
      </c>
      <c r="E24" s="14">
        <f t="shared" si="1"/>
        <v>99504</v>
      </c>
      <c r="F24" s="15">
        <v>73.52</v>
      </c>
      <c r="G24" s="15">
        <f t="shared" si="2"/>
        <v>18.34559264</v>
      </c>
      <c r="H24" s="16">
        <f t="shared" si="3"/>
        <v>1825.4598500505599</v>
      </c>
    </row>
    <row r="25" spans="1:8" ht="15.75">
      <c r="A25" s="6" t="s">
        <v>27</v>
      </c>
      <c r="B25" s="3">
        <f>372-1</f>
        <v>371</v>
      </c>
      <c r="C25" s="6">
        <v>975</v>
      </c>
      <c r="D25" s="14">
        <f t="shared" si="0"/>
        <v>1346</v>
      </c>
      <c r="E25" s="14">
        <f t="shared" si="1"/>
        <v>112512</v>
      </c>
      <c r="F25" s="15">
        <v>73.52</v>
      </c>
      <c r="G25" s="15">
        <f t="shared" si="2"/>
        <v>18.34559264</v>
      </c>
      <c r="H25" s="16">
        <f t="shared" si="3"/>
        <v>2064.09931911168</v>
      </c>
    </row>
    <row r="26" spans="1:8" ht="15.75">
      <c r="A26" s="6" t="s">
        <v>28</v>
      </c>
      <c r="B26" s="3">
        <v>290</v>
      </c>
      <c r="C26" s="6">
        <v>605</v>
      </c>
      <c r="D26" s="14">
        <f t="shared" si="0"/>
        <v>895</v>
      </c>
      <c r="E26" s="14">
        <f t="shared" si="1"/>
        <v>74120</v>
      </c>
      <c r="F26" s="15">
        <v>73.52</v>
      </c>
      <c r="G26" s="15">
        <f t="shared" si="2"/>
        <v>18.34559264</v>
      </c>
      <c r="H26" s="16">
        <f t="shared" si="3"/>
        <v>1359.7753264768</v>
      </c>
    </row>
    <row r="27" spans="1:8" ht="15.75">
      <c r="A27" s="6" t="s">
        <v>29</v>
      </c>
      <c r="B27" s="3">
        <f>186-3</f>
        <v>183</v>
      </c>
      <c r="C27" s="6">
        <v>461</v>
      </c>
      <c r="D27" s="14">
        <f t="shared" si="0"/>
        <v>644</v>
      </c>
      <c r="E27" s="14">
        <f t="shared" si="1"/>
        <v>53744</v>
      </c>
      <c r="F27" s="15">
        <v>73.52</v>
      </c>
      <c r="G27" s="15">
        <f t="shared" si="2"/>
        <v>18.34559264</v>
      </c>
      <c r="H27" s="16">
        <f t="shared" si="3"/>
        <v>985.96553084415996</v>
      </c>
    </row>
    <row r="28" spans="1:8" ht="15.75">
      <c r="A28" s="6" t="s">
        <v>30</v>
      </c>
      <c r="B28" s="3">
        <f>4159-29-15-32-28</f>
        <v>4055</v>
      </c>
      <c r="C28" s="6">
        <v>11867</v>
      </c>
      <c r="D28" s="14">
        <f t="shared" si="0"/>
        <v>15922</v>
      </c>
      <c r="E28" s="14">
        <f t="shared" si="1"/>
        <v>1336256</v>
      </c>
      <c r="F28" s="15">
        <v>73.52</v>
      </c>
      <c r="G28" s="15">
        <f t="shared" si="2"/>
        <v>18.34559264</v>
      </c>
      <c r="H28" s="16">
        <f t="shared" si="3"/>
        <v>24514.408238755841</v>
      </c>
    </row>
    <row r="29" spans="1:8" ht="15.75">
      <c r="A29" s="6" t="s">
        <v>31</v>
      </c>
      <c r="B29" s="3">
        <f>2270-14-6-7</f>
        <v>2243</v>
      </c>
      <c r="C29" s="6">
        <v>3063</v>
      </c>
      <c r="D29" s="14">
        <f t="shared" si="0"/>
        <v>5306</v>
      </c>
      <c r="E29" s="14">
        <f t="shared" si="1"/>
        <v>431040</v>
      </c>
      <c r="F29" s="15">
        <v>73.52</v>
      </c>
      <c r="G29" s="15">
        <f t="shared" si="2"/>
        <v>18.34559264</v>
      </c>
      <c r="H29" s="16">
        <f t="shared" si="3"/>
        <v>7907.6842515456001</v>
      </c>
    </row>
    <row r="30" spans="1:8" ht="15.75">
      <c r="A30" s="6" t="s">
        <v>32</v>
      </c>
      <c r="B30" s="3">
        <f>1061-3-24</f>
        <v>1034</v>
      </c>
      <c r="C30" s="6">
        <v>6501</v>
      </c>
      <c r="D30" s="14">
        <f t="shared" si="0"/>
        <v>7535</v>
      </c>
      <c r="E30" s="14">
        <f t="shared" si="1"/>
        <v>646536</v>
      </c>
      <c r="F30" s="15">
        <v>73.52</v>
      </c>
      <c r="G30" s="15">
        <f t="shared" si="2"/>
        <v>18.34559264</v>
      </c>
      <c r="H30" s="16">
        <f t="shared" si="3"/>
        <v>11861.086083095041</v>
      </c>
    </row>
    <row r="31" spans="1:8" ht="15.75">
      <c r="A31" s="6" t="s">
        <v>33</v>
      </c>
      <c r="B31" s="3">
        <f>470-24</f>
        <v>446</v>
      </c>
      <c r="C31" s="6">
        <v>1404</v>
      </c>
      <c r="D31" s="14">
        <f t="shared" si="0"/>
        <v>1850</v>
      </c>
      <c r="E31" s="14">
        <f t="shared" si="1"/>
        <v>155664</v>
      </c>
      <c r="F31" s="15">
        <v>73.52</v>
      </c>
      <c r="G31" s="15">
        <f t="shared" si="2"/>
        <v>18.34559264</v>
      </c>
      <c r="H31" s="16">
        <f t="shared" si="3"/>
        <v>2855.7483327129598</v>
      </c>
    </row>
    <row r="32" spans="1:8" ht="15.75">
      <c r="A32" s="6" t="s">
        <v>34</v>
      </c>
      <c r="B32" s="3">
        <f>484-19</f>
        <v>465</v>
      </c>
      <c r="C32" s="6">
        <v>1471</v>
      </c>
      <c r="D32" s="14">
        <f t="shared" si="0"/>
        <v>1936</v>
      </c>
      <c r="E32" s="14">
        <f t="shared" si="1"/>
        <v>162928</v>
      </c>
      <c r="F32" s="15">
        <v>73.52</v>
      </c>
      <c r="G32" s="15">
        <f t="shared" si="2"/>
        <v>18.34559264</v>
      </c>
      <c r="H32" s="16">
        <f t="shared" si="3"/>
        <v>2989.01071764992</v>
      </c>
    </row>
    <row r="33" spans="1:8" ht="15.75">
      <c r="A33" s="6" t="s">
        <v>35</v>
      </c>
      <c r="B33" s="5">
        <v>328</v>
      </c>
      <c r="C33" s="6">
        <v>1224</v>
      </c>
      <c r="D33" s="14">
        <f t="shared" si="0"/>
        <v>1552</v>
      </c>
      <c r="E33" s="14">
        <f>B33*72+C33*88</f>
        <v>131328</v>
      </c>
      <c r="F33" s="15">
        <v>73.52</v>
      </c>
      <c r="G33" s="15">
        <f t="shared" si="2"/>
        <v>18.34559264</v>
      </c>
      <c r="H33" s="16">
        <f>E33*G33/1000</f>
        <v>2409.2899902259201</v>
      </c>
    </row>
    <row r="34" spans="1:8" ht="15.75">
      <c r="A34" s="6" t="s">
        <v>36</v>
      </c>
      <c r="B34" s="5">
        <v>30</v>
      </c>
      <c r="C34" s="6">
        <v>57</v>
      </c>
      <c r="D34" s="14">
        <f t="shared" si="0"/>
        <v>87</v>
      </c>
      <c r="E34" s="14">
        <f t="shared" si="1"/>
        <v>7176</v>
      </c>
      <c r="F34" s="15">
        <v>73.52</v>
      </c>
      <c r="G34" s="15">
        <f t="shared" si="2"/>
        <v>18.34559264</v>
      </c>
      <c r="H34" s="16">
        <f t="shared" si="3"/>
        <v>131.64797278464002</v>
      </c>
    </row>
    <row r="35" spans="1:8" ht="15.75">
      <c r="A35" s="7" t="s">
        <v>39</v>
      </c>
      <c r="B35" s="8">
        <f>SUM(B9:B34)</f>
        <v>13877</v>
      </c>
      <c r="C35" s="8">
        <f t="shared" ref="C35:E35" si="4">SUM(C9:C34)</f>
        <v>39065</v>
      </c>
      <c r="D35" s="8">
        <f t="shared" si="4"/>
        <v>52942</v>
      </c>
      <c r="E35" s="8">
        <f t="shared" si="4"/>
        <v>4436864</v>
      </c>
      <c r="F35" s="18">
        <v>73.52</v>
      </c>
      <c r="G35" s="18">
        <f t="shared" si="2"/>
        <v>18.34559264</v>
      </c>
      <c r="H35" s="9">
        <f t="shared" ref="H35" si="5">SUM(H9:H34)</f>
        <v>81396.899543080959</v>
      </c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H38" s="4"/>
    </row>
    <row r="40" spans="1:8">
      <c r="C40" s="11"/>
      <c r="H40" s="11"/>
    </row>
    <row r="42" spans="1:8">
      <c r="E42" s="11"/>
    </row>
    <row r="44" spans="1:8">
      <c r="E44" s="11"/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ПИТАНИЕ ОБ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2020-02-15T09:54:41Z</cp:lastPrinted>
  <dcterms:created xsi:type="dcterms:W3CDTF">2020-02-13T13:33:26Z</dcterms:created>
  <dcterms:modified xsi:type="dcterms:W3CDTF">2020-02-16T16:47:27Z</dcterms:modified>
</cp:coreProperties>
</file>