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Лист1!$6:$9</definedName>
    <definedName name="_xlnm.Print_Area" localSheetId="0">Лист1!$A$1:$L$43</definedName>
  </definedNames>
  <calcPr calcId="125725"/>
</workbook>
</file>

<file path=xl/calcChain.xml><?xml version="1.0" encoding="utf-8"?>
<calcChain xmlns="http://schemas.openxmlformats.org/spreadsheetml/2006/main">
  <c r="E12" i="9"/>
  <c r="E11" s="1"/>
  <c r="R11" s="1"/>
  <c r="K42"/>
  <c r="K41" s="1"/>
  <c r="K40" s="1"/>
  <c r="T40" s="1"/>
  <c r="H42"/>
  <c r="H41" s="1"/>
  <c r="H40" s="1"/>
  <c r="S40" s="1"/>
  <c r="E42"/>
  <c r="E41" s="1"/>
  <c r="E40" s="1"/>
  <c r="R40" s="1"/>
  <c r="J41"/>
  <c r="J40" s="1"/>
  <c r="I41"/>
  <c r="I40" s="1"/>
  <c r="G41"/>
  <c r="G40" s="1"/>
  <c r="F41"/>
  <c r="F40" s="1"/>
  <c r="D41"/>
  <c r="D40" s="1"/>
  <c r="C41"/>
  <c r="C40" s="1"/>
  <c r="K39"/>
  <c r="K38" s="1"/>
  <c r="K37" s="1"/>
  <c r="T37" s="1"/>
  <c r="J38"/>
  <c r="J37" s="1"/>
  <c r="K26"/>
  <c r="T26" s="1"/>
  <c r="K25"/>
  <c r="T25" s="1"/>
  <c r="K24"/>
  <c r="T24" s="1"/>
  <c r="K23"/>
  <c r="T23" s="1"/>
  <c r="J22"/>
  <c r="J21" s="1"/>
  <c r="J20" s="1"/>
  <c r="K19"/>
  <c r="K22" s="1"/>
  <c r="T22" s="1"/>
  <c r="J18"/>
  <c r="J17" s="1"/>
  <c r="K14"/>
  <c r="K13" s="1"/>
  <c r="T13" s="1"/>
  <c r="J13"/>
  <c r="K12"/>
  <c r="K11" s="1"/>
  <c r="T11" s="1"/>
  <c r="J11"/>
  <c r="H39"/>
  <c r="H38" s="1"/>
  <c r="H37" s="1"/>
  <c r="S37" s="1"/>
  <c r="G38"/>
  <c r="G37" s="1"/>
  <c r="H26"/>
  <c r="S26" s="1"/>
  <c r="H25"/>
  <c r="S25" s="1"/>
  <c r="H24"/>
  <c r="S24" s="1"/>
  <c r="H23"/>
  <c r="S23" s="1"/>
  <c r="G22"/>
  <c r="G21" s="1"/>
  <c r="G20" s="1"/>
  <c r="H19"/>
  <c r="H22" s="1"/>
  <c r="S22" s="1"/>
  <c r="G18"/>
  <c r="G17" s="1"/>
  <c r="H14"/>
  <c r="H13" s="1"/>
  <c r="S13" s="1"/>
  <c r="G13"/>
  <c r="H12"/>
  <c r="H11" s="1"/>
  <c r="S11" s="1"/>
  <c r="G11"/>
  <c r="E39"/>
  <c r="E38" s="1"/>
  <c r="E37" s="1"/>
  <c r="R37" s="1"/>
  <c r="E24"/>
  <c r="R24" s="1"/>
  <c r="E25"/>
  <c r="R25" s="1"/>
  <c r="E26"/>
  <c r="R26" s="1"/>
  <c r="E23"/>
  <c r="R23" s="1"/>
  <c r="E19"/>
  <c r="E18" s="1"/>
  <c r="E17" s="1"/>
  <c r="R17" s="1"/>
  <c r="E14"/>
  <c r="E13" s="1"/>
  <c r="R13" s="1"/>
  <c r="D38"/>
  <c r="D37" s="1"/>
  <c r="D22"/>
  <c r="D21" s="1"/>
  <c r="D20" s="1"/>
  <c r="D18"/>
  <c r="D17" s="1"/>
  <c r="D13"/>
  <c r="I38"/>
  <c r="I37" s="1"/>
  <c r="F38"/>
  <c r="F37" s="1"/>
  <c r="I22"/>
  <c r="I21" s="1"/>
  <c r="I20" s="1"/>
  <c r="F22"/>
  <c r="F21" s="1"/>
  <c r="F20" s="1"/>
  <c r="I18"/>
  <c r="I17" s="1"/>
  <c r="F18"/>
  <c r="F17" s="1"/>
  <c r="F30" s="1"/>
  <c r="F29" s="1"/>
  <c r="F28" s="1"/>
  <c r="I13"/>
  <c r="F13"/>
  <c r="I11"/>
  <c r="F11"/>
  <c r="S38" l="1"/>
  <c r="S39"/>
  <c r="S14"/>
  <c r="R41"/>
  <c r="R42"/>
  <c r="R38"/>
  <c r="J31"/>
  <c r="T39"/>
  <c r="T19"/>
  <c r="T42"/>
  <c r="S41"/>
  <c r="T38"/>
  <c r="T41"/>
  <c r="R39"/>
  <c r="T14"/>
  <c r="T12"/>
  <c r="S19"/>
  <c r="S42"/>
  <c r="S12"/>
  <c r="D35"/>
  <c r="R19"/>
  <c r="R18"/>
  <c r="R14"/>
  <c r="R12"/>
  <c r="J35"/>
  <c r="J34" s="1"/>
  <c r="J33" s="1"/>
  <c r="J32" s="1"/>
  <c r="F36"/>
  <c r="G36"/>
  <c r="G35"/>
  <c r="G31"/>
  <c r="D11"/>
  <c r="D31" s="1"/>
  <c r="H36"/>
  <c r="S36" s="1"/>
  <c r="J36"/>
  <c r="I36"/>
  <c r="K36"/>
  <c r="T36" s="1"/>
  <c r="D36"/>
  <c r="E36"/>
  <c r="R36" s="1"/>
  <c r="E10"/>
  <c r="R10" s="1"/>
  <c r="K10"/>
  <c r="T10" s="1"/>
  <c r="E22"/>
  <c r="D34"/>
  <c r="D33" s="1"/>
  <c r="D32" s="1"/>
  <c r="J10"/>
  <c r="H10"/>
  <c r="S10" s="1"/>
  <c r="H21"/>
  <c r="J16"/>
  <c r="G16"/>
  <c r="I34"/>
  <c r="I33" s="1"/>
  <c r="I32" s="1"/>
  <c r="F34"/>
  <c r="F33" s="1"/>
  <c r="F32" s="1"/>
  <c r="F27" s="1"/>
  <c r="G10"/>
  <c r="K21"/>
  <c r="J15"/>
  <c r="K18"/>
  <c r="G15"/>
  <c r="H18"/>
  <c r="D15"/>
  <c r="D16"/>
  <c r="I16"/>
  <c r="I15"/>
  <c r="I10"/>
  <c r="F10"/>
  <c r="F16"/>
  <c r="F15"/>
  <c r="K17" l="1"/>
  <c r="T17" s="1"/>
  <c r="T18"/>
  <c r="K20"/>
  <c r="T20" s="1"/>
  <c r="T21"/>
  <c r="H17"/>
  <c r="S17" s="1"/>
  <c r="S18"/>
  <c r="H20"/>
  <c r="S20" s="1"/>
  <c r="S21"/>
  <c r="K35"/>
  <c r="T35" s="1"/>
  <c r="D30"/>
  <c r="D29" s="1"/>
  <c r="D28" s="1"/>
  <c r="D27" s="1"/>
  <c r="E21"/>
  <c r="R22"/>
  <c r="D10"/>
  <c r="K31"/>
  <c r="T31" s="1"/>
  <c r="J30"/>
  <c r="J29" s="1"/>
  <c r="J28" s="1"/>
  <c r="J27" s="1"/>
  <c r="J43" s="1"/>
  <c r="G30"/>
  <c r="G29" s="1"/>
  <c r="G28" s="1"/>
  <c r="H31"/>
  <c r="S31" s="1"/>
  <c r="G34"/>
  <c r="G33" s="1"/>
  <c r="G32" s="1"/>
  <c r="H35"/>
  <c r="S35" s="1"/>
  <c r="I30"/>
  <c r="F43"/>
  <c r="K34" l="1"/>
  <c r="T34" s="1"/>
  <c r="K15"/>
  <c r="T15" s="1"/>
  <c r="H16"/>
  <c r="S16" s="1"/>
  <c r="K16"/>
  <c r="T16" s="1"/>
  <c r="H15"/>
  <c r="S15" s="1"/>
  <c r="E20"/>
  <c r="R21"/>
  <c r="D43"/>
  <c r="G27"/>
  <c r="G43" s="1"/>
  <c r="K33"/>
  <c r="T33" s="1"/>
  <c r="H34"/>
  <c r="S34" s="1"/>
  <c r="K30"/>
  <c r="T30" s="1"/>
  <c r="H30"/>
  <c r="S30" s="1"/>
  <c r="I29"/>
  <c r="C18"/>
  <c r="C22"/>
  <c r="R20" l="1"/>
  <c r="E16"/>
  <c r="R16" s="1"/>
  <c r="E15"/>
  <c r="R15" s="1"/>
  <c r="K32"/>
  <c r="T32" s="1"/>
  <c r="H33"/>
  <c r="S33" s="1"/>
  <c r="K29"/>
  <c r="T29" s="1"/>
  <c r="H29"/>
  <c r="S29" s="1"/>
  <c r="C21"/>
  <c r="I28"/>
  <c r="C38"/>
  <c r="C17"/>
  <c r="C13"/>
  <c r="C11"/>
  <c r="H32" l="1"/>
  <c r="S32" s="1"/>
  <c r="K28"/>
  <c r="T28" s="1"/>
  <c r="H28"/>
  <c r="S28" s="1"/>
  <c r="I27"/>
  <c r="C20"/>
  <c r="C37"/>
  <c r="C36" s="1"/>
  <c r="C10"/>
  <c r="K27" l="1"/>
  <c r="T27" s="1"/>
  <c r="H27"/>
  <c r="S27" s="1"/>
  <c r="C15"/>
  <c r="I43"/>
  <c r="E31"/>
  <c r="R31" s="1"/>
  <c r="E35"/>
  <c r="R35" s="1"/>
  <c r="C16"/>
  <c r="C34"/>
  <c r="E34" l="1"/>
  <c r="R34" s="1"/>
  <c r="E30"/>
  <c r="R30" s="1"/>
  <c r="K43"/>
  <c r="T43" s="1"/>
  <c r="H43"/>
  <c r="S43" s="1"/>
  <c r="C30"/>
  <c r="C33"/>
  <c r="E33" l="1"/>
  <c r="R33" s="1"/>
  <c r="E29"/>
  <c r="R29" s="1"/>
  <c r="C29"/>
  <c r="C32"/>
  <c r="E32" l="1"/>
  <c r="R32" s="1"/>
  <c r="E28"/>
  <c r="R28" s="1"/>
  <c r="C28"/>
  <c r="E27" l="1"/>
  <c r="R27" s="1"/>
  <c r="C27"/>
  <c r="E43" l="1"/>
  <c r="R43" s="1"/>
  <c r="C43"/>
</calcChain>
</file>

<file path=xl/sharedStrings.xml><?xml version="1.0" encoding="utf-8"?>
<sst xmlns="http://schemas.openxmlformats.org/spreadsheetml/2006/main" count="79" uniqueCount="73">
  <si>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</si>
  <si>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</si>
  <si>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</si>
  <si>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</si>
  <si>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</si>
  <si>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</si>
  <si>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</si>
  <si>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</si>
  <si>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</si>
  <si>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</si>
  <si>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</si>
  <si>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</si>
  <si>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</si>
  <si>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</si>
  <si>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</si>
  <si>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</si>
  <si>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</si>
  <si>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</si>
  <si>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</si>
  <si>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</si>
  <si>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</si>
  <si>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</si>
  <si>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</si>
  <si>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</si>
  <si>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</si>
  <si>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</si>
  <si>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</si>
  <si>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</si>
  <si>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</si>
  <si>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</si>
  <si>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</si>
  <si>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</si>
  <si>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</si>
  <si>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</si>
  <si>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</si>
  <si>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</si>
  <si>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</si>
  <si>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</si>
  <si>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</si>
  <si>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</si>
  <si>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</si>
  <si>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</si>
  <si>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</si>
  <si>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</si>
  <si>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</si>
  <si>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Сумма, 
 тыс. рублей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</si>
  <si>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</si>
  <si>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</si>
  <si>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2020 год</t>
  </si>
  <si>
    <t>2021 год</t>
  </si>
  <si>
    <t>2022 год</t>
  </si>
  <si>
    <t>Предлагаемые изменения</t>
  </si>
  <si>
    <t>Сумма с учетом предлагаемых изменений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</si>
  <si>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</si>
  <si>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</si>
  <si>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</si>
  <si>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</si>
  <si>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</si>
  <si>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</si>
  <si>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Утверждено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</si>
  <si>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</si>
  <si>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</si>
  <si>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</si>
  <si>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</si>
  <si>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</si>
  <si>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</si>
  <si>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</si>
  <si>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</si>
  <si>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</si>
  <si>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</si>
  <si>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Предлагаемое изменение источников финансирования дефицита областного бюджета на 2020 год и на плановый период 2021 года и направления профицита областного бюджета на плановый период 2022 года</t>
  </si>
  <si>
    <t>к пояснительной записке</t>
  </si>
  <si>
    <t>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</si>
</sst>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92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164" fontId="8" fillId="0" borderId="25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64" fontId="0" fillId="0" borderId="32" xfId="0" applyNumberForma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vertical="center"/>
    </xf>
    <xf numFmtId="164" fontId="0" fillId="0" borderId="34" xfId="0" applyNumberFormat="1" applyFill="1" applyBorder="1" applyAlignment="1">
      <alignment vertical="center"/>
    </xf>
    <xf numFmtId="164" fontId="11" fillId="0" borderId="34" xfId="0" applyNumberFormat="1" applyFont="1" applyFill="1" applyBorder="1" applyAlignment="1">
      <alignment vertical="center"/>
    </xf>
    <xf numFmtId="165" fontId="0" fillId="0" borderId="34" xfId="0" applyNumberFormat="1" applyFill="1" applyBorder="1" applyAlignment="1">
      <alignment vertical="center"/>
    </xf>
    <xf numFmtId="164" fontId="0" fillId="0" borderId="36" xfId="0" applyNumberForma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0" fillId="0" borderId="18" xfId="0" applyNumberFormat="1" applyFill="1" applyBorder="1" applyAlignment="1">
      <alignment vertical="center"/>
    </xf>
    <xf numFmtId="164" fontId="0" fillId="0" borderId="19" xfId="0" applyNumberForma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164" fontId="8" fillId="0" borderId="38" xfId="0" applyNumberFormat="1" applyFont="1" applyFill="1" applyBorder="1" applyAlignment="1">
      <alignment vertical="center"/>
    </xf>
    <xf numFmtId="164" fontId="0" fillId="0" borderId="31" xfId="0" applyNumberFormat="1" applyFill="1" applyBorder="1" applyAlignment="1">
      <alignment vertical="center"/>
    </xf>
    <xf numFmtId="0" fontId="11" fillId="0" borderId="0" xfId="0" applyFont="1" applyFill="1"/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indent="1"/>
    </xf>
    <xf numFmtId="164" fontId="0" fillId="0" borderId="40" xfId="0" applyNumberFormat="1" applyFill="1" applyBorder="1" applyAlignment="1">
      <alignment vertical="center"/>
    </xf>
    <xf numFmtId="164" fontId="8" fillId="0" borderId="41" xfId="0" applyNumberFormat="1" applyFont="1" applyFill="1" applyBorder="1" applyAlignment="1">
      <alignment vertical="center"/>
    </xf>
    <xf numFmtId="49" fontId="12" fillId="0" borderId="43" xfId="0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64" fontId="0" fillId="0" borderId="25" xfId="0" applyNumberFormat="1" applyFill="1" applyBorder="1" applyAlignment="1">
      <alignment vertical="center"/>
    </xf>
    <xf numFmtId="164" fontId="0" fillId="0" borderId="35" xfId="0" applyNumberForma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49" fontId="12" fillId="0" borderId="42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0" fillId="0" borderId="33" xfId="0" applyNumberFormat="1" applyFill="1" applyBorder="1" applyAlignment="1">
      <alignment vertical="center"/>
    </xf>
    <xf numFmtId="164" fontId="8" fillId="0" borderId="37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164" fontId="8" fillId="0" borderId="39" xfId="0" applyNumberFormat="1" applyFon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11" fillId="0" borderId="0" xfId="0" applyFont="1" applyFill="1" applyAlignment="1"/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/>
    <xf numFmtId="0" fontId="11" fillId="0" borderId="9" xfId="0" applyFont="1" applyFill="1" applyBorder="1" applyAlignment="1"/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tabSelected="1" view="pageBreakPreview" zoomScaleNormal="100" zoomScaleSheetLayoutView="100" workbookViewId="0">
      <selection activeCell="J2" sqref="J2"/>
    </sheetView>
  </sheetViews>
  <sheetFormatPr defaultColWidth="9.140625" defaultRowHeight="12.75"/>
  <cols>
    <col min="1" max="1" width="78.7109375" style="2" customWidth="1"/>
    <col min="2" max="2" width="25.5703125" style="2" customWidth="1"/>
    <col min="3" max="3" width="16.5703125" style="2" customWidth="1"/>
    <col min="4" max="4" width="15.42578125" style="2" customWidth="1"/>
    <col min="5" max="8" width="16.85546875" style="2" customWidth="1"/>
    <col min="9" max="9" width="16" style="2" customWidth="1"/>
    <col min="10" max="10" width="15.28515625" style="2" customWidth="1"/>
    <col min="11" max="11" width="16.5703125" style="2" customWidth="1"/>
    <col min="12" max="12" width="1.140625" style="2" customWidth="1"/>
    <col min="13" max="14" width="9.140625" style="2"/>
    <col min="15" max="15" width="15.5703125" style="2" customWidth="1"/>
    <col min="16" max="17" width="15.28515625" style="2" customWidth="1"/>
    <col min="18" max="20" width="12.28515625" style="2" customWidth="1"/>
    <col min="21" max="16384" width="9.140625" style="2"/>
  </cols>
  <sheetData>
    <row r="1" spans="1:20" s="50" customFormat="1">
      <c r="H1" s="65"/>
      <c r="I1" s="66"/>
      <c r="J1" s="50" t="s">
        <v>72</v>
      </c>
      <c r="K1" s="66"/>
    </row>
    <row r="2" spans="1:20" s="50" customFormat="1">
      <c r="H2" s="65"/>
      <c r="I2" s="66"/>
      <c r="J2" s="50" t="s">
        <v>71</v>
      </c>
      <c r="K2" s="66"/>
    </row>
    <row r="3" spans="1:20" s="50" customFormat="1">
      <c r="H3" s="65"/>
      <c r="I3" s="65"/>
      <c r="J3" s="66"/>
      <c r="K3" s="66"/>
    </row>
    <row r="4" spans="1:20" s="50" customFormat="1" ht="26.25" customHeight="1">
      <c r="A4" s="79" t="s">
        <v>70</v>
      </c>
      <c r="B4" s="79"/>
      <c r="C4" s="79"/>
      <c r="D4" s="79"/>
      <c r="E4" s="79"/>
      <c r="F4" s="79"/>
      <c r="G4" s="79"/>
      <c r="H4" s="79"/>
      <c r="I4" s="79"/>
      <c r="J4" s="80"/>
      <c r="K4" s="80"/>
    </row>
    <row r="5" spans="1:20" s="50" customFormat="1" ht="14.25" customHeight="1">
      <c r="A5" s="3"/>
      <c r="B5" s="3"/>
      <c r="C5" s="3"/>
      <c r="D5" s="4"/>
      <c r="E5" s="4"/>
      <c r="F5" s="4"/>
      <c r="G5" s="4"/>
      <c r="H5" s="4"/>
    </row>
    <row r="6" spans="1:20" s="50" customFormat="1" ht="18.95" customHeight="1">
      <c r="A6" s="81" t="s">
        <v>0</v>
      </c>
      <c r="B6" s="81" t="s">
        <v>38</v>
      </c>
      <c r="C6" s="83" t="s">
        <v>45</v>
      </c>
      <c r="D6" s="84"/>
      <c r="E6" s="84"/>
      <c r="F6" s="84"/>
      <c r="G6" s="84"/>
      <c r="H6" s="84"/>
      <c r="I6" s="84"/>
      <c r="J6" s="85"/>
      <c r="K6" s="86"/>
    </row>
    <row r="7" spans="1:20" s="50" customFormat="1" ht="25.5" customHeight="1">
      <c r="A7" s="82"/>
      <c r="B7" s="82"/>
      <c r="C7" s="87" t="s">
        <v>48</v>
      </c>
      <c r="D7" s="88"/>
      <c r="E7" s="89"/>
      <c r="F7" s="90" t="s">
        <v>49</v>
      </c>
      <c r="G7" s="88"/>
      <c r="H7" s="89"/>
      <c r="I7" s="90" t="s">
        <v>50</v>
      </c>
      <c r="J7" s="88"/>
      <c r="K7" s="91"/>
    </row>
    <row r="8" spans="1:20" ht="39.75" customHeight="1">
      <c r="A8" s="25"/>
      <c r="B8" s="25"/>
      <c r="C8" s="26" t="s">
        <v>59</v>
      </c>
      <c r="D8" s="57" t="s">
        <v>51</v>
      </c>
      <c r="E8" s="27" t="s">
        <v>52</v>
      </c>
      <c r="F8" s="27" t="s">
        <v>59</v>
      </c>
      <c r="G8" s="27" t="s">
        <v>51</v>
      </c>
      <c r="H8" s="27" t="s">
        <v>52</v>
      </c>
      <c r="I8" s="27" t="s">
        <v>59</v>
      </c>
      <c r="J8" s="27" t="s">
        <v>51</v>
      </c>
      <c r="K8" s="67" t="s">
        <v>52</v>
      </c>
    </row>
    <row r="9" spans="1:20">
      <c r="A9" s="5">
        <v>1</v>
      </c>
      <c r="B9" s="5">
        <v>2</v>
      </c>
      <c r="C9" s="32">
        <v>3</v>
      </c>
      <c r="D9" s="37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68">
        <v>11</v>
      </c>
      <c r="O9" s="64">
        <v>2020</v>
      </c>
      <c r="P9" s="64">
        <v>2021</v>
      </c>
      <c r="Q9" s="64">
        <v>2022</v>
      </c>
      <c r="R9" s="64">
        <v>2020</v>
      </c>
      <c r="S9" s="64">
        <v>2021</v>
      </c>
      <c r="T9" s="64">
        <v>2022</v>
      </c>
    </row>
    <row r="10" spans="1:20" ht="28.15" customHeight="1">
      <c r="A10" s="28" t="s">
        <v>1</v>
      </c>
      <c r="B10" s="29" t="s">
        <v>2</v>
      </c>
      <c r="C10" s="30">
        <f>C11-C13</f>
        <v>8490547.799999997</v>
      </c>
      <c r="D10" s="38">
        <f>D11-D13</f>
        <v>4699228.5</v>
      </c>
      <c r="E10" s="31">
        <f>E11-E13</f>
        <v>13189776.299999997</v>
      </c>
      <c r="F10" s="31">
        <f t="shared" ref="F10:I10" si="0">F11-F13</f>
        <v>2993851.6999999993</v>
      </c>
      <c r="G10" s="31">
        <f>G11-G13</f>
        <v>0</v>
      </c>
      <c r="H10" s="31">
        <f>H11-H13</f>
        <v>2993851.6999999993</v>
      </c>
      <c r="I10" s="31">
        <f t="shared" si="0"/>
        <v>2234700</v>
      </c>
      <c r="J10" s="31">
        <f>J11-J13</f>
        <v>0</v>
      </c>
      <c r="K10" s="69">
        <f>K11-K13</f>
        <v>2234700</v>
      </c>
      <c r="O10" s="31">
        <v>8490547.799999997</v>
      </c>
      <c r="P10" s="31">
        <v>2993851.6999999993</v>
      </c>
      <c r="Q10" s="31">
        <v>2234700</v>
      </c>
      <c r="R10" s="31">
        <f>E10-O10</f>
        <v>4699228.5</v>
      </c>
      <c r="S10" s="31">
        <f>H10-P10</f>
        <v>0</v>
      </c>
      <c r="T10" s="31">
        <f>K10-Q10</f>
        <v>0</v>
      </c>
    </row>
    <row r="11" spans="1:20" ht="21" customHeight="1">
      <c r="A11" s="15" t="s">
        <v>3</v>
      </c>
      <c r="B11" s="6" t="s">
        <v>4</v>
      </c>
      <c r="C11" s="19">
        <f>C12</f>
        <v>52190547.799999997</v>
      </c>
      <c r="D11" s="39">
        <f>D12</f>
        <v>4699228.5</v>
      </c>
      <c r="E11" s="20">
        <f>E12</f>
        <v>56889776.299999997</v>
      </c>
      <c r="F11" s="20">
        <f t="shared" ref="F11:I11" si="1">F12</f>
        <v>16093795.699999999</v>
      </c>
      <c r="G11" s="20">
        <f>G12</f>
        <v>0</v>
      </c>
      <c r="H11" s="20">
        <f>H12</f>
        <v>16093795.699999999</v>
      </c>
      <c r="I11" s="20">
        <f t="shared" si="1"/>
        <v>4734700</v>
      </c>
      <c r="J11" s="20">
        <f>J12</f>
        <v>0</v>
      </c>
      <c r="K11" s="70">
        <f>K12</f>
        <v>4734700</v>
      </c>
      <c r="O11" s="20">
        <v>52190547.799999997</v>
      </c>
      <c r="P11" s="20">
        <v>16093795.699999999</v>
      </c>
      <c r="Q11" s="20">
        <v>4734700</v>
      </c>
      <c r="R11" s="20">
        <f t="shared" ref="R11:R43" si="2">E11-O11</f>
        <v>4699228.5</v>
      </c>
      <c r="S11" s="20">
        <f t="shared" ref="S11:S43" si="3">H11-P11</f>
        <v>0</v>
      </c>
      <c r="T11" s="20">
        <f t="shared" ref="T11:T43" si="4">K11-Q11</f>
        <v>0</v>
      </c>
    </row>
    <row r="12" spans="1:20" ht="28.5" customHeight="1">
      <c r="A12" s="7" t="s">
        <v>39</v>
      </c>
      <c r="B12" s="6" t="s">
        <v>5</v>
      </c>
      <c r="C12" s="19">
        <v>52190547.799999997</v>
      </c>
      <c r="D12" s="39">
        <v>4699228.5</v>
      </c>
      <c r="E12" s="20">
        <f>C12+D12</f>
        <v>56889776.299999997</v>
      </c>
      <c r="F12" s="20">
        <v>16093795.699999999</v>
      </c>
      <c r="G12" s="20"/>
      <c r="H12" s="20">
        <f>F12+G12</f>
        <v>16093795.699999999</v>
      </c>
      <c r="I12" s="20">
        <v>4734700</v>
      </c>
      <c r="J12" s="20"/>
      <c r="K12" s="70">
        <f>I12+J12</f>
        <v>4734700</v>
      </c>
      <c r="O12" s="20">
        <v>52190547.799999997</v>
      </c>
      <c r="P12" s="20">
        <v>16093795.699999999</v>
      </c>
      <c r="Q12" s="20">
        <v>4734700</v>
      </c>
      <c r="R12" s="20">
        <f t="shared" si="2"/>
        <v>4699228.5</v>
      </c>
      <c r="S12" s="20">
        <f t="shared" si="3"/>
        <v>0</v>
      </c>
      <c r="T12" s="20">
        <f t="shared" si="4"/>
        <v>0</v>
      </c>
    </row>
    <row r="13" spans="1:20" ht="30.75" customHeight="1">
      <c r="A13" s="15" t="s">
        <v>6</v>
      </c>
      <c r="B13" s="6" t="s">
        <v>7</v>
      </c>
      <c r="C13" s="19">
        <f>C14</f>
        <v>43700000</v>
      </c>
      <c r="D13" s="39">
        <f>D14</f>
        <v>0</v>
      </c>
      <c r="E13" s="20">
        <f>E14</f>
        <v>43700000</v>
      </c>
      <c r="F13" s="20">
        <f t="shared" ref="F13:I13" si="5">F14</f>
        <v>13099944</v>
      </c>
      <c r="G13" s="20">
        <f>G14</f>
        <v>0</v>
      </c>
      <c r="H13" s="20">
        <f>H14</f>
        <v>13099944</v>
      </c>
      <c r="I13" s="20">
        <f t="shared" si="5"/>
        <v>2500000</v>
      </c>
      <c r="J13" s="20">
        <f>J14</f>
        <v>0</v>
      </c>
      <c r="K13" s="70">
        <f>K14</f>
        <v>2500000</v>
      </c>
      <c r="O13" s="20">
        <v>43700000</v>
      </c>
      <c r="P13" s="20">
        <v>13099944</v>
      </c>
      <c r="Q13" s="20">
        <v>2500000</v>
      </c>
      <c r="R13" s="20">
        <f t="shared" si="2"/>
        <v>0</v>
      </c>
      <c r="S13" s="20">
        <f t="shared" si="3"/>
        <v>0</v>
      </c>
      <c r="T13" s="20">
        <f t="shared" si="4"/>
        <v>0</v>
      </c>
    </row>
    <row r="14" spans="1:20" ht="30" customHeight="1">
      <c r="A14" s="54" t="s">
        <v>40</v>
      </c>
      <c r="B14" s="11" t="s">
        <v>8</v>
      </c>
      <c r="C14" s="42">
        <v>43700000</v>
      </c>
      <c r="D14" s="55"/>
      <c r="E14" s="34">
        <f>C14+D14</f>
        <v>43700000</v>
      </c>
      <c r="F14" s="34">
        <v>13099944</v>
      </c>
      <c r="G14" s="34"/>
      <c r="H14" s="34">
        <f>F14+G14</f>
        <v>13099944</v>
      </c>
      <c r="I14" s="34">
        <v>2500000</v>
      </c>
      <c r="J14" s="34"/>
      <c r="K14" s="71">
        <f>I14+J14</f>
        <v>2500000</v>
      </c>
      <c r="O14" s="34">
        <v>43700000</v>
      </c>
      <c r="P14" s="34">
        <v>13099944</v>
      </c>
      <c r="Q14" s="34">
        <v>2500000</v>
      </c>
      <c r="R14" s="34">
        <f t="shared" si="2"/>
        <v>0</v>
      </c>
      <c r="S14" s="34">
        <f t="shared" si="3"/>
        <v>0</v>
      </c>
      <c r="T14" s="34">
        <f t="shared" si="4"/>
        <v>0</v>
      </c>
    </row>
    <row r="15" spans="1:20" ht="25.5" customHeight="1">
      <c r="A15" s="13" t="s">
        <v>53</v>
      </c>
      <c r="B15" s="16" t="s">
        <v>9</v>
      </c>
      <c r="C15" s="43">
        <f>C17-C20</f>
        <v>-1154948.2999999989</v>
      </c>
      <c r="D15" s="56">
        <f>D17-D20</f>
        <v>0</v>
      </c>
      <c r="E15" s="44">
        <f>E17-E20</f>
        <v>-1154948.2999999989</v>
      </c>
      <c r="F15" s="44">
        <f t="shared" ref="F15:I15" si="6">F17-F20</f>
        <v>-2309896.5999999978</v>
      </c>
      <c r="G15" s="44">
        <f>G17-G20</f>
        <v>0</v>
      </c>
      <c r="H15" s="44">
        <f>H17-H20</f>
        <v>-2309896.5999999978</v>
      </c>
      <c r="I15" s="44">
        <f t="shared" si="6"/>
        <v>-2309896.5999999978</v>
      </c>
      <c r="J15" s="44">
        <f>J17-J20</f>
        <v>0</v>
      </c>
      <c r="K15" s="72">
        <f>K17-K20</f>
        <v>-2309896.5999999978</v>
      </c>
      <c r="O15" s="44">
        <v>-1154948.2999999989</v>
      </c>
      <c r="P15" s="44">
        <v>-2309896.5999999978</v>
      </c>
      <c r="Q15" s="44">
        <v>-2309896.5999999978</v>
      </c>
      <c r="R15" s="44">
        <f t="shared" si="2"/>
        <v>0</v>
      </c>
      <c r="S15" s="44">
        <f t="shared" si="3"/>
        <v>0</v>
      </c>
      <c r="T15" s="44">
        <f t="shared" si="4"/>
        <v>0</v>
      </c>
    </row>
    <row r="16" spans="1:20" ht="32.25" customHeight="1">
      <c r="A16" s="15" t="s">
        <v>54</v>
      </c>
      <c r="B16" s="6" t="s">
        <v>33</v>
      </c>
      <c r="C16" s="21">
        <f>C17-C20</f>
        <v>-1154948.2999999989</v>
      </c>
      <c r="D16" s="40">
        <f>D17-D20</f>
        <v>0</v>
      </c>
      <c r="E16" s="22">
        <f>E17-E20</f>
        <v>-1154948.2999999989</v>
      </c>
      <c r="F16" s="22">
        <f t="shared" ref="F16:I16" si="7">F17-F20</f>
        <v>-2309896.5999999978</v>
      </c>
      <c r="G16" s="22">
        <f>G17-G20</f>
        <v>0</v>
      </c>
      <c r="H16" s="22">
        <f>H17-H20</f>
        <v>-2309896.5999999978</v>
      </c>
      <c r="I16" s="22">
        <f t="shared" si="7"/>
        <v>-2309896.5999999978</v>
      </c>
      <c r="J16" s="22">
        <f>J17-J20</f>
        <v>0</v>
      </c>
      <c r="K16" s="73">
        <f>K17-K20</f>
        <v>-2309896.5999999978</v>
      </c>
      <c r="O16" s="22">
        <v>-1154948.2999999989</v>
      </c>
      <c r="P16" s="22">
        <v>-2309896.5999999978</v>
      </c>
      <c r="Q16" s="22">
        <v>-2309896.5999999978</v>
      </c>
      <c r="R16" s="22">
        <f t="shared" si="2"/>
        <v>0</v>
      </c>
      <c r="S16" s="22">
        <f t="shared" si="3"/>
        <v>0</v>
      </c>
      <c r="T16" s="22">
        <f t="shared" si="4"/>
        <v>0</v>
      </c>
    </row>
    <row r="17" spans="1:20" ht="33" customHeight="1">
      <c r="A17" s="15" t="s">
        <v>55</v>
      </c>
      <c r="B17" s="6" t="s">
        <v>34</v>
      </c>
      <c r="C17" s="19">
        <f t="shared" ref="C17:E18" si="8">C18</f>
        <v>12987985</v>
      </c>
      <c r="D17" s="39">
        <f t="shared" si="8"/>
        <v>0</v>
      </c>
      <c r="E17" s="20">
        <f t="shared" si="8"/>
        <v>12987985</v>
      </c>
      <c r="F17" s="20">
        <f t="shared" ref="F17:I18" si="9">F18</f>
        <v>27944558.5</v>
      </c>
      <c r="G17" s="20">
        <f>G18</f>
        <v>0</v>
      </c>
      <c r="H17" s="20">
        <f>H18</f>
        <v>27944558.5</v>
      </c>
      <c r="I17" s="20">
        <f t="shared" si="9"/>
        <v>30343515.100000001</v>
      </c>
      <c r="J17" s="20">
        <f>J18</f>
        <v>0</v>
      </c>
      <c r="K17" s="70">
        <f>K18</f>
        <v>30343515.100000001</v>
      </c>
      <c r="O17" s="20">
        <v>12987985</v>
      </c>
      <c r="P17" s="20">
        <v>27944558.5</v>
      </c>
      <c r="Q17" s="20">
        <v>30343515.100000001</v>
      </c>
      <c r="R17" s="20">
        <f t="shared" si="2"/>
        <v>0</v>
      </c>
      <c r="S17" s="20">
        <f t="shared" si="3"/>
        <v>0</v>
      </c>
      <c r="T17" s="20">
        <f t="shared" si="4"/>
        <v>0</v>
      </c>
    </row>
    <row r="18" spans="1:20" ht="30.75" customHeight="1">
      <c r="A18" s="7" t="s">
        <v>56</v>
      </c>
      <c r="B18" s="6" t="s">
        <v>35</v>
      </c>
      <c r="C18" s="19">
        <f t="shared" si="8"/>
        <v>12987985</v>
      </c>
      <c r="D18" s="39">
        <f t="shared" si="8"/>
        <v>0</v>
      </c>
      <c r="E18" s="20">
        <f t="shared" si="8"/>
        <v>12987985</v>
      </c>
      <c r="F18" s="20">
        <f t="shared" si="9"/>
        <v>27944558.5</v>
      </c>
      <c r="G18" s="20">
        <f>G19</f>
        <v>0</v>
      </c>
      <c r="H18" s="20">
        <f>H19</f>
        <v>27944558.5</v>
      </c>
      <c r="I18" s="20">
        <f t="shared" si="9"/>
        <v>30343515.100000001</v>
      </c>
      <c r="J18" s="20">
        <f>J19</f>
        <v>0</v>
      </c>
      <c r="K18" s="70">
        <f>K19</f>
        <v>30343515.100000001</v>
      </c>
      <c r="O18" s="20">
        <v>12987985</v>
      </c>
      <c r="P18" s="20">
        <v>27944558.5</v>
      </c>
      <c r="Q18" s="20">
        <v>30343515.100000001</v>
      </c>
      <c r="R18" s="20">
        <f t="shared" si="2"/>
        <v>0</v>
      </c>
      <c r="S18" s="20">
        <f t="shared" si="3"/>
        <v>0</v>
      </c>
      <c r="T18" s="20">
        <f t="shared" si="4"/>
        <v>0</v>
      </c>
    </row>
    <row r="19" spans="1:20" ht="30" customHeight="1">
      <c r="A19" s="10" t="s">
        <v>46</v>
      </c>
      <c r="B19" s="6"/>
      <c r="C19" s="19">
        <v>12987985</v>
      </c>
      <c r="D19" s="39"/>
      <c r="E19" s="20">
        <f>C19+D19</f>
        <v>12987985</v>
      </c>
      <c r="F19" s="20">
        <v>27944558.5</v>
      </c>
      <c r="G19" s="20"/>
      <c r="H19" s="20">
        <f>F19+G19</f>
        <v>27944558.5</v>
      </c>
      <c r="I19" s="20">
        <v>30343515.100000001</v>
      </c>
      <c r="J19" s="20"/>
      <c r="K19" s="70">
        <f>I19+J19</f>
        <v>30343515.100000001</v>
      </c>
      <c r="O19" s="20">
        <v>12987985</v>
      </c>
      <c r="P19" s="20">
        <v>27944558.5</v>
      </c>
      <c r="Q19" s="20">
        <v>30343515.100000001</v>
      </c>
      <c r="R19" s="20">
        <f t="shared" si="2"/>
        <v>0</v>
      </c>
      <c r="S19" s="20">
        <f t="shared" si="3"/>
        <v>0</v>
      </c>
      <c r="T19" s="20">
        <f t="shared" si="4"/>
        <v>0</v>
      </c>
    </row>
    <row r="20" spans="1:20" ht="30.75" customHeight="1">
      <c r="A20" s="15" t="s">
        <v>57</v>
      </c>
      <c r="B20" s="6" t="s">
        <v>36</v>
      </c>
      <c r="C20" s="19">
        <f>C21</f>
        <v>14142933.299999999</v>
      </c>
      <c r="D20" s="39">
        <f>D21</f>
        <v>0</v>
      </c>
      <c r="E20" s="20">
        <f>E21</f>
        <v>14142933.299999999</v>
      </c>
      <c r="F20" s="20">
        <f t="shared" ref="F20:I20" si="10">F21</f>
        <v>30254455.099999998</v>
      </c>
      <c r="G20" s="20">
        <f>G21</f>
        <v>0</v>
      </c>
      <c r="H20" s="20">
        <f>H21</f>
        <v>30254455.099999998</v>
      </c>
      <c r="I20" s="20">
        <f t="shared" si="10"/>
        <v>32653411.699999999</v>
      </c>
      <c r="J20" s="20">
        <f>J21</f>
        <v>0</v>
      </c>
      <c r="K20" s="70">
        <f>K21</f>
        <v>32653411.699999999</v>
      </c>
      <c r="O20" s="20">
        <v>14142933.299999999</v>
      </c>
      <c r="P20" s="20">
        <v>30254455.099999998</v>
      </c>
      <c r="Q20" s="20">
        <v>32653411.699999999</v>
      </c>
      <c r="R20" s="20">
        <f t="shared" si="2"/>
        <v>0</v>
      </c>
      <c r="S20" s="20">
        <f t="shared" si="3"/>
        <v>0</v>
      </c>
      <c r="T20" s="20">
        <f t="shared" si="4"/>
        <v>0</v>
      </c>
    </row>
    <row r="21" spans="1:20" ht="31.5" customHeight="1">
      <c r="A21" s="7" t="s">
        <v>58</v>
      </c>
      <c r="B21" s="6" t="s">
        <v>37</v>
      </c>
      <c r="C21" s="19">
        <f>C22+C23+C24+C25+C26</f>
        <v>14142933.299999999</v>
      </c>
      <c r="D21" s="39">
        <f>D22+D23+D24+D25+D26</f>
        <v>0</v>
      </c>
      <c r="E21" s="20">
        <f>E22+E23+E24+E25+E26</f>
        <v>14142933.299999999</v>
      </c>
      <c r="F21" s="20">
        <f t="shared" ref="F21:I21" si="11">F22+F23+F24+F25+F26</f>
        <v>30254455.099999998</v>
      </c>
      <c r="G21" s="20">
        <f>G22+G23+G24+G25+G26</f>
        <v>0</v>
      </c>
      <c r="H21" s="20">
        <f>H22+H23+H24+H25+H26</f>
        <v>30254455.099999998</v>
      </c>
      <c r="I21" s="20">
        <f t="shared" si="11"/>
        <v>32653411.699999999</v>
      </c>
      <c r="J21" s="20">
        <f>J22+J23+J24+J25+J26</f>
        <v>0</v>
      </c>
      <c r="K21" s="70">
        <f>K22+K23+K24+K25+K26</f>
        <v>32653411.699999999</v>
      </c>
      <c r="O21" s="20">
        <v>14142933.299999999</v>
      </c>
      <c r="P21" s="20">
        <v>30254455.099999998</v>
      </c>
      <c r="Q21" s="20">
        <v>32653411.699999999</v>
      </c>
      <c r="R21" s="20">
        <f t="shared" si="2"/>
        <v>0</v>
      </c>
      <c r="S21" s="20">
        <f t="shared" si="3"/>
        <v>0</v>
      </c>
      <c r="T21" s="20">
        <f t="shared" si="4"/>
        <v>0</v>
      </c>
    </row>
    <row r="22" spans="1:20" ht="30" customHeight="1">
      <c r="A22" s="10" t="s">
        <v>47</v>
      </c>
      <c r="B22" s="6"/>
      <c r="C22" s="19">
        <f>C19</f>
        <v>12987985</v>
      </c>
      <c r="D22" s="39">
        <f>D19</f>
        <v>0</v>
      </c>
      <c r="E22" s="20">
        <f>E19</f>
        <v>12987985</v>
      </c>
      <c r="F22" s="20">
        <f t="shared" ref="F22:I22" si="12">F19</f>
        <v>27944558.5</v>
      </c>
      <c r="G22" s="20">
        <f>G19</f>
        <v>0</v>
      </c>
      <c r="H22" s="20">
        <f>H19</f>
        <v>27944558.5</v>
      </c>
      <c r="I22" s="20">
        <f t="shared" si="12"/>
        <v>30343515.100000001</v>
      </c>
      <c r="J22" s="20">
        <f>J19</f>
        <v>0</v>
      </c>
      <c r="K22" s="70">
        <f>K19</f>
        <v>30343515.100000001</v>
      </c>
      <c r="O22" s="20">
        <v>12987985</v>
      </c>
      <c r="P22" s="20">
        <v>27944558.5</v>
      </c>
      <c r="Q22" s="20">
        <v>30343515.100000001</v>
      </c>
      <c r="R22" s="20">
        <f t="shared" si="2"/>
        <v>0</v>
      </c>
      <c r="S22" s="20">
        <f t="shared" si="3"/>
        <v>0</v>
      </c>
      <c r="T22" s="20">
        <f t="shared" si="4"/>
        <v>0</v>
      </c>
    </row>
    <row r="23" spans="1:20" ht="69.75" customHeight="1">
      <c r="A23" s="10" t="s">
        <v>66</v>
      </c>
      <c r="B23" s="6"/>
      <c r="C23" s="23">
        <v>30000</v>
      </c>
      <c r="D23" s="41"/>
      <c r="E23" s="24">
        <f>C23+D23</f>
        <v>30000</v>
      </c>
      <c r="F23" s="24">
        <v>60000</v>
      </c>
      <c r="G23" s="24"/>
      <c r="H23" s="24">
        <f>F23+G23</f>
        <v>60000</v>
      </c>
      <c r="I23" s="24">
        <v>60000</v>
      </c>
      <c r="J23" s="24"/>
      <c r="K23" s="74">
        <f>I23+J23</f>
        <v>60000</v>
      </c>
      <c r="O23" s="24">
        <v>30000</v>
      </c>
      <c r="P23" s="24">
        <v>60000</v>
      </c>
      <c r="Q23" s="24">
        <v>60000</v>
      </c>
      <c r="R23" s="24">
        <f t="shared" si="2"/>
        <v>0</v>
      </c>
      <c r="S23" s="24">
        <f t="shared" si="3"/>
        <v>0</v>
      </c>
      <c r="T23" s="24">
        <f t="shared" si="4"/>
        <v>0</v>
      </c>
    </row>
    <row r="24" spans="1:20" ht="68.25" customHeight="1">
      <c r="A24" s="10" t="s">
        <v>67</v>
      </c>
      <c r="B24" s="6"/>
      <c r="C24" s="23">
        <v>507648.4</v>
      </c>
      <c r="D24" s="41"/>
      <c r="E24" s="24">
        <f t="shared" ref="E24:E26" si="13">C24+D24</f>
        <v>507648.4</v>
      </c>
      <c r="F24" s="24">
        <v>1015296.8</v>
      </c>
      <c r="G24" s="24"/>
      <c r="H24" s="24">
        <f t="shared" ref="H24:H26" si="14">F24+G24</f>
        <v>1015296.8</v>
      </c>
      <c r="I24" s="24">
        <v>1015296.8</v>
      </c>
      <c r="J24" s="24"/>
      <c r="K24" s="74">
        <f t="shared" ref="K24:K26" si="15">I24+J24</f>
        <v>1015296.8</v>
      </c>
      <c r="O24" s="24">
        <v>507648.4</v>
      </c>
      <c r="P24" s="24">
        <v>1015296.8</v>
      </c>
      <c r="Q24" s="24">
        <v>1015296.8</v>
      </c>
      <c r="R24" s="24">
        <f t="shared" si="2"/>
        <v>0</v>
      </c>
      <c r="S24" s="24">
        <f t="shared" si="3"/>
        <v>0</v>
      </c>
      <c r="T24" s="24">
        <f t="shared" si="4"/>
        <v>0</v>
      </c>
    </row>
    <row r="25" spans="1:20" ht="72" customHeight="1">
      <c r="A25" s="10" t="s">
        <v>68</v>
      </c>
      <c r="B25" s="6"/>
      <c r="C25" s="23">
        <v>579939.19999999995</v>
      </c>
      <c r="D25" s="41"/>
      <c r="E25" s="24">
        <f t="shared" si="13"/>
        <v>579939.19999999995</v>
      </c>
      <c r="F25" s="24">
        <v>1159878.3999999999</v>
      </c>
      <c r="G25" s="24"/>
      <c r="H25" s="24">
        <f t="shared" si="14"/>
        <v>1159878.3999999999</v>
      </c>
      <c r="I25" s="24">
        <v>1159878.3999999999</v>
      </c>
      <c r="J25" s="24"/>
      <c r="K25" s="74">
        <f t="shared" si="15"/>
        <v>1159878.3999999999</v>
      </c>
      <c r="O25" s="24">
        <v>579939.19999999995</v>
      </c>
      <c r="P25" s="24">
        <v>1159878.3999999999</v>
      </c>
      <c r="Q25" s="24">
        <v>1159878.3999999999</v>
      </c>
      <c r="R25" s="24">
        <f t="shared" si="2"/>
        <v>0</v>
      </c>
      <c r="S25" s="24">
        <f t="shared" si="3"/>
        <v>0</v>
      </c>
      <c r="T25" s="24">
        <f t="shared" si="4"/>
        <v>0</v>
      </c>
    </row>
    <row r="26" spans="1:20" ht="67.5" customHeight="1">
      <c r="A26" s="10" t="s">
        <v>69</v>
      </c>
      <c r="B26" s="6"/>
      <c r="C26" s="45">
        <v>37360.699999999997</v>
      </c>
      <c r="D26" s="49"/>
      <c r="E26" s="46">
        <f t="shared" si="13"/>
        <v>37360.699999999997</v>
      </c>
      <c r="F26" s="46">
        <v>74721.399999999994</v>
      </c>
      <c r="G26" s="46"/>
      <c r="H26" s="46">
        <f t="shared" si="14"/>
        <v>74721.399999999994</v>
      </c>
      <c r="I26" s="46">
        <v>74721.399999999994</v>
      </c>
      <c r="J26" s="46"/>
      <c r="K26" s="75">
        <f t="shared" si="15"/>
        <v>74721.399999999994</v>
      </c>
      <c r="O26" s="46">
        <v>37360.699999999997</v>
      </c>
      <c r="P26" s="46">
        <v>74721.399999999994</v>
      </c>
      <c r="Q26" s="46">
        <v>74721.399999999994</v>
      </c>
      <c r="R26" s="46">
        <f t="shared" si="2"/>
        <v>0</v>
      </c>
      <c r="S26" s="46">
        <f t="shared" si="3"/>
        <v>0</v>
      </c>
      <c r="T26" s="46">
        <f t="shared" si="4"/>
        <v>0</v>
      </c>
    </row>
    <row r="27" spans="1:20" ht="23.25" customHeight="1">
      <c r="A27" s="13" t="s">
        <v>41</v>
      </c>
      <c r="B27" s="14" t="s">
        <v>10</v>
      </c>
      <c r="C27" s="30">
        <f>C32-C28</f>
        <v>5877530.1999999881</v>
      </c>
      <c r="D27" s="38">
        <f>D32-D28</f>
        <v>0</v>
      </c>
      <c r="E27" s="31">
        <f>E32-E28</f>
        <v>5877530.1999999881</v>
      </c>
      <c r="F27" s="31">
        <f t="shared" ref="F27:I27" si="16">F32-F28</f>
        <v>773940.79999998212</v>
      </c>
      <c r="G27" s="31">
        <f>G32-G28</f>
        <v>0</v>
      </c>
      <c r="H27" s="31">
        <f>H32-H28</f>
        <v>773940.79999998212</v>
      </c>
      <c r="I27" s="31">
        <f t="shared" si="16"/>
        <v>0</v>
      </c>
      <c r="J27" s="31">
        <f>J32-J28</f>
        <v>0</v>
      </c>
      <c r="K27" s="69">
        <f>K32-K28</f>
        <v>0</v>
      </c>
      <c r="O27" s="31">
        <v>5877530.1999999881</v>
      </c>
      <c r="P27" s="31">
        <v>773940.79999998212</v>
      </c>
      <c r="Q27" s="31">
        <v>0</v>
      </c>
      <c r="R27" s="31">
        <f t="shared" si="2"/>
        <v>0</v>
      </c>
      <c r="S27" s="31">
        <f t="shared" si="3"/>
        <v>0</v>
      </c>
      <c r="T27" s="31">
        <f t="shared" si="4"/>
        <v>0</v>
      </c>
    </row>
    <row r="28" spans="1:20" ht="15.75" customHeight="1">
      <c r="A28" s="15" t="s">
        <v>11</v>
      </c>
      <c r="B28" s="17" t="s">
        <v>12</v>
      </c>
      <c r="C28" s="19">
        <f t="shared" ref="C28:K30" si="17">C29</f>
        <v>162532225</v>
      </c>
      <c r="D28" s="39">
        <f t="shared" si="17"/>
        <v>0</v>
      </c>
      <c r="E28" s="20">
        <f t="shared" si="17"/>
        <v>162532225</v>
      </c>
      <c r="F28" s="20">
        <f t="shared" si="17"/>
        <v>142360043.80000001</v>
      </c>
      <c r="G28" s="20">
        <f t="shared" si="17"/>
        <v>0</v>
      </c>
      <c r="H28" s="20">
        <f t="shared" si="17"/>
        <v>142360043.80000001</v>
      </c>
      <c r="I28" s="20">
        <f t="shared" si="17"/>
        <v>139380239.10000002</v>
      </c>
      <c r="J28" s="20">
        <f t="shared" si="17"/>
        <v>0</v>
      </c>
      <c r="K28" s="70">
        <f t="shared" si="17"/>
        <v>139380239.10000002</v>
      </c>
      <c r="O28" s="20">
        <v>162532225</v>
      </c>
      <c r="P28" s="20">
        <v>142360043.80000001</v>
      </c>
      <c r="Q28" s="20">
        <v>139380239.10000002</v>
      </c>
      <c r="R28" s="20">
        <f t="shared" si="2"/>
        <v>0</v>
      </c>
      <c r="S28" s="20">
        <f t="shared" si="3"/>
        <v>0</v>
      </c>
      <c r="T28" s="20">
        <f t="shared" si="4"/>
        <v>0</v>
      </c>
    </row>
    <row r="29" spans="1:20" ht="16.5" customHeight="1">
      <c r="A29" s="15" t="s">
        <v>13</v>
      </c>
      <c r="B29" s="6" t="s">
        <v>14</v>
      </c>
      <c r="C29" s="19">
        <f t="shared" si="17"/>
        <v>162532225</v>
      </c>
      <c r="D29" s="39">
        <f t="shared" si="17"/>
        <v>0</v>
      </c>
      <c r="E29" s="20">
        <f t="shared" si="17"/>
        <v>162532225</v>
      </c>
      <c r="F29" s="20">
        <f t="shared" si="17"/>
        <v>142360043.80000001</v>
      </c>
      <c r="G29" s="20">
        <f t="shared" si="17"/>
        <v>0</v>
      </c>
      <c r="H29" s="20">
        <f t="shared" si="17"/>
        <v>142360043.80000001</v>
      </c>
      <c r="I29" s="20">
        <f t="shared" si="17"/>
        <v>139380239.10000002</v>
      </c>
      <c r="J29" s="20">
        <f t="shared" si="17"/>
        <v>0</v>
      </c>
      <c r="K29" s="70">
        <f t="shared" si="17"/>
        <v>139380239.10000002</v>
      </c>
      <c r="O29" s="20">
        <v>162532225</v>
      </c>
      <c r="P29" s="20">
        <v>142360043.80000001</v>
      </c>
      <c r="Q29" s="20">
        <v>139380239.10000002</v>
      </c>
      <c r="R29" s="20">
        <f t="shared" si="2"/>
        <v>0</v>
      </c>
      <c r="S29" s="20">
        <f t="shared" si="3"/>
        <v>0</v>
      </c>
      <c r="T29" s="20">
        <f t="shared" si="4"/>
        <v>0</v>
      </c>
    </row>
    <row r="30" spans="1:20" ht="15" customHeight="1">
      <c r="A30" s="15" t="s">
        <v>15</v>
      </c>
      <c r="B30" s="6" t="s">
        <v>16</v>
      </c>
      <c r="C30" s="19">
        <f t="shared" si="17"/>
        <v>162532225</v>
      </c>
      <c r="D30" s="39">
        <f t="shared" si="17"/>
        <v>0</v>
      </c>
      <c r="E30" s="20">
        <f t="shared" si="17"/>
        <v>162532225</v>
      </c>
      <c r="F30" s="20">
        <f t="shared" si="17"/>
        <v>142360043.80000001</v>
      </c>
      <c r="G30" s="20">
        <f t="shared" si="17"/>
        <v>0</v>
      </c>
      <c r="H30" s="20">
        <f t="shared" si="17"/>
        <v>142360043.80000001</v>
      </c>
      <c r="I30" s="20">
        <f t="shared" si="17"/>
        <v>139380239.10000002</v>
      </c>
      <c r="J30" s="20">
        <f t="shared" si="17"/>
        <v>0</v>
      </c>
      <c r="K30" s="70">
        <f t="shared" si="17"/>
        <v>139380239.10000002</v>
      </c>
      <c r="O30" s="20">
        <v>162532225</v>
      </c>
      <c r="P30" s="20">
        <v>142360043.80000001</v>
      </c>
      <c r="Q30" s="20">
        <v>139380239.10000002</v>
      </c>
      <c r="R30" s="20">
        <f t="shared" si="2"/>
        <v>0</v>
      </c>
      <c r="S30" s="20">
        <f t="shared" si="3"/>
        <v>0</v>
      </c>
      <c r="T30" s="20">
        <f t="shared" si="4"/>
        <v>0</v>
      </c>
    </row>
    <row r="31" spans="1:20" ht="27" customHeight="1">
      <c r="A31" s="7" t="s">
        <v>42</v>
      </c>
      <c r="B31" s="6" t="s">
        <v>17</v>
      </c>
      <c r="C31" s="19">
        <v>162532225</v>
      </c>
      <c r="D31" s="39">
        <f>-4699228.5+D11+D17+D37</f>
        <v>0</v>
      </c>
      <c r="E31" s="20">
        <f>C31+D31</f>
        <v>162532225</v>
      </c>
      <c r="F31" s="20">
        <v>142360043.80000001</v>
      </c>
      <c r="G31" s="39">
        <f>0+G11+G17+G37</f>
        <v>0</v>
      </c>
      <c r="H31" s="20">
        <f>F31+G31</f>
        <v>142360043.80000001</v>
      </c>
      <c r="I31" s="20">
        <v>139380239.10000002</v>
      </c>
      <c r="J31" s="39">
        <f>0+J11+J17+J37</f>
        <v>0</v>
      </c>
      <c r="K31" s="70">
        <f>I31+J31</f>
        <v>139380239.10000002</v>
      </c>
      <c r="O31" s="20">
        <v>162532225</v>
      </c>
      <c r="P31" s="20">
        <v>142360043.80000001</v>
      </c>
      <c r="Q31" s="20">
        <v>139380239.10000002</v>
      </c>
      <c r="R31" s="20">
        <f t="shared" si="2"/>
        <v>0</v>
      </c>
      <c r="S31" s="20">
        <f t="shared" si="3"/>
        <v>0</v>
      </c>
      <c r="T31" s="20">
        <f t="shared" si="4"/>
        <v>0</v>
      </c>
    </row>
    <row r="32" spans="1:20" ht="16.5" customHeight="1">
      <c r="A32" s="15" t="s">
        <v>18</v>
      </c>
      <c r="B32" s="6" t="s">
        <v>19</v>
      </c>
      <c r="C32" s="19">
        <f t="shared" ref="C32:K34" si="18">C33</f>
        <v>168409755.19999999</v>
      </c>
      <c r="D32" s="39">
        <f t="shared" si="18"/>
        <v>0</v>
      </c>
      <c r="E32" s="20">
        <f t="shared" si="18"/>
        <v>168409755.19999999</v>
      </c>
      <c r="F32" s="20">
        <f t="shared" si="18"/>
        <v>143133984.59999999</v>
      </c>
      <c r="G32" s="20">
        <f t="shared" si="18"/>
        <v>0</v>
      </c>
      <c r="H32" s="20">
        <f t="shared" si="18"/>
        <v>143133984.59999999</v>
      </c>
      <c r="I32" s="20">
        <f t="shared" si="18"/>
        <v>139380239.09999999</v>
      </c>
      <c r="J32" s="20">
        <f t="shared" si="18"/>
        <v>0</v>
      </c>
      <c r="K32" s="70">
        <f t="shared" si="18"/>
        <v>139380239.09999999</v>
      </c>
      <c r="O32" s="20">
        <v>168409755.19999999</v>
      </c>
      <c r="P32" s="20">
        <v>143133984.59999999</v>
      </c>
      <c r="Q32" s="20">
        <v>139380239.09999999</v>
      </c>
      <c r="R32" s="20">
        <f t="shared" si="2"/>
        <v>0</v>
      </c>
      <c r="S32" s="20">
        <f t="shared" si="3"/>
        <v>0</v>
      </c>
      <c r="T32" s="20">
        <f t="shared" si="4"/>
        <v>0</v>
      </c>
    </row>
    <row r="33" spans="1:20" ht="17.25" customHeight="1">
      <c r="A33" s="15" t="s">
        <v>20</v>
      </c>
      <c r="B33" s="6" t="s">
        <v>21</v>
      </c>
      <c r="C33" s="19">
        <f t="shared" si="18"/>
        <v>168409755.19999999</v>
      </c>
      <c r="D33" s="39">
        <f t="shared" si="18"/>
        <v>0</v>
      </c>
      <c r="E33" s="20">
        <f t="shared" si="18"/>
        <v>168409755.19999999</v>
      </c>
      <c r="F33" s="20">
        <f t="shared" si="18"/>
        <v>143133984.59999999</v>
      </c>
      <c r="G33" s="20">
        <f t="shared" si="18"/>
        <v>0</v>
      </c>
      <c r="H33" s="20">
        <f t="shared" si="18"/>
        <v>143133984.59999999</v>
      </c>
      <c r="I33" s="20">
        <f t="shared" si="18"/>
        <v>139380239.09999999</v>
      </c>
      <c r="J33" s="20">
        <f t="shared" si="18"/>
        <v>0</v>
      </c>
      <c r="K33" s="70">
        <f t="shared" si="18"/>
        <v>139380239.09999999</v>
      </c>
      <c r="O33" s="20">
        <v>168409755.19999999</v>
      </c>
      <c r="P33" s="20">
        <v>143133984.59999999</v>
      </c>
      <c r="Q33" s="20">
        <v>139380239.09999999</v>
      </c>
      <c r="R33" s="20">
        <f t="shared" si="2"/>
        <v>0</v>
      </c>
      <c r="S33" s="20">
        <f t="shared" si="3"/>
        <v>0</v>
      </c>
      <c r="T33" s="20">
        <f t="shared" si="4"/>
        <v>0</v>
      </c>
    </row>
    <row r="34" spans="1:20" ht="18" customHeight="1">
      <c r="A34" s="15" t="s">
        <v>22</v>
      </c>
      <c r="B34" s="6" t="s">
        <v>23</v>
      </c>
      <c r="C34" s="19">
        <f t="shared" si="18"/>
        <v>168409755.19999999</v>
      </c>
      <c r="D34" s="39">
        <f t="shared" si="18"/>
        <v>0</v>
      </c>
      <c r="E34" s="20">
        <f t="shared" si="18"/>
        <v>168409755.19999999</v>
      </c>
      <c r="F34" s="20">
        <f t="shared" si="18"/>
        <v>143133984.59999999</v>
      </c>
      <c r="G34" s="20">
        <f t="shared" si="18"/>
        <v>0</v>
      </c>
      <c r="H34" s="20">
        <f t="shared" si="18"/>
        <v>143133984.59999999</v>
      </c>
      <c r="I34" s="20">
        <f t="shared" si="18"/>
        <v>139380239.09999999</v>
      </c>
      <c r="J34" s="20">
        <f t="shared" si="18"/>
        <v>0</v>
      </c>
      <c r="K34" s="70">
        <f t="shared" si="18"/>
        <v>139380239.09999999</v>
      </c>
      <c r="O34" s="20">
        <v>168409755.19999999</v>
      </c>
      <c r="P34" s="20">
        <v>143133984.59999999</v>
      </c>
      <c r="Q34" s="20">
        <v>139380239.09999999</v>
      </c>
      <c r="R34" s="20">
        <f t="shared" si="2"/>
        <v>0</v>
      </c>
      <c r="S34" s="20">
        <f t="shared" si="3"/>
        <v>0</v>
      </c>
      <c r="T34" s="20">
        <f t="shared" si="4"/>
        <v>0</v>
      </c>
    </row>
    <row r="35" spans="1:20" ht="29.25" customHeight="1">
      <c r="A35" s="8" t="s">
        <v>43</v>
      </c>
      <c r="B35" s="9" t="s">
        <v>24</v>
      </c>
      <c r="C35" s="45">
        <v>168409755.19999999</v>
      </c>
      <c r="D35" s="49">
        <f>0+D13+D20+D40</f>
        <v>0</v>
      </c>
      <c r="E35" s="46">
        <f>C35+D35</f>
        <v>168409755.19999999</v>
      </c>
      <c r="F35" s="46">
        <v>143133984.59999999</v>
      </c>
      <c r="G35" s="49">
        <f>0+G13+G20+G40</f>
        <v>0</v>
      </c>
      <c r="H35" s="46">
        <f>F35+G35</f>
        <v>143133984.59999999</v>
      </c>
      <c r="I35" s="46">
        <v>139380239.09999999</v>
      </c>
      <c r="J35" s="49">
        <f>0+J13+J20+J40</f>
        <v>0</v>
      </c>
      <c r="K35" s="75">
        <f>I35+J35</f>
        <v>139380239.09999999</v>
      </c>
      <c r="O35" s="46">
        <v>168409755.19999999</v>
      </c>
      <c r="P35" s="46">
        <v>143133984.59999999</v>
      </c>
      <c r="Q35" s="46">
        <v>139380239.09999999</v>
      </c>
      <c r="R35" s="46">
        <f t="shared" si="2"/>
        <v>0</v>
      </c>
      <c r="S35" s="46">
        <f t="shared" si="3"/>
        <v>0</v>
      </c>
      <c r="T35" s="46">
        <f t="shared" si="4"/>
        <v>0</v>
      </c>
    </row>
    <row r="36" spans="1:20" ht="21.75" customHeight="1">
      <c r="A36" s="47" t="s">
        <v>25</v>
      </c>
      <c r="B36" s="52" t="s">
        <v>26</v>
      </c>
      <c r="C36" s="35">
        <f>C37+C40</f>
        <v>973718.1</v>
      </c>
      <c r="D36" s="53">
        <f t="shared" ref="D36:K36" si="19">D37+D40</f>
        <v>0</v>
      </c>
      <c r="E36" s="36">
        <f t="shared" si="19"/>
        <v>973718.1</v>
      </c>
      <c r="F36" s="48">
        <f t="shared" si="19"/>
        <v>0</v>
      </c>
      <c r="G36" s="48">
        <f t="shared" si="19"/>
        <v>0</v>
      </c>
      <c r="H36" s="48">
        <f t="shared" si="19"/>
        <v>0</v>
      </c>
      <c r="I36" s="48">
        <f t="shared" si="19"/>
        <v>0</v>
      </c>
      <c r="J36" s="48">
        <f t="shared" si="19"/>
        <v>0</v>
      </c>
      <c r="K36" s="76">
        <f t="shared" si="19"/>
        <v>0</v>
      </c>
      <c r="O36" s="36">
        <v>973718.1</v>
      </c>
      <c r="P36" s="36">
        <v>0</v>
      </c>
      <c r="Q36" s="36">
        <v>0</v>
      </c>
      <c r="R36" s="36">
        <f t="shared" si="2"/>
        <v>0</v>
      </c>
      <c r="S36" s="36">
        <f t="shared" si="3"/>
        <v>0</v>
      </c>
      <c r="T36" s="36">
        <f t="shared" si="4"/>
        <v>0</v>
      </c>
    </row>
    <row r="37" spans="1:20" ht="31.5" customHeight="1">
      <c r="A37" s="13" t="s">
        <v>27</v>
      </c>
      <c r="B37" s="51" t="s">
        <v>28</v>
      </c>
      <c r="C37" s="30">
        <f t="shared" ref="C37:K38" si="20">C38</f>
        <v>1282495</v>
      </c>
      <c r="D37" s="38">
        <f t="shared" si="20"/>
        <v>0</v>
      </c>
      <c r="E37" s="31">
        <f t="shared" si="20"/>
        <v>1282495</v>
      </c>
      <c r="F37" s="31">
        <f t="shared" si="20"/>
        <v>0</v>
      </c>
      <c r="G37" s="31">
        <f t="shared" si="20"/>
        <v>0</v>
      </c>
      <c r="H37" s="31">
        <f t="shared" si="20"/>
        <v>0</v>
      </c>
      <c r="I37" s="31">
        <f t="shared" si="20"/>
        <v>0</v>
      </c>
      <c r="J37" s="31">
        <f t="shared" si="20"/>
        <v>0</v>
      </c>
      <c r="K37" s="69">
        <f t="shared" si="20"/>
        <v>0</v>
      </c>
      <c r="O37" s="31">
        <v>1282495</v>
      </c>
      <c r="P37" s="31">
        <v>0</v>
      </c>
      <c r="Q37" s="31">
        <v>0</v>
      </c>
      <c r="R37" s="31">
        <f t="shared" si="2"/>
        <v>0</v>
      </c>
      <c r="S37" s="31">
        <f t="shared" si="3"/>
        <v>0</v>
      </c>
      <c r="T37" s="31">
        <f t="shared" si="4"/>
        <v>0</v>
      </c>
    </row>
    <row r="38" spans="1:20" ht="34.5" customHeight="1">
      <c r="A38" s="18" t="s">
        <v>29</v>
      </c>
      <c r="B38" s="11" t="s">
        <v>30</v>
      </c>
      <c r="C38" s="19">
        <f t="shared" si="20"/>
        <v>1282495</v>
      </c>
      <c r="D38" s="39">
        <f t="shared" si="20"/>
        <v>0</v>
      </c>
      <c r="E38" s="20">
        <f t="shared" si="20"/>
        <v>1282495</v>
      </c>
      <c r="F38" s="20">
        <f t="shared" si="20"/>
        <v>0</v>
      </c>
      <c r="G38" s="20">
        <f t="shared" si="20"/>
        <v>0</v>
      </c>
      <c r="H38" s="20">
        <f t="shared" si="20"/>
        <v>0</v>
      </c>
      <c r="I38" s="20">
        <f t="shared" si="20"/>
        <v>0</v>
      </c>
      <c r="J38" s="20">
        <f t="shared" si="20"/>
        <v>0</v>
      </c>
      <c r="K38" s="70">
        <f t="shared" si="20"/>
        <v>0</v>
      </c>
      <c r="O38" s="20">
        <v>1282495</v>
      </c>
      <c r="P38" s="20">
        <v>0</v>
      </c>
      <c r="Q38" s="20">
        <v>0</v>
      </c>
      <c r="R38" s="20">
        <f t="shared" si="2"/>
        <v>0</v>
      </c>
      <c r="S38" s="20">
        <f t="shared" si="3"/>
        <v>0</v>
      </c>
      <c r="T38" s="20">
        <f t="shared" si="4"/>
        <v>0</v>
      </c>
    </row>
    <row r="39" spans="1:20" ht="30" customHeight="1">
      <c r="A39" s="8" t="s">
        <v>44</v>
      </c>
      <c r="B39" s="9" t="s">
        <v>31</v>
      </c>
      <c r="C39" s="45">
        <v>1282495</v>
      </c>
      <c r="D39" s="49"/>
      <c r="E39" s="46">
        <f>C39+D39</f>
        <v>1282495</v>
      </c>
      <c r="F39" s="46">
        <v>0</v>
      </c>
      <c r="G39" s="46"/>
      <c r="H39" s="46">
        <f>F39+G39</f>
        <v>0</v>
      </c>
      <c r="I39" s="46">
        <v>0</v>
      </c>
      <c r="J39" s="46"/>
      <c r="K39" s="75">
        <f>I39+J39</f>
        <v>0</v>
      </c>
      <c r="O39" s="46">
        <v>1282495</v>
      </c>
      <c r="P39" s="46">
        <v>0</v>
      </c>
      <c r="Q39" s="46">
        <v>0</v>
      </c>
      <c r="R39" s="46">
        <f t="shared" si="2"/>
        <v>0</v>
      </c>
      <c r="S39" s="46">
        <f t="shared" si="3"/>
        <v>0</v>
      </c>
      <c r="T39" s="46">
        <f t="shared" si="4"/>
        <v>0</v>
      </c>
    </row>
    <row r="40" spans="1:20" ht="30" customHeight="1">
      <c r="A40" s="28" t="s">
        <v>60</v>
      </c>
      <c r="B40" s="51" t="s">
        <v>61</v>
      </c>
      <c r="C40" s="61">
        <f>C41</f>
        <v>-308776.90000000002</v>
      </c>
      <c r="D40" s="62">
        <f t="shared" ref="D40:K41" si="21">D41</f>
        <v>0</v>
      </c>
      <c r="E40" s="63">
        <f t="shared" si="21"/>
        <v>-308776.90000000002</v>
      </c>
      <c r="F40" s="63">
        <f t="shared" si="21"/>
        <v>0</v>
      </c>
      <c r="G40" s="63">
        <f t="shared" si="21"/>
        <v>0</v>
      </c>
      <c r="H40" s="63">
        <f t="shared" si="21"/>
        <v>0</v>
      </c>
      <c r="I40" s="63">
        <f t="shared" si="21"/>
        <v>0</v>
      </c>
      <c r="J40" s="63">
        <f t="shared" si="21"/>
        <v>0</v>
      </c>
      <c r="K40" s="77">
        <f t="shared" si="21"/>
        <v>0</v>
      </c>
      <c r="O40" s="63">
        <v>-308776.90000000002</v>
      </c>
      <c r="P40" s="63">
        <v>0</v>
      </c>
      <c r="Q40" s="63">
        <v>0</v>
      </c>
      <c r="R40" s="63">
        <f t="shared" si="2"/>
        <v>0</v>
      </c>
      <c r="S40" s="63">
        <f t="shared" si="3"/>
        <v>0</v>
      </c>
      <c r="T40" s="63">
        <f t="shared" si="4"/>
        <v>0</v>
      </c>
    </row>
    <row r="41" spans="1:20" ht="43.5" customHeight="1">
      <c r="A41" s="58" t="s">
        <v>62</v>
      </c>
      <c r="B41" s="59" t="s">
        <v>63</v>
      </c>
      <c r="C41" s="19">
        <f>C42</f>
        <v>-308776.90000000002</v>
      </c>
      <c r="D41" s="39">
        <f t="shared" si="21"/>
        <v>0</v>
      </c>
      <c r="E41" s="20">
        <f t="shared" si="21"/>
        <v>-308776.90000000002</v>
      </c>
      <c r="F41" s="20">
        <f t="shared" si="21"/>
        <v>0</v>
      </c>
      <c r="G41" s="20">
        <f t="shared" si="21"/>
        <v>0</v>
      </c>
      <c r="H41" s="20">
        <f t="shared" si="21"/>
        <v>0</v>
      </c>
      <c r="I41" s="20">
        <f t="shared" si="21"/>
        <v>0</v>
      </c>
      <c r="J41" s="20">
        <f t="shared" si="21"/>
        <v>0</v>
      </c>
      <c r="K41" s="70">
        <f t="shared" si="21"/>
        <v>0</v>
      </c>
      <c r="O41" s="20">
        <v>-308776.90000000002</v>
      </c>
      <c r="P41" s="20">
        <v>0</v>
      </c>
      <c r="Q41" s="20">
        <v>0</v>
      </c>
      <c r="R41" s="20">
        <f t="shared" si="2"/>
        <v>0</v>
      </c>
      <c r="S41" s="20">
        <f t="shared" si="3"/>
        <v>0</v>
      </c>
      <c r="T41" s="20">
        <f t="shared" si="4"/>
        <v>0</v>
      </c>
    </row>
    <row r="42" spans="1:20" ht="30" customHeight="1">
      <c r="A42" s="8" t="s">
        <v>64</v>
      </c>
      <c r="B42" s="60" t="s">
        <v>65</v>
      </c>
      <c r="C42" s="19">
        <v>-308776.90000000002</v>
      </c>
      <c r="D42" s="39"/>
      <c r="E42" s="20">
        <f>C42+D42</f>
        <v>-308776.90000000002</v>
      </c>
      <c r="F42" s="20"/>
      <c r="G42" s="20"/>
      <c r="H42" s="20">
        <f>F42+G42</f>
        <v>0</v>
      </c>
      <c r="I42" s="20"/>
      <c r="J42" s="20"/>
      <c r="K42" s="70">
        <f>I42+J42</f>
        <v>0</v>
      </c>
      <c r="O42" s="20">
        <v>-308776.90000000002</v>
      </c>
      <c r="P42" s="20">
        <v>0</v>
      </c>
      <c r="Q42" s="20">
        <v>0</v>
      </c>
      <c r="R42" s="20">
        <f t="shared" si="2"/>
        <v>0</v>
      </c>
      <c r="S42" s="20">
        <f t="shared" si="3"/>
        <v>0</v>
      </c>
      <c r="T42" s="20">
        <f t="shared" si="4"/>
        <v>0</v>
      </c>
    </row>
    <row r="43" spans="1:20" ht="25.5" customHeight="1">
      <c r="A43" s="1" t="s">
        <v>32</v>
      </c>
      <c r="B43" s="12"/>
      <c r="C43" s="35">
        <f>C10+C15+C27+C36</f>
        <v>14186847.799999986</v>
      </c>
      <c r="D43" s="53">
        <f>D10+D15+D27+D36</f>
        <v>4699228.5</v>
      </c>
      <c r="E43" s="36">
        <f>E10+E15+E27+E36</f>
        <v>18886076.29999999</v>
      </c>
      <c r="F43" s="36">
        <f t="shared" ref="F43:I43" si="22">F10+F15+F27+F36</f>
        <v>1457895.8999999836</v>
      </c>
      <c r="G43" s="36">
        <f>G10+G15+G27+G36</f>
        <v>0</v>
      </c>
      <c r="H43" s="36">
        <f>H10+H15+H27+H36</f>
        <v>1457895.8999999836</v>
      </c>
      <c r="I43" s="36">
        <f t="shared" si="22"/>
        <v>-75196.599999997765</v>
      </c>
      <c r="J43" s="36">
        <f>J10+J15+J27+J36</f>
        <v>0</v>
      </c>
      <c r="K43" s="78">
        <f>K10+K15+K27+K36</f>
        <v>-75196.599999997765</v>
      </c>
      <c r="L43" s="50"/>
      <c r="O43" s="36">
        <v>14186847.799999986</v>
      </c>
      <c r="P43" s="36">
        <v>1457895.8999999836</v>
      </c>
      <c r="Q43" s="36">
        <v>-75196.599999997765</v>
      </c>
      <c r="R43" s="36">
        <f t="shared" si="2"/>
        <v>4699228.5000000037</v>
      </c>
      <c r="S43" s="36">
        <f t="shared" si="3"/>
        <v>0</v>
      </c>
      <c r="T43" s="36">
        <f t="shared" si="4"/>
        <v>0</v>
      </c>
    </row>
  </sheetData>
  <mergeCells count="7">
    <mergeCell ref="A4:K4"/>
    <mergeCell ref="B6:B7"/>
    <mergeCell ref="A6:A7"/>
    <mergeCell ref="C6:K6"/>
    <mergeCell ref="C7:E7"/>
    <mergeCell ref="F7:H7"/>
    <mergeCell ref="I7:K7"/>
  </mergeCells>
  <phoneticPr fontId="1" type="noConversion"/>
  <pageMargins left="0.59055118110236227" right="0.39370078740157483" top="0.78740157480314965" bottom="0.78740157480314965" header="0.62992125984251968" footer="0.51181102362204722"/>
  <pageSetup paperSize="9" scale="55" fitToHeight="4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2020-09-03T09:16:47Z</cp:lastPrinted>
  <dcterms:created xsi:type="dcterms:W3CDTF">1996-10-08T23:32:33Z</dcterms:created>
  <dcterms:modified xsi:type="dcterms:W3CDTF">2020-09-03T11:57:13Z</dcterms:modified>
</cp:coreProperties>
</file>