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Лист1!$A$8:$O$184</definedName>
    <definedName name="_xlnm.Print_Titles" localSheetId="0">Лист1!$6:$8</definedName>
    <definedName name="_xlnm.Print_Area" localSheetId="0">Лист1!$A$1:$N$187</definedName>
  </definedNames>
  <calcPr calcId="125725"/>
</workbook>
</file>

<file path=xl/calcChain.xml><?xml version="1.0" encoding="utf-8"?>
<calcChain xmlns="http://schemas.openxmlformats.org/spreadsheetml/2006/main">
  <c r="L38" i="1"/>
  <c r="K38"/>
  <c r="J38"/>
  <c r="I38"/>
  <c r="N39"/>
  <c r="M39"/>
  <c r="L39"/>
  <c r="K39"/>
  <c r="J39"/>
  <c r="I39"/>
  <c r="N40"/>
  <c r="M40"/>
  <c r="I161"/>
  <c r="M161" s="1"/>
  <c r="I158"/>
  <c r="M163"/>
  <c r="M162"/>
  <c r="N184"/>
  <c r="N182"/>
  <c r="N180"/>
  <c r="N174"/>
  <c r="N172"/>
  <c r="N170"/>
  <c r="N169"/>
  <c r="N168"/>
  <c r="N167"/>
  <c r="N165"/>
  <c r="N164"/>
  <c r="N160"/>
  <c r="N159"/>
  <c r="N158"/>
  <c r="N157"/>
  <c r="N156"/>
  <c r="N155"/>
  <c r="N144"/>
  <c r="M144"/>
  <c r="N148"/>
  <c r="N146"/>
  <c r="M139"/>
  <c r="I134"/>
  <c r="L134"/>
  <c r="K134"/>
  <c r="J134"/>
  <c r="L143"/>
  <c r="K143"/>
  <c r="J143"/>
  <c r="I143"/>
  <c r="M130"/>
  <c r="N128"/>
  <c r="M129"/>
  <c r="I123"/>
  <c r="N143" l="1"/>
  <c r="N122" l="1"/>
  <c r="M122"/>
  <c r="N120"/>
  <c r="N118"/>
  <c r="M118"/>
  <c r="N102"/>
  <c r="N110"/>
  <c r="M96"/>
  <c r="M95"/>
  <c r="M93"/>
  <c r="N96"/>
  <c r="N95"/>
  <c r="N93"/>
  <c r="N92"/>
  <c r="N91"/>
  <c r="N84"/>
  <c r="M84"/>
  <c r="N83"/>
  <c r="M83"/>
  <c r="N82"/>
  <c r="M82"/>
  <c r="N81"/>
  <c r="M81"/>
  <c r="N80"/>
  <c r="M80"/>
  <c r="N79"/>
  <c r="M79"/>
  <c r="N78"/>
  <c r="M78"/>
  <c r="M77"/>
  <c r="M76"/>
  <c r="N75"/>
  <c r="M75"/>
  <c r="N57"/>
  <c r="N56"/>
  <c r="N52"/>
  <c r="N51"/>
  <c r="N13"/>
  <c r="N50"/>
  <c r="N48"/>
  <c r="N45"/>
  <c r="N44"/>
  <c r="N42"/>
  <c r="M19"/>
  <c r="M37"/>
  <c r="M36"/>
  <c r="M35"/>
  <c r="M33"/>
  <c r="M32"/>
  <c r="M31"/>
  <c r="M30"/>
  <c r="M29"/>
  <c r="M28"/>
  <c r="M27"/>
  <c r="M26"/>
  <c r="M25"/>
  <c r="M24"/>
  <c r="M23"/>
  <c r="M22"/>
  <c r="M21"/>
  <c r="M20"/>
  <c r="M18"/>
  <c r="M17"/>
  <c r="M16"/>
  <c r="M14"/>
  <c r="M13"/>
  <c r="N25"/>
  <c r="N29"/>
  <c r="N30"/>
  <c r="N33"/>
  <c r="N24"/>
  <c r="N37"/>
  <c r="N19"/>
  <c r="N20"/>
  <c r="M48"/>
  <c r="M49"/>
  <c r="N117"/>
  <c r="M117"/>
  <c r="I41"/>
  <c r="N66"/>
  <c r="M64"/>
  <c r="M60"/>
  <c r="N60"/>
  <c r="M61"/>
  <c r="N61"/>
  <c r="M62"/>
  <c r="M63"/>
  <c r="N63"/>
  <c r="N64"/>
  <c r="M59"/>
  <c r="N59"/>
  <c r="N14" l="1"/>
  <c r="M182"/>
  <c r="M180"/>
  <c r="M172"/>
  <c r="M170"/>
  <c r="M169"/>
  <c r="M168"/>
  <c r="M167"/>
  <c r="M164"/>
  <c r="M160"/>
  <c r="M159"/>
  <c r="M158"/>
  <c r="M157"/>
  <c r="M156"/>
  <c r="M155"/>
  <c r="M153"/>
  <c r="N150"/>
  <c r="M150"/>
  <c r="N149"/>
  <c r="M148"/>
  <c r="M147"/>
  <c r="M146"/>
  <c r="N145"/>
  <c r="M145"/>
  <c r="M142"/>
  <c r="N141"/>
  <c r="M141"/>
  <c r="N132"/>
  <c r="M132"/>
  <c r="N131"/>
  <c r="M131"/>
  <c r="N127"/>
  <c r="M127"/>
  <c r="N126"/>
  <c r="M125"/>
  <c r="M124"/>
  <c r="N121"/>
  <c r="M121"/>
  <c r="M120"/>
  <c r="N116"/>
  <c r="M116"/>
  <c r="M115"/>
  <c r="M110"/>
  <c r="N106"/>
  <c r="M106"/>
  <c r="N104"/>
  <c r="M103"/>
  <c r="M102"/>
  <c r="N101"/>
  <c r="M101"/>
  <c r="M100"/>
  <c r="N94"/>
  <c r="M94"/>
  <c r="N70"/>
  <c r="M70"/>
  <c r="M69"/>
  <c r="N58"/>
  <c r="M58"/>
  <c r="M57"/>
  <c r="M56"/>
  <c r="N55"/>
  <c r="M55"/>
  <c r="N54"/>
  <c r="M54"/>
  <c r="M52"/>
  <c r="M51"/>
  <c r="M50"/>
  <c r="N49"/>
  <c r="N47"/>
  <c r="M47"/>
  <c r="N46"/>
  <c r="M46"/>
  <c r="M45"/>
  <c r="M44"/>
  <c r="M42"/>
  <c r="N27"/>
  <c r="N26"/>
  <c r="M143"/>
  <c r="K140"/>
  <c r="M149"/>
  <c r="M66"/>
  <c r="K41"/>
  <c r="M126"/>
  <c r="M128"/>
  <c r="M104"/>
  <c r="H74"/>
  <c r="H73" s="1"/>
  <c r="H154"/>
  <c r="H152"/>
  <c r="H151" s="1"/>
  <c r="H140"/>
  <c r="H134"/>
  <c r="H123"/>
  <c r="H119"/>
  <c r="H114"/>
  <c r="H108"/>
  <c r="H107" s="1"/>
  <c r="H99"/>
  <c r="H98" s="1"/>
  <c r="H92"/>
  <c r="H91" s="1"/>
  <c r="H89"/>
  <c r="H88" s="1"/>
  <c r="H86"/>
  <c r="H85" s="1"/>
  <c r="H68"/>
  <c r="H41"/>
  <c r="H38" s="1"/>
  <c r="H11"/>
  <c r="H10" s="1"/>
  <c r="L154"/>
  <c r="K154"/>
  <c r="J154"/>
  <c r="L152"/>
  <c r="L151" s="1"/>
  <c r="K152"/>
  <c r="K151" s="1"/>
  <c r="J152"/>
  <c r="J151" s="1"/>
  <c r="L140"/>
  <c r="J140"/>
  <c r="L123"/>
  <c r="K123"/>
  <c r="J123"/>
  <c r="L119"/>
  <c r="K119"/>
  <c r="J119"/>
  <c r="L114"/>
  <c r="K114"/>
  <c r="J114"/>
  <c r="L108"/>
  <c r="L107" s="1"/>
  <c r="K108"/>
  <c r="K107" s="1"/>
  <c r="J108"/>
  <c r="J107" s="1"/>
  <c r="L99"/>
  <c r="L98" s="1"/>
  <c r="K99"/>
  <c r="K98" s="1"/>
  <c r="J99"/>
  <c r="J98" s="1"/>
  <c r="L92"/>
  <c r="L91" s="1"/>
  <c r="K92"/>
  <c r="K91" s="1"/>
  <c r="J92"/>
  <c r="J91" s="1"/>
  <c r="L89"/>
  <c r="L88" s="1"/>
  <c r="K89"/>
  <c r="K88" s="1"/>
  <c r="J89"/>
  <c r="J88" s="1"/>
  <c r="J86"/>
  <c r="J85" s="1"/>
  <c r="K74"/>
  <c r="K73" s="1"/>
  <c r="J74"/>
  <c r="J73" s="1"/>
  <c r="L68"/>
  <c r="K68"/>
  <c r="J68"/>
  <c r="L41"/>
  <c r="J41"/>
  <c r="K11"/>
  <c r="K10" s="1"/>
  <c r="J11"/>
  <c r="J10" s="1"/>
  <c r="I154"/>
  <c r="I152"/>
  <c r="I151" s="1"/>
  <c r="I140"/>
  <c r="I119"/>
  <c r="I114"/>
  <c r="I108"/>
  <c r="I107" s="1"/>
  <c r="I99"/>
  <c r="I98" s="1"/>
  <c r="I92"/>
  <c r="I91" s="1"/>
  <c r="I74"/>
  <c r="I73" s="1"/>
  <c r="I89"/>
  <c r="I88" s="1"/>
  <c r="I86"/>
  <c r="I85" s="1"/>
  <c r="I68"/>
  <c r="I11"/>
  <c r="I10" s="1"/>
  <c r="N107" l="1"/>
  <c r="N108"/>
  <c r="K86"/>
  <c r="K85" s="1"/>
  <c r="K113"/>
  <c r="H113"/>
  <c r="K133"/>
  <c r="J133"/>
  <c r="L133"/>
  <c r="M107"/>
  <c r="J113"/>
  <c r="N87"/>
  <c r="L86"/>
  <c r="M86" s="1"/>
  <c r="L113"/>
  <c r="H133"/>
  <c r="M65"/>
  <c r="N41"/>
  <c r="L11"/>
  <c r="M11" s="1"/>
  <c r="I133"/>
  <c r="M119"/>
  <c r="M152"/>
  <c r="M123"/>
  <c r="M154"/>
  <c r="M99"/>
  <c r="M151"/>
  <c r="I113"/>
  <c r="M68"/>
  <c r="M91"/>
  <c r="N98"/>
  <c r="M108"/>
  <c r="M114"/>
  <c r="M140"/>
  <c r="L74"/>
  <c r="M38"/>
  <c r="N17"/>
  <c r="M41"/>
  <c r="N65"/>
  <c r="M87"/>
  <c r="M98"/>
  <c r="N114"/>
  <c r="N123"/>
  <c r="N154"/>
  <c r="N38"/>
  <c r="N68"/>
  <c r="M92"/>
  <c r="N99"/>
  <c r="N119"/>
  <c r="N140"/>
  <c r="K9" l="1"/>
  <c r="M113"/>
  <c r="L85"/>
  <c r="N85" s="1"/>
  <c r="H9"/>
  <c r="J9"/>
  <c r="N133"/>
  <c r="N86"/>
  <c r="M133"/>
  <c r="N113"/>
  <c r="I9"/>
  <c r="M85"/>
  <c r="N11"/>
  <c r="L10"/>
  <c r="M74"/>
  <c r="L73"/>
  <c r="N74"/>
  <c r="L9" l="1"/>
  <c r="M9" s="1"/>
  <c r="N10"/>
  <c r="M10"/>
  <c r="M73"/>
  <c r="N73"/>
  <c r="N9" l="1"/>
</calcChain>
</file>

<file path=xl/sharedStrings.xml><?xml version="1.0" encoding="utf-8"?>
<sst xmlns="http://schemas.openxmlformats.org/spreadsheetml/2006/main" count="1027" uniqueCount="465">
  <si>
    <t xml:space="preserve">Наименование объекта              </t>
  </si>
  <si>
    <t>Прогнозная мощность (прогнозный прирост мощности)</t>
  </si>
  <si>
    <t>Форма расходования средств, направление инвестирования</t>
  </si>
  <si>
    <t>Наименование главного распорядителя бюджетных средств</t>
  </si>
  <si>
    <t>Наименование заказчика по объектам государственной (муниципальной) собственности</t>
  </si>
  <si>
    <t>Прогнозный срок (начало / окончание)</t>
  </si>
  <si>
    <t>Общий объем капитальных вложений за счет всех источников, тыс. рублей</t>
  </si>
  <si>
    <t>ВСЕГО по областной адресной инвестиционной программе, в том числе:</t>
  </si>
  <si>
    <t>Государственная программа Архангельской области "Развитие здравоохранения Архангельской области"</t>
  </si>
  <si>
    <t>6 601 247,4</t>
  </si>
  <si>
    <t>Подпрограмма "Совершенствование системы территориального планирования Архангельской области"</t>
  </si>
  <si>
    <t>Больница на 16 стационарных коек и 7 коек дневного стационара в пос. Урдома Ленского района</t>
  </si>
  <si>
    <t>16 коек</t>
  </si>
  <si>
    <t>бюджетные инвестиции в объекты государственной собственности Архангельской области, проектирование и строительство</t>
  </si>
  <si>
    <t>министерство строительства и архитектуры Архангельской области</t>
  </si>
  <si>
    <t>государственное казенное учреждение Архангельской области "Главное управление капитального строительства"</t>
  </si>
  <si>
    <t>2020 / 2021</t>
  </si>
  <si>
    <t>202 800,0</t>
  </si>
  <si>
    <t>Корректировка проектной документации и строительство объекта «Пристройка к зданию хирургического корпуса государственного бюджетного учреждения здравоохранения Архангельской области «Мезенская центральная районная больница»</t>
  </si>
  <si>
    <t>39 коек</t>
  </si>
  <si>
    <t>2015 / 2021</t>
  </si>
  <si>
    <t>604 471,5</t>
  </si>
  <si>
    <t>180 коек</t>
  </si>
  <si>
    <t>2011 / 2022</t>
  </si>
  <si>
    <t>5 208 526,1</t>
  </si>
  <si>
    <t>Проектирование и строительство здания офиса врача общей практики на территории 29-го лесозавода города Архангельска</t>
  </si>
  <si>
    <t>426,9 кв. м</t>
  </si>
  <si>
    <t>2018 / 2020</t>
  </si>
  <si>
    <t>1 190,0</t>
  </si>
  <si>
    <t>Строительство больницы в пос. Березник Виноградовского района Архангельской области</t>
  </si>
  <si>
    <t>45 коек</t>
  </si>
  <si>
    <t>250 946,3</t>
  </si>
  <si>
    <t>Фельдшерско-акушерский пункт в дер. Бычье Мезенского района Архангельской области</t>
  </si>
  <si>
    <t>20 посещений в смену</t>
  </si>
  <si>
    <t>8 838,1</t>
  </si>
  <si>
    <t>Фельдшерско-акушерский пункт в дер. Гридино Няндомского района Архангельской области</t>
  </si>
  <si>
    <t>бюджетные инвестиции в объекты государственной собственности Архангельской области, разработка обоснования инвестиций, проведение ценового и технологического аудита, проектирование и строительство</t>
  </si>
  <si>
    <t>2019 / 2020</t>
  </si>
  <si>
    <t>13 020,9</t>
  </si>
  <si>
    <t>Фельдшерско-акушерский пункт в дер. Копачево Холмогорского района Архангельской области</t>
  </si>
  <si>
    <t>15 020,9</t>
  </si>
  <si>
    <t>Фельдшерско-акушерский пункт в дер. Кощеевская Коношского района Архангельской области</t>
  </si>
  <si>
    <t>14 000,0</t>
  </si>
  <si>
    <t>12 800,0</t>
  </si>
  <si>
    <t>Фельдшерско-акушерский пункт в дер. Нагорская Устьянского района Архангельской области</t>
  </si>
  <si>
    <t>21 200,0</t>
  </si>
  <si>
    <t>Фельдшерско-акушерский пункт в дер. Никифоровская Шенкурского района Архангельской области</t>
  </si>
  <si>
    <t>17 196,0</t>
  </si>
  <si>
    <t>Фельдшерско-акушерский пункт в дер. Никольская Шенкурского района Архангельской области</t>
  </si>
  <si>
    <t>16 020,9</t>
  </si>
  <si>
    <t>Фельдшерско-акушерский пункт в дер. Осташевская Коношского района Архангельской области</t>
  </si>
  <si>
    <t>Фельдшерско-акушерский пункт в дер. Федотовская Котласского района Архангельской области</t>
  </si>
  <si>
    <t>17 020,9</t>
  </si>
  <si>
    <t>Фельдшерско-акушерский пункт в дер. Хомяковская Холмогорского района Архангельской области</t>
  </si>
  <si>
    <t>Фельдшерско-акушерский пункт в дер. Шиловская Вельского района Архангельской области</t>
  </si>
  <si>
    <t>16 950,0</t>
  </si>
  <si>
    <t>Фельдшерско-акушерский пункт в пос. Волошка Коношского района Архангельской области</t>
  </si>
  <si>
    <t>14 020,9</t>
  </si>
  <si>
    <t>Фельдшерско-акушерский пункт в пос. Глубокий Устьянского района Архангельской области</t>
  </si>
  <si>
    <t>19 020,9</t>
  </si>
  <si>
    <t>Фельдшерско-акушерский пункт в пос. Зеленый Бор Вельского района Архангельской области</t>
  </si>
  <si>
    <t xml:space="preserve">бюджетные инвестиции в объекты государственной собственности Архангельской области, приобретение </t>
  </si>
  <si>
    <t>7 520,0</t>
  </si>
  <si>
    <t>Фельдшерско-акушерский пункт в пос. Квазеньга Устьянского района Архангельской области</t>
  </si>
  <si>
    <t>22 800,0</t>
  </si>
  <si>
    <t>Фельдшерско-акушерский пункт в пос. Красная Верхнетоемского района Архангельской области</t>
  </si>
  <si>
    <t>22 020,9</t>
  </si>
  <si>
    <t>Фельдшерско-акушерский пункт в пос. Лайский Док Приморского района Архангельской области</t>
  </si>
  <si>
    <t>Фельдшерско-акушерский пункт в пос. Советский Устьянского района Архангельской области</t>
  </si>
  <si>
    <t>21 800,0</t>
  </si>
  <si>
    <t>Фельдшерско-акушерский пункт в с. Койда Мезенского района Архангельской области</t>
  </si>
  <si>
    <t>20 000,0</t>
  </si>
  <si>
    <t>Фельдшерско-акушерский пункт в с. Лена Ленского района Архангельской области</t>
  </si>
  <si>
    <t>Государственная программа Архангельской области "Развитие образования и науки Архангельской области"</t>
  </si>
  <si>
    <t>7 446 855,9</t>
  </si>
  <si>
    <t>Подпрограмма "Строительство и капитальный ремонт объектов инфраструктуры системы образования в Архангельской области"</t>
  </si>
  <si>
    <t>Детский сад на 120 мест в п. Каменка МО "Мезенский муниципальный район"</t>
  </si>
  <si>
    <t>120 мест</t>
  </si>
  <si>
    <t>субсидии на софинансирование капитальных вложений в объекты муниципальной собственности, строительство</t>
  </si>
  <si>
    <t>администрация Мезенского муниципального района Архангельской области</t>
  </si>
  <si>
    <t>2016 / 2020</t>
  </si>
  <si>
    <t>147 867,5</t>
  </si>
  <si>
    <t>Детский сад на 120 мест в пос. Малошуйка Онежского района*</t>
  </si>
  <si>
    <t>администрация Онежского муниципального района Архангельской области</t>
  </si>
  <si>
    <t>137 893,0</t>
  </si>
  <si>
    <t>Детский сад на 220 мест в г. Вельске*</t>
  </si>
  <si>
    <t>220 мест</t>
  </si>
  <si>
    <t>администрация Вельского муниципального района Архангельской области</t>
  </si>
  <si>
    <t xml:space="preserve">2019 / 2020 </t>
  </si>
  <si>
    <t>219 425,9</t>
  </si>
  <si>
    <t>Детский сад на 220 мест в г. Мезень Архангельской области*</t>
  </si>
  <si>
    <t>280 794,8</t>
  </si>
  <si>
    <t>Детский сад на 220 мест в микрорайоне Южный г. Котласа*</t>
  </si>
  <si>
    <t>администрация городского округа Архангельской области "Котлас"</t>
  </si>
  <si>
    <t>222 248,6</t>
  </si>
  <si>
    <t>Детский сад на 220 мест в округе Варавино-Фактория города Архангельска*</t>
  </si>
  <si>
    <t>администрация городского округа "Город Архангельск"</t>
  </si>
  <si>
    <t>221 313,6</t>
  </si>
  <si>
    <t>Детский сад на 220 мест в пос. Урдома Ленского района</t>
  </si>
  <si>
    <t>бюджетные инвестиции в объекты государственной собственности Архангельской области, строительство</t>
  </si>
  <si>
    <t>250 800,0</t>
  </si>
  <si>
    <t>Детский сад на 220 мест в с. Карпогоры Пинежского района*</t>
  </si>
  <si>
    <t>администрация Пинежского муниципального района Архангельской области</t>
  </si>
  <si>
    <t>183 490,0</t>
  </si>
  <si>
    <t>Детский сад на 280 мест в 167 квартале города Северодвинска Архангельской области*</t>
  </si>
  <si>
    <t>280 мест</t>
  </si>
  <si>
    <t>администрация городского округа Архангельской области "Северодвинск"</t>
  </si>
  <si>
    <t>316 928,6</t>
  </si>
  <si>
    <t>Детский сад на 280 мест в 6 микрорайоне территориального округа Майская горка города Архангельска</t>
  </si>
  <si>
    <t>218 601,5</t>
  </si>
  <si>
    <t xml:space="preserve">Детский сад на 280 мест в г. Котласе Архангельской области по пр. Мира, 24а </t>
  </si>
  <si>
    <t>229 765,7</t>
  </si>
  <si>
    <t>Детский сад на 280 мест в г. Северодвинске</t>
  </si>
  <si>
    <t>2018 / 2019</t>
  </si>
  <si>
    <t>257 589,1</t>
  </si>
  <si>
    <t>Детский сад на 280 мест в округе Варавино-Фактория города Архангельска*</t>
  </si>
  <si>
    <t>274 299,9</t>
  </si>
  <si>
    <t>Детский сад на 280 мест в территориальном округе Майская горка г. Архангельска</t>
  </si>
  <si>
    <t>274 712,0</t>
  </si>
  <si>
    <t>Детский сад на 280 мест по ул. Первомайской территориального округа Майская горка г. Архангельска*</t>
  </si>
  <si>
    <t>312 770,3</t>
  </si>
  <si>
    <t>Детский сад на 60 мест в г. Няндома*</t>
  </si>
  <si>
    <t>60 мест</t>
  </si>
  <si>
    <t>администрация Няндомского муниципального района Архангельской области</t>
  </si>
  <si>
    <t>91 171,7</t>
  </si>
  <si>
    <t>Детский сад на 60 мест в пос. Боброво Приморского района*</t>
  </si>
  <si>
    <t>администрация Приморского муниципального района Архангельской области</t>
  </si>
  <si>
    <t>90 000,0</t>
  </si>
  <si>
    <t>Детский сад на 60 мест в пос. Турдеевск г. Архангельска</t>
  </si>
  <si>
    <t>2017 / 2018</t>
  </si>
  <si>
    <t>77 598,3</t>
  </si>
  <si>
    <t>Детский сад на 60 мест в с. Курцево Котласского района*</t>
  </si>
  <si>
    <t>администрация Котласского муниципального района Архангельской области</t>
  </si>
  <si>
    <t>88 838,9</t>
  </si>
  <si>
    <t>Начальная общеобразовательная школа на 320 учащихся в с. Ильинско-Подомское Вилегодского района*</t>
  </si>
  <si>
    <t>320 мест</t>
  </si>
  <si>
    <t>администрация Вилегодского муниципального района Архангельской области</t>
  </si>
  <si>
    <t>2019 / 2021</t>
  </si>
  <si>
    <t>409 988,0</t>
  </si>
  <si>
    <t>Строительство пристройки на 200 учащихся к зданию школы в пос. Приводино Котласского района</t>
  </si>
  <si>
    <t>200 мест</t>
  </si>
  <si>
    <t>98 500,0</t>
  </si>
  <si>
    <t>Строительство средней общеобразовательной школы на 250 учащихся с блоком временного проживания на 50 человек в с. Ровдино Шенкурского района*</t>
  </si>
  <si>
    <t>250 мест</t>
  </si>
  <si>
    <t>администрация Шенкурского муниципального района Архангельской области</t>
  </si>
  <si>
    <t>2013 / 2020</t>
  </si>
  <si>
    <t>530 377,8</t>
  </si>
  <si>
    <t>Строительство школы на 1600 мест в территориальном округе Майская горка г. Архангельска*</t>
  </si>
  <si>
    <t>1600 учащихся</t>
  </si>
  <si>
    <t>2020 / 2023</t>
  </si>
  <si>
    <t>1 360 196,0</t>
  </si>
  <si>
    <t>Строительство школы на 860 мест в территориальном округе Варавино-Фактория г. Архангельска*</t>
  </si>
  <si>
    <t>860 мест</t>
  </si>
  <si>
    <t>956 482,2</t>
  </si>
  <si>
    <t>Строительство школы на 90 учащихся в с. Долгощелье Мезенского района Архангельской области*</t>
  </si>
  <si>
    <t>90 мест</t>
  </si>
  <si>
    <t>195 202,6</t>
  </si>
  <si>
    <t>Государственная программа Архангельской области "Культура Русского Севера"</t>
  </si>
  <si>
    <t>Приобретение здания для размещения музея, расположенного по адресу: Архангельская область, Мезенский район, г. Мезень, пр. Первомайский, д. 2</t>
  </si>
  <si>
    <t>57,4 кв. м</t>
  </si>
  <si>
    <t>министерство культуры Архангельской области</t>
  </si>
  <si>
    <t>Реконструкция мостового перехода через реку Вага на участке км 2 + 067 автомобильной дороги Вельск – Шангалы</t>
  </si>
  <si>
    <t>протяженность дороги – 560 м, в том числе мост – 172,77 м</t>
  </si>
  <si>
    <t>бюджетные инвестиции в объекты государственной собственности Архангельской области, реконструкция</t>
  </si>
  <si>
    <t>министерство транспорта Архангельской области</t>
  </si>
  <si>
    <t>государственное казенное учреждение Архангельской области "Дорожное агентство "Архангельскавтодор"</t>
  </si>
  <si>
    <t>588 752,4</t>
  </si>
  <si>
    <t>Реконструкция объекта культурного наследия регионального значения "Коммерческий банк" по адресу: г. Архангельск, наб. Северной Двины, д. 76 / 2</t>
  </si>
  <si>
    <t>общая площадь – 3 553,6 кв. м</t>
  </si>
  <si>
    <t>2021 / 2022</t>
  </si>
  <si>
    <t>324 136,6</t>
  </si>
  <si>
    <t>Строительство моста (Пентус)</t>
  </si>
  <si>
    <t>протяженность моста – 130 м</t>
  </si>
  <si>
    <t>субсидии на софинансирование капитальных вложений в объекты муниципальной собственности, проектирование и реконструкция</t>
  </si>
  <si>
    <t>администрация Устьянского муниципального района Архангельской области</t>
  </si>
  <si>
    <t>2022 / 2023</t>
  </si>
  <si>
    <t>200 000,0</t>
  </si>
  <si>
    <t>Государственная программа Архангельской области "Обеспечение качественным, доступным жильем и объектами инженерной инфраструктуры населения Архангельской области"</t>
  </si>
  <si>
    <t>6 229 943,0</t>
  </si>
  <si>
    <t>Подпрограмма "Создание условий для обеспечения доступным и комфортным жильем жителей Архангельской области"</t>
  </si>
  <si>
    <t>Завершение работ по благоустройству придомовых территорий двух домов, построенных на территории МО "Город Архангельск" в рамках 4 этапа программы переселения граждан из аварийного жилищного фонда</t>
  </si>
  <si>
    <t>2 дома</t>
  </si>
  <si>
    <t>2020 / 2020</t>
  </si>
  <si>
    <t>5 049,9</t>
  </si>
  <si>
    <t>Канализационные очистные сооружения мощностью до 2500 куб. м / сутки с трассами напорного коллектора в пос. Приводино Котласского района</t>
  </si>
  <si>
    <t>до 2500 куб. м / сутки</t>
  </si>
  <si>
    <t>582 700,0</t>
  </si>
  <si>
    <t>Обеспечение жильем граждан, пострадавших в результате пожара  в с. Порог Онежского района</t>
  </si>
  <si>
    <t>8 квартир</t>
  </si>
  <si>
    <t>субсидии на софинансирование капитальных вложений в объекты муниципальной собственности, приобретение</t>
  </si>
  <si>
    <t>12 696,0</t>
  </si>
  <si>
    <t>Обеспечение объектами инженерной инфраструктуры 300-квартирного дома по пр. Московскому в г. Архангельске</t>
  </si>
  <si>
    <t>сети: водоснабжения – 113 куб. м / час; теплоснабжения – 7,1 Гкал / час; электроснабжения – 3562 кВт</t>
  </si>
  <si>
    <t>2017 / 2020</t>
  </si>
  <si>
    <t>17 190,9</t>
  </si>
  <si>
    <t>Приобретение жилых помещений для переселения граждан из многоквартирного дома, расположенного по адресу: с. Холмогоры, ул. Ломоносова, д. 66</t>
  </si>
  <si>
    <t>5 квартир</t>
  </si>
  <si>
    <t>министерство топливно-энергетического комплекса и жилищно-коммунального хозяйства Архангельской области</t>
  </si>
  <si>
    <t>администрация Холмогорского муниципального района Архангельской области</t>
  </si>
  <si>
    <t>5 540,5</t>
  </si>
  <si>
    <t>Реконструкция зданий жилищного фонда (устройство вентилируемых фасадов многоквартирных домов) в г. Мирный Архангельской области</t>
  </si>
  <si>
    <t>62 жилых дома</t>
  </si>
  <si>
    <t>администрация городского округа Архангельской области "Мирный"</t>
  </si>
  <si>
    <t>2014 / 2021</t>
  </si>
  <si>
    <t>4 237 022,4</t>
  </si>
  <si>
    <t>Строительство 300-квартирного дома по пр. Московскому в г. Архангельске</t>
  </si>
  <si>
    <t>300 квартир</t>
  </si>
  <si>
    <t>499 363,4</t>
  </si>
  <si>
    <t>Строительство школы на 860 мест в г. Котласе*</t>
  </si>
  <si>
    <t>820 123,5</t>
  </si>
  <si>
    <t>Формирование государственного жилищного фонда для предоставления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 в соответствии со статьей 109.1 Жилищного кодекса Российской Федерации</t>
  </si>
  <si>
    <t>32 квартиры</t>
  </si>
  <si>
    <t>50 256,4</t>
  </si>
  <si>
    <t>Государственная программа Архангельской области "Обеспечение общественного порядка, профилактика преступности, коррупции, терроризма, экстремизма и незаконного потребления наркотических средств и психотропных веществ в Архангельской области"</t>
  </si>
  <si>
    <t>390 858,0</t>
  </si>
  <si>
    <t>Подпрограмма "Профилактика преступлений и иных правонарушений в Архангельской области"</t>
  </si>
  <si>
    <t>Здание специального учреждения УФМС в г. Архангельске</t>
  </si>
  <si>
    <t>30 человек</t>
  </si>
  <si>
    <t>2016 / 2021</t>
  </si>
  <si>
    <t>Государственная программа Архангельской области "Защита населения и территорий Архангельской области от чрезвычайных ситуаций, обеспечение пожарной безопасности и безопасности на водных объектах"</t>
  </si>
  <si>
    <t>3 150,0</t>
  </si>
  <si>
    <t>Подпрограмма "Пожарная безопасность в Архангельской области"</t>
  </si>
  <si>
    <t>Строительство объекта «Пожарное депо ГКУ «ОГПС-21» на 4 автомашины в г. Сольвычегодске Котласского района</t>
  </si>
  <si>
    <t>4 автомобиля</t>
  </si>
  <si>
    <t>2013 / 2022</t>
  </si>
  <si>
    <t>Государственная программа Архангельской области "Охрана окружающей среды, воспроизводство и использование природных ресурсов Архангельской области"</t>
  </si>
  <si>
    <t>515 723,0</t>
  </si>
  <si>
    <t>Подпрограмма "Развитие водохозяйственного комплекса Архангельской области"</t>
  </si>
  <si>
    <t>Выполнение инженерных изысканий, разработка обоснования инвестиций и проведение ценового и технологического аудита по мероприятию "Укрепление берега Белого моря в пос. Пертоминске Приморского района"</t>
  </si>
  <si>
    <t>-</t>
  </si>
  <si>
    <t>2019 / -</t>
  </si>
  <si>
    <t>Осуществление функций авторского и археологического надзора, возмещение затрат, понесенных в ходе проведения надзоров, корректировка проектно-сметной документации и проведение проверки достоверности определения сметной стоимости по объекту "Укрепление правого берега реки Северная Двина в Соломбальском территориальном округе г. Архангельска на участке от ул. Маяковского до ул. Кедрова (I этап, 1 подэтап, I этап, 2 подэтап, и II этап)"</t>
  </si>
  <si>
    <t>6 027,0</t>
  </si>
  <si>
    <t xml:space="preserve">Укрепление правого берега реки Северная Двина в Соломбальском территориальном округе г. Архангельска на участке от ул. Маяковского до ул. Кедрова (1 этап, I подэтап)   </t>
  </si>
  <si>
    <t>0,85 км</t>
  </si>
  <si>
    <t>2011 / 2020</t>
  </si>
  <si>
    <t>375 756,1</t>
  </si>
  <si>
    <t xml:space="preserve">Укрепление правого берега реки Северная Двина в Соломбальском территориальном округе г. Архангельска на участке от ул. Маяковского до ул. Кедрова (1 этап, II подэтап)   </t>
  </si>
  <si>
    <t>1 545,3</t>
  </si>
  <si>
    <t xml:space="preserve">Укрепление правого берега реки Северная Двина в Соломбальском территориальном округе г. Архангельска на участке от ул. Маяковского до ул. Кедрова (2 этап)   </t>
  </si>
  <si>
    <t>131 599,6</t>
  </si>
  <si>
    <t>Государственная программа Архангельской области "Патриотическое воспитание, развитие физической культуры, спорта, туризма и повышение эффективности реализации молодежной политики в Архангельской области"</t>
  </si>
  <si>
    <t>1 968 618,2</t>
  </si>
  <si>
    <t>Подпрограмма "Спорт Беломорья. Спорт высших достижений и подготовка спортивного резерва"</t>
  </si>
  <si>
    <t>Крытый универсальный легкоатлетический манеж в г. Архангельске</t>
  </si>
  <si>
    <t>282 042,9</t>
  </si>
  <si>
    <t>Лыжная база в г. Северодвинске Архангельской области</t>
  </si>
  <si>
    <t>100 чел. / смену</t>
  </si>
  <si>
    <t>61 016,1</t>
  </si>
  <si>
    <t>Многоцелевой физкультурно-оздоровительный объект (хоккейная арена "Ледовый дворец") в г. Коряжма</t>
  </si>
  <si>
    <t>245 000,0</t>
  </si>
  <si>
    <t xml:space="preserve">Спортивный зал ГБНОУ АО "АГЛ имени М.В. Ломоносова" по адресу: г. Архангельск, набережная Северной Двины, д. 25 </t>
  </si>
  <si>
    <t>483,9 кв. м</t>
  </si>
  <si>
    <t>80 511,6</t>
  </si>
  <si>
    <t>Спортивный комплекс на стадионе "Север" в г. Северодвинске. Плавательный бассейн с внеплощадочными инженерными сетями – 1 этап</t>
  </si>
  <si>
    <t>165 чел. / смену</t>
  </si>
  <si>
    <t>2020 / 2022</t>
  </si>
  <si>
    <t>1 103 651,8</t>
  </si>
  <si>
    <t>Физкультурно-оздоровительный комплекс в Архангельске (Строительство физкультурно-оздоровительного комплекса в территориальном округе Варавино-Фактория муниципального образования "Город Архангельск")</t>
  </si>
  <si>
    <t>67 чел. / смену</t>
  </si>
  <si>
    <t>196 395,9</t>
  </si>
  <si>
    <t>Государственная программа Архангельской области "Совершенствование государственного управления и местного самоуправления, развитие институтов гражданского общества в Архангельской области"</t>
  </si>
  <si>
    <t>1 323 771,9</t>
  </si>
  <si>
    <t>Адресная поддержка муниципального образования "Ленский муниципальный район Архангельской области"</t>
  </si>
  <si>
    <t>Начальная школа на 320 мест в с. Яренск (строительство "под ключ")</t>
  </si>
  <si>
    <t>320 учащихся</t>
  </si>
  <si>
    <t>494 113,4</t>
  </si>
  <si>
    <t>Проектирование и строительство автомобильной дороги Заболотье – Сольвычегодск – Яренск на участке Фоминская – Слободчиково, в том числе мост</t>
  </si>
  <si>
    <t>8,2 км</t>
  </si>
  <si>
    <t>415 295,0</t>
  </si>
  <si>
    <t>Реконструкция системы водоснабжения в с. Яренск</t>
  </si>
  <si>
    <t>1 395,7 куб. м / сутки</t>
  </si>
  <si>
    <t>администрация Ленского муниципального района Архангельской области</t>
  </si>
  <si>
    <t>181 000,0</t>
  </si>
  <si>
    <t>Физкультурно-оздоровительный комплекс в с. Яренск (проектирование и строительство)</t>
  </si>
  <si>
    <t>233 363,5</t>
  </si>
  <si>
    <t>Государственная программа Архангельской области "Развитие транспортной системы Архангельской области"</t>
  </si>
  <si>
    <t>Подпрограмма "Развитие общественного пассажирского транспорта и транспортной инфраструктуры Архангельской области"</t>
  </si>
  <si>
    <t>3 676 858,7</t>
  </si>
  <si>
    <t>110 000,0</t>
  </si>
  <si>
    <t>Обеспечение земельных участков дорожной инфраструктурой для строительства многоквартирных домов в VII жилом районе (ул. Стрелковая – ул. Карпогорская, длиной 1650 м)</t>
  </si>
  <si>
    <t>протяженность дороги – 1650 м</t>
  </si>
  <si>
    <t>2015 / 2022</t>
  </si>
  <si>
    <t>447 093,9</t>
  </si>
  <si>
    <t>10 000,0</t>
  </si>
  <si>
    <t>Реконструкция моста через Никольское устье Северной Двины в г. Северодвинске</t>
  </si>
  <si>
    <t>протяженность дороги – 2,916 км, в том числе мост – 185,8 пог. м</t>
  </si>
  <si>
    <t>2019 / 2023</t>
  </si>
  <si>
    <t>2 754 093,5</t>
  </si>
  <si>
    <t>Строительство автомобильной дороги по проспекту Мира на участке от ул. Ушинского до объездной автомобильной дороги "Котлас – Коряжма, км 0 – км 41"</t>
  </si>
  <si>
    <t>протяженность дороги – 1,38 км</t>
  </si>
  <si>
    <t>106 426,2</t>
  </si>
  <si>
    <t>Строительство окружной дороги (соединение ул. Окружной с ул. Юбилейной) в г. Северодвинске</t>
  </si>
  <si>
    <t>1,126 км</t>
  </si>
  <si>
    <t>369 245,1</t>
  </si>
  <si>
    <t>Подпрограмма "Развитие и совершенствование сети автомобильных дорог общего пользования регионального значения"</t>
  </si>
  <si>
    <t>608 161,6</t>
  </si>
  <si>
    <t>Разработка проектной документации на реконструкцию мостового перехода через реку Вождеромка на км 60 + 464 автомобильной дороги Архангельск – Белогорский – Пинега – Кимжа – Мезень</t>
  </si>
  <si>
    <t>1 проектная документация</t>
  </si>
  <si>
    <t>бюджетные инвестиции в объекты государственной собственности Архангельской области, проектирование и реконструкция</t>
  </si>
  <si>
    <t>4 000,0</t>
  </si>
  <si>
    <t>Строительство  мостового перехода через реку Сельменьга на автомобильной дороге Усть-Ваеньга – Осиново – Фалюки (до дер. Задориха) в Виноградовском районе Архангельской области</t>
  </si>
  <si>
    <t>протяженность дороги – 642,18 м, в том числе мост – 81,3 пог. м</t>
  </si>
  <si>
    <t>135 957,8</t>
  </si>
  <si>
    <t>Строительство мостового перехода через реку Устья на км 139 + 309 автомобильной дороги Шангалы – Квазеньга – Кизема</t>
  </si>
  <si>
    <t>протяженность дороги – 5,6 км, в том числе мост – 113,6 пог. м</t>
  </si>
  <si>
    <t>468 203,8</t>
  </si>
  <si>
    <t>Государственная программа Архангельской области "Развитие инфраструктуры Соловецкого архипелага"</t>
  </si>
  <si>
    <t>Проектирование и строительство многоквартирного жилищного фонда для расселения из ветхого и аварийного жилищного фонда поселка Соловецкий, включая расселение из монастырских памятников истории и культуры, проведение оценки воздействия на объект всемирного наследия ЮНЕСКО</t>
  </si>
  <si>
    <t>765,95 кв. м</t>
  </si>
  <si>
    <t>агентство по развитию Соловецкого архипелага Архангельской области</t>
  </si>
  <si>
    <t>7 625,0</t>
  </si>
  <si>
    <t>Разработка (приобретение) проектной документации по объекту "Реконструкция аэропортового комплекса "Соловки", о. Соловецкий, Архангельская область"</t>
  </si>
  <si>
    <t>1 проект</t>
  </si>
  <si>
    <t>Реконструкция аэропортового комплекса "Соловки" о. Соловецкий, Архангельская область</t>
  </si>
  <si>
    <t>68 675,0 кв. м</t>
  </si>
  <si>
    <t>3 166 658,8</t>
  </si>
  <si>
    <t>Сборка оборудования, устройство трубопроводной обвязки и пусконаладочные работы станции биологической очистки сточных вод СБО-1000 канализационных очистных сооружений на объекте "Канализационные сети и коллекторы, канализационные очистные сооружения в пос. Соловецкий"</t>
  </si>
  <si>
    <t>500 – 1000 куб. м / сутки</t>
  </si>
  <si>
    <t>Строительство здания участковой больницы на 40 посещений и стационаром на 10 коек в поселке Соловецкий, корректировка проектно-сметной документации, экспертиза проекта, проведение оценки воздействия на объект всемирного наследия ЮНЕСКО</t>
  </si>
  <si>
    <t>10 коек</t>
  </si>
  <si>
    <t>418 517,8</t>
  </si>
  <si>
    <t>Строительство и реконструкция системы водоснабжения поселка Соловецкий, корректировка проектно-сметной документации, экспертиза проекта</t>
  </si>
  <si>
    <t>протяженность сетей водоснабжения – 14,4 км</t>
  </si>
  <si>
    <t>2015 / 2020</t>
  </si>
  <si>
    <t>318 238,6</t>
  </si>
  <si>
    <t xml:space="preserve">Строительство канализационных сетей и коллекторов, канализационных очистных сооружений поселка Соловецкий, корректировка проектно-сметной документации, экспертиза проекта </t>
  </si>
  <si>
    <t>производительность КОС до 1 000 куб. м / сутки, 10 КНС, 11,04 км сетей водоотведения</t>
  </si>
  <si>
    <t>612 113,7</t>
  </si>
  <si>
    <t>Государственная программа Архангельской области "Комплексное развитие сельских территорий Архангельской области"</t>
  </si>
  <si>
    <t>Подпрограмма "Создание условий для обеспечения доступным и комфортным жильем сельского населения"</t>
  </si>
  <si>
    <t>62 553,5</t>
  </si>
  <si>
    <t>Комплексная застройка и благоустройство с. Благовещенское Вельского муниципального района Архангельской области</t>
  </si>
  <si>
    <t>2022 / 2022</t>
  </si>
  <si>
    <t>8 385,5</t>
  </si>
  <si>
    <t xml:space="preserve">Комплексное обустройство площадки под компактную жилищную застройку в дер. Бор, Няндомского района Архангельской области </t>
  </si>
  <si>
    <t>31 000,0</t>
  </si>
  <si>
    <t>Комплексное обустройство площадки под компактную жилищную застройку в поселке Черемушское Котласского района Архангельской области</t>
  </si>
  <si>
    <t>2021 / 2021</t>
  </si>
  <si>
    <t>23 168,0</t>
  </si>
  <si>
    <t>Подпрограмма "Создание и развитие инфраструктуры на сельских территориях"</t>
  </si>
  <si>
    <t>2 987 053,2</t>
  </si>
  <si>
    <t>Газопровод высокого, среднего и низкого давления в МО "Аргуновское" Вельского района (3 очередь)</t>
  </si>
  <si>
    <t>протяженность сетей газопровода – 9,4 км</t>
  </si>
  <si>
    <t>56 991,3</t>
  </si>
  <si>
    <t>Газораспределительная сеть дер. Куимиха Котласского района Архангельской области (газификация ул. Рябиновая, ул. Полевая, ул. Сиреневая, ул. Строительная)</t>
  </si>
  <si>
    <t>протяженность сетей газопровода – 2,1 км</t>
  </si>
  <si>
    <t>5 472,9</t>
  </si>
  <si>
    <t xml:space="preserve">Реконструкция автомобильной дороги Усть-Ваеньга – Осиново – Фалюки на участке км 85 + 000 – км 97 + 000 в Виноградовском районе Архангельской области </t>
  </si>
  <si>
    <t>протяженность дороги – 11,211 км (2020 год – 6,358 км; 2021 год – 4,853 км), кроме того подъезды – 0,999 км (2020 год – 0,654 км, 2021 год – 0,345 км)</t>
  </si>
  <si>
    <t>1 149 756,4</t>
  </si>
  <si>
    <t>Реконструкция канализационных очистных сооружений в пос. Октябрьский Устьянского района*</t>
  </si>
  <si>
    <t>580 100,3</t>
  </si>
  <si>
    <t>Средняя общеобразовательная школа на 352 учащихся с интернатом на 80 мест в п. Шалакуша Няндомского района Архангельской области*</t>
  </si>
  <si>
    <t>352 учащихся</t>
  </si>
  <si>
    <t>473 401,0</t>
  </si>
  <si>
    <t>Строительство автомобильной дороги к селу Ненокса от автодороги "Северодвинск – Онега"</t>
  </si>
  <si>
    <t>428 411,2</t>
  </si>
  <si>
    <t>Строительство автомобильной дороги Подъезд к дер. Петариха от автомобильной дороги "Подъезд к дер. Макаровская" в Няндомском районе Архангельской области</t>
  </si>
  <si>
    <t>ввод в 2020 году – 0,233 км</t>
  </si>
  <si>
    <t>17 010,6</t>
  </si>
  <si>
    <t>Строительство центра культурного развития на 120 мест в с. Ильинско-Подомское Вилегодского района Архангельской области*</t>
  </si>
  <si>
    <t>123 163,7</t>
  </si>
  <si>
    <t>Терапевтическое отделение на 20 коек круглосуточного стационара и 10 коек дневного стационара ГБУЗ Архангельской области "Красноборская центральная районная больница"</t>
  </si>
  <si>
    <t>30 коек</t>
  </si>
  <si>
    <t>152 745,7</t>
  </si>
  <si>
    <t>Государственная программа Архангельской области "Экономическое развитие и инвестиционная деятельность в Архангельской области"</t>
  </si>
  <si>
    <t>67 848,4</t>
  </si>
  <si>
    <t>Подпрограмма "Развитие промышленности и инвестиционной деятельности в Архангельской области"</t>
  </si>
  <si>
    <t>Реконструкция автомобильной дороги общего пользования местного значения на территории муниципального образования "Североонежское"*</t>
  </si>
  <si>
    <t>586,2 м</t>
  </si>
  <si>
    <t>администрация Плесецкого муниципального района Архангельской области</t>
  </si>
  <si>
    <t>Адресная программа Архангельской области "Переселение граждан из аварийного жилищного фонда на 2019 – 2025 годы"</t>
  </si>
  <si>
    <t>Выполнение работ на основании муниципальных контрактов, предметом которых является одновременно выполнение работ по проектированию, строительству и вводу в эксплуатацию объектов капитального строительства, приобретение жилых помещений в многоквартирных домах для расселения многоквартирных домов, признанных аварийными до 1 января 2017 года в связи с физическим износом и подлежащих сносу или реконструкции (Вилегодский муниципальный район Архангельской области)</t>
  </si>
  <si>
    <t>расселение 16,66 тыс. кв. м аварийного жилищного фонда</t>
  </si>
  <si>
    <t>2019 / 2024</t>
  </si>
  <si>
    <t>83 152,9</t>
  </si>
  <si>
    <t>Выполнение работ на основании муниципальных контрактов, предметом которых является одновременно выполнение работ по проектированию, строительству и вводу в эксплуатацию объектов капитального строительства, приобретение жилых помещений в многоквартирных домах для расселения многоквартирных домов, признанных аварийными до 1 января 2017 года в связи с физическим износом и подлежащих сносу или реконструкции (МО "Виноградовский муниципальный район")*</t>
  </si>
  <si>
    <t>администрация Виноградовского муниципального района Архангельской области</t>
  </si>
  <si>
    <t>128 397,3</t>
  </si>
  <si>
    <t>Выполнение работ на основании муниципальных контрактов, предметом которых является одновременно выполнение работ по проектированию, строительству и вводу в эксплуатацию объектов капитального строительства, приобретение жилых помещений в многоквартирных домах для расселения многоквартирных домов, признанных аварийными до 1 января 2017 года в связи с физическим износом и подлежащих сносу или реконструкции (МО "Город Новодвинск")*</t>
  </si>
  <si>
    <t>администрация городского округа Архангельской области "Город Новодвинск"</t>
  </si>
  <si>
    <t>310 263,4</t>
  </si>
  <si>
    <t>Выполнение работ на основании муниципальных контрактов, предметом которых является одновременно выполнение работ по проектированию, строительству и вводу в эксплуатацию объектов капитального строительства, приобретение жилых помещений в многоквартирных домах для расселения многоквартирных домов, признанных аварийными до 1 января 2017 года в связи с физическим износом и подлежащих сносу или реконструкции (МО "Котлас")*</t>
  </si>
  <si>
    <t>135 346,0</t>
  </si>
  <si>
    <t>Выполнение работ на основании муниципальных контрактов, предметом которых является одновременно выполнение работ по проектированию, строительству и вводу в эксплуатацию объектов капитального строительства, приобретение жилых помещений в многоквартирных домах для расселения многоквартирных домов, признанных аварийными до 1 января 2017 года в связи с физическим износом и подлежащих сносу или реконструкции (МО "Северодвинск")</t>
  </si>
  <si>
    <t>179 939,0</t>
  </si>
  <si>
    <t>Выполнение работ на основании муниципальных контрактов, предметом которых является одновременно выполнение работ по проектированию, строительству и вводу в эксплуатацию объектов капитального строительства, приобретение жилых помещений в многоквартирных домах для расселения многоквартирных домов, признанных аварийными до 1 января 2017 года в связи с физическим износом и подлежащих сносу или реконструкции (Холмогорский муниципальный район Архангельской области)</t>
  </si>
  <si>
    <t>56 831,7</t>
  </si>
  <si>
    <t>Выполнение работ по проектированию, строительству и вводу в эксплуатацию объектов капитального строительства для расселения многоквартирных домов, признанных аварийными до 1 января 2017 года в связи с физическим износом и подлежащих сносу или реконструкции</t>
  </si>
  <si>
    <t>расселение 19,33 тыс. кв. м аварийного жилищного фонда</t>
  </si>
  <si>
    <t>1 077 451,8</t>
  </si>
  <si>
    <t>Строительство, приобретение жилых помещений для переселения граждан (МО "Вельский муниципальный район")</t>
  </si>
  <si>
    <t>284,63 тыс. кв. м</t>
  </si>
  <si>
    <t>1 047 692,4</t>
  </si>
  <si>
    <t>Строительство, приобретение жилых помещений для переселения граждан (МО "Верхнетоемский муниципальный район")</t>
  </si>
  <si>
    <t>администрация Верхнетоемского муниципального района Архангельской области</t>
  </si>
  <si>
    <t>265 267,1</t>
  </si>
  <si>
    <t>Строительство, приобретение жилых помещений для переселения граждан (МО "Виноградовский муниципальный район")</t>
  </si>
  <si>
    <t>580 931,0</t>
  </si>
  <si>
    <t>Строительство, приобретение жилых помещений для переселения граждан (МО "Город Архангельск")</t>
  </si>
  <si>
    <t>6 459 142,1</t>
  </si>
  <si>
    <t>Строительство, приобретение жилых помещений для переселения граждан (МО "Город Новодвинск")</t>
  </si>
  <si>
    <t>1 235 612,0</t>
  </si>
  <si>
    <t>Строительство, приобретение жилых помещений для переселения граждан (МО "Каргопольский муниципальный район")</t>
  </si>
  <si>
    <t>администрация Каргопольского муниципального района Архангельской области</t>
  </si>
  <si>
    <t>173 107,5</t>
  </si>
  <si>
    <t>Строительство, приобретение жилых помещений для переселения граждан (МО "Коношский муниципальный район")</t>
  </si>
  <si>
    <t>администрация Коношского муниципального района Архангельской области</t>
  </si>
  <si>
    <t>719 681,8</t>
  </si>
  <si>
    <t>Строительство, приобретение жилых помещений для переселения граждан (МО "Котлас")</t>
  </si>
  <si>
    <t>1 404 245,7</t>
  </si>
  <si>
    <t>Строительство, приобретение жилых помещений для переселения граждан (МО "Котласский муниципальный район")</t>
  </si>
  <si>
    <t>508 305,3</t>
  </si>
  <si>
    <t>Строительство, приобретение жилых помещений для переселения граждан (МО "Красноборский муниципальный район")</t>
  </si>
  <si>
    <t>администрация Красноборского муниципального района Архангельской области</t>
  </si>
  <si>
    <t>1 170 911,3</t>
  </si>
  <si>
    <t>Строительство, приобретение жилых помещений для переселения граждан (МО "Ленский муниципальный район")</t>
  </si>
  <si>
    <t>322 529,9</t>
  </si>
  <si>
    <t>Строительство, приобретение жилых помещений для переселения граждан (МО "Мезенский муниципальный район")</t>
  </si>
  <si>
    <t>280 509,2</t>
  </si>
  <si>
    <t>Строительство, приобретение жилых помещений для переселения граждан (МО "Няндомский муниципальный район")</t>
  </si>
  <si>
    <t>498 860,9</t>
  </si>
  <si>
    <t>Строительство, приобретение жилых помещений для переселения граждан (МО "Онежский муниципальный район")</t>
  </si>
  <si>
    <t>1 867 726,0</t>
  </si>
  <si>
    <t>Строительство, приобретение жилых помещений для переселения граждан (МО "Пинежский муниципальный район")</t>
  </si>
  <si>
    <t>27 707,3</t>
  </si>
  <si>
    <t>Строительство, приобретение жилых помещений для переселения граждан (МО "Плесецкий муниципальный район")</t>
  </si>
  <si>
    <t>617 752,9</t>
  </si>
  <si>
    <t>Строительство, приобретение жилых помещений для переселения граждан (МО "Приморский муниципальный район")</t>
  </si>
  <si>
    <t>332 024,9</t>
  </si>
  <si>
    <t>Строительство, приобретение жилых помещений для переселения граждан (МО "Северодвинск")</t>
  </si>
  <si>
    <t>2 039 286,8</t>
  </si>
  <si>
    <t>Строительство, приобретение жилых помещений для переселения граждан (МО "Устьянский муниципальный район")</t>
  </si>
  <si>
    <t>1 995 982,1</t>
  </si>
  <si>
    <t>Строительство, приобретение жилых помещений для переселения граждан (МО "Холмогорский муниципальный район")</t>
  </si>
  <si>
    <t>513 066,0</t>
  </si>
  <si>
    <t xml:space="preserve">  </t>
  </si>
  <si>
    <t xml:space="preserve">     * Условием предоставления субсидий бюджетам муниципальных образований Архангельской области на софинансирование объектов программы, по которым они являются заказчиками, является централизация закупок в соответствии с частью 7 статьи 26 Федерального закона от 5 апреля 2013 года № 44-ФЗ "О контрактной системе в сфере закупок товаров, работ, услуг для обеспечения государственных и муниципальных нужд".</t>
  </si>
  <si>
    <t>Доведено предельных объемов финансирования министерством финансов Архангельской области до главных распорядителей средств областного бюджета</t>
  </si>
  <si>
    <t>Исполнение, в процентах</t>
  </si>
  <si>
    <t>к уточненной сводной бюджетной росписи на год</t>
  </si>
  <si>
    <t>тыс. рублей</t>
  </si>
  <si>
    <t>протяженность дороги – 11,811 км (2020 год – 7,245 км)</t>
  </si>
  <si>
    <t>Лечебно-диагностический корпус ГБУЗ Архангельской области "Архангельская областная детская клиническая больница им. П.Г. Выжлецова"</t>
  </si>
  <si>
    <t>нераспределенный резерв</t>
  </si>
  <si>
    <t xml:space="preserve">Отчет об исполнении областной адресной инвестиционной программы за 9 месяцев 2020 года </t>
  </si>
  <si>
    <t>Приложение № 6 к пояснительной записке к отчету об исполнении областного бюджета 
за 9 месяцев 2020 года  по форме приложения № 11 к областному закону "Об областном бюджете на 2020 год и на плановый период 2021 и 2022 годов"</t>
  </si>
  <si>
    <t>Уточненная сводная бюджетная роспись на 2020 год по состоянию на 30.09.2020</t>
  </si>
  <si>
    <t>План кассовых выплат на  9 месяцев
2020 года</t>
  </si>
  <si>
    <t>Исполнено на 30.09.2020</t>
  </si>
  <si>
    <t>к плану 
на 9 месяцев</t>
  </si>
  <si>
    <t>Утверждено на год (в  ред. 29.09.2020 
№ 305-19-ОЗ)</t>
  </si>
  <si>
    <t>Обеспечение конструкциями и строительными материалами объекта "Канализационные сети и коллекторы, канализационные очистные сооружения в пос. Соловецкий"</t>
  </si>
  <si>
    <t>Подготовка схемы установления границ публичного сервитута и экспертной документации по объектам "Строительство канализационных сетей и коллекторов, канализационных очистных сооружений пос. Соловецкий" и "Строительство и реконструкция системы водоснабжения поселка Соловецкий"</t>
  </si>
  <si>
    <t>министерство агропромышлен-ного комплекса и торговли Архангельской области</t>
  </si>
  <si>
    <t>Выполнение работ на основании муниципальных контрактов, предметом которых является одновременно выполнение работ по проектированию, строительству и вводу в эксплуатацию объектов капитального строительства, приобретение жилых помещений в многоквартирных домах для расселения многоквартирных домов, признанных аварийными до 1 января 2017 года в связи с физическим износом и подлежащих сносу или реконструкции (Коношский муниципальный район Архангельской области)</t>
  </si>
  <si>
    <t>Выполнение работ на основании муниципальных контрактов, предметом которых является одновременно выполнение работ по проектированию, строительству и вводу в эксплуатацию объектов капитального строительства, приобретение жилых помещений в многоквартирных домах для расселения многоквартирных домов, признанных аварийными до 1 января 2017 года в связи с физическим износом и подлежащих сносу или реконструкции (Плесецкий муниципальный район Архангельской области)</t>
  </si>
  <si>
    <t>Выполнение работ на основании муниципальных контрактов, предметом которых является одновременно выполнение работ по проектированию, строительству и вводу в эксплуатацию объектов капитального строительства, приобретение жилых помещений в многоквартирных домах для расселения многоквартирных домов, признанных аварийными до 1 января 2017 года в связи с физическим износом и подлежащих сносу или реконструкции (Каргопольский муниципальный район Архангельской области)</t>
  </si>
  <si>
    <t>Подпрограмма "Развитие общего и дополнительного образования"</t>
  </si>
  <si>
    <t>Приобретение здания, расположенного по адресу: г. Архангельск, ул. Воронина, д. 32, в целях создания инфраструктуры регионального центра "Созвездие" и детского технопарка "Кванториум"</t>
  </si>
  <si>
    <t>министерство образования и науки Архангельской области</t>
  </si>
  <si>
    <t>Строительство жилья, предоставляемого по договору найма жилого помещения</t>
  </si>
  <si>
    <t>субсидии на приобретение объектов недвижимого имущества в государственную (муниципальную) собственность, строительство</t>
  </si>
  <si>
    <t>государственное автономное образовательное учреждение дополнительного образования Архангельской области "Центр выявления и поддержки одаренных детей "Созвездие""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</si>
</sst>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#,##0.0"/>
    <numFmt numFmtId="165" formatCode="0.0"/>
  </numFmts>
  <fonts count="12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9">
    <xf numFmtId="0" fontId="0" fillId="0" borderId="0"/>
    <xf numFmtId="0" fontId="4" fillId="0" borderId="2">
      <alignment horizontal="center" vertical="center" wrapText="1"/>
    </xf>
    <xf numFmtId="0" fontId="4" fillId="0" borderId="3">
      <alignment horizontal="center" vertical="center" wrapText="1"/>
    </xf>
    <xf numFmtId="0" fontId="4" fillId="2" borderId="4">
      <alignment horizontal="center" vertical="center" wrapText="1"/>
    </xf>
    <xf numFmtId="164" fontId="4" fillId="0" borderId="5">
      <alignment horizontal="center" vertical="center" wrapText="1"/>
    </xf>
    <xf numFmtId="0" fontId="4" fillId="0" borderId="5">
      <alignment horizontal="center" vertical="center" wrapText="1"/>
    </xf>
    <xf numFmtId="49" fontId="4" fillId="0" borderId="2">
      <alignment horizontal="center" vertical="center" wrapText="1"/>
    </xf>
    <xf numFmtId="43" fontId="1" fillId="0" borderId="0" applyFont="0" applyFill="0" applyBorder="0" applyAlignment="0" applyProtection="0"/>
    <xf numFmtId="0" fontId="11" fillId="0" borderId="2">
      <alignment horizontal="left" vertical="top" wrapText="1"/>
    </xf>
  </cellStyleXfs>
  <cellXfs count="78">
    <xf numFmtId="0" fontId="0" fillId="0" borderId="0" xfId="0"/>
    <xf numFmtId="0" fontId="5" fillId="0" borderId="0" xfId="0" applyFont="1"/>
    <xf numFmtId="4" fontId="8" fillId="3" borderId="2" xfId="0" applyNumberFormat="1" applyFont="1" applyFill="1" applyBorder="1" applyAlignment="1">
      <alignment horizontal="right" vertical="center" wrapText="1"/>
    </xf>
    <xf numFmtId="4" fontId="5" fillId="3" borderId="2" xfId="0" applyNumberFormat="1" applyFont="1" applyFill="1" applyBorder="1" applyAlignment="1">
      <alignment horizontal="center" vertical="center" wrapText="1"/>
    </xf>
    <xf numFmtId="0" fontId="5" fillId="3" borderId="0" xfId="0" applyFont="1" applyFill="1"/>
    <xf numFmtId="164" fontId="5" fillId="0" borderId="0" xfId="0" applyNumberFormat="1" applyFont="1"/>
    <xf numFmtId="164" fontId="8" fillId="3" borderId="2" xfId="0" applyNumberFormat="1" applyFont="1" applyFill="1" applyBorder="1" applyAlignment="1">
      <alignment horizontal="right" vertical="center" wrapText="1"/>
    </xf>
    <xf numFmtId="0" fontId="0" fillId="0" borderId="0" xfId="0" applyFill="1"/>
    <xf numFmtId="0" fontId="0" fillId="3" borderId="0" xfId="0" applyFill="1"/>
    <xf numFmtId="43" fontId="5" fillId="3" borderId="0" xfId="7" applyFont="1" applyFill="1" applyBorder="1" applyAlignment="1">
      <alignment horizontal="justify" vertical="center" wrapText="1"/>
    </xf>
    <xf numFmtId="164" fontId="5" fillId="3" borderId="0" xfId="0" applyNumberFormat="1" applyFont="1" applyFill="1"/>
    <xf numFmtId="164" fontId="8" fillId="3" borderId="0" xfId="0" applyNumberFormat="1" applyFont="1" applyFill="1" applyBorder="1" applyAlignment="1">
      <alignment horizontal="right" vertical="center" wrapText="1"/>
    </xf>
    <xf numFmtId="0" fontId="7" fillId="3" borderId="0" xfId="0" applyFont="1" applyFill="1" applyAlignment="1">
      <alignment horizontal="right"/>
    </xf>
    <xf numFmtId="1" fontId="6" fillId="3" borderId="2" xfId="0" applyNumberFormat="1" applyFont="1" applyFill="1" applyBorder="1" applyAlignment="1">
      <alignment horizontal="center" vertical="center" wrapText="1"/>
    </xf>
    <xf numFmtId="164" fontId="6" fillId="3" borderId="6" xfId="0" applyNumberFormat="1" applyFont="1" applyFill="1" applyBorder="1" applyAlignment="1">
      <alignment horizontal="right" vertical="center" wrapText="1"/>
    </xf>
    <xf numFmtId="0" fontId="5" fillId="3" borderId="2" xfId="0" applyFont="1" applyFill="1" applyBorder="1" applyAlignment="1">
      <alignment vertical="center" wrapText="1"/>
    </xf>
    <xf numFmtId="0" fontId="6" fillId="3" borderId="0" xfId="0" applyFont="1" applyFill="1" applyAlignment="1">
      <alignment horizontal="left" vertical="top" wrapText="1"/>
    </xf>
    <xf numFmtId="0" fontId="7" fillId="3" borderId="0" xfId="0" applyFont="1" applyFill="1"/>
    <xf numFmtId="164" fontId="7" fillId="3" borderId="0" xfId="0" applyNumberFormat="1" applyFont="1" applyFill="1"/>
    <xf numFmtId="0" fontId="7" fillId="3" borderId="0" xfId="0" applyFont="1" applyFill="1" applyAlignment="1">
      <alignment vertical="center"/>
    </xf>
    <xf numFmtId="164" fontId="8" fillId="0" borderId="2" xfId="0" applyNumberFormat="1" applyFont="1" applyFill="1" applyBorder="1" applyAlignment="1">
      <alignment horizontal="right" vertical="center" wrapText="1"/>
    </xf>
    <xf numFmtId="165" fontId="8" fillId="0" borderId="2" xfId="0" applyNumberFormat="1" applyFont="1" applyFill="1" applyBorder="1" applyAlignment="1">
      <alignment horizontal="right" vertical="center" wrapText="1"/>
    </xf>
    <xf numFmtId="165" fontId="5" fillId="0" borderId="2" xfId="0" applyNumberFormat="1" applyFont="1" applyFill="1" applyBorder="1" applyAlignment="1">
      <alignment horizontal="right" vertical="center" wrapText="1"/>
    </xf>
    <xf numFmtId="165" fontId="5" fillId="0" borderId="1" xfId="0" applyNumberFormat="1" applyFont="1" applyFill="1" applyBorder="1" applyAlignment="1">
      <alignment horizontal="right" vertical="center"/>
    </xf>
    <xf numFmtId="165" fontId="7" fillId="0" borderId="1" xfId="0" applyNumberFormat="1" applyFont="1" applyFill="1" applyBorder="1" applyAlignment="1">
      <alignment horizontal="right" vertical="center"/>
    </xf>
    <xf numFmtId="165" fontId="9" fillId="0" borderId="2" xfId="0" applyNumberFormat="1" applyFont="1" applyFill="1" applyBorder="1" applyAlignment="1">
      <alignment horizontal="right" vertical="center" wrapText="1"/>
    </xf>
    <xf numFmtId="0" fontId="6" fillId="3" borderId="7" xfId="8" applyNumberFormat="1" applyFont="1" applyFill="1" applyBorder="1" applyAlignment="1" applyProtection="1">
      <alignment horizontal="left" vertical="center" wrapText="1"/>
    </xf>
    <xf numFmtId="0" fontId="0" fillId="3" borderId="2" xfId="0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164" fontId="6" fillId="0" borderId="4" xfId="0" applyNumberFormat="1" applyFont="1" applyFill="1" applyBorder="1" applyAlignment="1">
      <alignment horizontal="right" vertical="center" wrapText="1"/>
    </xf>
    <xf numFmtId="164" fontId="6" fillId="0" borderId="5" xfId="0" applyNumberFormat="1" applyFont="1" applyFill="1" applyBorder="1" applyAlignment="1">
      <alignment horizontal="right" vertical="center" wrapText="1"/>
    </xf>
    <xf numFmtId="4" fontId="6" fillId="3" borderId="2" xfId="0" applyNumberFormat="1" applyFont="1" applyFill="1" applyBorder="1" applyAlignment="1">
      <alignment horizontal="right" vertical="center" wrapText="1"/>
    </xf>
    <xf numFmtId="0" fontId="6" fillId="3" borderId="2" xfId="0" applyFont="1" applyFill="1" applyBorder="1" applyAlignment="1">
      <alignment vertical="center" wrapText="1"/>
    </xf>
    <xf numFmtId="164" fontId="6" fillId="3" borderId="2" xfId="0" applyNumberFormat="1" applyFont="1" applyFill="1" applyBorder="1" applyAlignment="1">
      <alignment horizontal="right" vertical="center" wrapText="1"/>
    </xf>
    <xf numFmtId="164" fontId="6" fillId="0" borderId="2" xfId="0" applyNumberFormat="1" applyFont="1" applyFill="1" applyBorder="1" applyAlignment="1">
      <alignment horizontal="right" vertical="center" wrapText="1"/>
    </xf>
    <xf numFmtId="165" fontId="6" fillId="0" borderId="2" xfId="0" applyNumberFormat="1" applyFont="1" applyFill="1" applyBorder="1" applyAlignment="1">
      <alignment horizontal="right" vertical="center" wrapText="1"/>
    </xf>
    <xf numFmtId="0" fontId="8" fillId="3" borderId="2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justify" vertical="top" wrapText="1"/>
    </xf>
    <xf numFmtId="0" fontId="7" fillId="3" borderId="0" xfId="0" applyFont="1" applyFill="1" applyAlignment="1"/>
    <xf numFmtId="164" fontId="6" fillId="3" borderId="2" xfId="3" applyNumberFormat="1" applyFont="1" applyFill="1" applyBorder="1" applyAlignment="1" applyProtection="1">
      <alignment horizontal="center" vertical="center" wrapText="1"/>
    </xf>
    <xf numFmtId="164" fontId="3" fillId="3" borderId="2" xfId="0" applyNumberFormat="1" applyFont="1" applyFill="1" applyBorder="1" applyAlignment="1">
      <alignment horizontal="center" vertical="center" wrapText="1"/>
    </xf>
    <xf numFmtId="164" fontId="6" fillId="3" borderId="4" xfId="0" applyNumberFormat="1" applyFont="1" applyFill="1" applyBorder="1" applyAlignment="1">
      <alignment horizontal="right" vertical="center" wrapText="1"/>
    </xf>
    <xf numFmtId="164" fontId="6" fillId="3" borderId="5" xfId="0" applyNumberFormat="1" applyFont="1" applyFill="1" applyBorder="1" applyAlignment="1">
      <alignment horizontal="right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4" fontId="6" fillId="3" borderId="4" xfId="0" applyNumberFormat="1" applyFont="1" applyFill="1" applyBorder="1" applyAlignment="1">
      <alignment horizontal="right" vertical="center" wrapText="1"/>
    </xf>
    <xf numFmtId="4" fontId="6" fillId="3" borderId="5" xfId="0" applyNumberFormat="1" applyFont="1" applyFill="1" applyBorder="1" applyAlignment="1">
      <alignment horizontal="right" vertical="center" wrapText="1"/>
    </xf>
    <xf numFmtId="43" fontId="5" fillId="3" borderId="0" xfId="7" applyFont="1" applyFill="1" applyBorder="1" applyAlignment="1">
      <alignment horizontal="justify" vertical="center" wrapText="1"/>
    </xf>
    <xf numFmtId="0" fontId="7" fillId="3" borderId="0" xfId="0" applyFont="1" applyFill="1" applyAlignment="1">
      <alignment vertical="center"/>
    </xf>
    <xf numFmtId="165" fontId="6" fillId="0" borderId="4" xfId="0" applyNumberFormat="1" applyFont="1" applyFill="1" applyBorder="1" applyAlignment="1">
      <alignment horizontal="right" vertical="center" wrapText="1"/>
    </xf>
    <xf numFmtId="165" fontId="6" fillId="0" borderId="5" xfId="0" applyNumberFormat="1" applyFont="1" applyFill="1" applyBorder="1" applyAlignment="1">
      <alignment horizontal="right" vertical="center" wrapText="1"/>
    </xf>
    <xf numFmtId="164" fontId="6" fillId="0" borderId="2" xfId="0" applyNumberFormat="1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center" vertical="center" wrapText="1"/>
    </xf>
    <xf numFmtId="165" fontId="6" fillId="0" borderId="4" xfId="0" applyNumberFormat="1" applyFont="1" applyFill="1" applyBorder="1" applyAlignment="1">
      <alignment horizontal="center" vertical="center" wrapText="1"/>
    </xf>
    <xf numFmtId="165" fontId="6" fillId="0" borderId="5" xfId="0" applyNumberFormat="1" applyFont="1" applyFill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 vertical="center" wrapText="1"/>
    </xf>
    <xf numFmtId="164" fontId="6" fillId="0" borderId="4" xfId="0" applyNumberFormat="1" applyFont="1" applyFill="1" applyBorder="1" applyAlignment="1">
      <alignment horizontal="right" vertical="center" wrapText="1"/>
    </xf>
    <xf numFmtId="164" fontId="6" fillId="0" borderId="5" xfId="0" applyNumberFormat="1" applyFont="1" applyFill="1" applyBorder="1" applyAlignment="1">
      <alignment horizontal="right" vertical="center" wrapText="1"/>
    </xf>
    <xf numFmtId="0" fontId="7" fillId="3" borderId="5" xfId="0" applyFont="1" applyFill="1" applyBorder="1" applyAlignment="1">
      <alignment horizontal="center" vertical="center" wrapText="1"/>
    </xf>
    <xf numFmtId="164" fontId="6" fillId="3" borderId="2" xfId="0" applyNumberFormat="1" applyFont="1" applyFill="1" applyBorder="1" applyAlignment="1">
      <alignment horizontal="right" vertical="center" wrapText="1"/>
    </xf>
    <xf numFmtId="0" fontId="6" fillId="3" borderId="4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vertical="center" wrapText="1"/>
    </xf>
    <xf numFmtId="4" fontId="6" fillId="3" borderId="2" xfId="0" applyNumberFormat="1" applyFont="1" applyFill="1" applyBorder="1" applyAlignment="1">
      <alignment horizontal="right" vertical="center" wrapText="1"/>
    </xf>
    <xf numFmtId="0" fontId="6" fillId="3" borderId="2" xfId="0" applyFont="1" applyFill="1" applyBorder="1" applyAlignment="1">
      <alignment vertical="center" wrapText="1"/>
    </xf>
    <xf numFmtId="4" fontId="8" fillId="3" borderId="0" xfId="0" applyNumberFormat="1" applyFont="1" applyFill="1" applyBorder="1" applyAlignment="1">
      <alignment horizontal="right" vertical="center" wrapText="1"/>
    </xf>
    <xf numFmtId="164" fontId="10" fillId="3" borderId="8" xfId="4" applyNumberFormat="1" applyFont="1" applyFill="1" applyBorder="1" applyAlignment="1" applyProtection="1">
      <alignment horizontal="center" vertical="center" wrapText="1"/>
    </xf>
    <xf numFmtId="0" fontId="10" fillId="3" borderId="8" xfId="5" applyNumberFormat="1" applyFont="1" applyFill="1" applyBorder="1" applyAlignment="1" applyProtection="1">
      <alignment horizontal="center" vertical="center" wrapText="1"/>
    </xf>
    <xf numFmtId="0" fontId="10" fillId="3" borderId="8" xfId="2" applyNumberFormat="1" applyFont="1" applyFill="1" applyBorder="1" applyAlignment="1" applyProtection="1">
      <alignment horizontal="center" vertical="center" wrapText="1"/>
    </xf>
    <xf numFmtId="0" fontId="6" fillId="3" borderId="8" xfId="1" applyNumberFormat="1" applyFont="1" applyFill="1" applyBorder="1" applyProtection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10" fillId="3" borderId="9" xfId="5" applyNumberFormat="1" applyFont="1" applyFill="1" applyBorder="1" applyAlignment="1" applyProtection="1">
      <alignment horizontal="center" vertical="center" wrapText="1"/>
    </xf>
    <xf numFmtId="0" fontId="10" fillId="3" borderId="9" xfId="2" applyNumberFormat="1" applyFont="1" applyFill="1" applyBorder="1" applyAlignment="1" applyProtection="1">
      <alignment horizontal="center" vertical="center" wrapText="1"/>
    </xf>
    <xf numFmtId="164" fontId="10" fillId="3" borderId="9" xfId="4" applyNumberFormat="1" applyFont="1" applyFill="1" applyBorder="1" applyAlignment="1" applyProtection="1">
      <alignment horizontal="center" vertical="center" wrapText="1"/>
    </xf>
    <xf numFmtId="49" fontId="6" fillId="3" borderId="9" xfId="6" applyNumberFormat="1" applyFont="1" applyFill="1" applyBorder="1" applyProtection="1">
      <alignment horizontal="center" vertical="center" wrapText="1"/>
    </xf>
    <xf numFmtId="0" fontId="6" fillId="3" borderId="10" xfId="1" applyNumberFormat="1" applyFont="1" applyFill="1" applyBorder="1" applyProtection="1">
      <alignment horizontal="center" vertical="center" wrapText="1"/>
    </xf>
    <xf numFmtId="49" fontId="6" fillId="3" borderId="11" xfId="6" applyNumberFormat="1" applyFont="1" applyFill="1" applyBorder="1" applyProtection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</cellXfs>
  <cellStyles count="9">
    <cellStyle name="st66" xfId="1"/>
    <cellStyle name="st67" xfId="2"/>
    <cellStyle name="xl23" xfId="3"/>
    <cellStyle name="xl26" xfId="8"/>
    <cellStyle name="xl56" xfId="4"/>
    <cellStyle name="xl62" xfId="5"/>
    <cellStyle name="xl68" xfId="6"/>
    <cellStyle name="Обычный" xfId="0" builtinId="0"/>
    <cellStyle name="Финансовый 2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87"/>
  <sheetViews>
    <sheetView tabSelected="1" view="pageBreakPreview" zoomScale="80" zoomScaleSheetLayoutView="80" workbookViewId="0">
      <selection activeCell="G12" sqref="G12"/>
    </sheetView>
  </sheetViews>
  <sheetFormatPr defaultRowHeight="15.75"/>
  <cols>
    <col min="1" max="1" width="48.140625" style="1" customWidth="1"/>
    <col min="2" max="2" width="22.140625" style="1" customWidth="1"/>
    <col min="3" max="3" width="21.85546875" style="1" customWidth="1"/>
    <col min="4" max="4" width="22" style="1" customWidth="1"/>
    <col min="5" max="5" width="25.42578125" style="1" customWidth="1"/>
    <col min="6" max="6" width="16.140625" style="1" customWidth="1"/>
    <col min="7" max="7" width="16.42578125" style="4" customWidth="1"/>
    <col min="8" max="8" width="16.42578125" style="5" customWidth="1"/>
    <col min="9" max="9" width="18.85546875" style="1" customWidth="1"/>
    <col min="10" max="10" width="15.28515625" customWidth="1"/>
    <col min="11" max="11" width="19.140625" customWidth="1"/>
    <col min="12" max="12" width="14.85546875" customWidth="1"/>
    <col min="13" max="13" width="13.7109375" customWidth="1"/>
    <col min="14" max="14" width="15.85546875" customWidth="1"/>
  </cols>
  <sheetData>
    <row r="1" spans="1:15" ht="49.5" customHeight="1">
      <c r="A1" s="17"/>
      <c r="B1" s="17"/>
      <c r="C1" s="17"/>
      <c r="D1" s="17"/>
      <c r="E1" s="17"/>
      <c r="F1" s="17"/>
      <c r="G1" s="17"/>
      <c r="H1" s="18"/>
      <c r="I1" s="48" t="s">
        <v>447</v>
      </c>
      <c r="J1" s="49"/>
      <c r="K1" s="49"/>
      <c r="L1" s="49"/>
      <c r="M1" s="49"/>
      <c r="N1" s="49"/>
      <c r="O1" s="9"/>
    </row>
    <row r="2" spans="1:15" ht="25.5" customHeight="1">
      <c r="A2" s="17"/>
      <c r="B2" s="17"/>
      <c r="C2" s="17"/>
      <c r="D2" s="17"/>
      <c r="E2" s="17"/>
      <c r="F2" s="17"/>
      <c r="G2" s="17"/>
      <c r="H2" s="18"/>
      <c r="I2" s="9"/>
      <c r="J2" s="19"/>
      <c r="K2" s="19"/>
      <c r="L2" s="19"/>
      <c r="M2" s="19"/>
      <c r="N2" s="19"/>
      <c r="O2" s="9"/>
    </row>
    <row r="3" spans="1:15" ht="18.75">
      <c r="A3" s="53" t="s">
        <v>446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</row>
    <row r="4" spans="1:15">
      <c r="A4" s="4"/>
      <c r="B4" s="4"/>
      <c r="C4" s="4"/>
      <c r="D4" s="4"/>
      <c r="E4" s="4"/>
      <c r="F4" s="4"/>
      <c r="H4" s="10"/>
      <c r="I4" s="4"/>
      <c r="J4" s="17"/>
      <c r="K4" s="17"/>
      <c r="L4" s="17"/>
      <c r="M4" s="17"/>
      <c r="N4" s="17"/>
      <c r="O4" s="17"/>
    </row>
    <row r="5" spans="1:15">
      <c r="A5" s="4"/>
      <c r="B5" s="4"/>
      <c r="C5" s="4"/>
      <c r="D5" s="4"/>
      <c r="E5" s="4"/>
      <c r="F5" s="4"/>
      <c r="G5" s="65"/>
      <c r="H5" s="11"/>
      <c r="I5" s="4"/>
      <c r="J5" s="17"/>
      <c r="K5" s="17"/>
      <c r="L5" s="17"/>
      <c r="M5" s="17"/>
      <c r="N5" s="12" t="s">
        <v>442</v>
      </c>
      <c r="O5" s="17"/>
    </row>
    <row r="6" spans="1:15" ht="20.25" customHeight="1">
      <c r="A6" s="37" t="s">
        <v>0</v>
      </c>
      <c r="B6" s="37" t="s">
        <v>1</v>
      </c>
      <c r="C6" s="37" t="s">
        <v>2</v>
      </c>
      <c r="D6" s="37" t="s">
        <v>3</v>
      </c>
      <c r="E6" s="37" t="s">
        <v>4</v>
      </c>
      <c r="F6" s="37" t="s">
        <v>5</v>
      </c>
      <c r="G6" s="37" t="s">
        <v>6</v>
      </c>
      <c r="H6" s="40" t="s">
        <v>452</v>
      </c>
      <c r="I6" s="66" t="s">
        <v>448</v>
      </c>
      <c r="J6" s="67" t="s">
        <v>449</v>
      </c>
      <c r="K6" s="68" t="s">
        <v>439</v>
      </c>
      <c r="L6" s="66" t="s">
        <v>450</v>
      </c>
      <c r="M6" s="69" t="s">
        <v>440</v>
      </c>
      <c r="N6" s="75"/>
      <c r="O6" s="17"/>
    </row>
    <row r="7" spans="1:15" ht="150" customHeight="1">
      <c r="A7" s="37"/>
      <c r="B7" s="37"/>
      <c r="C7" s="37"/>
      <c r="D7" s="37"/>
      <c r="E7" s="37"/>
      <c r="F7" s="37"/>
      <c r="G7" s="37"/>
      <c r="H7" s="41"/>
      <c r="I7" s="70"/>
      <c r="J7" s="71"/>
      <c r="K7" s="72"/>
      <c r="L7" s="73"/>
      <c r="M7" s="74" t="s">
        <v>441</v>
      </c>
      <c r="N7" s="76" t="s">
        <v>451</v>
      </c>
      <c r="O7" s="17"/>
    </row>
    <row r="8" spans="1:15">
      <c r="A8" s="28">
        <v>1</v>
      </c>
      <c r="B8" s="28">
        <v>2</v>
      </c>
      <c r="C8" s="28">
        <v>3</v>
      </c>
      <c r="D8" s="28">
        <v>4</v>
      </c>
      <c r="E8" s="28">
        <v>5</v>
      </c>
      <c r="F8" s="28">
        <v>6</v>
      </c>
      <c r="G8" s="28">
        <v>7</v>
      </c>
      <c r="H8" s="13">
        <v>8</v>
      </c>
      <c r="I8" s="28">
        <v>9</v>
      </c>
      <c r="J8" s="28">
        <v>10</v>
      </c>
      <c r="K8" s="28">
        <v>11</v>
      </c>
      <c r="L8" s="28">
        <v>12</v>
      </c>
      <c r="M8" s="28">
        <v>13</v>
      </c>
      <c r="N8" s="28">
        <v>14</v>
      </c>
      <c r="O8" s="17"/>
    </row>
    <row r="9" spans="1:15">
      <c r="A9" s="36" t="s">
        <v>7</v>
      </c>
      <c r="B9" s="36"/>
      <c r="C9" s="36"/>
      <c r="D9" s="36"/>
      <c r="E9" s="36"/>
      <c r="F9" s="36"/>
      <c r="G9" s="6">
        <v>61670976.899999999</v>
      </c>
      <c r="H9" s="6">
        <f>H10+H38+H68+H73+H85+H88+H91+H98+H107+H113+H123+H133+H151+H154</f>
        <v>4003462.2000000011</v>
      </c>
      <c r="I9" s="20">
        <f>I10+I38+I68+I73+I85+I88+I91+I98+I107+I113+I123+I133+I151+I154</f>
        <v>3241196.205000001</v>
      </c>
      <c r="J9" s="20">
        <f t="shared" ref="J9:L9" si="0">J10+J38+J68+J73+J85+J88+J91+J98+J107+J113+J123+J133+J151+J154</f>
        <v>1459185.1600000001</v>
      </c>
      <c r="K9" s="20">
        <f t="shared" si="0"/>
        <v>1459185.1600000001</v>
      </c>
      <c r="L9" s="20">
        <f t="shared" si="0"/>
        <v>1390819.25</v>
      </c>
      <c r="M9" s="21">
        <f>L9/I9*100</f>
        <v>42.910677479335121</v>
      </c>
      <c r="N9" s="21">
        <f>L9/J9*100</f>
        <v>95.314788563227978</v>
      </c>
      <c r="O9" s="17"/>
    </row>
    <row r="10" spans="1:15" s="7" customFormat="1">
      <c r="A10" s="36" t="s">
        <v>8</v>
      </c>
      <c r="B10" s="36"/>
      <c r="C10" s="36"/>
      <c r="D10" s="36"/>
      <c r="E10" s="36"/>
      <c r="F10" s="36"/>
      <c r="G10" s="6">
        <v>6601247.4000000004</v>
      </c>
      <c r="H10" s="6">
        <f>H11</f>
        <v>392374.4000000002</v>
      </c>
      <c r="I10" s="20">
        <f>I11</f>
        <v>405661.07</v>
      </c>
      <c r="J10" s="20">
        <f>J11</f>
        <v>150662.62</v>
      </c>
      <c r="K10" s="20">
        <f>K11</f>
        <v>150662.62</v>
      </c>
      <c r="L10" s="20">
        <f>L11</f>
        <v>150299.43</v>
      </c>
      <c r="M10" s="21">
        <f t="shared" ref="M10:M74" si="1">L10/I10*100</f>
        <v>37.050493901226453</v>
      </c>
      <c r="N10" s="21">
        <f>L10/J10*100</f>
        <v>99.758938215729955</v>
      </c>
      <c r="O10" s="17"/>
    </row>
    <row r="11" spans="1:15">
      <c r="A11" s="36" t="s">
        <v>10</v>
      </c>
      <c r="B11" s="36"/>
      <c r="C11" s="36"/>
      <c r="D11" s="36"/>
      <c r="E11" s="36"/>
      <c r="F11" s="36"/>
      <c r="G11" s="2" t="s">
        <v>9</v>
      </c>
      <c r="H11" s="6">
        <f>SUM(H12:H37)</f>
        <v>392374.4000000002</v>
      </c>
      <c r="I11" s="20">
        <f>SUM(I12:I37)</f>
        <v>405661.07</v>
      </c>
      <c r="J11" s="20">
        <f>SUM(J12:J37)</f>
        <v>150662.62</v>
      </c>
      <c r="K11" s="20">
        <f>SUM(K12:K37)</f>
        <v>150662.62</v>
      </c>
      <c r="L11" s="20">
        <f>SUM(L12:L37)</f>
        <v>150299.43</v>
      </c>
      <c r="M11" s="21">
        <f t="shared" si="1"/>
        <v>37.050493901226453</v>
      </c>
      <c r="N11" s="21">
        <f>L11/J11*100</f>
        <v>99.758938215729955</v>
      </c>
      <c r="O11" s="17"/>
    </row>
    <row r="12" spans="1:15" ht="166.5" customHeight="1">
      <c r="A12" s="32" t="s">
        <v>11</v>
      </c>
      <c r="B12" s="28" t="s">
        <v>12</v>
      </c>
      <c r="C12" s="28" t="s">
        <v>13</v>
      </c>
      <c r="D12" s="28" t="s">
        <v>14</v>
      </c>
      <c r="E12" s="28" t="s">
        <v>15</v>
      </c>
      <c r="F12" s="28" t="s">
        <v>16</v>
      </c>
      <c r="G12" s="31" t="s">
        <v>17</v>
      </c>
      <c r="H12" s="33">
        <v>9700</v>
      </c>
      <c r="I12" s="34">
        <v>9700</v>
      </c>
      <c r="J12" s="34">
        <v>0</v>
      </c>
      <c r="K12" s="34">
        <v>0</v>
      </c>
      <c r="L12" s="34">
        <v>0</v>
      </c>
      <c r="M12" s="35">
        <v>0</v>
      </c>
      <c r="N12" s="35">
        <v>0</v>
      </c>
      <c r="O12" s="17"/>
    </row>
    <row r="13" spans="1:15" ht="167.25" customHeight="1">
      <c r="A13" s="32" t="s">
        <v>18</v>
      </c>
      <c r="B13" s="28" t="s">
        <v>19</v>
      </c>
      <c r="C13" s="28" t="s">
        <v>13</v>
      </c>
      <c r="D13" s="28" t="s">
        <v>14</v>
      </c>
      <c r="E13" s="28" t="s">
        <v>15</v>
      </c>
      <c r="F13" s="28" t="s">
        <v>20</v>
      </c>
      <c r="G13" s="31" t="s">
        <v>21</v>
      </c>
      <c r="H13" s="33">
        <v>4850</v>
      </c>
      <c r="I13" s="34">
        <v>9850</v>
      </c>
      <c r="J13" s="34">
        <v>4850</v>
      </c>
      <c r="K13" s="34">
        <v>4850</v>
      </c>
      <c r="L13" s="34">
        <v>4850</v>
      </c>
      <c r="M13" s="35">
        <f>L13/I13*100</f>
        <v>49.238578680203041</v>
      </c>
      <c r="N13" s="35">
        <f>L13/J13*100</f>
        <v>100</v>
      </c>
      <c r="O13" s="17"/>
    </row>
    <row r="14" spans="1:15" ht="15" customHeight="1">
      <c r="A14" s="61" t="s">
        <v>444</v>
      </c>
      <c r="B14" s="45" t="s">
        <v>22</v>
      </c>
      <c r="C14" s="45" t="s">
        <v>13</v>
      </c>
      <c r="D14" s="45" t="s">
        <v>14</v>
      </c>
      <c r="E14" s="45" t="s">
        <v>15</v>
      </c>
      <c r="F14" s="45" t="s">
        <v>23</v>
      </c>
      <c r="G14" s="46" t="s">
        <v>24</v>
      </c>
      <c r="H14" s="42">
        <v>111715.4</v>
      </c>
      <c r="I14" s="57">
        <v>111715.43</v>
      </c>
      <c r="J14" s="57">
        <v>1350.72</v>
      </c>
      <c r="K14" s="57">
        <v>1350.72</v>
      </c>
      <c r="L14" s="57">
        <v>987.53</v>
      </c>
      <c r="M14" s="54">
        <f t="shared" ref="M14:M37" si="2">L14/I14*100</f>
        <v>0.88396920640237442</v>
      </c>
      <c r="N14" s="54">
        <f>L14/J14*100</f>
        <v>73.111377635631356</v>
      </c>
      <c r="O14" s="17"/>
    </row>
    <row r="15" spans="1:15" ht="114.75" customHeight="1">
      <c r="A15" s="62"/>
      <c r="B15" s="44"/>
      <c r="C15" s="44"/>
      <c r="D15" s="44"/>
      <c r="E15" s="44"/>
      <c r="F15" s="44"/>
      <c r="G15" s="47"/>
      <c r="H15" s="43"/>
      <c r="I15" s="58"/>
      <c r="J15" s="58"/>
      <c r="K15" s="58"/>
      <c r="L15" s="58"/>
      <c r="M15" s="55"/>
      <c r="N15" s="55"/>
      <c r="O15" s="17"/>
    </row>
    <row r="16" spans="1:15" ht="141.75">
      <c r="A16" s="32" t="s">
        <v>25</v>
      </c>
      <c r="B16" s="28" t="s">
        <v>26</v>
      </c>
      <c r="C16" s="28" t="s">
        <v>13</v>
      </c>
      <c r="D16" s="28" t="s">
        <v>14</v>
      </c>
      <c r="E16" s="28" t="s">
        <v>15</v>
      </c>
      <c r="F16" s="28" t="s">
        <v>27</v>
      </c>
      <c r="G16" s="31" t="s">
        <v>28</v>
      </c>
      <c r="H16" s="33">
        <v>1190</v>
      </c>
      <c r="I16" s="34">
        <v>1190</v>
      </c>
      <c r="J16" s="34">
        <v>0</v>
      </c>
      <c r="K16" s="34">
        <v>0</v>
      </c>
      <c r="L16" s="34">
        <v>0</v>
      </c>
      <c r="M16" s="35">
        <f t="shared" si="2"/>
        <v>0</v>
      </c>
      <c r="N16" s="35">
        <v>0</v>
      </c>
      <c r="O16" s="17"/>
    </row>
    <row r="17" spans="1:15" ht="168" customHeight="1">
      <c r="A17" s="32" t="s">
        <v>29</v>
      </c>
      <c r="B17" s="28" t="s">
        <v>30</v>
      </c>
      <c r="C17" s="28" t="s">
        <v>13</v>
      </c>
      <c r="D17" s="28" t="s">
        <v>14</v>
      </c>
      <c r="E17" s="28" t="s">
        <v>15</v>
      </c>
      <c r="F17" s="28" t="s">
        <v>20</v>
      </c>
      <c r="G17" s="31" t="s">
        <v>31</v>
      </c>
      <c r="H17" s="33">
        <v>130820</v>
      </c>
      <c r="I17" s="34">
        <v>139106.54</v>
      </c>
      <c r="J17" s="34">
        <v>136056.4</v>
      </c>
      <c r="K17" s="34">
        <v>136056.4</v>
      </c>
      <c r="L17" s="34">
        <v>136056.4</v>
      </c>
      <c r="M17" s="35">
        <f t="shared" si="2"/>
        <v>97.807335298541659</v>
      </c>
      <c r="N17" s="35">
        <f>L17/J17*100</f>
        <v>100</v>
      </c>
      <c r="O17" s="17"/>
    </row>
    <row r="18" spans="1:15" ht="159" customHeight="1">
      <c r="A18" s="32" t="s">
        <v>32</v>
      </c>
      <c r="B18" s="28" t="s">
        <v>33</v>
      </c>
      <c r="C18" s="28" t="s">
        <v>13</v>
      </c>
      <c r="D18" s="28" t="s">
        <v>14</v>
      </c>
      <c r="E18" s="28" t="s">
        <v>15</v>
      </c>
      <c r="F18" s="28" t="s">
        <v>16</v>
      </c>
      <c r="G18" s="31" t="s">
        <v>34</v>
      </c>
      <c r="H18" s="33">
        <v>1100</v>
      </c>
      <c r="I18" s="34">
        <v>1100</v>
      </c>
      <c r="J18" s="34">
        <v>0</v>
      </c>
      <c r="K18" s="34">
        <v>0</v>
      </c>
      <c r="L18" s="34">
        <v>0</v>
      </c>
      <c r="M18" s="35">
        <f t="shared" si="2"/>
        <v>0</v>
      </c>
      <c r="N18" s="35">
        <v>0</v>
      </c>
      <c r="O18" s="17"/>
    </row>
    <row r="19" spans="1:15" ht="261" customHeight="1">
      <c r="A19" s="32" t="s">
        <v>35</v>
      </c>
      <c r="B19" s="28" t="s">
        <v>33</v>
      </c>
      <c r="C19" s="28" t="s">
        <v>36</v>
      </c>
      <c r="D19" s="28" t="s">
        <v>14</v>
      </c>
      <c r="E19" s="28" t="s">
        <v>15</v>
      </c>
      <c r="F19" s="28" t="s">
        <v>37</v>
      </c>
      <c r="G19" s="31" t="s">
        <v>38</v>
      </c>
      <c r="H19" s="33">
        <v>7717.9</v>
      </c>
      <c r="I19" s="34">
        <v>880</v>
      </c>
      <c r="J19" s="34">
        <v>880</v>
      </c>
      <c r="K19" s="34">
        <v>880</v>
      </c>
      <c r="L19" s="34">
        <v>880</v>
      </c>
      <c r="M19" s="35">
        <f>L19/I19*100</f>
        <v>100</v>
      </c>
      <c r="N19" s="35">
        <f>L19/J19*100</f>
        <v>100</v>
      </c>
      <c r="O19" s="17"/>
    </row>
    <row r="20" spans="1:15" ht="273.75" customHeight="1">
      <c r="A20" s="32" t="s">
        <v>39</v>
      </c>
      <c r="B20" s="28" t="s">
        <v>33</v>
      </c>
      <c r="C20" s="28" t="s">
        <v>36</v>
      </c>
      <c r="D20" s="28" t="s">
        <v>14</v>
      </c>
      <c r="E20" s="28" t="s">
        <v>15</v>
      </c>
      <c r="F20" s="28" t="s">
        <v>37</v>
      </c>
      <c r="G20" s="31" t="s">
        <v>40</v>
      </c>
      <c r="H20" s="33">
        <v>9717.9</v>
      </c>
      <c r="I20" s="34">
        <v>9717.9</v>
      </c>
      <c r="J20" s="34">
        <v>1094.5</v>
      </c>
      <c r="K20" s="34">
        <v>1094.5</v>
      </c>
      <c r="L20" s="34">
        <v>1094.5</v>
      </c>
      <c r="M20" s="35">
        <f t="shared" si="2"/>
        <v>11.262721369843279</v>
      </c>
      <c r="N20" s="35">
        <f>L20/J20*100</f>
        <v>100</v>
      </c>
      <c r="O20" s="17"/>
    </row>
    <row r="21" spans="1:15" ht="168.75" customHeight="1">
      <c r="A21" s="32" t="s">
        <v>41</v>
      </c>
      <c r="B21" s="28" t="s">
        <v>33</v>
      </c>
      <c r="C21" s="28" t="s">
        <v>13</v>
      </c>
      <c r="D21" s="28" t="s">
        <v>14</v>
      </c>
      <c r="E21" s="28" t="s">
        <v>15</v>
      </c>
      <c r="F21" s="28" t="s">
        <v>16</v>
      </c>
      <c r="G21" s="31" t="s">
        <v>42</v>
      </c>
      <c r="H21" s="33">
        <v>1100</v>
      </c>
      <c r="I21" s="34">
        <v>1100</v>
      </c>
      <c r="J21" s="34">
        <v>0</v>
      </c>
      <c r="K21" s="34">
        <v>0</v>
      </c>
      <c r="L21" s="34">
        <v>0</v>
      </c>
      <c r="M21" s="35">
        <f t="shared" si="2"/>
        <v>0</v>
      </c>
      <c r="N21" s="35">
        <v>0</v>
      </c>
      <c r="O21" s="17"/>
    </row>
    <row r="22" spans="1:15" ht="162.75" customHeight="1">
      <c r="A22" s="32" t="s">
        <v>44</v>
      </c>
      <c r="B22" s="28" t="s">
        <v>33</v>
      </c>
      <c r="C22" s="28" t="s">
        <v>13</v>
      </c>
      <c r="D22" s="28" t="s">
        <v>14</v>
      </c>
      <c r="E22" s="28" t="s">
        <v>15</v>
      </c>
      <c r="F22" s="28" t="s">
        <v>16</v>
      </c>
      <c r="G22" s="31" t="s">
        <v>45</v>
      </c>
      <c r="H22" s="33">
        <v>1300</v>
      </c>
      <c r="I22" s="34">
        <v>1300</v>
      </c>
      <c r="J22" s="34">
        <v>0</v>
      </c>
      <c r="K22" s="34">
        <v>0</v>
      </c>
      <c r="L22" s="34">
        <v>0</v>
      </c>
      <c r="M22" s="35">
        <f t="shared" si="2"/>
        <v>0</v>
      </c>
      <c r="N22" s="35">
        <v>0</v>
      </c>
      <c r="O22" s="17"/>
    </row>
    <row r="23" spans="1:15" ht="141.75">
      <c r="A23" s="32" t="s">
        <v>46</v>
      </c>
      <c r="B23" s="28" t="s">
        <v>33</v>
      </c>
      <c r="C23" s="28" t="s">
        <v>13</v>
      </c>
      <c r="D23" s="28" t="s">
        <v>14</v>
      </c>
      <c r="E23" s="28" t="s">
        <v>15</v>
      </c>
      <c r="F23" s="28" t="s">
        <v>16</v>
      </c>
      <c r="G23" s="31" t="s">
        <v>47</v>
      </c>
      <c r="H23" s="33">
        <v>1100</v>
      </c>
      <c r="I23" s="34">
        <v>1100</v>
      </c>
      <c r="J23" s="34">
        <v>0</v>
      </c>
      <c r="K23" s="34">
        <v>0</v>
      </c>
      <c r="L23" s="34">
        <v>0</v>
      </c>
      <c r="M23" s="35">
        <f t="shared" si="2"/>
        <v>0</v>
      </c>
      <c r="N23" s="35">
        <v>0</v>
      </c>
      <c r="O23" s="17"/>
    </row>
    <row r="24" spans="1:15" ht="236.25">
      <c r="A24" s="32" t="s">
        <v>48</v>
      </c>
      <c r="B24" s="28" t="s">
        <v>33</v>
      </c>
      <c r="C24" s="28" t="s">
        <v>36</v>
      </c>
      <c r="D24" s="28" t="s">
        <v>14</v>
      </c>
      <c r="E24" s="28" t="s">
        <v>15</v>
      </c>
      <c r="F24" s="28" t="s">
        <v>37</v>
      </c>
      <c r="G24" s="31" t="s">
        <v>49</v>
      </c>
      <c r="H24" s="33">
        <v>10717.9</v>
      </c>
      <c r="I24" s="34">
        <v>10717.92</v>
      </c>
      <c r="J24" s="34">
        <v>1094.5</v>
      </c>
      <c r="K24" s="34">
        <v>1094.5</v>
      </c>
      <c r="L24" s="34">
        <v>1094.5</v>
      </c>
      <c r="M24" s="35">
        <f t="shared" si="2"/>
        <v>10.211869467210056</v>
      </c>
      <c r="N24" s="35">
        <f>L24/J24*100</f>
        <v>100</v>
      </c>
      <c r="O24" s="17"/>
    </row>
    <row r="25" spans="1:15" ht="264.75" customHeight="1">
      <c r="A25" s="32" t="s">
        <v>50</v>
      </c>
      <c r="B25" s="28" t="s">
        <v>33</v>
      </c>
      <c r="C25" s="28" t="s">
        <v>36</v>
      </c>
      <c r="D25" s="28" t="s">
        <v>14</v>
      </c>
      <c r="E25" s="28" t="s">
        <v>15</v>
      </c>
      <c r="F25" s="28" t="s">
        <v>37</v>
      </c>
      <c r="G25" s="31" t="s">
        <v>49</v>
      </c>
      <c r="H25" s="33">
        <v>10717.9</v>
      </c>
      <c r="I25" s="34">
        <v>10717.9</v>
      </c>
      <c r="J25" s="34">
        <v>615</v>
      </c>
      <c r="K25" s="34">
        <v>615</v>
      </c>
      <c r="L25" s="34">
        <v>615</v>
      </c>
      <c r="M25" s="35">
        <f t="shared" si="2"/>
        <v>5.7380643596226877</v>
      </c>
      <c r="N25" s="35">
        <f>L25/J25*100</f>
        <v>100</v>
      </c>
      <c r="O25" s="17"/>
    </row>
    <row r="26" spans="1:15" ht="278.25" customHeight="1">
      <c r="A26" s="32" t="s">
        <v>51</v>
      </c>
      <c r="B26" s="28" t="s">
        <v>33</v>
      </c>
      <c r="C26" s="28" t="s">
        <v>36</v>
      </c>
      <c r="D26" s="28" t="s">
        <v>14</v>
      </c>
      <c r="E26" s="28" t="s">
        <v>15</v>
      </c>
      <c r="F26" s="28" t="s">
        <v>37</v>
      </c>
      <c r="G26" s="31" t="s">
        <v>52</v>
      </c>
      <c r="H26" s="33">
        <v>11717.9</v>
      </c>
      <c r="I26" s="34">
        <v>11717.92</v>
      </c>
      <c r="J26" s="34">
        <v>615</v>
      </c>
      <c r="K26" s="34">
        <v>615</v>
      </c>
      <c r="L26" s="34">
        <v>615</v>
      </c>
      <c r="M26" s="35">
        <f t="shared" si="2"/>
        <v>5.2483717246746862</v>
      </c>
      <c r="N26" s="35">
        <f>L26/J26*100</f>
        <v>100</v>
      </c>
      <c r="O26" s="17"/>
    </row>
    <row r="27" spans="1:15" ht="236.25">
      <c r="A27" s="32" t="s">
        <v>53</v>
      </c>
      <c r="B27" s="28" t="s">
        <v>33</v>
      </c>
      <c r="C27" s="28" t="s">
        <v>36</v>
      </c>
      <c r="D27" s="28" t="s">
        <v>14</v>
      </c>
      <c r="E27" s="28" t="s">
        <v>15</v>
      </c>
      <c r="F27" s="28" t="s">
        <v>37</v>
      </c>
      <c r="G27" s="31" t="s">
        <v>49</v>
      </c>
      <c r="H27" s="33">
        <v>10717.9</v>
      </c>
      <c r="I27" s="34">
        <v>10717.92</v>
      </c>
      <c r="J27" s="34">
        <v>687.5</v>
      </c>
      <c r="K27" s="34">
        <v>687.5</v>
      </c>
      <c r="L27" s="34">
        <v>687.5</v>
      </c>
      <c r="M27" s="35">
        <f t="shared" si="2"/>
        <v>6.4144908713631006</v>
      </c>
      <c r="N27" s="35">
        <f>L27/J27*100</f>
        <v>100</v>
      </c>
      <c r="O27" s="17"/>
    </row>
    <row r="28" spans="1:15" ht="159" customHeight="1">
      <c r="A28" s="32" t="s">
        <v>54</v>
      </c>
      <c r="B28" s="28" t="s">
        <v>33</v>
      </c>
      <c r="C28" s="28" t="s">
        <v>13</v>
      </c>
      <c r="D28" s="28" t="s">
        <v>14</v>
      </c>
      <c r="E28" s="28" t="s">
        <v>15</v>
      </c>
      <c r="F28" s="28" t="s">
        <v>16</v>
      </c>
      <c r="G28" s="31" t="s">
        <v>55</v>
      </c>
      <c r="H28" s="33">
        <v>1100</v>
      </c>
      <c r="I28" s="34">
        <v>1100</v>
      </c>
      <c r="J28" s="34">
        <v>0</v>
      </c>
      <c r="K28" s="34">
        <v>0</v>
      </c>
      <c r="L28" s="34">
        <v>0</v>
      </c>
      <c r="M28" s="35">
        <f t="shared" si="2"/>
        <v>0</v>
      </c>
      <c r="N28" s="35">
        <v>0</v>
      </c>
      <c r="O28" s="17"/>
    </row>
    <row r="29" spans="1:15" ht="255" customHeight="1">
      <c r="A29" s="32" t="s">
        <v>56</v>
      </c>
      <c r="B29" s="28" t="s">
        <v>33</v>
      </c>
      <c r="C29" s="28" t="s">
        <v>36</v>
      </c>
      <c r="D29" s="28" t="s">
        <v>14</v>
      </c>
      <c r="E29" s="28" t="s">
        <v>15</v>
      </c>
      <c r="F29" s="28" t="s">
        <v>37</v>
      </c>
      <c r="G29" s="31" t="s">
        <v>57</v>
      </c>
      <c r="H29" s="33">
        <v>8717.9</v>
      </c>
      <c r="I29" s="34">
        <v>8717.9</v>
      </c>
      <c r="J29" s="34">
        <v>615</v>
      </c>
      <c r="K29" s="34">
        <v>615</v>
      </c>
      <c r="L29" s="34">
        <v>615</v>
      </c>
      <c r="M29" s="35">
        <f t="shared" si="2"/>
        <v>7.0544511866389836</v>
      </c>
      <c r="N29" s="35">
        <f>L29/J29*100</f>
        <v>100</v>
      </c>
      <c r="O29" s="17"/>
    </row>
    <row r="30" spans="1:15" ht="265.5" customHeight="1">
      <c r="A30" s="32" t="s">
        <v>58</v>
      </c>
      <c r="B30" s="28" t="s">
        <v>33</v>
      </c>
      <c r="C30" s="28" t="s">
        <v>36</v>
      </c>
      <c r="D30" s="28" t="s">
        <v>14</v>
      </c>
      <c r="E30" s="28" t="s">
        <v>15</v>
      </c>
      <c r="F30" s="28" t="s">
        <v>37</v>
      </c>
      <c r="G30" s="31" t="s">
        <v>59</v>
      </c>
      <c r="H30" s="33">
        <v>13717.9</v>
      </c>
      <c r="I30" s="34">
        <v>13717.9</v>
      </c>
      <c r="J30" s="34">
        <v>615</v>
      </c>
      <c r="K30" s="34">
        <v>615</v>
      </c>
      <c r="L30" s="34">
        <v>615</v>
      </c>
      <c r="M30" s="35">
        <f t="shared" si="2"/>
        <v>4.4831934917152045</v>
      </c>
      <c r="N30" s="35">
        <f>L30/J30*100</f>
        <v>100</v>
      </c>
      <c r="O30" s="17"/>
    </row>
    <row r="31" spans="1:15" ht="159.75" customHeight="1">
      <c r="A31" s="32" t="s">
        <v>60</v>
      </c>
      <c r="B31" s="28" t="s">
        <v>33</v>
      </c>
      <c r="C31" s="28" t="s">
        <v>61</v>
      </c>
      <c r="D31" s="28" t="s">
        <v>14</v>
      </c>
      <c r="E31" s="28" t="s">
        <v>15</v>
      </c>
      <c r="F31" s="28">
        <v>2020</v>
      </c>
      <c r="G31" s="31" t="s">
        <v>62</v>
      </c>
      <c r="H31" s="33">
        <v>7520</v>
      </c>
      <c r="I31" s="34">
        <v>14357.92</v>
      </c>
      <c r="J31" s="34">
        <v>0</v>
      </c>
      <c r="K31" s="34">
        <v>0</v>
      </c>
      <c r="L31" s="34">
        <v>0</v>
      </c>
      <c r="M31" s="35">
        <f t="shared" si="2"/>
        <v>0</v>
      </c>
      <c r="N31" s="35">
        <v>0</v>
      </c>
      <c r="O31" s="17"/>
    </row>
    <row r="32" spans="1:15" ht="178.5" customHeight="1">
      <c r="A32" s="32" t="s">
        <v>63</v>
      </c>
      <c r="B32" s="28" t="s">
        <v>33</v>
      </c>
      <c r="C32" s="28" t="s">
        <v>13</v>
      </c>
      <c r="D32" s="28" t="s">
        <v>14</v>
      </c>
      <c r="E32" s="28" t="s">
        <v>15</v>
      </c>
      <c r="F32" s="28" t="s">
        <v>16</v>
      </c>
      <c r="G32" s="31" t="s">
        <v>64</v>
      </c>
      <c r="H32" s="33">
        <v>1300</v>
      </c>
      <c r="I32" s="34">
        <v>1300</v>
      </c>
      <c r="J32" s="34">
        <v>0</v>
      </c>
      <c r="K32" s="34">
        <v>0</v>
      </c>
      <c r="L32" s="34">
        <v>0</v>
      </c>
      <c r="M32" s="35">
        <f t="shared" si="2"/>
        <v>0</v>
      </c>
      <c r="N32" s="35">
        <v>0</v>
      </c>
      <c r="O32" s="17"/>
    </row>
    <row r="33" spans="1:15" ht="270" customHeight="1">
      <c r="A33" s="32" t="s">
        <v>65</v>
      </c>
      <c r="B33" s="28" t="s">
        <v>33</v>
      </c>
      <c r="C33" s="28" t="s">
        <v>36</v>
      </c>
      <c r="D33" s="28" t="s">
        <v>14</v>
      </c>
      <c r="E33" s="28" t="s">
        <v>15</v>
      </c>
      <c r="F33" s="28" t="s">
        <v>37</v>
      </c>
      <c r="G33" s="31" t="s">
        <v>66</v>
      </c>
      <c r="H33" s="33">
        <v>16717.900000000001</v>
      </c>
      <c r="I33" s="34">
        <v>16717.900000000001</v>
      </c>
      <c r="J33" s="34">
        <v>1094.5</v>
      </c>
      <c r="K33" s="34">
        <v>1094.5</v>
      </c>
      <c r="L33" s="34">
        <v>1094.5</v>
      </c>
      <c r="M33" s="35">
        <f t="shared" si="2"/>
        <v>6.5468749065373029</v>
      </c>
      <c r="N33" s="35">
        <f>L33/J33*100</f>
        <v>100</v>
      </c>
      <c r="O33" s="17"/>
    </row>
    <row r="34" spans="1:15" ht="159.75" customHeight="1">
      <c r="A34" s="32" t="s">
        <v>67</v>
      </c>
      <c r="B34" s="28" t="s">
        <v>33</v>
      </c>
      <c r="C34" s="28" t="s">
        <v>61</v>
      </c>
      <c r="D34" s="28" t="s">
        <v>14</v>
      </c>
      <c r="E34" s="28" t="s">
        <v>15</v>
      </c>
      <c r="F34" s="28">
        <v>2021</v>
      </c>
      <c r="G34" s="31" t="s">
        <v>43</v>
      </c>
      <c r="H34" s="33">
        <v>0</v>
      </c>
      <c r="I34" s="34">
        <v>0</v>
      </c>
      <c r="J34" s="34">
        <v>0</v>
      </c>
      <c r="K34" s="34">
        <v>0</v>
      </c>
      <c r="L34" s="34">
        <v>0</v>
      </c>
      <c r="M34" s="35">
        <v>0</v>
      </c>
      <c r="N34" s="22">
        <v>0</v>
      </c>
      <c r="O34" s="17"/>
    </row>
    <row r="35" spans="1:15" ht="141.75">
      <c r="A35" s="32" t="s">
        <v>68</v>
      </c>
      <c r="B35" s="28" t="s">
        <v>33</v>
      </c>
      <c r="C35" s="28" t="s">
        <v>13</v>
      </c>
      <c r="D35" s="28" t="s">
        <v>14</v>
      </c>
      <c r="E35" s="28" t="s">
        <v>15</v>
      </c>
      <c r="F35" s="28" t="s">
        <v>16</v>
      </c>
      <c r="G35" s="31" t="s">
        <v>69</v>
      </c>
      <c r="H35" s="33">
        <v>1300</v>
      </c>
      <c r="I35" s="34">
        <v>1300</v>
      </c>
      <c r="J35" s="34">
        <v>0</v>
      </c>
      <c r="K35" s="34">
        <v>0</v>
      </c>
      <c r="L35" s="34">
        <v>0</v>
      </c>
      <c r="M35" s="35">
        <f t="shared" si="2"/>
        <v>0</v>
      </c>
      <c r="N35" s="22">
        <v>0</v>
      </c>
      <c r="O35" s="17"/>
    </row>
    <row r="36" spans="1:15" ht="147" customHeight="1">
      <c r="A36" s="32" t="s">
        <v>70</v>
      </c>
      <c r="B36" s="28" t="s">
        <v>33</v>
      </c>
      <c r="C36" s="28" t="s">
        <v>13</v>
      </c>
      <c r="D36" s="28" t="s">
        <v>14</v>
      </c>
      <c r="E36" s="28" t="s">
        <v>15</v>
      </c>
      <c r="F36" s="28" t="s">
        <v>16</v>
      </c>
      <c r="G36" s="31" t="s">
        <v>71</v>
      </c>
      <c r="H36" s="33">
        <v>1100</v>
      </c>
      <c r="I36" s="34">
        <v>1100</v>
      </c>
      <c r="J36" s="34">
        <v>0</v>
      </c>
      <c r="K36" s="34">
        <v>0</v>
      </c>
      <c r="L36" s="34">
        <v>0</v>
      </c>
      <c r="M36" s="35">
        <f t="shared" si="2"/>
        <v>0</v>
      </c>
      <c r="N36" s="22">
        <v>0</v>
      </c>
      <c r="O36" s="17"/>
    </row>
    <row r="37" spans="1:15" ht="236.25">
      <c r="A37" s="32" t="s">
        <v>72</v>
      </c>
      <c r="B37" s="28" t="s">
        <v>33</v>
      </c>
      <c r="C37" s="28" t="s">
        <v>36</v>
      </c>
      <c r="D37" s="28" t="s">
        <v>14</v>
      </c>
      <c r="E37" s="28" t="s">
        <v>15</v>
      </c>
      <c r="F37" s="28" t="s">
        <v>37</v>
      </c>
      <c r="G37" s="31" t="s">
        <v>66</v>
      </c>
      <c r="H37" s="33">
        <v>16717.900000000001</v>
      </c>
      <c r="I37" s="34">
        <v>16717.919999999998</v>
      </c>
      <c r="J37" s="34">
        <v>1094.5</v>
      </c>
      <c r="K37" s="34">
        <v>1094.5</v>
      </c>
      <c r="L37" s="34">
        <v>1094.5</v>
      </c>
      <c r="M37" s="35">
        <f t="shared" si="2"/>
        <v>6.546867074372889</v>
      </c>
      <c r="N37" s="22">
        <f t="shared" ref="N37" si="3">L37/J37*100</f>
        <v>100</v>
      </c>
      <c r="O37" s="17"/>
    </row>
    <row r="38" spans="1:15" s="8" customFormat="1">
      <c r="A38" s="36" t="s">
        <v>73</v>
      </c>
      <c r="B38" s="36"/>
      <c r="C38" s="36"/>
      <c r="D38" s="36"/>
      <c r="E38" s="36"/>
      <c r="F38" s="36"/>
      <c r="G38" s="6">
        <v>7446855.9000000004</v>
      </c>
      <c r="H38" s="6">
        <f>H41</f>
        <v>1023985.8999999999</v>
      </c>
      <c r="I38" s="20">
        <f>I41+I39</f>
        <v>570890.5</v>
      </c>
      <c r="J38" s="20">
        <f t="shared" ref="J38:L38" si="4">J41+J39</f>
        <v>292687.5</v>
      </c>
      <c r="K38" s="20">
        <f t="shared" si="4"/>
        <v>292687.5</v>
      </c>
      <c r="L38" s="20">
        <f t="shared" si="4"/>
        <v>230052.09999999998</v>
      </c>
      <c r="M38" s="21">
        <f t="shared" si="1"/>
        <v>40.297062221214048</v>
      </c>
      <c r="N38" s="21">
        <f>L38/J38*100</f>
        <v>78.599906043134737</v>
      </c>
      <c r="O38" s="17"/>
    </row>
    <row r="39" spans="1:15" s="8" customFormat="1">
      <c r="A39" s="36" t="s">
        <v>459</v>
      </c>
      <c r="B39" s="36"/>
      <c r="C39" s="36"/>
      <c r="D39" s="36"/>
      <c r="E39" s="36"/>
      <c r="F39" s="36"/>
      <c r="G39" s="6"/>
      <c r="H39" s="6"/>
      <c r="I39" s="20">
        <f>I40</f>
        <v>58000</v>
      </c>
      <c r="J39" s="20">
        <f t="shared" ref="J39:L39" si="5">J40</f>
        <v>58000</v>
      </c>
      <c r="K39" s="20">
        <f t="shared" si="5"/>
        <v>58000</v>
      </c>
      <c r="L39" s="20">
        <f t="shared" si="5"/>
        <v>0</v>
      </c>
      <c r="M39" s="21">
        <f t="shared" ref="M39" si="6">L39/I39*100</f>
        <v>0</v>
      </c>
      <c r="N39" s="21">
        <f>L39/J39*100</f>
        <v>0</v>
      </c>
      <c r="O39" s="17"/>
    </row>
    <row r="40" spans="1:15" s="8" customFormat="1" ht="168.75" customHeight="1">
      <c r="A40" s="26" t="s">
        <v>460</v>
      </c>
      <c r="B40" s="27" t="s">
        <v>229</v>
      </c>
      <c r="C40" s="28" t="s">
        <v>463</v>
      </c>
      <c r="D40" s="28" t="s">
        <v>461</v>
      </c>
      <c r="E40" s="77" t="s">
        <v>464</v>
      </c>
      <c r="F40" s="28">
        <v>2020</v>
      </c>
      <c r="G40" s="6"/>
      <c r="H40" s="6"/>
      <c r="I40" s="34">
        <v>58000</v>
      </c>
      <c r="J40" s="34">
        <v>58000</v>
      </c>
      <c r="K40" s="34">
        <v>58000</v>
      </c>
      <c r="L40" s="34">
        <v>0</v>
      </c>
      <c r="M40" s="35">
        <f t="shared" ref="M40" si="7">L40/I40*100</f>
        <v>0</v>
      </c>
      <c r="N40" s="22">
        <f t="shared" ref="N40" si="8">L40/J40*100</f>
        <v>0</v>
      </c>
      <c r="O40" s="17"/>
    </row>
    <row r="41" spans="1:15">
      <c r="A41" s="36" t="s">
        <v>75</v>
      </c>
      <c r="B41" s="36"/>
      <c r="C41" s="36"/>
      <c r="D41" s="36"/>
      <c r="E41" s="36"/>
      <c r="F41" s="36"/>
      <c r="G41" s="2" t="s">
        <v>74</v>
      </c>
      <c r="H41" s="6">
        <f>SUM(H42:H66)</f>
        <v>1023985.8999999999</v>
      </c>
      <c r="I41" s="20">
        <f>SUM(I42:I67)</f>
        <v>512890.50000000006</v>
      </c>
      <c r="J41" s="20">
        <f>SUM(J42:J66)</f>
        <v>234687.49999999997</v>
      </c>
      <c r="K41" s="20">
        <f>SUM(K42:K66)</f>
        <v>234687.49999999997</v>
      </c>
      <c r="L41" s="20">
        <f>SUM(L42:L66)</f>
        <v>230052.09999999998</v>
      </c>
      <c r="M41" s="21">
        <f t="shared" si="1"/>
        <v>44.854038045157779</v>
      </c>
      <c r="N41" s="21">
        <f>L41/J41*100</f>
        <v>98.02486284953396</v>
      </c>
      <c r="O41" s="17"/>
    </row>
    <row r="42" spans="1:15" ht="131.25" customHeight="1">
      <c r="A42" s="32" t="s">
        <v>76</v>
      </c>
      <c r="B42" s="28" t="s">
        <v>77</v>
      </c>
      <c r="C42" s="28" t="s">
        <v>78</v>
      </c>
      <c r="D42" s="28" t="s">
        <v>14</v>
      </c>
      <c r="E42" s="28" t="s">
        <v>79</v>
      </c>
      <c r="F42" s="28" t="s">
        <v>80</v>
      </c>
      <c r="G42" s="31" t="s">
        <v>81</v>
      </c>
      <c r="H42" s="33">
        <v>1742.8</v>
      </c>
      <c r="I42" s="34">
        <v>1392.3</v>
      </c>
      <c r="J42" s="34">
        <v>1392.3</v>
      </c>
      <c r="K42" s="34">
        <v>1392.3</v>
      </c>
      <c r="L42" s="34">
        <v>1392.3</v>
      </c>
      <c r="M42" s="35">
        <f t="shared" si="1"/>
        <v>100</v>
      </c>
      <c r="N42" s="22">
        <f t="shared" ref="N42:N45" si="9">L42/J42*100</f>
        <v>100</v>
      </c>
      <c r="O42" s="17"/>
    </row>
    <row r="43" spans="1:15" ht="116.25" customHeight="1">
      <c r="A43" s="32" t="s">
        <v>82</v>
      </c>
      <c r="B43" s="28" t="s">
        <v>77</v>
      </c>
      <c r="C43" s="28" t="s">
        <v>78</v>
      </c>
      <c r="D43" s="28" t="s">
        <v>14</v>
      </c>
      <c r="E43" s="28" t="s">
        <v>83</v>
      </c>
      <c r="F43" s="28" t="s">
        <v>37</v>
      </c>
      <c r="G43" s="31" t="s">
        <v>84</v>
      </c>
      <c r="H43" s="33">
        <v>2339.4</v>
      </c>
      <c r="I43" s="34">
        <v>2339.4</v>
      </c>
      <c r="J43" s="34">
        <v>0</v>
      </c>
      <c r="K43" s="34">
        <v>0</v>
      </c>
      <c r="L43" s="34">
        <v>0</v>
      </c>
      <c r="M43" s="35">
        <v>0</v>
      </c>
      <c r="N43" s="35">
        <v>0</v>
      </c>
      <c r="O43" s="17"/>
    </row>
    <row r="44" spans="1:15" ht="126" customHeight="1">
      <c r="A44" s="32" t="s">
        <v>85</v>
      </c>
      <c r="B44" s="28" t="s">
        <v>86</v>
      </c>
      <c r="C44" s="28" t="s">
        <v>78</v>
      </c>
      <c r="D44" s="28" t="s">
        <v>14</v>
      </c>
      <c r="E44" s="28" t="s">
        <v>87</v>
      </c>
      <c r="F44" s="28" t="s">
        <v>88</v>
      </c>
      <c r="G44" s="31" t="s">
        <v>89</v>
      </c>
      <c r="H44" s="33">
        <v>4384.1000000000004</v>
      </c>
      <c r="I44" s="34">
        <v>4384.1000000000004</v>
      </c>
      <c r="J44" s="34">
        <v>2898.9</v>
      </c>
      <c r="K44" s="34">
        <v>2898.9</v>
      </c>
      <c r="L44" s="34">
        <v>2715.4</v>
      </c>
      <c r="M44" s="35">
        <f t="shared" si="1"/>
        <v>61.937455806208796</v>
      </c>
      <c r="N44" s="22">
        <f t="shared" si="9"/>
        <v>93.670012763462012</v>
      </c>
      <c r="O44" s="17"/>
    </row>
    <row r="45" spans="1:15" ht="119.25" customHeight="1">
      <c r="A45" s="32" t="s">
        <v>90</v>
      </c>
      <c r="B45" s="28" t="s">
        <v>86</v>
      </c>
      <c r="C45" s="28" t="s">
        <v>78</v>
      </c>
      <c r="D45" s="28" t="s">
        <v>14</v>
      </c>
      <c r="E45" s="28" t="s">
        <v>79</v>
      </c>
      <c r="F45" s="28" t="s">
        <v>37</v>
      </c>
      <c r="G45" s="31" t="s">
        <v>91</v>
      </c>
      <c r="H45" s="33">
        <v>5610.3</v>
      </c>
      <c r="I45" s="34">
        <v>5610.3</v>
      </c>
      <c r="J45" s="34">
        <v>549</v>
      </c>
      <c r="K45" s="34">
        <v>549</v>
      </c>
      <c r="L45" s="34">
        <v>549</v>
      </c>
      <c r="M45" s="35">
        <f t="shared" si="1"/>
        <v>9.7855729640126192</v>
      </c>
      <c r="N45" s="22">
        <f t="shared" si="9"/>
        <v>100</v>
      </c>
      <c r="O45" s="17"/>
    </row>
    <row r="46" spans="1:15" ht="135.75" customHeight="1">
      <c r="A46" s="32" t="s">
        <v>92</v>
      </c>
      <c r="B46" s="28" t="s">
        <v>86</v>
      </c>
      <c r="C46" s="28" t="s">
        <v>78</v>
      </c>
      <c r="D46" s="28" t="s">
        <v>14</v>
      </c>
      <c r="E46" s="28" t="s">
        <v>93</v>
      </c>
      <c r="F46" s="28" t="s">
        <v>37</v>
      </c>
      <c r="G46" s="31" t="s">
        <v>94</v>
      </c>
      <c r="H46" s="33">
        <v>4204.6000000000004</v>
      </c>
      <c r="I46" s="34">
        <v>4161.7</v>
      </c>
      <c r="J46" s="34">
        <v>2632.6</v>
      </c>
      <c r="K46" s="34">
        <v>2632.6</v>
      </c>
      <c r="L46" s="34">
        <v>2632.6</v>
      </c>
      <c r="M46" s="35">
        <f t="shared" si="1"/>
        <v>63.257803301535432</v>
      </c>
      <c r="N46" s="35">
        <f t="shared" ref="N46:N52" si="10">L46/J46*100</f>
        <v>100</v>
      </c>
      <c r="O46" s="17"/>
    </row>
    <row r="47" spans="1:15" ht="116.25" customHeight="1">
      <c r="A47" s="32" t="s">
        <v>95</v>
      </c>
      <c r="B47" s="28" t="s">
        <v>86</v>
      </c>
      <c r="C47" s="28" t="s">
        <v>78</v>
      </c>
      <c r="D47" s="28" t="s">
        <v>14</v>
      </c>
      <c r="E47" s="28" t="s">
        <v>96</v>
      </c>
      <c r="F47" s="28" t="s">
        <v>27</v>
      </c>
      <c r="G47" s="31" t="s">
        <v>97</v>
      </c>
      <c r="H47" s="33">
        <v>158257.4</v>
      </c>
      <c r="I47" s="34">
        <v>34364.300000000003</v>
      </c>
      <c r="J47" s="34">
        <v>17851.400000000001</v>
      </c>
      <c r="K47" s="34">
        <v>17851.400000000001</v>
      </c>
      <c r="L47" s="34">
        <v>17851.400000000001</v>
      </c>
      <c r="M47" s="35">
        <f t="shared" si="1"/>
        <v>51.94751529930771</v>
      </c>
      <c r="N47" s="35">
        <f t="shared" si="10"/>
        <v>100</v>
      </c>
      <c r="O47" s="17"/>
    </row>
    <row r="48" spans="1:15" ht="134.25" customHeight="1">
      <c r="A48" s="32" t="s">
        <v>98</v>
      </c>
      <c r="B48" s="28" t="s">
        <v>86</v>
      </c>
      <c r="C48" s="28" t="s">
        <v>99</v>
      </c>
      <c r="D48" s="28" t="s">
        <v>14</v>
      </c>
      <c r="E48" s="28" t="s">
        <v>15</v>
      </c>
      <c r="F48" s="28" t="s">
        <v>16</v>
      </c>
      <c r="G48" s="31" t="s">
        <v>100</v>
      </c>
      <c r="H48" s="33">
        <v>107500</v>
      </c>
      <c r="I48" s="34">
        <v>107500</v>
      </c>
      <c r="J48" s="34">
        <v>751.1</v>
      </c>
      <c r="K48" s="34">
        <v>751.1</v>
      </c>
      <c r="L48" s="34">
        <v>751.1</v>
      </c>
      <c r="M48" s="35">
        <f t="shared" si="1"/>
        <v>0.69869767441860464</v>
      </c>
      <c r="N48" s="35">
        <f t="shared" si="10"/>
        <v>100</v>
      </c>
      <c r="O48" s="17"/>
    </row>
    <row r="49" spans="1:15" ht="110.25">
      <c r="A49" s="32" t="s">
        <v>101</v>
      </c>
      <c r="B49" s="28" t="s">
        <v>86</v>
      </c>
      <c r="C49" s="28" t="s">
        <v>78</v>
      </c>
      <c r="D49" s="28" t="s">
        <v>14</v>
      </c>
      <c r="E49" s="28" t="s">
        <v>102</v>
      </c>
      <c r="F49" s="28" t="s">
        <v>27</v>
      </c>
      <c r="G49" s="31" t="s">
        <v>103</v>
      </c>
      <c r="H49" s="33">
        <v>127472.6</v>
      </c>
      <c r="I49" s="34">
        <v>37070.199999999997</v>
      </c>
      <c r="J49" s="34">
        <v>22316</v>
      </c>
      <c r="K49" s="34">
        <v>22316</v>
      </c>
      <c r="L49" s="34">
        <v>19841.3</v>
      </c>
      <c r="M49" s="35">
        <f t="shared" si="1"/>
        <v>53.523584982007108</v>
      </c>
      <c r="N49" s="35">
        <f t="shared" si="10"/>
        <v>88.910647069367272</v>
      </c>
      <c r="O49" s="17"/>
    </row>
    <row r="50" spans="1:15" ht="123" customHeight="1">
      <c r="A50" s="32" t="s">
        <v>104</v>
      </c>
      <c r="B50" s="28" t="s">
        <v>105</v>
      </c>
      <c r="C50" s="28" t="s">
        <v>78</v>
      </c>
      <c r="D50" s="28" t="s">
        <v>14</v>
      </c>
      <c r="E50" s="28" t="s">
        <v>106</v>
      </c>
      <c r="F50" s="28" t="s">
        <v>16</v>
      </c>
      <c r="G50" s="31" t="s">
        <v>107</v>
      </c>
      <c r="H50" s="33">
        <v>204.1</v>
      </c>
      <c r="I50" s="34">
        <v>204.1</v>
      </c>
      <c r="J50" s="34">
        <v>204.1</v>
      </c>
      <c r="K50" s="34">
        <v>204.1</v>
      </c>
      <c r="L50" s="34">
        <v>204.1</v>
      </c>
      <c r="M50" s="35">
        <f t="shared" si="1"/>
        <v>100</v>
      </c>
      <c r="N50" s="35">
        <f t="shared" si="10"/>
        <v>100</v>
      </c>
      <c r="O50" s="17"/>
    </row>
    <row r="51" spans="1:15" ht="118.5" customHeight="1">
      <c r="A51" s="32" t="s">
        <v>108</v>
      </c>
      <c r="B51" s="28" t="s">
        <v>105</v>
      </c>
      <c r="C51" s="28" t="s">
        <v>78</v>
      </c>
      <c r="D51" s="28" t="s">
        <v>14</v>
      </c>
      <c r="E51" s="28" t="s">
        <v>96</v>
      </c>
      <c r="F51" s="28" t="s">
        <v>27</v>
      </c>
      <c r="G51" s="31" t="s">
        <v>109</v>
      </c>
      <c r="H51" s="33">
        <v>14242.1</v>
      </c>
      <c r="I51" s="34">
        <v>15547.3</v>
      </c>
      <c r="J51" s="34">
        <v>7027.7</v>
      </c>
      <c r="K51" s="34">
        <v>7027.7</v>
      </c>
      <c r="L51" s="34">
        <v>7027.7</v>
      </c>
      <c r="M51" s="35">
        <f t="shared" si="1"/>
        <v>45.202060807985958</v>
      </c>
      <c r="N51" s="35">
        <f t="shared" si="10"/>
        <v>100</v>
      </c>
      <c r="O51" s="17"/>
    </row>
    <row r="52" spans="1:15" ht="117.75" customHeight="1">
      <c r="A52" s="32" t="s">
        <v>110</v>
      </c>
      <c r="B52" s="28" t="s">
        <v>105</v>
      </c>
      <c r="C52" s="28" t="s">
        <v>78</v>
      </c>
      <c r="D52" s="28" t="s">
        <v>14</v>
      </c>
      <c r="E52" s="28" t="s">
        <v>93</v>
      </c>
      <c r="F52" s="28" t="s">
        <v>27</v>
      </c>
      <c r="G52" s="31" t="s">
        <v>111</v>
      </c>
      <c r="H52" s="33">
        <v>16296</v>
      </c>
      <c r="I52" s="34">
        <v>7649.2</v>
      </c>
      <c r="J52" s="34">
        <v>7566</v>
      </c>
      <c r="K52" s="34">
        <v>7566</v>
      </c>
      <c r="L52" s="34">
        <v>7566</v>
      </c>
      <c r="M52" s="35">
        <f t="shared" si="1"/>
        <v>98.912304554724685</v>
      </c>
      <c r="N52" s="35">
        <f t="shared" si="10"/>
        <v>100</v>
      </c>
      <c r="O52" s="17"/>
    </row>
    <row r="53" spans="1:15" ht="120.75" customHeight="1">
      <c r="A53" s="32" t="s">
        <v>112</v>
      </c>
      <c r="B53" s="28" t="s">
        <v>105</v>
      </c>
      <c r="C53" s="28" t="s">
        <v>78</v>
      </c>
      <c r="D53" s="28" t="s">
        <v>14</v>
      </c>
      <c r="E53" s="28" t="s">
        <v>106</v>
      </c>
      <c r="F53" s="28" t="s">
        <v>113</v>
      </c>
      <c r="G53" s="31" t="s">
        <v>114</v>
      </c>
      <c r="H53" s="33">
        <v>310.39999999999998</v>
      </c>
      <c r="I53" s="34">
        <v>310.39999999999998</v>
      </c>
      <c r="J53" s="34">
        <v>0</v>
      </c>
      <c r="K53" s="34">
        <v>0</v>
      </c>
      <c r="L53" s="34">
        <v>0</v>
      </c>
      <c r="M53" s="35">
        <v>0</v>
      </c>
      <c r="N53" s="35">
        <v>0</v>
      </c>
      <c r="O53" s="17"/>
    </row>
    <row r="54" spans="1:15" ht="122.25" customHeight="1">
      <c r="A54" s="32" t="s">
        <v>115</v>
      </c>
      <c r="B54" s="28" t="s">
        <v>105</v>
      </c>
      <c r="C54" s="28" t="s">
        <v>78</v>
      </c>
      <c r="D54" s="28" t="s">
        <v>14</v>
      </c>
      <c r="E54" s="28" t="s">
        <v>96</v>
      </c>
      <c r="F54" s="28" t="s">
        <v>37</v>
      </c>
      <c r="G54" s="31" t="s">
        <v>116</v>
      </c>
      <c r="H54" s="33">
        <v>5480.5</v>
      </c>
      <c r="I54" s="34">
        <v>5480.5</v>
      </c>
      <c r="J54" s="34">
        <v>4285.2</v>
      </c>
      <c r="K54" s="34">
        <v>4285.2</v>
      </c>
      <c r="L54" s="34">
        <v>4257.8999999999996</v>
      </c>
      <c r="M54" s="35">
        <f t="shared" si="1"/>
        <v>77.691816440105825</v>
      </c>
      <c r="N54" s="35">
        <f t="shared" ref="N54:N59" si="11">L54/J54*100</f>
        <v>99.362923550826096</v>
      </c>
      <c r="O54" s="17"/>
    </row>
    <row r="55" spans="1:15" ht="110.25">
      <c r="A55" s="32" t="s">
        <v>117</v>
      </c>
      <c r="B55" s="28" t="s">
        <v>105</v>
      </c>
      <c r="C55" s="28" t="s">
        <v>78</v>
      </c>
      <c r="D55" s="28" t="s">
        <v>14</v>
      </c>
      <c r="E55" s="28" t="s">
        <v>96</v>
      </c>
      <c r="F55" s="28" t="s">
        <v>37</v>
      </c>
      <c r="G55" s="31" t="s">
        <v>118</v>
      </c>
      <c r="H55" s="33">
        <v>4911.6000000000004</v>
      </c>
      <c r="I55" s="34">
        <v>4911.6000000000004</v>
      </c>
      <c r="J55" s="34">
        <v>4454</v>
      </c>
      <c r="K55" s="34">
        <v>4454</v>
      </c>
      <c r="L55" s="34">
        <v>4454</v>
      </c>
      <c r="M55" s="35">
        <f t="shared" si="1"/>
        <v>90.683280397426486</v>
      </c>
      <c r="N55" s="35">
        <f t="shared" si="11"/>
        <v>100</v>
      </c>
      <c r="O55" s="17"/>
    </row>
    <row r="56" spans="1:15" ht="121.5" customHeight="1">
      <c r="A56" s="32" t="s">
        <v>119</v>
      </c>
      <c r="B56" s="28" t="s">
        <v>105</v>
      </c>
      <c r="C56" s="28" t="s">
        <v>78</v>
      </c>
      <c r="D56" s="28" t="s">
        <v>14</v>
      </c>
      <c r="E56" s="28" t="s">
        <v>96</v>
      </c>
      <c r="F56" s="28" t="s">
        <v>16</v>
      </c>
      <c r="G56" s="31" t="s">
        <v>120</v>
      </c>
      <c r="H56" s="33">
        <v>130.6</v>
      </c>
      <c r="I56" s="34">
        <v>130.6</v>
      </c>
      <c r="J56" s="34">
        <v>130.6</v>
      </c>
      <c r="K56" s="34">
        <v>130.6</v>
      </c>
      <c r="L56" s="34">
        <v>130.6</v>
      </c>
      <c r="M56" s="35">
        <f t="shared" si="1"/>
        <v>100</v>
      </c>
      <c r="N56" s="35">
        <f t="shared" si="11"/>
        <v>100</v>
      </c>
      <c r="O56" s="17"/>
    </row>
    <row r="57" spans="1:15" ht="120.75" customHeight="1">
      <c r="A57" s="32" t="s">
        <v>121</v>
      </c>
      <c r="B57" s="28" t="s">
        <v>122</v>
      </c>
      <c r="C57" s="28" t="s">
        <v>78</v>
      </c>
      <c r="D57" s="28" t="s">
        <v>14</v>
      </c>
      <c r="E57" s="28" t="s">
        <v>123</v>
      </c>
      <c r="F57" s="28" t="s">
        <v>37</v>
      </c>
      <c r="G57" s="31" t="s">
        <v>124</v>
      </c>
      <c r="H57" s="33">
        <v>1798.2</v>
      </c>
      <c r="I57" s="34">
        <v>1798.2</v>
      </c>
      <c r="J57" s="34">
        <v>405</v>
      </c>
      <c r="K57" s="34">
        <v>405</v>
      </c>
      <c r="L57" s="34">
        <v>405</v>
      </c>
      <c r="M57" s="35">
        <f t="shared" si="1"/>
        <v>22.522522522522522</v>
      </c>
      <c r="N57" s="35">
        <f t="shared" si="11"/>
        <v>100</v>
      </c>
      <c r="O57" s="17"/>
    </row>
    <row r="58" spans="1:15" ht="120" customHeight="1">
      <c r="A58" s="32" t="s">
        <v>125</v>
      </c>
      <c r="B58" s="28" t="s">
        <v>122</v>
      </c>
      <c r="C58" s="28" t="s">
        <v>78</v>
      </c>
      <c r="D58" s="28" t="s">
        <v>14</v>
      </c>
      <c r="E58" s="28" t="s">
        <v>126</v>
      </c>
      <c r="F58" s="28" t="s">
        <v>37</v>
      </c>
      <c r="G58" s="31" t="s">
        <v>127</v>
      </c>
      <c r="H58" s="33">
        <v>1798.2</v>
      </c>
      <c r="I58" s="34">
        <v>1798.2</v>
      </c>
      <c r="J58" s="34">
        <v>1250.7</v>
      </c>
      <c r="K58" s="34">
        <v>1250.7</v>
      </c>
      <c r="L58" s="34">
        <v>1250.7</v>
      </c>
      <c r="M58" s="35">
        <f t="shared" si="1"/>
        <v>69.552886219552889</v>
      </c>
      <c r="N58" s="35">
        <f t="shared" si="11"/>
        <v>100</v>
      </c>
      <c r="O58" s="17"/>
    </row>
    <row r="59" spans="1:15" ht="120.75" customHeight="1">
      <c r="A59" s="32" t="s">
        <v>128</v>
      </c>
      <c r="B59" s="28" t="s">
        <v>122</v>
      </c>
      <c r="C59" s="28" t="s">
        <v>78</v>
      </c>
      <c r="D59" s="28" t="s">
        <v>14</v>
      </c>
      <c r="E59" s="28" t="s">
        <v>96</v>
      </c>
      <c r="F59" s="28" t="s">
        <v>129</v>
      </c>
      <c r="G59" s="31" t="s">
        <v>130</v>
      </c>
      <c r="H59" s="33">
        <v>9834.1</v>
      </c>
      <c r="I59" s="34">
        <v>9834.1</v>
      </c>
      <c r="J59" s="34">
        <v>9533.4</v>
      </c>
      <c r="K59" s="34">
        <v>9533.4</v>
      </c>
      <c r="L59" s="34">
        <v>9533.4</v>
      </c>
      <c r="M59" s="35">
        <f t="shared" ref="M59" si="12">L59/I59*100</f>
        <v>96.942272297414092</v>
      </c>
      <c r="N59" s="35">
        <f t="shared" si="11"/>
        <v>100</v>
      </c>
      <c r="O59" s="17"/>
    </row>
    <row r="60" spans="1:15" ht="120.75" customHeight="1">
      <c r="A60" s="32" t="s">
        <v>131</v>
      </c>
      <c r="B60" s="28" t="s">
        <v>122</v>
      </c>
      <c r="C60" s="28" t="s">
        <v>78</v>
      </c>
      <c r="D60" s="28" t="s">
        <v>14</v>
      </c>
      <c r="E60" s="28" t="s">
        <v>132</v>
      </c>
      <c r="F60" s="28" t="s">
        <v>37</v>
      </c>
      <c r="G60" s="31" t="s">
        <v>133</v>
      </c>
      <c r="H60" s="33">
        <v>1625.1</v>
      </c>
      <c r="I60" s="34">
        <v>1546.7</v>
      </c>
      <c r="J60" s="34">
        <v>1258</v>
      </c>
      <c r="K60" s="34">
        <v>1258</v>
      </c>
      <c r="L60" s="34">
        <v>1258</v>
      </c>
      <c r="M60" s="35">
        <f t="shared" ref="M60:M63" si="13">L60/I60*100</f>
        <v>81.334453998836238</v>
      </c>
      <c r="N60" s="35">
        <f t="shared" ref="N60:N64" si="14">L60/J60*100</f>
        <v>100</v>
      </c>
      <c r="O60" s="17"/>
    </row>
    <row r="61" spans="1:15" ht="121.5" customHeight="1">
      <c r="A61" s="32" t="s">
        <v>134</v>
      </c>
      <c r="B61" s="28" t="s">
        <v>135</v>
      </c>
      <c r="C61" s="28" t="s">
        <v>78</v>
      </c>
      <c r="D61" s="28" t="s">
        <v>14</v>
      </c>
      <c r="E61" s="28" t="s">
        <v>136</v>
      </c>
      <c r="F61" s="28" t="s">
        <v>137</v>
      </c>
      <c r="G61" s="31" t="s">
        <v>138</v>
      </c>
      <c r="H61" s="33">
        <v>27612.5</v>
      </c>
      <c r="I61" s="34">
        <v>61701.9</v>
      </c>
      <c r="J61" s="34">
        <v>61701.9</v>
      </c>
      <c r="K61" s="34">
        <v>61701.9</v>
      </c>
      <c r="L61" s="34">
        <v>61701.9</v>
      </c>
      <c r="M61" s="35">
        <f t="shared" si="13"/>
        <v>100</v>
      </c>
      <c r="N61" s="35">
        <f t="shared" si="14"/>
        <v>100</v>
      </c>
      <c r="O61" s="17"/>
    </row>
    <row r="62" spans="1:15" ht="138.75" customHeight="1">
      <c r="A62" s="32" t="s">
        <v>139</v>
      </c>
      <c r="B62" s="28" t="s">
        <v>140</v>
      </c>
      <c r="C62" s="28" t="s">
        <v>99</v>
      </c>
      <c r="D62" s="28" t="s">
        <v>14</v>
      </c>
      <c r="E62" s="28" t="s">
        <v>15</v>
      </c>
      <c r="F62" s="28" t="s">
        <v>16</v>
      </c>
      <c r="G62" s="31" t="s">
        <v>141</v>
      </c>
      <c r="H62" s="33">
        <v>42300</v>
      </c>
      <c r="I62" s="34">
        <v>42300</v>
      </c>
      <c r="J62" s="34">
        <v>0</v>
      </c>
      <c r="K62" s="34">
        <v>0</v>
      </c>
      <c r="L62" s="34">
        <v>0</v>
      </c>
      <c r="M62" s="35">
        <f t="shared" si="13"/>
        <v>0</v>
      </c>
      <c r="N62" s="35">
        <v>0</v>
      </c>
      <c r="O62" s="17"/>
    </row>
    <row r="63" spans="1:15" ht="116.25" customHeight="1">
      <c r="A63" s="32" t="s">
        <v>142</v>
      </c>
      <c r="B63" s="28" t="s">
        <v>143</v>
      </c>
      <c r="C63" s="28" t="s">
        <v>78</v>
      </c>
      <c r="D63" s="28" t="s">
        <v>14</v>
      </c>
      <c r="E63" s="28" t="s">
        <v>144</v>
      </c>
      <c r="F63" s="28" t="s">
        <v>145</v>
      </c>
      <c r="G63" s="31" t="s">
        <v>146</v>
      </c>
      <c r="H63" s="33">
        <v>70836.800000000003</v>
      </c>
      <c r="I63" s="29">
        <v>20763.599999999999</v>
      </c>
      <c r="J63" s="29">
        <v>6445.5</v>
      </c>
      <c r="K63" s="29">
        <v>6445.5</v>
      </c>
      <c r="L63" s="29">
        <v>6445.5</v>
      </c>
      <c r="M63" s="35">
        <f t="shared" si="13"/>
        <v>31.042304802635385</v>
      </c>
      <c r="N63" s="35">
        <f t="shared" si="14"/>
        <v>100</v>
      </c>
      <c r="O63" s="17"/>
    </row>
    <row r="64" spans="1:15" ht="141.75">
      <c r="A64" s="32" t="s">
        <v>147</v>
      </c>
      <c r="B64" s="28" t="s">
        <v>148</v>
      </c>
      <c r="C64" s="28" t="s">
        <v>13</v>
      </c>
      <c r="D64" s="28" t="s">
        <v>14</v>
      </c>
      <c r="E64" s="28" t="s">
        <v>15</v>
      </c>
      <c r="F64" s="28" t="s">
        <v>149</v>
      </c>
      <c r="G64" s="31" t="s">
        <v>150</v>
      </c>
      <c r="H64" s="14">
        <v>43539.7</v>
      </c>
      <c r="I64" s="23">
        <v>265</v>
      </c>
      <c r="J64" s="24">
        <v>164</v>
      </c>
      <c r="K64" s="24">
        <v>164</v>
      </c>
      <c r="L64" s="24">
        <v>164</v>
      </c>
      <c r="M64" s="35">
        <f>L64/I64*100</f>
        <v>61.886792452830186</v>
      </c>
      <c r="N64" s="35">
        <f t="shared" si="14"/>
        <v>100</v>
      </c>
      <c r="O64" s="17"/>
    </row>
    <row r="65" spans="1:15" ht="117.75" customHeight="1">
      <c r="A65" s="32" t="s">
        <v>151</v>
      </c>
      <c r="B65" s="28" t="s">
        <v>152</v>
      </c>
      <c r="C65" s="28" t="s">
        <v>78</v>
      </c>
      <c r="D65" s="28" t="s">
        <v>14</v>
      </c>
      <c r="E65" s="28" t="s">
        <v>96</v>
      </c>
      <c r="F65" s="28" t="s">
        <v>37</v>
      </c>
      <c r="G65" s="31" t="s">
        <v>153</v>
      </c>
      <c r="H65" s="33">
        <v>344266.3</v>
      </c>
      <c r="I65" s="30">
        <v>119884.1</v>
      </c>
      <c r="J65" s="30">
        <v>74095.7</v>
      </c>
      <c r="K65" s="30">
        <v>74095.7</v>
      </c>
      <c r="L65" s="30">
        <v>74095.7</v>
      </c>
      <c r="M65" s="35">
        <f t="shared" si="1"/>
        <v>61.806111068940751</v>
      </c>
      <c r="N65" s="35">
        <f>L65/J65*100</f>
        <v>100</v>
      </c>
      <c r="O65" s="17"/>
    </row>
    <row r="66" spans="1:15" ht="117" customHeight="1">
      <c r="A66" s="32" t="s">
        <v>154</v>
      </c>
      <c r="B66" s="28" t="s">
        <v>155</v>
      </c>
      <c r="C66" s="28" t="s">
        <v>78</v>
      </c>
      <c r="D66" s="28" t="s">
        <v>14</v>
      </c>
      <c r="E66" s="28" t="s">
        <v>79</v>
      </c>
      <c r="F66" s="28" t="s">
        <v>27</v>
      </c>
      <c r="G66" s="31" t="s">
        <v>156</v>
      </c>
      <c r="H66" s="33">
        <v>27288.5</v>
      </c>
      <c r="I66" s="34">
        <v>21422.9</v>
      </c>
      <c r="J66" s="34">
        <v>7774.4</v>
      </c>
      <c r="K66" s="34">
        <v>7774.4</v>
      </c>
      <c r="L66" s="34">
        <v>5824.5</v>
      </c>
      <c r="M66" s="35">
        <f t="shared" si="1"/>
        <v>27.188195809157488</v>
      </c>
      <c r="N66" s="35">
        <f>L66/J66*100</f>
        <v>74.918964807573573</v>
      </c>
      <c r="O66" s="17"/>
    </row>
    <row r="67" spans="1:15" ht="117" customHeight="1">
      <c r="A67" s="32" t="s">
        <v>445</v>
      </c>
      <c r="B67" s="28"/>
      <c r="C67" s="28"/>
      <c r="D67" s="28" t="s">
        <v>14</v>
      </c>
      <c r="E67" s="28"/>
      <c r="F67" s="28"/>
      <c r="G67" s="33">
        <v>0</v>
      </c>
      <c r="H67" s="33">
        <v>0</v>
      </c>
      <c r="I67" s="34">
        <v>519.79999999999995</v>
      </c>
      <c r="J67" s="34">
        <v>0</v>
      </c>
      <c r="K67" s="34">
        <v>0</v>
      </c>
      <c r="L67" s="34">
        <v>0</v>
      </c>
      <c r="M67" s="35">
        <v>0</v>
      </c>
      <c r="N67" s="35">
        <v>0</v>
      </c>
      <c r="O67" s="17"/>
    </row>
    <row r="68" spans="1:15" s="7" customFormat="1">
      <c r="A68" s="36" t="s">
        <v>157</v>
      </c>
      <c r="B68" s="36"/>
      <c r="C68" s="36"/>
      <c r="D68" s="36"/>
      <c r="E68" s="36"/>
      <c r="F68" s="36"/>
      <c r="G68" s="2">
        <v>1113456</v>
      </c>
      <c r="H68" s="6">
        <f>SUM(H69:H72)</f>
        <v>20116.5</v>
      </c>
      <c r="I68" s="20">
        <f>SUM(I69:I72)</f>
        <v>20116.5</v>
      </c>
      <c r="J68" s="20">
        <f>SUM(J69:J72)</f>
        <v>16750</v>
      </c>
      <c r="K68" s="20">
        <f>SUM(K69:K72)</f>
        <v>16750</v>
      </c>
      <c r="L68" s="20">
        <f>SUM(L69:L72)</f>
        <v>16750</v>
      </c>
      <c r="M68" s="21">
        <f t="shared" si="1"/>
        <v>83.264981482862339</v>
      </c>
      <c r="N68" s="21">
        <f>L68/J68*100</f>
        <v>100</v>
      </c>
      <c r="O68" s="17"/>
    </row>
    <row r="69" spans="1:15" ht="123" customHeight="1">
      <c r="A69" s="32" t="s">
        <v>158</v>
      </c>
      <c r="B69" s="28" t="s">
        <v>159</v>
      </c>
      <c r="C69" s="28" t="s">
        <v>78</v>
      </c>
      <c r="D69" s="28" t="s">
        <v>160</v>
      </c>
      <c r="E69" s="28" t="s">
        <v>79</v>
      </c>
      <c r="F69" s="28">
        <v>2020</v>
      </c>
      <c r="G69" s="31">
        <v>567</v>
      </c>
      <c r="H69" s="33">
        <v>538.70000000000005</v>
      </c>
      <c r="I69" s="34">
        <v>538.70000000000005</v>
      </c>
      <c r="J69" s="34">
        <v>0</v>
      </c>
      <c r="K69" s="34">
        <v>0</v>
      </c>
      <c r="L69" s="34">
        <v>0</v>
      </c>
      <c r="M69" s="35">
        <f t="shared" si="1"/>
        <v>0</v>
      </c>
      <c r="N69" s="35">
        <v>0</v>
      </c>
      <c r="O69" s="17"/>
    </row>
    <row r="70" spans="1:15" ht="143.25" customHeight="1">
      <c r="A70" s="32" t="s">
        <v>161</v>
      </c>
      <c r="B70" s="28" t="s">
        <v>162</v>
      </c>
      <c r="C70" s="28" t="s">
        <v>163</v>
      </c>
      <c r="D70" s="28" t="s">
        <v>164</v>
      </c>
      <c r="E70" s="28" t="s">
        <v>165</v>
      </c>
      <c r="F70" s="28" t="s">
        <v>137</v>
      </c>
      <c r="G70" s="31" t="s">
        <v>166</v>
      </c>
      <c r="H70" s="33">
        <v>19577.8</v>
      </c>
      <c r="I70" s="34">
        <v>19577.8</v>
      </c>
      <c r="J70" s="34">
        <v>16750</v>
      </c>
      <c r="K70" s="34">
        <v>16750</v>
      </c>
      <c r="L70" s="34">
        <v>16750</v>
      </c>
      <c r="M70" s="35">
        <f t="shared" si="1"/>
        <v>85.556089039626514</v>
      </c>
      <c r="N70" s="35">
        <f>L70/J70*100</f>
        <v>100</v>
      </c>
      <c r="O70" s="17"/>
    </row>
    <row r="71" spans="1:15" ht="137.25" customHeight="1">
      <c r="A71" s="32" t="s">
        <v>167</v>
      </c>
      <c r="B71" s="28" t="s">
        <v>168</v>
      </c>
      <c r="C71" s="28" t="s">
        <v>163</v>
      </c>
      <c r="D71" s="28" t="s">
        <v>14</v>
      </c>
      <c r="E71" s="28" t="s">
        <v>15</v>
      </c>
      <c r="F71" s="28" t="s">
        <v>169</v>
      </c>
      <c r="G71" s="31" t="s">
        <v>170</v>
      </c>
      <c r="H71" s="33">
        <v>0</v>
      </c>
      <c r="I71" s="34"/>
      <c r="J71" s="34"/>
      <c r="K71" s="34"/>
      <c r="L71" s="34"/>
      <c r="M71" s="22">
        <v>0</v>
      </c>
      <c r="N71" s="22">
        <v>0</v>
      </c>
      <c r="O71" s="17"/>
    </row>
    <row r="72" spans="1:15" ht="136.5" customHeight="1">
      <c r="A72" s="32" t="s">
        <v>171</v>
      </c>
      <c r="B72" s="28" t="s">
        <v>172</v>
      </c>
      <c r="C72" s="28" t="s">
        <v>173</v>
      </c>
      <c r="D72" s="28" t="s">
        <v>164</v>
      </c>
      <c r="E72" s="28" t="s">
        <v>174</v>
      </c>
      <c r="F72" s="28" t="s">
        <v>175</v>
      </c>
      <c r="G72" s="31" t="s">
        <v>176</v>
      </c>
      <c r="H72" s="33">
        <v>0</v>
      </c>
      <c r="I72" s="34"/>
      <c r="J72" s="34"/>
      <c r="K72" s="34"/>
      <c r="L72" s="34"/>
      <c r="M72" s="22">
        <v>0</v>
      </c>
      <c r="N72" s="22">
        <v>0</v>
      </c>
      <c r="O72" s="17"/>
    </row>
    <row r="73" spans="1:15" s="7" customFormat="1" ht="37.5" customHeight="1">
      <c r="A73" s="36" t="s">
        <v>177</v>
      </c>
      <c r="B73" s="36"/>
      <c r="C73" s="36"/>
      <c r="D73" s="36"/>
      <c r="E73" s="36"/>
      <c r="F73" s="36"/>
      <c r="G73" s="6">
        <v>6229943</v>
      </c>
      <c r="H73" s="6">
        <f>H74</f>
        <v>465247.60000000003</v>
      </c>
      <c r="I73" s="20">
        <f>I74</f>
        <v>589886.96000000008</v>
      </c>
      <c r="J73" s="20">
        <f>J74</f>
        <v>290240.44</v>
      </c>
      <c r="K73" s="20">
        <f>K74</f>
        <v>290240.44</v>
      </c>
      <c r="L73" s="20">
        <f>L74</f>
        <v>286939.98</v>
      </c>
      <c r="M73" s="21">
        <f t="shared" si="1"/>
        <v>48.643214625391948</v>
      </c>
      <c r="N73" s="21">
        <f>L73/J73*100</f>
        <v>98.862853157196142</v>
      </c>
      <c r="O73" s="17"/>
    </row>
    <row r="74" spans="1:15">
      <c r="A74" s="36" t="s">
        <v>179</v>
      </c>
      <c r="B74" s="36"/>
      <c r="C74" s="36"/>
      <c r="D74" s="36"/>
      <c r="E74" s="36"/>
      <c r="F74" s="36"/>
      <c r="G74" s="2" t="s">
        <v>178</v>
      </c>
      <c r="H74" s="6">
        <f>SUM(H75:H84)</f>
        <v>465247.60000000003</v>
      </c>
      <c r="I74" s="20">
        <f>SUM(I75:I84)</f>
        <v>589886.96000000008</v>
      </c>
      <c r="J74" s="20">
        <f>SUM(J75:J84)</f>
        <v>290240.44</v>
      </c>
      <c r="K74" s="20">
        <f>SUM(K75:K84)</f>
        <v>290240.44</v>
      </c>
      <c r="L74" s="20">
        <f>SUM(L75:L84)</f>
        <v>286939.98</v>
      </c>
      <c r="M74" s="21">
        <f t="shared" si="1"/>
        <v>48.643214625391948</v>
      </c>
      <c r="N74" s="21">
        <f>L74/J74*100</f>
        <v>98.862853157196142</v>
      </c>
      <c r="O74" s="17"/>
    </row>
    <row r="75" spans="1:15" ht="142.5" customHeight="1">
      <c r="A75" s="32" t="s">
        <v>180</v>
      </c>
      <c r="B75" s="28" t="s">
        <v>181</v>
      </c>
      <c r="C75" s="28" t="s">
        <v>99</v>
      </c>
      <c r="D75" s="28" t="s">
        <v>14</v>
      </c>
      <c r="E75" s="28" t="s">
        <v>15</v>
      </c>
      <c r="F75" s="28" t="s">
        <v>182</v>
      </c>
      <c r="G75" s="31" t="s">
        <v>183</v>
      </c>
      <c r="H75" s="33">
        <v>5049.8500000000004</v>
      </c>
      <c r="I75" s="33">
        <v>5049.8500000000004</v>
      </c>
      <c r="J75" s="34">
        <v>4431.5</v>
      </c>
      <c r="K75" s="34">
        <v>4431.5</v>
      </c>
      <c r="L75" s="34">
        <v>1307.83</v>
      </c>
      <c r="M75" s="35">
        <f t="shared" ref="M75:M84" si="15">L75/I75*100</f>
        <v>25.898393021574893</v>
      </c>
      <c r="N75" s="35">
        <f t="shared" ref="N75:N84" si="16">L75/J75*100</f>
        <v>29.512129075933657</v>
      </c>
      <c r="O75" s="17"/>
    </row>
    <row r="76" spans="1:15" ht="156" customHeight="1">
      <c r="A76" s="32" t="s">
        <v>184</v>
      </c>
      <c r="B76" s="28" t="s">
        <v>185</v>
      </c>
      <c r="C76" s="28" t="s">
        <v>13</v>
      </c>
      <c r="D76" s="28" t="s">
        <v>14</v>
      </c>
      <c r="E76" s="28" t="s">
        <v>15</v>
      </c>
      <c r="F76" s="28" t="s">
        <v>137</v>
      </c>
      <c r="G76" s="3"/>
      <c r="H76" s="33">
        <v>4219.6499999999996</v>
      </c>
      <c r="I76" s="33">
        <v>4219.6499999999996</v>
      </c>
      <c r="J76" s="34">
        <v>0</v>
      </c>
      <c r="K76" s="34">
        <v>0</v>
      </c>
      <c r="L76" s="34">
        <v>0</v>
      </c>
      <c r="M76" s="35">
        <f t="shared" si="15"/>
        <v>0</v>
      </c>
      <c r="N76" s="35">
        <v>0</v>
      </c>
      <c r="O76" s="17"/>
    </row>
    <row r="77" spans="1:15" ht="141.75" customHeight="1">
      <c r="A77" s="32" t="s">
        <v>184</v>
      </c>
      <c r="B77" s="28" t="s">
        <v>185</v>
      </c>
      <c r="C77" s="28" t="s">
        <v>99</v>
      </c>
      <c r="D77" s="28" t="s">
        <v>14</v>
      </c>
      <c r="E77" s="28" t="s">
        <v>15</v>
      </c>
      <c r="F77" s="28" t="s">
        <v>137</v>
      </c>
      <c r="G77" s="31" t="s">
        <v>186</v>
      </c>
      <c r="H77" s="33">
        <v>249600</v>
      </c>
      <c r="I77" s="33">
        <v>249600</v>
      </c>
      <c r="J77" s="34">
        <v>0</v>
      </c>
      <c r="K77" s="34">
        <v>0</v>
      </c>
      <c r="L77" s="34">
        <v>0</v>
      </c>
      <c r="M77" s="35">
        <f t="shared" si="15"/>
        <v>0</v>
      </c>
      <c r="N77" s="35">
        <v>0</v>
      </c>
      <c r="O77" s="17"/>
    </row>
    <row r="78" spans="1:15" ht="126.75" customHeight="1">
      <c r="A78" s="32" t="s">
        <v>187</v>
      </c>
      <c r="B78" s="28" t="s">
        <v>188</v>
      </c>
      <c r="C78" s="28" t="s">
        <v>189</v>
      </c>
      <c r="D78" s="28" t="s">
        <v>14</v>
      </c>
      <c r="E78" s="28" t="s">
        <v>83</v>
      </c>
      <c r="F78" s="28">
        <v>2020</v>
      </c>
      <c r="G78" s="31" t="s">
        <v>190</v>
      </c>
      <c r="H78" s="33">
        <v>12061.3</v>
      </c>
      <c r="I78" s="33">
        <v>12061.2</v>
      </c>
      <c r="J78" s="34">
        <v>12046.04</v>
      </c>
      <c r="K78" s="34">
        <v>12046.04</v>
      </c>
      <c r="L78" s="34">
        <v>12045.91</v>
      </c>
      <c r="M78" s="35">
        <f t="shared" si="15"/>
        <v>99.873229861042006</v>
      </c>
      <c r="N78" s="35">
        <f t="shared" si="16"/>
        <v>99.998920807169824</v>
      </c>
      <c r="O78" s="17"/>
    </row>
    <row r="79" spans="1:15" ht="148.5" customHeight="1">
      <c r="A79" s="32" t="s">
        <v>191</v>
      </c>
      <c r="B79" s="28" t="s">
        <v>192</v>
      </c>
      <c r="C79" s="28" t="s">
        <v>99</v>
      </c>
      <c r="D79" s="28" t="s">
        <v>14</v>
      </c>
      <c r="E79" s="28" t="s">
        <v>15</v>
      </c>
      <c r="F79" s="28" t="s">
        <v>193</v>
      </c>
      <c r="G79" s="31" t="s">
        <v>194</v>
      </c>
      <c r="H79" s="33">
        <v>6373.9</v>
      </c>
      <c r="I79" s="33">
        <v>6373.9</v>
      </c>
      <c r="J79" s="34">
        <v>5879.8</v>
      </c>
      <c r="K79" s="34">
        <v>5879.8</v>
      </c>
      <c r="L79" s="34">
        <v>5879.8</v>
      </c>
      <c r="M79" s="35">
        <f t="shared" si="15"/>
        <v>92.248074177505146</v>
      </c>
      <c r="N79" s="35">
        <f t="shared" si="16"/>
        <v>100</v>
      </c>
      <c r="O79" s="17"/>
    </row>
    <row r="80" spans="1:15" ht="141.75">
      <c r="A80" s="32" t="s">
        <v>195</v>
      </c>
      <c r="B80" s="28" t="s">
        <v>196</v>
      </c>
      <c r="C80" s="28" t="s">
        <v>189</v>
      </c>
      <c r="D80" s="28" t="s">
        <v>197</v>
      </c>
      <c r="E80" s="28" t="s">
        <v>198</v>
      </c>
      <c r="F80" s="28">
        <v>2020</v>
      </c>
      <c r="G80" s="31" t="s">
        <v>199</v>
      </c>
      <c r="H80" s="33">
        <v>5540.5</v>
      </c>
      <c r="I80" s="33">
        <v>5540.5</v>
      </c>
      <c r="J80" s="34">
        <v>3299.6</v>
      </c>
      <c r="K80" s="34">
        <v>3299.6</v>
      </c>
      <c r="L80" s="34">
        <v>3299.6</v>
      </c>
      <c r="M80" s="35">
        <f t="shared" si="15"/>
        <v>59.554191859940445</v>
      </c>
      <c r="N80" s="35">
        <f t="shared" si="16"/>
        <v>100</v>
      </c>
      <c r="O80" s="17"/>
    </row>
    <row r="81" spans="1:15" ht="110.25">
      <c r="A81" s="32" t="s">
        <v>200</v>
      </c>
      <c r="B81" s="28" t="s">
        <v>201</v>
      </c>
      <c r="C81" s="28" t="s">
        <v>78</v>
      </c>
      <c r="D81" s="28" t="s">
        <v>14</v>
      </c>
      <c r="E81" s="28" t="s">
        <v>202</v>
      </c>
      <c r="F81" s="28" t="s">
        <v>203</v>
      </c>
      <c r="G81" s="31" t="s">
        <v>204</v>
      </c>
      <c r="H81" s="33">
        <v>60410</v>
      </c>
      <c r="I81" s="33">
        <v>60410</v>
      </c>
      <c r="J81" s="34">
        <v>55953.8</v>
      </c>
      <c r="K81" s="34">
        <v>55953.8</v>
      </c>
      <c r="L81" s="34">
        <v>55953.82</v>
      </c>
      <c r="M81" s="35">
        <f t="shared" si="15"/>
        <v>92.623439827843072</v>
      </c>
      <c r="N81" s="35">
        <f t="shared" si="16"/>
        <v>100.00003574377432</v>
      </c>
      <c r="O81" s="17"/>
    </row>
    <row r="82" spans="1:15" ht="138.75" customHeight="1">
      <c r="A82" s="32" t="s">
        <v>205</v>
      </c>
      <c r="B82" s="28" t="s">
        <v>206</v>
      </c>
      <c r="C82" s="28" t="s">
        <v>99</v>
      </c>
      <c r="D82" s="28" t="s">
        <v>14</v>
      </c>
      <c r="E82" s="28" t="s">
        <v>15</v>
      </c>
      <c r="F82" s="28" t="s">
        <v>80</v>
      </c>
      <c r="G82" s="31" t="s">
        <v>207</v>
      </c>
      <c r="H82" s="33">
        <v>40330.800000000003</v>
      </c>
      <c r="I82" s="33">
        <v>62514.43</v>
      </c>
      <c r="J82" s="34">
        <v>51904</v>
      </c>
      <c r="K82" s="34">
        <v>51904</v>
      </c>
      <c r="L82" s="34">
        <v>51904</v>
      </c>
      <c r="M82" s="35">
        <f t="shared" si="15"/>
        <v>83.027230672982228</v>
      </c>
      <c r="N82" s="35">
        <f t="shared" si="16"/>
        <v>100</v>
      </c>
      <c r="O82" s="17"/>
    </row>
    <row r="83" spans="1:15" ht="110.25">
      <c r="A83" s="32" t="s">
        <v>208</v>
      </c>
      <c r="B83" s="28" t="s">
        <v>152</v>
      </c>
      <c r="C83" s="28" t="s">
        <v>78</v>
      </c>
      <c r="D83" s="28" t="s">
        <v>14</v>
      </c>
      <c r="E83" s="28" t="s">
        <v>93</v>
      </c>
      <c r="F83" s="28" t="s">
        <v>137</v>
      </c>
      <c r="G83" s="31" t="s">
        <v>209</v>
      </c>
      <c r="H83" s="33">
        <v>31405.200000000001</v>
      </c>
      <c r="I83" s="33">
        <v>133861</v>
      </c>
      <c r="J83" s="34">
        <v>133861</v>
      </c>
      <c r="K83" s="34">
        <v>133861</v>
      </c>
      <c r="L83" s="34">
        <v>133684.29999999999</v>
      </c>
      <c r="M83" s="35">
        <f t="shared" si="15"/>
        <v>99.86799740028836</v>
      </c>
      <c r="N83" s="35">
        <f t="shared" si="16"/>
        <v>99.86799740028836</v>
      </c>
      <c r="O83" s="17"/>
    </row>
    <row r="84" spans="1:15" ht="163.5" customHeight="1">
      <c r="A84" s="32" t="s">
        <v>210</v>
      </c>
      <c r="B84" s="28" t="s">
        <v>211</v>
      </c>
      <c r="C84" s="28" t="s">
        <v>99</v>
      </c>
      <c r="D84" s="28" t="s">
        <v>14</v>
      </c>
      <c r="E84" s="28" t="s">
        <v>15</v>
      </c>
      <c r="F84" s="28">
        <v>2020</v>
      </c>
      <c r="G84" s="31" t="s">
        <v>212</v>
      </c>
      <c r="H84" s="33">
        <v>50256.4</v>
      </c>
      <c r="I84" s="33">
        <v>50256.43</v>
      </c>
      <c r="J84" s="34">
        <v>22864.7</v>
      </c>
      <c r="K84" s="34">
        <v>22864.7</v>
      </c>
      <c r="L84" s="34">
        <v>22864.720000000001</v>
      </c>
      <c r="M84" s="35">
        <f t="shared" si="15"/>
        <v>45.496108657140987</v>
      </c>
      <c r="N84" s="35">
        <f t="shared" si="16"/>
        <v>100.00008747107987</v>
      </c>
      <c r="O84" s="17"/>
    </row>
    <row r="85" spans="1:15" s="7" customFormat="1" ht="48" customHeight="1">
      <c r="A85" s="36" t="s">
        <v>213</v>
      </c>
      <c r="B85" s="36"/>
      <c r="C85" s="36"/>
      <c r="D85" s="36"/>
      <c r="E85" s="36"/>
      <c r="F85" s="36"/>
      <c r="G85" s="6">
        <v>390858</v>
      </c>
      <c r="H85" s="6">
        <f>H86</f>
        <v>137281.29999999999</v>
      </c>
      <c r="I85" s="6">
        <f>I86</f>
        <v>137281.29999999999</v>
      </c>
      <c r="J85" s="20">
        <f t="shared" ref="J85:L86" si="17">J86</f>
        <v>94482.9</v>
      </c>
      <c r="K85" s="20">
        <f t="shared" si="17"/>
        <v>94482.9</v>
      </c>
      <c r="L85" s="20">
        <f t="shared" si="17"/>
        <v>94482.9</v>
      </c>
      <c r="M85" s="21">
        <f t="shared" ref="M85:M143" si="18">L85/I85*100</f>
        <v>68.824304548398075</v>
      </c>
      <c r="N85" s="21">
        <f>L85/J85*100</f>
        <v>100</v>
      </c>
      <c r="O85" s="17"/>
    </row>
    <row r="86" spans="1:15">
      <c r="A86" s="36" t="s">
        <v>215</v>
      </c>
      <c r="B86" s="36"/>
      <c r="C86" s="36"/>
      <c r="D86" s="36"/>
      <c r="E86" s="36"/>
      <c r="F86" s="36"/>
      <c r="G86" s="2" t="s">
        <v>214</v>
      </c>
      <c r="H86" s="6">
        <f>H87</f>
        <v>137281.29999999999</v>
      </c>
      <c r="I86" s="6">
        <f>I87</f>
        <v>137281.29999999999</v>
      </c>
      <c r="J86" s="20">
        <f t="shared" si="17"/>
        <v>94482.9</v>
      </c>
      <c r="K86" s="20">
        <f t="shared" si="17"/>
        <v>94482.9</v>
      </c>
      <c r="L86" s="20">
        <f t="shared" si="17"/>
        <v>94482.9</v>
      </c>
      <c r="M86" s="21">
        <f t="shared" si="18"/>
        <v>68.824304548398075</v>
      </c>
      <c r="N86" s="21">
        <f>L86/J86*100</f>
        <v>100</v>
      </c>
      <c r="O86" s="17"/>
    </row>
    <row r="87" spans="1:15" ht="153.75" customHeight="1">
      <c r="A87" s="32" t="s">
        <v>216</v>
      </c>
      <c r="B87" s="28" t="s">
        <v>217</v>
      </c>
      <c r="C87" s="28" t="s">
        <v>13</v>
      </c>
      <c r="D87" s="28" t="s">
        <v>14</v>
      </c>
      <c r="E87" s="28" t="s">
        <v>15</v>
      </c>
      <c r="F87" s="28" t="s">
        <v>218</v>
      </c>
      <c r="G87" s="31" t="s">
        <v>214</v>
      </c>
      <c r="H87" s="33">
        <v>137281.29999999999</v>
      </c>
      <c r="I87" s="33">
        <v>137281.29999999999</v>
      </c>
      <c r="J87" s="34">
        <v>94482.9</v>
      </c>
      <c r="K87" s="34">
        <v>94482.9</v>
      </c>
      <c r="L87" s="34">
        <v>94482.9</v>
      </c>
      <c r="M87" s="35">
        <f t="shared" si="18"/>
        <v>68.824304548398075</v>
      </c>
      <c r="N87" s="35">
        <f>L87/J87*100</f>
        <v>100</v>
      </c>
      <c r="O87" s="17"/>
    </row>
    <row r="88" spans="1:15" s="7" customFormat="1" ht="39.75" customHeight="1">
      <c r="A88" s="36" t="s">
        <v>219</v>
      </c>
      <c r="B88" s="36"/>
      <c r="C88" s="36"/>
      <c r="D88" s="36"/>
      <c r="E88" s="36"/>
      <c r="F88" s="36"/>
      <c r="G88" s="2">
        <v>3150</v>
      </c>
      <c r="H88" s="6">
        <f>H89</f>
        <v>3150</v>
      </c>
      <c r="I88" s="6">
        <f>I89</f>
        <v>3150</v>
      </c>
      <c r="J88" s="20">
        <f t="shared" ref="J88:L89" si="19">J89</f>
        <v>0</v>
      </c>
      <c r="K88" s="20">
        <f t="shared" si="19"/>
        <v>0</v>
      </c>
      <c r="L88" s="20">
        <f t="shared" si="19"/>
        <v>0</v>
      </c>
      <c r="M88" s="21">
        <v>0</v>
      </c>
      <c r="N88" s="21">
        <v>0</v>
      </c>
      <c r="O88" s="17"/>
    </row>
    <row r="89" spans="1:15">
      <c r="A89" s="36" t="s">
        <v>221</v>
      </c>
      <c r="B89" s="36"/>
      <c r="C89" s="36"/>
      <c r="D89" s="36"/>
      <c r="E89" s="36"/>
      <c r="F89" s="36"/>
      <c r="G89" s="2" t="s">
        <v>220</v>
      </c>
      <c r="H89" s="6">
        <f>H90</f>
        <v>3150</v>
      </c>
      <c r="I89" s="6">
        <f>I90</f>
        <v>3150</v>
      </c>
      <c r="J89" s="20">
        <f t="shared" si="19"/>
        <v>0</v>
      </c>
      <c r="K89" s="20">
        <f t="shared" si="19"/>
        <v>0</v>
      </c>
      <c r="L89" s="20">
        <f t="shared" si="19"/>
        <v>0</v>
      </c>
      <c r="M89" s="21">
        <v>0</v>
      </c>
      <c r="N89" s="21">
        <v>0</v>
      </c>
      <c r="O89" s="17"/>
    </row>
    <row r="90" spans="1:15" ht="150.75" customHeight="1">
      <c r="A90" s="32" t="s">
        <v>222</v>
      </c>
      <c r="B90" s="28" t="s">
        <v>223</v>
      </c>
      <c r="C90" s="28" t="s">
        <v>13</v>
      </c>
      <c r="D90" s="28" t="s">
        <v>14</v>
      </c>
      <c r="E90" s="28" t="s">
        <v>15</v>
      </c>
      <c r="F90" s="28" t="s">
        <v>224</v>
      </c>
      <c r="G90" s="31" t="s">
        <v>220</v>
      </c>
      <c r="H90" s="33">
        <v>3150</v>
      </c>
      <c r="I90" s="33">
        <v>3150</v>
      </c>
      <c r="J90" s="34">
        <v>0</v>
      </c>
      <c r="K90" s="34">
        <v>0</v>
      </c>
      <c r="L90" s="34">
        <v>0</v>
      </c>
      <c r="M90" s="35">
        <v>0</v>
      </c>
      <c r="N90" s="35">
        <v>0</v>
      </c>
      <c r="O90" s="17"/>
    </row>
    <row r="91" spans="1:15" s="7" customFormat="1" ht="47.25" customHeight="1">
      <c r="A91" s="36" t="s">
        <v>225</v>
      </c>
      <c r="B91" s="36"/>
      <c r="C91" s="36"/>
      <c r="D91" s="36"/>
      <c r="E91" s="36"/>
      <c r="F91" s="36"/>
      <c r="G91" s="2">
        <v>515723</v>
      </c>
      <c r="H91" s="6">
        <f>H92</f>
        <v>158516</v>
      </c>
      <c r="I91" s="6">
        <f>I92</f>
        <v>26916.474999999999</v>
      </c>
      <c r="J91" s="20">
        <f>J92</f>
        <v>2119.3000000000002</v>
      </c>
      <c r="K91" s="20">
        <f>K92</f>
        <v>2119.3000000000002</v>
      </c>
      <c r="L91" s="20">
        <f>L92</f>
        <v>2119.3000000000002</v>
      </c>
      <c r="M91" s="21">
        <f t="shared" si="18"/>
        <v>7.8736164375164286</v>
      </c>
      <c r="N91" s="35">
        <f t="shared" ref="N91:N93" si="20">L91/J91*100</f>
        <v>100</v>
      </c>
      <c r="O91" s="17"/>
    </row>
    <row r="92" spans="1:15">
      <c r="A92" s="36" t="s">
        <v>227</v>
      </c>
      <c r="B92" s="36"/>
      <c r="C92" s="36"/>
      <c r="D92" s="36"/>
      <c r="E92" s="36"/>
      <c r="F92" s="36"/>
      <c r="G92" s="2" t="s">
        <v>226</v>
      </c>
      <c r="H92" s="6">
        <f>SUM(H93:H97)</f>
        <v>158516</v>
      </c>
      <c r="I92" s="6">
        <f>SUM(I93:I97)</f>
        <v>26916.474999999999</v>
      </c>
      <c r="J92" s="20">
        <f>SUM(J93:J97)</f>
        <v>2119.3000000000002</v>
      </c>
      <c r="K92" s="20">
        <f>SUM(K93:K97)</f>
        <v>2119.3000000000002</v>
      </c>
      <c r="L92" s="20">
        <f>SUM(L93:L97)</f>
        <v>2119.3000000000002</v>
      </c>
      <c r="M92" s="21">
        <f t="shared" si="18"/>
        <v>7.8736164375164286</v>
      </c>
      <c r="N92" s="35">
        <f t="shared" si="20"/>
        <v>100</v>
      </c>
      <c r="O92" s="17"/>
    </row>
    <row r="93" spans="1:15" ht="258" customHeight="1">
      <c r="A93" s="32" t="s">
        <v>228</v>
      </c>
      <c r="B93" s="28" t="s">
        <v>229</v>
      </c>
      <c r="C93" s="28" t="s">
        <v>36</v>
      </c>
      <c r="D93" s="28" t="s">
        <v>14</v>
      </c>
      <c r="E93" s="28" t="s">
        <v>15</v>
      </c>
      <c r="F93" s="28" t="s">
        <v>230</v>
      </c>
      <c r="G93" s="31">
        <v>795</v>
      </c>
      <c r="H93" s="33">
        <v>184.2</v>
      </c>
      <c r="I93" s="33">
        <v>184.22</v>
      </c>
      <c r="J93" s="34">
        <v>9.1</v>
      </c>
      <c r="K93" s="34">
        <v>9.1</v>
      </c>
      <c r="L93" s="34">
        <v>9.1</v>
      </c>
      <c r="M93" s="35">
        <f t="shared" si="18"/>
        <v>4.939745955922267</v>
      </c>
      <c r="N93" s="35">
        <f t="shared" si="20"/>
        <v>100</v>
      </c>
      <c r="O93" s="17"/>
    </row>
    <row r="94" spans="1:15" ht="185.25" customHeight="1">
      <c r="A94" s="32" t="s">
        <v>231</v>
      </c>
      <c r="B94" s="15"/>
      <c r="C94" s="28" t="s">
        <v>99</v>
      </c>
      <c r="D94" s="28" t="s">
        <v>14</v>
      </c>
      <c r="E94" s="28" t="s">
        <v>15</v>
      </c>
      <c r="F94" s="28" t="s">
        <v>193</v>
      </c>
      <c r="G94" s="31" t="s">
        <v>232</v>
      </c>
      <c r="H94" s="33">
        <v>1562.2</v>
      </c>
      <c r="I94" s="33">
        <v>1562.22</v>
      </c>
      <c r="J94" s="34">
        <v>293.10000000000002</v>
      </c>
      <c r="K94" s="34">
        <v>293.10000000000002</v>
      </c>
      <c r="L94" s="34">
        <v>293.10000000000002</v>
      </c>
      <c r="M94" s="35">
        <f t="shared" si="18"/>
        <v>18.761762107769712</v>
      </c>
      <c r="N94" s="35">
        <f>L94/J94*100</f>
        <v>100</v>
      </c>
      <c r="O94" s="17"/>
    </row>
    <row r="95" spans="1:15" ht="141.75">
      <c r="A95" s="32" t="s">
        <v>233</v>
      </c>
      <c r="B95" s="28" t="s">
        <v>234</v>
      </c>
      <c r="C95" s="28" t="s">
        <v>13</v>
      </c>
      <c r="D95" s="28" t="s">
        <v>14</v>
      </c>
      <c r="E95" s="28" t="s">
        <v>15</v>
      </c>
      <c r="F95" s="28" t="s">
        <v>235</v>
      </c>
      <c r="G95" s="31" t="s">
        <v>236</v>
      </c>
      <c r="H95" s="33">
        <v>24000</v>
      </c>
      <c r="I95" s="33">
        <v>24000</v>
      </c>
      <c r="J95" s="34">
        <v>1711.9</v>
      </c>
      <c r="K95" s="34">
        <v>1711.9</v>
      </c>
      <c r="L95" s="34">
        <v>1711.9</v>
      </c>
      <c r="M95" s="35">
        <f t="shared" si="18"/>
        <v>7.1329166666666666</v>
      </c>
      <c r="N95" s="35">
        <f t="shared" ref="N95:N96" si="21">L95/J95*100</f>
        <v>100</v>
      </c>
      <c r="O95" s="17"/>
    </row>
    <row r="96" spans="1:15" ht="144" customHeight="1">
      <c r="A96" s="32" t="s">
        <v>237</v>
      </c>
      <c r="B96" s="28" t="s">
        <v>234</v>
      </c>
      <c r="C96" s="28" t="s">
        <v>99</v>
      </c>
      <c r="D96" s="28" t="s">
        <v>14</v>
      </c>
      <c r="E96" s="28" t="s">
        <v>15</v>
      </c>
      <c r="F96" s="28" t="s">
        <v>235</v>
      </c>
      <c r="G96" s="31" t="s">
        <v>238</v>
      </c>
      <c r="H96" s="33">
        <v>1170</v>
      </c>
      <c r="I96" s="34">
        <v>1170.0350000000001</v>
      </c>
      <c r="J96" s="34">
        <v>105.2</v>
      </c>
      <c r="K96" s="34">
        <v>105.2</v>
      </c>
      <c r="L96" s="34">
        <v>105.2</v>
      </c>
      <c r="M96" s="35">
        <f t="shared" si="18"/>
        <v>8.9911840244095274</v>
      </c>
      <c r="N96" s="35">
        <f t="shared" si="21"/>
        <v>100</v>
      </c>
      <c r="O96" s="17"/>
    </row>
    <row r="97" spans="1:15" ht="143.25" customHeight="1">
      <c r="A97" s="32" t="s">
        <v>239</v>
      </c>
      <c r="B97" s="15"/>
      <c r="C97" s="28" t="s">
        <v>99</v>
      </c>
      <c r="D97" s="28" t="s">
        <v>14</v>
      </c>
      <c r="E97" s="28" t="s">
        <v>15</v>
      </c>
      <c r="F97" s="28" t="s">
        <v>235</v>
      </c>
      <c r="G97" s="31" t="s">
        <v>240</v>
      </c>
      <c r="H97" s="33">
        <v>131599.6</v>
      </c>
      <c r="I97" s="34">
        <v>0</v>
      </c>
      <c r="J97" s="34">
        <v>0</v>
      </c>
      <c r="K97" s="34">
        <v>0</v>
      </c>
      <c r="L97" s="34">
        <v>0</v>
      </c>
      <c r="M97" s="35">
        <v>0</v>
      </c>
      <c r="N97" s="35">
        <v>0</v>
      </c>
      <c r="O97" s="17"/>
    </row>
    <row r="98" spans="1:15" s="7" customFormat="1" ht="39" customHeight="1">
      <c r="A98" s="36" t="s">
        <v>241</v>
      </c>
      <c r="B98" s="36"/>
      <c r="C98" s="36"/>
      <c r="D98" s="36"/>
      <c r="E98" s="36"/>
      <c r="F98" s="36"/>
      <c r="G98" s="6">
        <v>1968618.2</v>
      </c>
      <c r="H98" s="6">
        <f>H99</f>
        <v>210901.2</v>
      </c>
      <c r="I98" s="20">
        <f>I99</f>
        <v>210893.5</v>
      </c>
      <c r="J98" s="20">
        <f>J99</f>
        <v>58136.83</v>
      </c>
      <c r="K98" s="20">
        <f>K99</f>
        <v>58136.83</v>
      </c>
      <c r="L98" s="20">
        <f>L99</f>
        <v>57766.33</v>
      </c>
      <c r="M98" s="21">
        <f t="shared" si="18"/>
        <v>27.391233015716466</v>
      </c>
      <c r="N98" s="21">
        <f>L98/J98*100</f>
        <v>99.362710350736364</v>
      </c>
      <c r="O98" s="17"/>
    </row>
    <row r="99" spans="1:15">
      <c r="A99" s="36" t="s">
        <v>243</v>
      </c>
      <c r="B99" s="36"/>
      <c r="C99" s="36"/>
      <c r="D99" s="36"/>
      <c r="E99" s="36"/>
      <c r="F99" s="36"/>
      <c r="G99" s="2" t="s">
        <v>242</v>
      </c>
      <c r="H99" s="6">
        <f>SUM(H100:H106)</f>
        <v>210901.2</v>
      </c>
      <c r="I99" s="20">
        <f>SUM(I100:I106)</f>
        <v>210893.5</v>
      </c>
      <c r="J99" s="20">
        <f>SUM(J100:J106)</f>
        <v>58136.83</v>
      </c>
      <c r="K99" s="20">
        <f>SUM(K100:K106)</f>
        <v>58136.83</v>
      </c>
      <c r="L99" s="20">
        <f>SUM(L100:L106)</f>
        <v>57766.33</v>
      </c>
      <c r="M99" s="21">
        <f t="shared" si="18"/>
        <v>27.391233015716466</v>
      </c>
      <c r="N99" s="21">
        <f>L99/J99*100</f>
        <v>99.362710350736364</v>
      </c>
      <c r="O99" s="17"/>
    </row>
    <row r="100" spans="1:15" ht="141.75">
      <c r="A100" s="32" t="s">
        <v>244</v>
      </c>
      <c r="B100" s="15"/>
      <c r="C100" s="28" t="s">
        <v>13</v>
      </c>
      <c r="D100" s="28" t="s">
        <v>14</v>
      </c>
      <c r="E100" s="28" t="s">
        <v>15</v>
      </c>
      <c r="F100" s="28" t="s">
        <v>137</v>
      </c>
      <c r="G100" s="31" t="s">
        <v>245</v>
      </c>
      <c r="H100" s="33">
        <v>8000</v>
      </c>
      <c r="I100" s="34">
        <v>8000</v>
      </c>
      <c r="J100" s="34">
        <v>8000</v>
      </c>
      <c r="K100" s="34">
        <v>8000</v>
      </c>
      <c r="L100" s="34">
        <v>8000</v>
      </c>
      <c r="M100" s="35">
        <f t="shared" si="18"/>
        <v>100</v>
      </c>
      <c r="N100" s="35">
        <v>0</v>
      </c>
      <c r="O100" s="17"/>
    </row>
    <row r="101" spans="1:15" ht="110.25">
      <c r="A101" s="32" t="s">
        <v>246</v>
      </c>
      <c r="B101" s="28" t="s">
        <v>247</v>
      </c>
      <c r="C101" s="28" t="s">
        <v>78</v>
      </c>
      <c r="D101" s="28" t="s">
        <v>14</v>
      </c>
      <c r="E101" s="28" t="s">
        <v>106</v>
      </c>
      <c r="F101" s="28">
        <v>2020</v>
      </c>
      <c r="G101" s="31" t="s">
        <v>248</v>
      </c>
      <c r="H101" s="33">
        <v>6093.3</v>
      </c>
      <c r="I101" s="34">
        <v>6093.3</v>
      </c>
      <c r="J101" s="34">
        <v>2478.5</v>
      </c>
      <c r="K101" s="34">
        <v>2478.5</v>
      </c>
      <c r="L101" s="34">
        <v>2478.5</v>
      </c>
      <c r="M101" s="35">
        <f t="shared" si="18"/>
        <v>40.675824265997079</v>
      </c>
      <c r="N101" s="35">
        <f>L101/J101*100</f>
        <v>100</v>
      </c>
      <c r="O101" s="17"/>
    </row>
    <row r="102" spans="1:15" ht="153" customHeight="1">
      <c r="A102" s="32" t="s">
        <v>249</v>
      </c>
      <c r="B102" s="15"/>
      <c r="C102" s="28" t="s">
        <v>13</v>
      </c>
      <c r="D102" s="28" t="s">
        <v>14</v>
      </c>
      <c r="E102" s="28" t="s">
        <v>15</v>
      </c>
      <c r="F102" s="28">
        <v>2020</v>
      </c>
      <c r="G102" s="3"/>
      <c r="H102" s="33">
        <v>42500</v>
      </c>
      <c r="I102" s="34">
        <v>46255.199999999997</v>
      </c>
      <c r="J102" s="34">
        <v>24692.400000000001</v>
      </c>
      <c r="K102" s="34">
        <v>24692.400000000001</v>
      </c>
      <c r="L102" s="34">
        <v>24692.400000000001</v>
      </c>
      <c r="M102" s="35">
        <f t="shared" si="18"/>
        <v>53.382970995693469</v>
      </c>
      <c r="N102" s="35">
        <f>L102/J102*100</f>
        <v>100</v>
      </c>
      <c r="O102" s="17"/>
    </row>
    <row r="103" spans="1:15" ht="141.75">
      <c r="A103" s="32" t="s">
        <v>249</v>
      </c>
      <c r="B103" s="15"/>
      <c r="C103" s="28" t="s">
        <v>13</v>
      </c>
      <c r="D103" s="28" t="s">
        <v>14</v>
      </c>
      <c r="E103" s="28" t="s">
        <v>15</v>
      </c>
      <c r="F103" s="28">
        <v>2020</v>
      </c>
      <c r="G103" s="31" t="s">
        <v>250</v>
      </c>
      <c r="H103" s="33">
        <v>101500</v>
      </c>
      <c r="I103" s="34">
        <v>97744.8</v>
      </c>
      <c r="J103" s="34">
        <v>0</v>
      </c>
      <c r="K103" s="34">
        <v>0</v>
      </c>
      <c r="L103" s="34">
        <v>0</v>
      </c>
      <c r="M103" s="35">
        <f t="shared" si="18"/>
        <v>0</v>
      </c>
      <c r="N103" s="35">
        <v>0</v>
      </c>
      <c r="O103" s="17"/>
    </row>
    <row r="104" spans="1:15" ht="141.75">
      <c r="A104" s="32" t="s">
        <v>251</v>
      </c>
      <c r="B104" s="28" t="s">
        <v>252</v>
      </c>
      <c r="C104" s="28" t="s">
        <v>13</v>
      </c>
      <c r="D104" s="28" t="s">
        <v>14</v>
      </c>
      <c r="E104" s="28" t="s">
        <v>15</v>
      </c>
      <c r="F104" s="28" t="s">
        <v>37</v>
      </c>
      <c r="G104" s="31" t="s">
        <v>253</v>
      </c>
      <c r="H104" s="33">
        <v>12954.2</v>
      </c>
      <c r="I104" s="34">
        <v>12954.2</v>
      </c>
      <c r="J104" s="34">
        <v>2200.73</v>
      </c>
      <c r="K104" s="34">
        <v>2200.73</v>
      </c>
      <c r="L104" s="34">
        <v>2198.83</v>
      </c>
      <c r="M104" s="35">
        <f t="shared" si="18"/>
        <v>16.97387719812879</v>
      </c>
      <c r="N104" s="35">
        <f>L104/J104*100</f>
        <v>99.913665011155388</v>
      </c>
      <c r="O104" s="17"/>
    </row>
    <row r="105" spans="1:15" ht="120.75" customHeight="1">
      <c r="A105" s="32" t="s">
        <v>254</v>
      </c>
      <c r="B105" s="28" t="s">
        <v>255</v>
      </c>
      <c r="C105" s="28" t="s">
        <v>78</v>
      </c>
      <c r="D105" s="28" t="s">
        <v>14</v>
      </c>
      <c r="E105" s="28" t="s">
        <v>106</v>
      </c>
      <c r="F105" s="28" t="s">
        <v>256</v>
      </c>
      <c r="G105" s="31" t="s">
        <v>257</v>
      </c>
      <c r="H105" s="33">
        <v>7.7</v>
      </c>
      <c r="I105" s="34">
        <v>0</v>
      </c>
      <c r="J105" s="34">
        <v>0</v>
      </c>
      <c r="K105" s="34">
        <v>0</v>
      </c>
      <c r="L105" s="34">
        <v>0</v>
      </c>
      <c r="M105" s="35">
        <v>0</v>
      </c>
      <c r="N105" s="35">
        <v>0</v>
      </c>
      <c r="O105" s="17"/>
    </row>
    <row r="106" spans="1:15" ht="113.25" customHeight="1">
      <c r="A106" s="32" t="s">
        <v>258</v>
      </c>
      <c r="B106" s="28" t="s">
        <v>259</v>
      </c>
      <c r="C106" s="28" t="s">
        <v>78</v>
      </c>
      <c r="D106" s="28" t="s">
        <v>14</v>
      </c>
      <c r="E106" s="28" t="s">
        <v>96</v>
      </c>
      <c r="F106" s="28" t="s">
        <v>37</v>
      </c>
      <c r="G106" s="31" t="s">
        <v>260</v>
      </c>
      <c r="H106" s="33">
        <v>39846</v>
      </c>
      <c r="I106" s="34">
        <v>39846</v>
      </c>
      <c r="J106" s="34">
        <v>20765.2</v>
      </c>
      <c r="K106" s="34">
        <v>20765.2</v>
      </c>
      <c r="L106" s="34">
        <v>20396.599999999999</v>
      </c>
      <c r="M106" s="35">
        <f t="shared" si="18"/>
        <v>51.188576017668019</v>
      </c>
      <c r="N106" s="35">
        <f>L106/J106*100</f>
        <v>98.224914761235141</v>
      </c>
      <c r="O106" s="17"/>
    </row>
    <row r="107" spans="1:15" s="7" customFormat="1" ht="48" customHeight="1">
      <c r="A107" s="36" t="s">
        <v>261</v>
      </c>
      <c r="B107" s="36"/>
      <c r="C107" s="36"/>
      <c r="D107" s="36"/>
      <c r="E107" s="36"/>
      <c r="F107" s="36"/>
      <c r="G107" s="6">
        <v>1323771.8999999999</v>
      </c>
      <c r="H107" s="6">
        <f>H108</f>
        <v>515500</v>
      </c>
      <c r="I107" s="20">
        <f>I108</f>
        <v>6153.3</v>
      </c>
      <c r="J107" s="20">
        <f>J108</f>
        <v>6153.3</v>
      </c>
      <c r="K107" s="20">
        <f>K108</f>
        <v>6153.3</v>
      </c>
      <c r="L107" s="20">
        <f>L108</f>
        <v>6153.3</v>
      </c>
      <c r="M107" s="21">
        <f t="shared" si="18"/>
        <v>100</v>
      </c>
      <c r="N107" s="35">
        <f t="shared" ref="N107:N108" si="22">L107/J107*100</f>
        <v>100</v>
      </c>
      <c r="O107" s="17"/>
    </row>
    <row r="108" spans="1:15">
      <c r="A108" s="36" t="s">
        <v>263</v>
      </c>
      <c r="B108" s="36"/>
      <c r="C108" s="36"/>
      <c r="D108" s="36"/>
      <c r="E108" s="36"/>
      <c r="F108" s="36"/>
      <c r="G108" s="2" t="s">
        <v>262</v>
      </c>
      <c r="H108" s="6">
        <f>SUM(H109:H112)</f>
        <v>515500</v>
      </c>
      <c r="I108" s="20">
        <f>SUM(I109:I112)</f>
        <v>6153.3</v>
      </c>
      <c r="J108" s="20">
        <f>SUM(J109:J112)</f>
        <v>6153.3</v>
      </c>
      <c r="K108" s="20">
        <f>SUM(K109:K112)</f>
        <v>6153.3</v>
      </c>
      <c r="L108" s="20">
        <f>SUM(L109:L112)</f>
        <v>6153.3</v>
      </c>
      <c r="M108" s="21">
        <f t="shared" si="18"/>
        <v>100</v>
      </c>
      <c r="N108" s="35">
        <f t="shared" si="22"/>
        <v>100</v>
      </c>
      <c r="O108" s="17"/>
    </row>
    <row r="109" spans="1:15" ht="141.75">
      <c r="A109" s="32" t="s">
        <v>264</v>
      </c>
      <c r="B109" s="28" t="s">
        <v>265</v>
      </c>
      <c r="C109" s="28" t="s">
        <v>13</v>
      </c>
      <c r="D109" s="28" t="s">
        <v>14</v>
      </c>
      <c r="E109" s="28" t="s">
        <v>15</v>
      </c>
      <c r="F109" s="28" t="s">
        <v>137</v>
      </c>
      <c r="G109" s="31" t="s">
        <v>266</v>
      </c>
      <c r="H109" s="33">
        <v>200000</v>
      </c>
      <c r="I109" s="34">
        <v>0</v>
      </c>
      <c r="J109" s="34">
        <v>0</v>
      </c>
      <c r="K109" s="34">
        <v>0</v>
      </c>
      <c r="L109" s="34">
        <v>0</v>
      </c>
      <c r="M109" s="35">
        <v>0</v>
      </c>
      <c r="N109" s="35">
        <v>0</v>
      </c>
      <c r="O109" s="17"/>
    </row>
    <row r="110" spans="1:15" ht="141.75">
      <c r="A110" s="32" t="s">
        <v>267</v>
      </c>
      <c r="B110" s="28" t="s">
        <v>268</v>
      </c>
      <c r="C110" s="28" t="s">
        <v>13</v>
      </c>
      <c r="D110" s="28" t="s">
        <v>164</v>
      </c>
      <c r="E110" s="28" t="s">
        <v>165</v>
      </c>
      <c r="F110" s="28" t="s">
        <v>137</v>
      </c>
      <c r="G110" s="31" t="s">
        <v>269</v>
      </c>
      <c r="H110" s="33">
        <v>134500</v>
      </c>
      <c r="I110" s="34">
        <v>6153.3</v>
      </c>
      <c r="J110" s="34">
        <v>6153.3</v>
      </c>
      <c r="K110" s="34">
        <v>6153.3</v>
      </c>
      <c r="L110" s="34">
        <v>6153.3</v>
      </c>
      <c r="M110" s="35">
        <f t="shared" si="18"/>
        <v>100</v>
      </c>
      <c r="N110" s="35">
        <f>L110/J110*100</f>
        <v>100</v>
      </c>
      <c r="O110" s="17"/>
    </row>
    <row r="111" spans="1:15" ht="122.25" customHeight="1">
      <c r="A111" s="32" t="s">
        <v>270</v>
      </c>
      <c r="B111" s="28" t="s">
        <v>271</v>
      </c>
      <c r="C111" s="28" t="s">
        <v>78</v>
      </c>
      <c r="D111" s="28" t="s">
        <v>14</v>
      </c>
      <c r="E111" s="28" t="s">
        <v>272</v>
      </c>
      <c r="F111" s="28" t="s">
        <v>37</v>
      </c>
      <c r="G111" s="31" t="s">
        <v>273</v>
      </c>
      <c r="H111" s="33">
        <v>81000</v>
      </c>
      <c r="I111" s="34">
        <v>0</v>
      </c>
      <c r="J111" s="34">
        <v>0</v>
      </c>
      <c r="K111" s="34">
        <v>0</v>
      </c>
      <c r="L111" s="34">
        <v>0</v>
      </c>
      <c r="M111" s="35">
        <v>0</v>
      </c>
      <c r="N111" s="35">
        <v>0</v>
      </c>
      <c r="O111" s="17"/>
    </row>
    <row r="112" spans="1:15" ht="156" customHeight="1">
      <c r="A112" s="32" t="s">
        <v>274</v>
      </c>
      <c r="B112" s="15"/>
      <c r="C112" s="28" t="s">
        <v>13</v>
      </c>
      <c r="D112" s="28" t="s">
        <v>14</v>
      </c>
      <c r="E112" s="28" t="s">
        <v>15</v>
      </c>
      <c r="F112" s="28" t="s">
        <v>137</v>
      </c>
      <c r="G112" s="31" t="s">
        <v>275</v>
      </c>
      <c r="H112" s="33">
        <v>100000</v>
      </c>
      <c r="I112" s="34">
        <v>0</v>
      </c>
      <c r="J112" s="34">
        <v>0</v>
      </c>
      <c r="K112" s="34">
        <v>0</v>
      </c>
      <c r="L112" s="34">
        <v>0</v>
      </c>
      <c r="M112" s="35">
        <v>0</v>
      </c>
      <c r="N112" s="35">
        <v>0</v>
      </c>
      <c r="O112" s="17"/>
    </row>
    <row r="113" spans="1:15" s="7" customFormat="1">
      <c r="A113" s="36" t="s">
        <v>276</v>
      </c>
      <c r="B113" s="36"/>
      <c r="C113" s="36"/>
      <c r="D113" s="36"/>
      <c r="E113" s="36"/>
      <c r="F113" s="36"/>
      <c r="G113" s="6">
        <v>4285020.3</v>
      </c>
      <c r="H113" s="6">
        <f>H114+H119</f>
        <v>225894.2</v>
      </c>
      <c r="I113" s="20">
        <f>I114+I119</f>
        <v>250894.2</v>
      </c>
      <c r="J113" s="20">
        <f>J114+J119</f>
        <v>174006.10000000003</v>
      </c>
      <c r="K113" s="20">
        <f>K114+K119</f>
        <v>174006.10000000003</v>
      </c>
      <c r="L113" s="20">
        <f>L114+L119</f>
        <v>174006.10000000003</v>
      </c>
      <c r="M113" s="21">
        <f t="shared" si="18"/>
        <v>69.354373277660471</v>
      </c>
      <c r="N113" s="21">
        <f>L113/J113*100</f>
        <v>100</v>
      </c>
      <c r="O113" s="17"/>
    </row>
    <row r="114" spans="1:15">
      <c r="A114" s="36" t="s">
        <v>277</v>
      </c>
      <c r="B114" s="36"/>
      <c r="C114" s="36"/>
      <c r="D114" s="36"/>
      <c r="E114" s="36"/>
      <c r="F114" s="36"/>
      <c r="G114" s="2" t="s">
        <v>278</v>
      </c>
      <c r="H114" s="6">
        <f>SUM(H115:H118)</f>
        <v>110000</v>
      </c>
      <c r="I114" s="20">
        <f>SUM(I115:I118)</f>
        <v>135000</v>
      </c>
      <c r="J114" s="20">
        <f>SUM(J115:J118)</f>
        <v>99849.700000000012</v>
      </c>
      <c r="K114" s="20">
        <f>SUM(K115:K118)</f>
        <v>99849.700000000012</v>
      </c>
      <c r="L114" s="20">
        <f>SUM(L115:L118)</f>
        <v>99849.700000000012</v>
      </c>
      <c r="M114" s="21">
        <f t="shared" si="18"/>
        <v>73.962740740740756</v>
      </c>
      <c r="N114" s="21">
        <f>L114/J114*100</f>
        <v>100</v>
      </c>
      <c r="O114" s="17"/>
    </row>
    <row r="115" spans="1:15" ht="110.25">
      <c r="A115" s="32" t="s">
        <v>280</v>
      </c>
      <c r="B115" s="28" t="s">
        <v>281</v>
      </c>
      <c r="C115" s="28" t="s">
        <v>78</v>
      </c>
      <c r="D115" s="28" t="s">
        <v>164</v>
      </c>
      <c r="E115" s="28" t="s">
        <v>96</v>
      </c>
      <c r="F115" s="28" t="s">
        <v>282</v>
      </c>
      <c r="G115" s="31" t="s">
        <v>283</v>
      </c>
      <c r="H115" s="33">
        <v>10000</v>
      </c>
      <c r="I115" s="34">
        <v>10000</v>
      </c>
      <c r="J115" s="34">
        <v>0</v>
      </c>
      <c r="K115" s="34">
        <v>0</v>
      </c>
      <c r="L115" s="34">
        <v>0</v>
      </c>
      <c r="M115" s="35">
        <f t="shared" si="18"/>
        <v>0</v>
      </c>
      <c r="N115" s="35">
        <v>0</v>
      </c>
      <c r="O115" s="17"/>
    </row>
    <row r="116" spans="1:15" ht="126">
      <c r="A116" s="32" t="s">
        <v>285</v>
      </c>
      <c r="B116" s="28" t="s">
        <v>286</v>
      </c>
      <c r="C116" s="28" t="s">
        <v>173</v>
      </c>
      <c r="D116" s="28" t="s">
        <v>164</v>
      </c>
      <c r="E116" s="28" t="s">
        <v>106</v>
      </c>
      <c r="F116" s="28" t="s">
        <v>287</v>
      </c>
      <c r="G116" s="31" t="s">
        <v>288</v>
      </c>
      <c r="H116" s="33">
        <v>60000</v>
      </c>
      <c r="I116" s="34">
        <v>60000</v>
      </c>
      <c r="J116" s="34">
        <v>60000</v>
      </c>
      <c r="K116" s="34">
        <v>60000</v>
      </c>
      <c r="L116" s="34">
        <v>60000</v>
      </c>
      <c r="M116" s="35">
        <f t="shared" si="18"/>
        <v>100</v>
      </c>
      <c r="N116" s="35">
        <f t="shared" ref="N116:N123" si="23">L116/J116*100</f>
        <v>100</v>
      </c>
      <c r="O116" s="17"/>
    </row>
    <row r="117" spans="1:15" ht="125.25" customHeight="1">
      <c r="A117" s="32" t="s">
        <v>289</v>
      </c>
      <c r="B117" s="28" t="s">
        <v>290</v>
      </c>
      <c r="C117" s="28" t="s">
        <v>78</v>
      </c>
      <c r="D117" s="28" t="s">
        <v>164</v>
      </c>
      <c r="E117" s="28" t="s">
        <v>93</v>
      </c>
      <c r="F117" s="28" t="s">
        <v>137</v>
      </c>
      <c r="G117" s="31" t="s">
        <v>291</v>
      </c>
      <c r="H117" s="33">
        <v>20000</v>
      </c>
      <c r="I117" s="34">
        <v>45000</v>
      </c>
      <c r="J117" s="34">
        <v>36427.599999999999</v>
      </c>
      <c r="K117" s="34">
        <v>36427.599999999999</v>
      </c>
      <c r="L117" s="34">
        <v>36427.599999999999</v>
      </c>
      <c r="M117" s="35">
        <f t="shared" ref="M117" si="24">L117/I117*100</f>
        <v>80.950222222222223</v>
      </c>
      <c r="N117" s="35">
        <f t="shared" si="23"/>
        <v>100</v>
      </c>
      <c r="O117" s="17"/>
    </row>
    <row r="118" spans="1:15" ht="124.5" customHeight="1">
      <c r="A118" s="32" t="s">
        <v>292</v>
      </c>
      <c r="B118" s="28" t="s">
        <v>293</v>
      </c>
      <c r="C118" s="28" t="s">
        <v>78</v>
      </c>
      <c r="D118" s="28" t="s">
        <v>164</v>
      </c>
      <c r="E118" s="28" t="s">
        <v>106</v>
      </c>
      <c r="F118" s="28" t="s">
        <v>256</v>
      </c>
      <c r="G118" s="31" t="s">
        <v>294</v>
      </c>
      <c r="H118" s="33">
        <v>20000</v>
      </c>
      <c r="I118" s="34">
        <v>20000</v>
      </c>
      <c r="J118" s="34">
        <v>3422.1</v>
      </c>
      <c r="K118" s="34">
        <v>3422.1</v>
      </c>
      <c r="L118" s="34">
        <v>3422.1</v>
      </c>
      <c r="M118" s="35">
        <f t="shared" ref="M118" si="25">L118/I118*100</f>
        <v>17.110500000000002</v>
      </c>
      <c r="N118" s="35">
        <f t="shared" si="23"/>
        <v>100</v>
      </c>
      <c r="O118" s="17"/>
    </row>
    <row r="119" spans="1:15">
      <c r="A119" s="36" t="s">
        <v>295</v>
      </c>
      <c r="B119" s="36"/>
      <c r="C119" s="36"/>
      <c r="D119" s="36"/>
      <c r="E119" s="36"/>
      <c r="F119" s="36"/>
      <c r="G119" s="2" t="s">
        <v>296</v>
      </c>
      <c r="H119" s="6">
        <f>SUM(H120:H122)</f>
        <v>115894.2</v>
      </c>
      <c r="I119" s="20">
        <f>SUM(I120:I122)</f>
        <v>115894.2</v>
      </c>
      <c r="J119" s="20">
        <f>SUM(J120:J122)</f>
        <v>74156.400000000009</v>
      </c>
      <c r="K119" s="20">
        <f>SUM(K120:K122)</f>
        <v>74156.400000000009</v>
      </c>
      <c r="L119" s="20">
        <f>SUM(L120:L122)</f>
        <v>74156.400000000009</v>
      </c>
      <c r="M119" s="21">
        <f t="shared" si="18"/>
        <v>63.986290944671964</v>
      </c>
      <c r="N119" s="21">
        <f t="shared" si="23"/>
        <v>100</v>
      </c>
      <c r="O119" s="17"/>
    </row>
    <row r="120" spans="1:15" ht="141.75">
      <c r="A120" s="32" t="s">
        <v>297</v>
      </c>
      <c r="B120" s="28" t="s">
        <v>298</v>
      </c>
      <c r="C120" s="28" t="s">
        <v>299</v>
      </c>
      <c r="D120" s="28" t="s">
        <v>164</v>
      </c>
      <c r="E120" s="28" t="s">
        <v>165</v>
      </c>
      <c r="F120" s="28">
        <v>2020</v>
      </c>
      <c r="G120" s="31" t="s">
        <v>300</v>
      </c>
      <c r="H120" s="33">
        <v>4000</v>
      </c>
      <c r="I120" s="34">
        <v>4000</v>
      </c>
      <c r="J120" s="34">
        <v>1440</v>
      </c>
      <c r="K120" s="34">
        <v>1440</v>
      </c>
      <c r="L120" s="34">
        <v>1440</v>
      </c>
      <c r="M120" s="35">
        <f t="shared" si="18"/>
        <v>36</v>
      </c>
      <c r="N120" s="35">
        <f t="shared" si="23"/>
        <v>100</v>
      </c>
      <c r="O120" s="17"/>
    </row>
    <row r="121" spans="1:15" ht="141.75" customHeight="1">
      <c r="A121" s="32" t="s">
        <v>301</v>
      </c>
      <c r="B121" s="28" t="s">
        <v>302</v>
      </c>
      <c r="C121" s="28" t="s">
        <v>99</v>
      </c>
      <c r="D121" s="28" t="s">
        <v>164</v>
      </c>
      <c r="E121" s="28" t="s">
        <v>165</v>
      </c>
      <c r="F121" s="28" t="s">
        <v>37</v>
      </c>
      <c r="G121" s="31" t="s">
        <v>303</v>
      </c>
      <c r="H121" s="33">
        <v>90894.2</v>
      </c>
      <c r="I121" s="34">
        <v>90894.2</v>
      </c>
      <c r="J121" s="34">
        <v>72438.100000000006</v>
      </c>
      <c r="K121" s="34">
        <v>72438.100000000006</v>
      </c>
      <c r="L121" s="34">
        <v>72438.100000000006</v>
      </c>
      <c r="M121" s="35">
        <f t="shared" si="18"/>
        <v>79.694964035108967</v>
      </c>
      <c r="N121" s="35">
        <f t="shared" si="23"/>
        <v>100</v>
      </c>
      <c r="O121" s="17"/>
    </row>
    <row r="122" spans="1:15" ht="139.5" customHeight="1">
      <c r="A122" s="32" t="s">
        <v>304</v>
      </c>
      <c r="B122" s="28" t="s">
        <v>305</v>
      </c>
      <c r="C122" s="28" t="s">
        <v>99</v>
      </c>
      <c r="D122" s="28" t="s">
        <v>164</v>
      </c>
      <c r="E122" s="28" t="s">
        <v>165</v>
      </c>
      <c r="F122" s="28" t="s">
        <v>256</v>
      </c>
      <c r="G122" s="31" t="s">
        <v>306</v>
      </c>
      <c r="H122" s="33">
        <v>21000</v>
      </c>
      <c r="I122" s="34">
        <v>21000</v>
      </c>
      <c r="J122" s="34">
        <v>278.3</v>
      </c>
      <c r="K122" s="34">
        <v>278.3</v>
      </c>
      <c r="L122" s="34">
        <v>278.3</v>
      </c>
      <c r="M122" s="35">
        <f t="shared" ref="M122" si="26">L122/I122*100</f>
        <v>1.3252380952380953</v>
      </c>
      <c r="N122" s="35">
        <f t="shared" si="23"/>
        <v>100</v>
      </c>
      <c r="O122" s="17"/>
    </row>
    <row r="123" spans="1:15" s="7" customFormat="1">
      <c r="A123" s="36" t="s">
        <v>307</v>
      </c>
      <c r="B123" s="36"/>
      <c r="C123" s="36"/>
      <c r="D123" s="36"/>
      <c r="E123" s="36"/>
      <c r="F123" s="36"/>
      <c r="G123" s="6">
        <v>4643153.9000000004</v>
      </c>
      <c r="H123" s="6">
        <f>SUM(H124:H132)</f>
        <v>315214.7</v>
      </c>
      <c r="I123" s="20">
        <f>SUM(I124:I132)</f>
        <v>483519.5</v>
      </c>
      <c r="J123" s="20">
        <f>SUM(J124:J132)</f>
        <v>98018.67</v>
      </c>
      <c r="K123" s="20">
        <f>SUM(K124:K132)</f>
        <v>98018.67</v>
      </c>
      <c r="L123" s="20">
        <f>SUM(L124:L132)</f>
        <v>98018.67</v>
      </c>
      <c r="M123" s="21">
        <f t="shared" si="18"/>
        <v>20.271916644520026</v>
      </c>
      <c r="N123" s="21">
        <f t="shared" si="23"/>
        <v>100</v>
      </c>
      <c r="O123" s="17"/>
    </row>
    <row r="124" spans="1:15" ht="126">
      <c r="A124" s="32" t="s">
        <v>308</v>
      </c>
      <c r="B124" s="28" t="s">
        <v>309</v>
      </c>
      <c r="C124" s="28" t="s">
        <v>189</v>
      </c>
      <c r="D124" s="28" t="s">
        <v>310</v>
      </c>
      <c r="E124" s="28" t="s">
        <v>126</v>
      </c>
      <c r="F124" s="28" t="s">
        <v>137</v>
      </c>
      <c r="G124" s="31" t="s">
        <v>311</v>
      </c>
      <c r="H124" s="33">
        <v>3890.9</v>
      </c>
      <c r="I124" s="34">
        <v>3890.9</v>
      </c>
      <c r="J124" s="34">
        <v>0</v>
      </c>
      <c r="K124" s="34">
        <v>0</v>
      </c>
      <c r="L124" s="34">
        <v>0</v>
      </c>
      <c r="M124" s="35">
        <f t="shared" si="18"/>
        <v>0</v>
      </c>
      <c r="N124" s="35">
        <v>0</v>
      </c>
      <c r="O124" s="17"/>
    </row>
    <row r="125" spans="1:15" ht="141.75">
      <c r="A125" s="32" t="s">
        <v>312</v>
      </c>
      <c r="B125" s="28" t="s">
        <v>313</v>
      </c>
      <c r="C125" s="28" t="s">
        <v>13</v>
      </c>
      <c r="D125" s="28" t="s">
        <v>14</v>
      </c>
      <c r="E125" s="28" t="s">
        <v>15</v>
      </c>
      <c r="F125" s="28" t="s">
        <v>27</v>
      </c>
      <c r="G125" s="31" t="s">
        <v>279</v>
      </c>
      <c r="H125" s="33">
        <v>3951.5</v>
      </c>
      <c r="I125" s="34">
        <v>3951.5</v>
      </c>
      <c r="J125" s="34">
        <v>0</v>
      </c>
      <c r="K125" s="34">
        <v>0</v>
      </c>
      <c r="L125" s="34">
        <v>0</v>
      </c>
      <c r="M125" s="35">
        <f t="shared" si="18"/>
        <v>0</v>
      </c>
      <c r="N125" s="35">
        <v>0</v>
      </c>
      <c r="O125" s="17"/>
    </row>
    <row r="126" spans="1:15" ht="137.25" customHeight="1">
      <c r="A126" s="32" t="s">
        <v>314</v>
      </c>
      <c r="B126" s="28" t="s">
        <v>315</v>
      </c>
      <c r="C126" s="28" t="s">
        <v>99</v>
      </c>
      <c r="D126" s="28" t="s">
        <v>14</v>
      </c>
      <c r="E126" s="28" t="s">
        <v>15</v>
      </c>
      <c r="F126" s="28" t="s">
        <v>27</v>
      </c>
      <c r="G126" s="31" t="s">
        <v>316</v>
      </c>
      <c r="H126" s="33">
        <v>171389.2</v>
      </c>
      <c r="I126" s="34">
        <v>340567.7</v>
      </c>
      <c r="J126" s="34">
        <v>77171.63</v>
      </c>
      <c r="K126" s="34">
        <v>77171.63</v>
      </c>
      <c r="L126" s="34">
        <v>77171.63</v>
      </c>
      <c r="M126" s="35">
        <f t="shared" si="18"/>
        <v>22.659703195576093</v>
      </c>
      <c r="N126" s="35">
        <f>L126/J126*100</f>
        <v>100</v>
      </c>
      <c r="O126" s="17"/>
    </row>
    <row r="127" spans="1:15" ht="146.25" customHeight="1">
      <c r="A127" s="32" t="s">
        <v>317</v>
      </c>
      <c r="B127" s="28" t="s">
        <v>318</v>
      </c>
      <c r="C127" s="28" t="s">
        <v>13</v>
      </c>
      <c r="D127" s="28" t="s">
        <v>14</v>
      </c>
      <c r="E127" s="28" t="s">
        <v>15</v>
      </c>
      <c r="F127" s="28" t="s">
        <v>182</v>
      </c>
      <c r="G127" s="31" t="s">
        <v>284</v>
      </c>
      <c r="H127" s="33">
        <v>10000</v>
      </c>
      <c r="I127" s="34">
        <v>10000</v>
      </c>
      <c r="J127" s="34">
        <v>4893.8</v>
      </c>
      <c r="K127" s="34">
        <v>4893.8</v>
      </c>
      <c r="L127" s="34">
        <v>4893.8</v>
      </c>
      <c r="M127" s="35">
        <f t="shared" si="18"/>
        <v>48.938000000000002</v>
      </c>
      <c r="N127" s="35">
        <f>L127/J127*100</f>
        <v>100</v>
      </c>
      <c r="O127" s="17"/>
    </row>
    <row r="128" spans="1:15" ht="149.25" customHeight="1">
      <c r="A128" s="32" t="s">
        <v>319</v>
      </c>
      <c r="B128" s="28" t="s">
        <v>320</v>
      </c>
      <c r="C128" s="28" t="s">
        <v>13</v>
      </c>
      <c r="D128" s="28" t="s">
        <v>14</v>
      </c>
      <c r="E128" s="28" t="s">
        <v>15</v>
      </c>
      <c r="F128" s="28" t="s">
        <v>37</v>
      </c>
      <c r="G128" s="31" t="s">
        <v>321</v>
      </c>
      <c r="H128" s="33">
        <v>44544.7</v>
      </c>
      <c r="I128" s="34">
        <v>38705.4</v>
      </c>
      <c r="J128" s="34">
        <v>626.4</v>
      </c>
      <c r="K128" s="34">
        <v>626.4</v>
      </c>
      <c r="L128" s="34">
        <v>626.4</v>
      </c>
      <c r="M128" s="35">
        <f t="shared" si="18"/>
        <v>1.6183788308608098</v>
      </c>
      <c r="N128" s="35">
        <f t="shared" ref="N128" si="27">L128/J128*100</f>
        <v>100</v>
      </c>
      <c r="O128" s="17"/>
    </row>
    <row r="129" spans="1:15" ht="118.5" customHeight="1">
      <c r="A129" s="32" t="s">
        <v>453</v>
      </c>
      <c r="B129" s="28" t="s">
        <v>229</v>
      </c>
      <c r="C129" s="28" t="s">
        <v>13</v>
      </c>
      <c r="D129" s="28" t="s">
        <v>14</v>
      </c>
      <c r="E129" s="28" t="s">
        <v>15</v>
      </c>
      <c r="F129" s="28"/>
      <c r="G129" s="31"/>
      <c r="H129" s="33"/>
      <c r="I129" s="34">
        <v>4965.6000000000004</v>
      </c>
      <c r="J129" s="34">
        <v>0</v>
      </c>
      <c r="K129" s="34">
        <v>0</v>
      </c>
      <c r="L129" s="34">
        <v>0</v>
      </c>
      <c r="M129" s="35">
        <f t="shared" si="18"/>
        <v>0</v>
      </c>
      <c r="N129" s="35">
        <v>0</v>
      </c>
      <c r="O129" s="17"/>
    </row>
    <row r="130" spans="1:15" ht="139.5" customHeight="1">
      <c r="A130" s="32" t="s">
        <v>454</v>
      </c>
      <c r="B130" s="28" t="s">
        <v>229</v>
      </c>
      <c r="C130" s="28" t="s">
        <v>13</v>
      </c>
      <c r="D130" s="28" t="s">
        <v>14</v>
      </c>
      <c r="E130" s="28" t="s">
        <v>15</v>
      </c>
      <c r="F130" s="28"/>
      <c r="G130" s="31"/>
      <c r="H130" s="33"/>
      <c r="I130" s="34">
        <v>4000</v>
      </c>
      <c r="J130" s="34">
        <v>0</v>
      </c>
      <c r="K130" s="34">
        <v>0</v>
      </c>
      <c r="L130" s="34">
        <v>0</v>
      </c>
      <c r="M130" s="35">
        <f t="shared" si="18"/>
        <v>0</v>
      </c>
      <c r="N130" s="35">
        <v>0</v>
      </c>
      <c r="O130" s="17"/>
    </row>
    <row r="131" spans="1:15" ht="141.75">
      <c r="A131" s="32" t="s">
        <v>322</v>
      </c>
      <c r="B131" s="28" t="s">
        <v>323</v>
      </c>
      <c r="C131" s="28" t="s">
        <v>13</v>
      </c>
      <c r="D131" s="28" t="s">
        <v>14</v>
      </c>
      <c r="E131" s="28" t="s">
        <v>15</v>
      </c>
      <c r="F131" s="28" t="s">
        <v>324</v>
      </c>
      <c r="G131" s="31" t="s">
        <v>325</v>
      </c>
      <c r="H131" s="33">
        <v>26652.1</v>
      </c>
      <c r="I131" s="34">
        <v>24652.1</v>
      </c>
      <c r="J131" s="34">
        <v>3675</v>
      </c>
      <c r="K131" s="34">
        <v>3675</v>
      </c>
      <c r="L131" s="34">
        <v>3675</v>
      </c>
      <c r="M131" s="35">
        <f t="shared" si="18"/>
        <v>14.907452103471917</v>
      </c>
      <c r="N131" s="35">
        <f>L131/J131*100</f>
        <v>100</v>
      </c>
      <c r="O131" s="17"/>
    </row>
    <row r="132" spans="1:15" ht="141.75">
      <c r="A132" s="32" t="s">
        <v>326</v>
      </c>
      <c r="B132" s="28" t="s">
        <v>327</v>
      </c>
      <c r="C132" s="28" t="s">
        <v>13</v>
      </c>
      <c r="D132" s="28" t="s">
        <v>14</v>
      </c>
      <c r="E132" s="28" t="s">
        <v>15</v>
      </c>
      <c r="F132" s="28" t="s">
        <v>324</v>
      </c>
      <c r="G132" s="31" t="s">
        <v>328</v>
      </c>
      <c r="H132" s="33">
        <v>54786.3</v>
      </c>
      <c r="I132" s="34">
        <v>52786.3</v>
      </c>
      <c r="J132" s="34">
        <v>11651.84</v>
      </c>
      <c r="K132" s="34">
        <v>11651.84</v>
      </c>
      <c r="L132" s="34">
        <v>11651.84</v>
      </c>
      <c r="M132" s="35">
        <f t="shared" si="18"/>
        <v>22.073606219795668</v>
      </c>
      <c r="N132" s="35">
        <f>L132/J132*100</f>
        <v>100</v>
      </c>
      <c r="O132" s="17"/>
    </row>
    <row r="133" spans="1:15" s="7" customFormat="1">
      <c r="A133" s="36" t="s">
        <v>329</v>
      </c>
      <c r="B133" s="36"/>
      <c r="C133" s="36"/>
      <c r="D133" s="36"/>
      <c r="E133" s="36"/>
      <c r="F133" s="36"/>
      <c r="G133" s="6">
        <v>3049606.7</v>
      </c>
      <c r="H133" s="6">
        <f>H134+H140</f>
        <v>433981.1</v>
      </c>
      <c r="I133" s="20">
        <f>I134+I140</f>
        <v>434533.6</v>
      </c>
      <c r="J133" s="20">
        <f>J134+J140</f>
        <v>229941.1</v>
      </c>
      <c r="K133" s="20">
        <f>K134+K140</f>
        <v>229941.1</v>
      </c>
      <c r="L133" s="20">
        <f>L134+L140</f>
        <v>229125.93999999997</v>
      </c>
      <c r="M133" s="21">
        <f t="shared" si="18"/>
        <v>52.729165247520562</v>
      </c>
      <c r="N133" s="21">
        <f>L133/J133*100</f>
        <v>99.645491823775728</v>
      </c>
      <c r="O133" s="17"/>
    </row>
    <row r="134" spans="1:15" ht="28.5" customHeight="1">
      <c r="A134" s="36" t="s">
        <v>330</v>
      </c>
      <c r="B134" s="36"/>
      <c r="C134" s="36"/>
      <c r="D134" s="36"/>
      <c r="E134" s="36"/>
      <c r="F134" s="36"/>
      <c r="G134" s="2" t="s">
        <v>331</v>
      </c>
      <c r="H134" s="6">
        <f>SUM(H135:H137)</f>
        <v>0</v>
      </c>
      <c r="I134" s="20">
        <f t="shared" ref="I134:L134" si="28">SUM(I135:I139)</f>
        <v>552.5</v>
      </c>
      <c r="J134" s="20">
        <f t="shared" si="28"/>
        <v>0</v>
      </c>
      <c r="K134" s="20">
        <f t="shared" si="28"/>
        <v>0</v>
      </c>
      <c r="L134" s="20">
        <f t="shared" si="28"/>
        <v>0</v>
      </c>
      <c r="M134" s="25">
        <v>0</v>
      </c>
      <c r="N134" s="25">
        <v>0</v>
      </c>
      <c r="O134" s="17"/>
    </row>
    <row r="135" spans="1:15" ht="122.25" customHeight="1">
      <c r="A135" s="32" t="s">
        <v>332</v>
      </c>
      <c r="B135" s="15"/>
      <c r="C135" s="28" t="s">
        <v>78</v>
      </c>
      <c r="D135" s="28" t="s">
        <v>14</v>
      </c>
      <c r="E135" s="28" t="s">
        <v>87</v>
      </c>
      <c r="F135" s="28" t="s">
        <v>333</v>
      </c>
      <c r="G135" s="31" t="s">
        <v>334</v>
      </c>
      <c r="H135" s="33">
        <v>0</v>
      </c>
      <c r="I135" s="34">
        <v>0</v>
      </c>
      <c r="J135" s="34">
        <v>0</v>
      </c>
      <c r="K135" s="34">
        <v>0</v>
      </c>
      <c r="L135" s="34">
        <v>0</v>
      </c>
      <c r="M135" s="35">
        <v>0</v>
      </c>
      <c r="N135" s="35">
        <v>0</v>
      </c>
      <c r="O135" s="17"/>
    </row>
    <row r="136" spans="1:15" ht="117.75" customHeight="1">
      <c r="A136" s="32" t="s">
        <v>335</v>
      </c>
      <c r="B136" s="15"/>
      <c r="C136" s="28" t="s">
        <v>78</v>
      </c>
      <c r="D136" s="28" t="s">
        <v>14</v>
      </c>
      <c r="E136" s="28" t="s">
        <v>123</v>
      </c>
      <c r="F136" s="28" t="s">
        <v>333</v>
      </c>
      <c r="G136" s="31" t="s">
        <v>336</v>
      </c>
      <c r="H136" s="33">
        <v>0</v>
      </c>
      <c r="I136" s="34">
        <v>0</v>
      </c>
      <c r="J136" s="34">
        <v>0</v>
      </c>
      <c r="K136" s="34">
        <v>0</v>
      </c>
      <c r="L136" s="34">
        <v>0</v>
      </c>
      <c r="M136" s="35">
        <v>0</v>
      </c>
      <c r="N136" s="35">
        <v>0</v>
      </c>
      <c r="O136" s="17"/>
    </row>
    <row r="137" spans="1:15" ht="120.75" customHeight="1">
      <c r="A137" s="32" t="s">
        <v>337</v>
      </c>
      <c r="B137" s="15"/>
      <c r="C137" s="28" t="s">
        <v>78</v>
      </c>
      <c r="D137" s="28" t="s">
        <v>14</v>
      </c>
      <c r="E137" s="28" t="s">
        <v>132</v>
      </c>
      <c r="F137" s="28" t="s">
        <v>338</v>
      </c>
      <c r="G137" s="31" t="s">
        <v>339</v>
      </c>
      <c r="H137" s="33">
        <v>0</v>
      </c>
      <c r="I137" s="34">
        <v>0</v>
      </c>
      <c r="J137" s="34">
        <v>0</v>
      </c>
      <c r="K137" s="34">
        <v>0</v>
      </c>
      <c r="L137" s="34">
        <v>0</v>
      </c>
      <c r="M137" s="35">
        <v>0</v>
      </c>
      <c r="N137" s="35">
        <v>0</v>
      </c>
      <c r="O137" s="17"/>
    </row>
    <row r="138" spans="1:15" ht="120.75" hidden="1" customHeight="1">
      <c r="A138" s="32"/>
      <c r="B138" s="15"/>
      <c r="C138" s="28"/>
      <c r="D138" s="28"/>
      <c r="E138" s="28"/>
      <c r="F138" s="28"/>
      <c r="G138" s="31"/>
      <c r="H138" s="33"/>
      <c r="I138" s="34"/>
      <c r="J138" s="34"/>
      <c r="K138" s="34"/>
      <c r="L138" s="34"/>
      <c r="M138" s="35"/>
      <c r="N138" s="35"/>
      <c r="O138" s="17"/>
    </row>
    <row r="139" spans="1:15" ht="117" customHeight="1">
      <c r="A139" s="32" t="s">
        <v>462</v>
      </c>
      <c r="B139" s="15"/>
      <c r="C139" s="28" t="s">
        <v>78</v>
      </c>
      <c r="D139" s="28" t="s">
        <v>455</v>
      </c>
      <c r="E139" s="28" t="s">
        <v>415</v>
      </c>
      <c r="F139" s="28">
        <v>2020</v>
      </c>
      <c r="G139" s="31"/>
      <c r="H139" s="33">
        <v>0</v>
      </c>
      <c r="I139" s="34">
        <v>552.5</v>
      </c>
      <c r="J139" s="34">
        <v>0</v>
      </c>
      <c r="K139" s="34">
        <v>0</v>
      </c>
      <c r="L139" s="34">
        <v>0</v>
      </c>
      <c r="M139" s="35">
        <f t="shared" ref="M139" si="29">L139/I139*100</f>
        <v>0</v>
      </c>
      <c r="N139" s="35">
        <v>0</v>
      </c>
      <c r="O139" s="17"/>
    </row>
    <row r="140" spans="1:15" ht="22.5" customHeight="1">
      <c r="A140" s="36" t="s">
        <v>340</v>
      </c>
      <c r="B140" s="36"/>
      <c r="C140" s="36"/>
      <c r="D140" s="36"/>
      <c r="E140" s="36"/>
      <c r="F140" s="36"/>
      <c r="G140" s="2" t="s">
        <v>341</v>
      </c>
      <c r="H140" s="6">
        <f>SUM(H141:H150)</f>
        <v>433981.1</v>
      </c>
      <c r="I140" s="20">
        <f>SUM(I141:I150)</f>
        <v>433981.1</v>
      </c>
      <c r="J140" s="20">
        <f>SUM(J141:J150)</f>
        <v>229941.1</v>
      </c>
      <c r="K140" s="20">
        <f>SUM(K141:K150)</f>
        <v>229941.1</v>
      </c>
      <c r="L140" s="20">
        <f>SUM(L141:L150)</f>
        <v>229125.93999999997</v>
      </c>
      <c r="M140" s="21">
        <f t="shared" si="18"/>
        <v>52.796294585178941</v>
      </c>
      <c r="N140" s="21">
        <f>L140/J140*100</f>
        <v>99.645491823775728</v>
      </c>
      <c r="O140" s="17"/>
    </row>
    <row r="141" spans="1:15" ht="141.75">
      <c r="A141" s="32" t="s">
        <v>342</v>
      </c>
      <c r="B141" s="28" t="s">
        <v>343</v>
      </c>
      <c r="C141" s="28" t="s">
        <v>189</v>
      </c>
      <c r="D141" s="28" t="s">
        <v>197</v>
      </c>
      <c r="E141" s="28" t="s">
        <v>87</v>
      </c>
      <c r="F141" s="28" t="s">
        <v>37</v>
      </c>
      <c r="G141" s="31" t="s">
        <v>344</v>
      </c>
      <c r="H141" s="33">
        <v>3401</v>
      </c>
      <c r="I141" s="34">
        <v>3401</v>
      </c>
      <c r="J141" s="34">
        <v>3020.2</v>
      </c>
      <c r="K141" s="34">
        <v>3020.2</v>
      </c>
      <c r="L141" s="34">
        <v>3020.2</v>
      </c>
      <c r="M141" s="35">
        <f t="shared" si="18"/>
        <v>88.803293149073795</v>
      </c>
      <c r="N141" s="35">
        <f>L141/J141*100</f>
        <v>100</v>
      </c>
      <c r="O141" s="17"/>
    </row>
    <row r="142" spans="1:15" ht="141.75">
      <c r="A142" s="32" t="s">
        <v>345</v>
      </c>
      <c r="B142" s="28" t="s">
        <v>346</v>
      </c>
      <c r="C142" s="28" t="s">
        <v>189</v>
      </c>
      <c r="D142" s="28" t="s">
        <v>197</v>
      </c>
      <c r="E142" s="28" t="s">
        <v>132</v>
      </c>
      <c r="F142" s="28" t="s">
        <v>37</v>
      </c>
      <c r="G142" s="31" t="s">
        <v>347</v>
      </c>
      <c r="H142" s="33">
        <v>96.7</v>
      </c>
      <c r="I142" s="34">
        <v>96.7</v>
      </c>
      <c r="J142" s="34">
        <v>0</v>
      </c>
      <c r="K142" s="34">
        <v>0</v>
      </c>
      <c r="L142" s="34">
        <v>0</v>
      </c>
      <c r="M142" s="35">
        <f t="shared" si="18"/>
        <v>0</v>
      </c>
      <c r="N142" s="35">
        <v>0</v>
      </c>
      <c r="O142" s="17"/>
    </row>
    <row r="143" spans="1:15" ht="134.25" customHeight="1">
      <c r="A143" s="32" t="s">
        <v>348</v>
      </c>
      <c r="B143" s="28" t="s">
        <v>349</v>
      </c>
      <c r="C143" s="28" t="s">
        <v>163</v>
      </c>
      <c r="D143" s="28" t="s">
        <v>164</v>
      </c>
      <c r="E143" s="28" t="s">
        <v>165</v>
      </c>
      <c r="F143" s="28" t="s">
        <v>16</v>
      </c>
      <c r="G143" s="31" t="s">
        <v>350</v>
      </c>
      <c r="H143" s="33">
        <v>183857.9</v>
      </c>
      <c r="I143" s="34">
        <f>21382.3+162475.6</f>
        <v>183857.9</v>
      </c>
      <c r="J143" s="34">
        <f>7986.7+34657.3</f>
        <v>42644</v>
      </c>
      <c r="K143" s="34">
        <f t="shared" ref="K143:L143" si="30">7986.7+34657.3</f>
        <v>42644</v>
      </c>
      <c r="L143" s="34">
        <f t="shared" si="30"/>
        <v>42644</v>
      </c>
      <c r="M143" s="35">
        <f t="shared" si="18"/>
        <v>23.193999278790852</v>
      </c>
      <c r="N143" s="35">
        <f>L143/J143*100</f>
        <v>100</v>
      </c>
      <c r="O143" s="17"/>
    </row>
    <row r="144" spans="1:15" ht="110.25">
      <c r="A144" s="32" t="s">
        <v>351</v>
      </c>
      <c r="B144" s="15"/>
      <c r="C144" s="28" t="s">
        <v>78</v>
      </c>
      <c r="D144" s="28" t="s">
        <v>14</v>
      </c>
      <c r="E144" s="28" t="s">
        <v>174</v>
      </c>
      <c r="F144" s="28" t="s">
        <v>16</v>
      </c>
      <c r="G144" s="31" t="s">
        <v>352</v>
      </c>
      <c r="H144" s="33">
        <v>28512.1</v>
      </c>
      <c r="I144" s="34">
        <v>28512.1</v>
      </c>
      <c r="J144" s="34">
        <v>732.7</v>
      </c>
      <c r="K144" s="34">
        <v>732.7</v>
      </c>
      <c r="L144" s="34">
        <v>0</v>
      </c>
      <c r="M144" s="35">
        <f t="shared" ref="M144" si="31">L144/I144*100</f>
        <v>0</v>
      </c>
      <c r="N144" s="35">
        <f>L144/J144*100</f>
        <v>0</v>
      </c>
      <c r="O144" s="17"/>
    </row>
    <row r="145" spans="1:15" ht="117.75" customHeight="1">
      <c r="A145" s="32" t="s">
        <v>353</v>
      </c>
      <c r="B145" s="28" t="s">
        <v>354</v>
      </c>
      <c r="C145" s="28" t="s">
        <v>78</v>
      </c>
      <c r="D145" s="28" t="s">
        <v>14</v>
      </c>
      <c r="E145" s="28" t="s">
        <v>123</v>
      </c>
      <c r="F145" s="28" t="s">
        <v>16</v>
      </c>
      <c r="G145" s="31" t="s">
        <v>355</v>
      </c>
      <c r="H145" s="33">
        <v>23486.2</v>
      </c>
      <c r="I145" s="34">
        <v>23486.2</v>
      </c>
      <c r="J145" s="34">
        <v>5040.6000000000004</v>
      </c>
      <c r="K145" s="34">
        <v>5040.6000000000004</v>
      </c>
      <c r="L145" s="34">
        <v>5040.6000000000004</v>
      </c>
      <c r="M145" s="35">
        <f t="shared" ref="M145:M182" si="32">L145/I145*100</f>
        <v>21.461964898536163</v>
      </c>
      <c r="N145" s="35">
        <f t="shared" ref="N145:N184" si="33">L145/J145*100</f>
        <v>100</v>
      </c>
      <c r="O145" s="17"/>
    </row>
    <row r="146" spans="1:15" ht="68.25" customHeight="1">
      <c r="A146" s="64" t="s">
        <v>356</v>
      </c>
      <c r="B146" s="45" t="s">
        <v>443</v>
      </c>
      <c r="C146" s="37" t="s">
        <v>78</v>
      </c>
      <c r="D146" s="37" t="s">
        <v>164</v>
      </c>
      <c r="E146" s="37" t="s">
        <v>106</v>
      </c>
      <c r="F146" s="37" t="s">
        <v>37</v>
      </c>
      <c r="G146" s="63" t="s">
        <v>357</v>
      </c>
      <c r="H146" s="60">
        <v>144253.6</v>
      </c>
      <c r="I146" s="52">
        <v>144253.6</v>
      </c>
      <c r="J146" s="52">
        <v>144253.6</v>
      </c>
      <c r="K146" s="52">
        <v>144253.6</v>
      </c>
      <c r="L146" s="52">
        <v>144253.6</v>
      </c>
      <c r="M146" s="56">
        <f t="shared" si="32"/>
        <v>100</v>
      </c>
      <c r="N146" s="50">
        <f t="shared" si="33"/>
        <v>100</v>
      </c>
      <c r="O146" s="17"/>
    </row>
    <row r="147" spans="1:15" ht="57.75" customHeight="1">
      <c r="A147" s="64"/>
      <c r="B147" s="59"/>
      <c r="C147" s="37"/>
      <c r="D147" s="37"/>
      <c r="E147" s="37"/>
      <c r="F147" s="37"/>
      <c r="G147" s="63"/>
      <c r="H147" s="60"/>
      <c r="I147" s="52"/>
      <c r="J147" s="52"/>
      <c r="K147" s="52"/>
      <c r="L147" s="52"/>
      <c r="M147" s="56" t="e">
        <f t="shared" si="32"/>
        <v>#DIV/0!</v>
      </c>
      <c r="N147" s="51"/>
      <c r="O147" s="17"/>
    </row>
    <row r="148" spans="1:15" ht="141.75">
      <c r="A148" s="32" t="s">
        <v>358</v>
      </c>
      <c r="B148" s="28" t="s">
        <v>359</v>
      </c>
      <c r="C148" s="28" t="s">
        <v>13</v>
      </c>
      <c r="D148" s="28" t="s">
        <v>164</v>
      </c>
      <c r="E148" s="28" t="s">
        <v>165</v>
      </c>
      <c r="F148" s="28">
        <v>2020</v>
      </c>
      <c r="G148" s="31" t="s">
        <v>360</v>
      </c>
      <c r="H148" s="33">
        <v>10422.200000000001</v>
      </c>
      <c r="I148" s="34">
        <v>10422.200000000001</v>
      </c>
      <c r="J148" s="34">
        <v>10243.5</v>
      </c>
      <c r="K148" s="34">
        <v>10243.5</v>
      </c>
      <c r="L148" s="34">
        <v>10243.5</v>
      </c>
      <c r="M148" s="35">
        <f t="shared" si="32"/>
        <v>98.285390800406816</v>
      </c>
      <c r="N148" s="35">
        <f t="shared" si="33"/>
        <v>100</v>
      </c>
      <c r="O148" s="17"/>
    </row>
    <row r="149" spans="1:15" ht="110.25">
      <c r="A149" s="32" t="s">
        <v>361</v>
      </c>
      <c r="B149" s="28" t="s">
        <v>77</v>
      </c>
      <c r="C149" s="28" t="s">
        <v>78</v>
      </c>
      <c r="D149" s="28" t="s">
        <v>14</v>
      </c>
      <c r="E149" s="28" t="s">
        <v>136</v>
      </c>
      <c r="F149" s="28" t="s">
        <v>27</v>
      </c>
      <c r="G149" s="31" t="s">
        <v>362</v>
      </c>
      <c r="H149" s="33">
        <v>24748.799999999999</v>
      </c>
      <c r="I149" s="34">
        <v>24748.799999999999</v>
      </c>
      <c r="J149" s="34">
        <v>19106.7</v>
      </c>
      <c r="K149" s="34">
        <v>19106.7</v>
      </c>
      <c r="L149" s="34">
        <v>19024.240000000002</v>
      </c>
      <c r="M149" s="35">
        <f t="shared" si="32"/>
        <v>76.869343160072418</v>
      </c>
      <c r="N149" s="35">
        <f t="shared" si="33"/>
        <v>99.568423641968522</v>
      </c>
      <c r="O149" s="17"/>
    </row>
    <row r="150" spans="1:15" ht="141.75">
      <c r="A150" s="32" t="s">
        <v>363</v>
      </c>
      <c r="B150" s="28" t="s">
        <v>364</v>
      </c>
      <c r="C150" s="28" t="s">
        <v>13</v>
      </c>
      <c r="D150" s="28" t="s">
        <v>14</v>
      </c>
      <c r="E150" s="28" t="s">
        <v>15</v>
      </c>
      <c r="F150" s="28" t="s">
        <v>20</v>
      </c>
      <c r="G150" s="31" t="s">
        <v>365</v>
      </c>
      <c r="H150" s="33">
        <v>15202.6</v>
      </c>
      <c r="I150" s="34">
        <v>15202.6</v>
      </c>
      <c r="J150" s="34">
        <v>4899.8</v>
      </c>
      <c r="K150" s="34">
        <v>4899.8</v>
      </c>
      <c r="L150" s="34">
        <v>4899.8</v>
      </c>
      <c r="M150" s="35">
        <f t="shared" si="32"/>
        <v>32.230013287200876</v>
      </c>
      <c r="N150" s="35">
        <f t="shared" si="33"/>
        <v>100</v>
      </c>
      <c r="O150" s="17"/>
    </row>
    <row r="151" spans="1:15" s="7" customFormat="1">
      <c r="A151" s="36" t="s">
        <v>366</v>
      </c>
      <c r="B151" s="36"/>
      <c r="C151" s="36"/>
      <c r="D151" s="36"/>
      <c r="E151" s="36"/>
      <c r="F151" s="36"/>
      <c r="G151" s="6">
        <v>67848.399999999994</v>
      </c>
      <c r="H151" s="6">
        <f>H152</f>
        <v>3324.6</v>
      </c>
      <c r="I151" s="20">
        <f>I152</f>
        <v>3324.6</v>
      </c>
      <c r="J151" s="20">
        <f t="shared" ref="J151:L152" si="34">J152</f>
        <v>0</v>
      </c>
      <c r="K151" s="20">
        <f t="shared" si="34"/>
        <v>0</v>
      </c>
      <c r="L151" s="20">
        <f t="shared" si="34"/>
        <v>0</v>
      </c>
      <c r="M151" s="21">
        <f t="shared" si="32"/>
        <v>0</v>
      </c>
      <c r="N151" s="21">
        <v>0</v>
      </c>
      <c r="O151" s="17"/>
    </row>
    <row r="152" spans="1:15">
      <c r="A152" s="36" t="s">
        <v>368</v>
      </c>
      <c r="B152" s="36"/>
      <c r="C152" s="36"/>
      <c r="D152" s="36"/>
      <c r="E152" s="36"/>
      <c r="F152" s="36"/>
      <c r="G152" s="2" t="s">
        <v>367</v>
      </c>
      <c r="H152" s="6">
        <f>H153</f>
        <v>3324.6</v>
      </c>
      <c r="I152" s="20">
        <f>I153</f>
        <v>3324.6</v>
      </c>
      <c r="J152" s="20">
        <f t="shared" si="34"/>
        <v>0</v>
      </c>
      <c r="K152" s="20">
        <f t="shared" si="34"/>
        <v>0</v>
      </c>
      <c r="L152" s="20">
        <f t="shared" si="34"/>
        <v>0</v>
      </c>
      <c r="M152" s="21">
        <f t="shared" si="32"/>
        <v>0</v>
      </c>
      <c r="N152" s="21">
        <v>0</v>
      </c>
      <c r="O152" s="17"/>
    </row>
    <row r="153" spans="1:15" ht="126">
      <c r="A153" s="32" t="s">
        <v>369</v>
      </c>
      <c r="B153" s="28" t="s">
        <v>370</v>
      </c>
      <c r="C153" s="28" t="s">
        <v>173</v>
      </c>
      <c r="D153" s="28" t="s">
        <v>164</v>
      </c>
      <c r="E153" s="28" t="s">
        <v>371</v>
      </c>
      <c r="F153" s="28">
        <v>2020</v>
      </c>
      <c r="G153" s="31" t="s">
        <v>367</v>
      </c>
      <c r="H153" s="33">
        <v>3324.6</v>
      </c>
      <c r="I153" s="34">
        <v>3324.6</v>
      </c>
      <c r="J153" s="34">
        <v>0</v>
      </c>
      <c r="K153" s="34">
        <v>0</v>
      </c>
      <c r="L153" s="34"/>
      <c r="M153" s="35">
        <f t="shared" si="32"/>
        <v>0</v>
      </c>
      <c r="N153" s="35">
        <v>0</v>
      </c>
      <c r="O153" s="17"/>
    </row>
    <row r="154" spans="1:15" s="7" customFormat="1">
      <c r="A154" s="36" t="s">
        <v>372</v>
      </c>
      <c r="B154" s="36"/>
      <c r="C154" s="36"/>
      <c r="D154" s="36"/>
      <c r="E154" s="36"/>
      <c r="F154" s="36"/>
      <c r="G154" s="6">
        <v>24031724.399999999</v>
      </c>
      <c r="H154" s="6">
        <f>SUM(H155:H184)</f>
        <v>97974.700000000012</v>
      </c>
      <c r="I154" s="20">
        <f>SUM(I155:I184)</f>
        <v>97974.700000000012</v>
      </c>
      <c r="J154" s="20">
        <f>SUM(J155:J184)</f>
        <v>45986.400000000001</v>
      </c>
      <c r="K154" s="20">
        <f>SUM(K155:K184)</f>
        <v>45986.400000000001</v>
      </c>
      <c r="L154" s="20">
        <f>SUM(L155:L184)</f>
        <v>45105.200000000004</v>
      </c>
      <c r="M154" s="21">
        <f t="shared" si="32"/>
        <v>46.037599502728767</v>
      </c>
      <c r="N154" s="21">
        <f t="shared" si="33"/>
        <v>98.083781291860205</v>
      </c>
      <c r="O154" s="17"/>
    </row>
    <row r="155" spans="1:15" ht="216" customHeight="1">
      <c r="A155" s="32" t="s">
        <v>373</v>
      </c>
      <c r="B155" s="28" t="s">
        <v>374</v>
      </c>
      <c r="C155" s="28" t="s">
        <v>78</v>
      </c>
      <c r="D155" s="28" t="s">
        <v>14</v>
      </c>
      <c r="E155" s="28" t="s">
        <v>136</v>
      </c>
      <c r="F155" s="28" t="s">
        <v>375</v>
      </c>
      <c r="G155" s="31" t="s">
        <v>376</v>
      </c>
      <c r="H155" s="33">
        <v>1633.2</v>
      </c>
      <c r="I155" s="34">
        <v>1616</v>
      </c>
      <c r="J155" s="34">
        <v>563.79999999999995</v>
      </c>
      <c r="K155" s="34">
        <v>563.79999999999995</v>
      </c>
      <c r="L155" s="34">
        <v>563.79999999999995</v>
      </c>
      <c r="M155" s="35">
        <f t="shared" si="32"/>
        <v>34.888613861386133</v>
      </c>
      <c r="N155" s="35">
        <f t="shared" si="33"/>
        <v>100</v>
      </c>
      <c r="O155" s="17"/>
    </row>
    <row r="156" spans="1:15" ht="198.75" customHeight="1">
      <c r="A156" s="32" t="s">
        <v>377</v>
      </c>
      <c r="B156" s="28" t="s">
        <v>374</v>
      </c>
      <c r="C156" s="28" t="s">
        <v>78</v>
      </c>
      <c r="D156" s="28" t="s">
        <v>14</v>
      </c>
      <c r="E156" s="28" t="s">
        <v>378</v>
      </c>
      <c r="F156" s="28" t="s">
        <v>375</v>
      </c>
      <c r="G156" s="31" t="s">
        <v>379</v>
      </c>
      <c r="H156" s="33">
        <v>2439.5</v>
      </c>
      <c r="I156" s="34">
        <v>2439.5</v>
      </c>
      <c r="J156" s="34">
        <v>383.6</v>
      </c>
      <c r="K156" s="34">
        <v>383.6</v>
      </c>
      <c r="L156" s="34">
        <v>285</v>
      </c>
      <c r="M156" s="35">
        <f t="shared" si="32"/>
        <v>11.682721869235499</v>
      </c>
      <c r="N156" s="35">
        <f t="shared" si="33"/>
        <v>74.296141814389983</v>
      </c>
      <c r="O156" s="17"/>
    </row>
    <row r="157" spans="1:15" ht="189">
      <c r="A157" s="32" t="s">
        <v>380</v>
      </c>
      <c r="B157" s="28" t="s">
        <v>374</v>
      </c>
      <c r="C157" s="28" t="s">
        <v>78</v>
      </c>
      <c r="D157" s="28" t="s">
        <v>14</v>
      </c>
      <c r="E157" s="28" t="s">
        <v>381</v>
      </c>
      <c r="F157" s="28" t="s">
        <v>375</v>
      </c>
      <c r="G157" s="31" t="s">
        <v>382</v>
      </c>
      <c r="H157" s="33">
        <v>5895</v>
      </c>
      <c r="I157" s="34">
        <v>5866.9</v>
      </c>
      <c r="J157" s="34">
        <v>410.7</v>
      </c>
      <c r="K157" s="34">
        <v>410.7</v>
      </c>
      <c r="L157" s="34">
        <v>410.7</v>
      </c>
      <c r="M157" s="35">
        <f t="shared" si="32"/>
        <v>7.00028976120268</v>
      </c>
      <c r="N157" s="35">
        <f t="shared" si="33"/>
        <v>100</v>
      </c>
      <c r="O157" s="17"/>
    </row>
    <row r="158" spans="1:15" ht="189">
      <c r="A158" s="32" t="s">
        <v>383</v>
      </c>
      <c r="B158" s="28" t="s">
        <v>374</v>
      </c>
      <c r="C158" s="28" t="s">
        <v>78</v>
      </c>
      <c r="D158" s="28" t="s">
        <v>14</v>
      </c>
      <c r="E158" s="28" t="s">
        <v>93</v>
      </c>
      <c r="F158" s="28" t="s">
        <v>375</v>
      </c>
      <c r="G158" s="31" t="s">
        <v>384</v>
      </c>
      <c r="H158" s="33">
        <v>7235.7</v>
      </c>
      <c r="I158" s="34">
        <f>4590+2066.2</f>
        <v>6656.2</v>
      </c>
      <c r="J158" s="34">
        <v>5232</v>
      </c>
      <c r="K158" s="34">
        <v>5232</v>
      </c>
      <c r="L158" s="34">
        <v>4986.6000000000004</v>
      </c>
      <c r="M158" s="35">
        <f t="shared" si="32"/>
        <v>74.916619091974411</v>
      </c>
      <c r="N158" s="35">
        <f t="shared" si="33"/>
        <v>95.309633027522949</v>
      </c>
      <c r="O158" s="17"/>
    </row>
    <row r="159" spans="1:15" ht="198.75" customHeight="1">
      <c r="A159" s="32" t="s">
        <v>385</v>
      </c>
      <c r="B159" s="28" t="s">
        <v>374</v>
      </c>
      <c r="C159" s="28" t="s">
        <v>78</v>
      </c>
      <c r="D159" s="28" t="s">
        <v>14</v>
      </c>
      <c r="E159" s="28" t="s">
        <v>106</v>
      </c>
      <c r="F159" s="28" t="s">
        <v>375</v>
      </c>
      <c r="G159" s="31" t="s">
        <v>386</v>
      </c>
      <c r="H159" s="33">
        <v>8364.6</v>
      </c>
      <c r="I159" s="34">
        <v>12578.4</v>
      </c>
      <c r="J159" s="34">
        <v>5148.1000000000004</v>
      </c>
      <c r="K159" s="34">
        <v>5148.1000000000004</v>
      </c>
      <c r="L159" s="34">
        <v>4942.5</v>
      </c>
      <c r="M159" s="35">
        <f t="shared" si="32"/>
        <v>39.293550849074606</v>
      </c>
      <c r="N159" s="35">
        <f t="shared" si="33"/>
        <v>96.006293584040705</v>
      </c>
      <c r="O159" s="17"/>
    </row>
    <row r="160" spans="1:15" ht="215.25" customHeight="1">
      <c r="A160" s="32" t="s">
        <v>387</v>
      </c>
      <c r="B160" s="28" t="s">
        <v>374</v>
      </c>
      <c r="C160" s="28" t="s">
        <v>78</v>
      </c>
      <c r="D160" s="28" t="s">
        <v>14</v>
      </c>
      <c r="E160" s="28" t="s">
        <v>198</v>
      </c>
      <c r="F160" s="28" t="s">
        <v>375</v>
      </c>
      <c r="G160" s="31" t="s">
        <v>388</v>
      </c>
      <c r="H160" s="33">
        <v>1121.2</v>
      </c>
      <c r="I160" s="34">
        <v>1098.8</v>
      </c>
      <c r="J160" s="34">
        <v>561.4</v>
      </c>
      <c r="K160" s="34">
        <v>561.4</v>
      </c>
      <c r="L160" s="34">
        <v>462.1</v>
      </c>
      <c r="M160" s="35">
        <f t="shared" si="32"/>
        <v>42.054969057153265</v>
      </c>
      <c r="N160" s="35">
        <f t="shared" si="33"/>
        <v>82.312076950480957</v>
      </c>
      <c r="O160" s="17"/>
    </row>
    <row r="161" spans="1:15" ht="215.25" customHeight="1">
      <c r="A161" s="32" t="s">
        <v>456</v>
      </c>
      <c r="B161" s="28" t="s">
        <v>374</v>
      </c>
      <c r="C161" s="28" t="s">
        <v>78</v>
      </c>
      <c r="D161" s="28" t="s">
        <v>14</v>
      </c>
      <c r="E161" s="28" t="s">
        <v>408</v>
      </c>
      <c r="F161" s="28" t="s">
        <v>375</v>
      </c>
      <c r="G161" s="31"/>
      <c r="H161" s="33"/>
      <c r="I161" s="34">
        <f>214.9+112.2</f>
        <v>327.10000000000002</v>
      </c>
      <c r="J161" s="34">
        <v>0</v>
      </c>
      <c r="K161" s="34">
        <v>0</v>
      </c>
      <c r="L161" s="34">
        <v>0</v>
      </c>
      <c r="M161" s="35">
        <f t="shared" ref="M161:M163" si="35">L161/I161*100</f>
        <v>0</v>
      </c>
      <c r="N161" s="35">
        <v>0</v>
      </c>
      <c r="O161" s="17"/>
    </row>
    <row r="162" spans="1:15" ht="215.25" customHeight="1">
      <c r="A162" s="32" t="s">
        <v>457</v>
      </c>
      <c r="B162" s="28" t="s">
        <v>374</v>
      </c>
      <c r="C162" s="28" t="s">
        <v>78</v>
      </c>
      <c r="D162" s="28" t="s">
        <v>14</v>
      </c>
      <c r="E162" s="28" t="s">
        <v>371</v>
      </c>
      <c r="F162" s="28" t="s">
        <v>375</v>
      </c>
      <c r="G162" s="31"/>
      <c r="H162" s="33"/>
      <c r="I162" s="34">
        <v>622.70000000000005</v>
      </c>
      <c r="J162" s="34">
        <v>0</v>
      </c>
      <c r="K162" s="34">
        <v>0</v>
      </c>
      <c r="L162" s="34">
        <v>0</v>
      </c>
      <c r="M162" s="35">
        <f t="shared" si="35"/>
        <v>0</v>
      </c>
      <c r="N162" s="35">
        <v>0</v>
      </c>
      <c r="O162" s="17"/>
    </row>
    <row r="163" spans="1:15" ht="215.25" customHeight="1">
      <c r="A163" s="32" t="s">
        <v>458</v>
      </c>
      <c r="B163" s="28" t="s">
        <v>374</v>
      </c>
      <c r="C163" s="28" t="s">
        <v>78</v>
      </c>
      <c r="D163" s="28" t="s">
        <v>14</v>
      </c>
      <c r="E163" s="28" t="s">
        <v>405</v>
      </c>
      <c r="F163" s="28" t="s">
        <v>375</v>
      </c>
      <c r="G163" s="31"/>
      <c r="H163" s="33"/>
      <c r="I163" s="34">
        <v>197.6</v>
      </c>
      <c r="J163" s="34">
        <v>0</v>
      </c>
      <c r="K163" s="34">
        <v>0</v>
      </c>
      <c r="L163" s="34">
        <v>0</v>
      </c>
      <c r="M163" s="35">
        <f t="shared" si="35"/>
        <v>0</v>
      </c>
      <c r="N163" s="35">
        <v>0</v>
      </c>
      <c r="O163" s="17"/>
    </row>
    <row r="164" spans="1:15" ht="141.75">
      <c r="A164" s="32" t="s">
        <v>389</v>
      </c>
      <c r="B164" s="28" t="s">
        <v>390</v>
      </c>
      <c r="C164" s="28" t="s">
        <v>13</v>
      </c>
      <c r="D164" s="28" t="s">
        <v>14</v>
      </c>
      <c r="E164" s="28" t="s">
        <v>15</v>
      </c>
      <c r="F164" s="28" t="s">
        <v>375</v>
      </c>
      <c r="G164" s="31" t="s">
        <v>391</v>
      </c>
      <c r="H164" s="33">
        <v>64914.1</v>
      </c>
      <c r="I164" s="34">
        <v>57091.5</v>
      </c>
      <c r="J164" s="34">
        <v>27943.1</v>
      </c>
      <c r="K164" s="34">
        <v>27943.1</v>
      </c>
      <c r="L164" s="34">
        <v>27726.3</v>
      </c>
      <c r="M164" s="35">
        <f t="shared" si="32"/>
        <v>48.564672499408843</v>
      </c>
      <c r="N164" s="35">
        <f t="shared" si="33"/>
        <v>99.224137622525774</v>
      </c>
      <c r="O164" s="17"/>
    </row>
    <row r="165" spans="1:15" ht="141.75">
      <c r="A165" s="32" t="s">
        <v>392</v>
      </c>
      <c r="B165" s="28" t="s">
        <v>393</v>
      </c>
      <c r="C165" s="28" t="s">
        <v>173</v>
      </c>
      <c r="D165" s="28" t="s">
        <v>197</v>
      </c>
      <c r="E165" s="28" t="s">
        <v>87</v>
      </c>
      <c r="F165" s="28" t="s">
        <v>375</v>
      </c>
      <c r="G165" s="31" t="s">
        <v>394</v>
      </c>
      <c r="H165" s="33">
        <v>0</v>
      </c>
      <c r="I165" s="34">
        <v>152</v>
      </c>
      <c r="J165" s="34">
        <v>48.6</v>
      </c>
      <c r="K165" s="34">
        <v>48.6</v>
      </c>
      <c r="L165" s="34">
        <v>48.6</v>
      </c>
      <c r="M165" s="22">
        <v>0</v>
      </c>
      <c r="N165" s="35">
        <f t="shared" si="33"/>
        <v>100</v>
      </c>
      <c r="O165" s="17"/>
    </row>
    <row r="166" spans="1:15" ht="141.75">
      <c r="A166" s="32" t="s">
        <v>395</v>
      </c>
      <c r="B166" s="28" t="s">
        <v>393</v>
      </c>
      <c r="C166" s="28" t="s">
        <v>173</v>
      </c>
      <c r="D166" s="28" t="s">
        <v>197</v>
      </c>
      <c r="E166" s="28" t="s">
        <v>396</v>
      </c>
      <c r="F166" s="28" t="s">
        <v>375</v>
      </c>
      <c r="G166" s="31" t="s">
        <v>397</v>
      </c>
      <c r="H166" s="33">
        <v>0</v>
      </c>
      <c r="I166" s="34">
        <v>0</v>
      </c>
      <c r="J166" s="34">
        <v>0</v>
      </c>
      <c r="K166" s="34">
        <v>0</v>
      </c>
      <c r="L166" s="34">
        <v>0</v>
      </c>
      <c r="M166" s="22">
        <v>0</v>
      </c>
      <c r="N166" s="34">
        <v>0</v>
      </c>
      <c r="O166" s="17"/>
    </row>
    <row r="167" spans="1:15" ht="150" customHeight="1">
      <c r="A167" s="32" t="s">
        <v>398</v>
      </c>
      <c r="B167" s="28" t="s">
        <v>393</v>
      </c>
      <c r="C167" s="28" t="s">
        <v>173</v>
      </c>
      <c r="D167" s="28" t="s">
        <v>197</v>
      </c>
      <c r="E167" s="28" t="s">
        <v>378</v>
      </c>
      <c r="F167" s="28" t="s">
        <v>375</v>
      </c>
      <c r="G167" s="31" t="s">
        <v>399</v>
      </c>
      <c r="H167" s="33">
        <v>61.5</v>
      </c>
      <c r="I167" s="34">
        <v>586.29999999999995</v>
      </c>
      <c r="J167" s="34">
        <v>242.1</v>
      </c>
      <c r="K167" s="34">
        <v>242.1</v>
      </c>
      <c r="L167" s="34">
        <v>242.1</v>
      </c>
      <c r="M167" s="35">
        <f t="shared" si="32"/>
        <v>41.292853487975442</v>
      </c>
      <c r="N167" s="35">
        <f t="shared" si="33"/>
        <v>100</v>
      </c>
      <c r="O167" s="17"/>
    </row>
    <row r="168" spans="1:15" ht="153" customHeight="1">
      <c r="A168" s="32" t="s">
        <v>400</v>
      </c>
      <c r="B168" s="28" t="s">
        <v>393</v>
      </c>
      <c r="C168" s="28" t="s">
        <v>173</v>
      </c>
      <c r="D168" s="28" t="s">
        <v>197</v>
      </c>
      <c r="E168" s="28" t="s">
        <v>96</v>
      </c>
      <c r="F168" s="28" t="s">
        <v>375</v>
      </c>
      <c r="G168" s="31" t="s">
        <v>401</v>
      </c>
      <c r="H168" s="33">
        <v>2621.4</v>
      </c>
      <c r="I168" s="34">
        <v>2867.6</v>
      </c>
      <c r="J168" s="34">
        <v>2668.1</v>
      </c>
      <c r="K168" s="34">
        <v>2668.1</v>
      </c>
      <c r="L168" s="34">
        <v>2655.6</v>
      </c>
      <c r="M168" s="35">
        <f t="shared" si="32"/>
        <v>92.607058167108377</v>
      </c>
      <c r="N168" s="35">
        <f t="shared" si="33"/>
        <v>99.531501817772948</v>
      </c>
      <c r="O168" s="17"/>
    </row>
    <row r="169" spans="1:15" ht="153" customHeight="1">
      <c r="A169" s="32" t="s">
        <v>402</v>
      </c>
      <c r="B169" s="28" t="s">
        <v>393</v>
      </c>
      <c r="C169" s="28" t="s">
        <v>173</v>
      </c>
      <c r="D169" s="28" t="s">
        <v>197</v>
      </c>
      <c r="E169" s="28" t="s">
        <v>381</v>
      </c>
      <c r="F169" s="28" t="s">
        <v>375</v>
      </c>
      <c r="G169" s="31" t="s">
        <v>403</v>
      </c>
      <c r="H169" s="33">
        <v>1140</v>
      </c>
      <c r="I169" s="34">
        <v>980.4</v>
      </c>
      <c r="J169" s="34">
        <v>483.5</v>
      </c>
      <c r="K169" s="34">
        <v>483.5</v>
      </c>
      <c r="L169" s="34">
        <v>483.5</v>
      </c>
      <c r="M169" s="35">
        <f t="shared" si="32"/>
        <v>49.316605467156265</v>
      </c>
      <c r="N169" s="35">
        <f t="shared" si="33"/>
        <v>100</v>
      </c>
      <c r="O169" s="17"/>
    </row>
    <row r="170" spans="1:15" ht="149.25" customHeight="1">
      <c r="A170" s="32" t="s">
        <v>404</v>
      </c>
      <c r="B170" s="28" t="s">
        <v>393</v>
      </c>
      <c r="C170" s="28" t="s">
        <v>173</v>
      </c>
      <c r="D170" s="28" t="s">
        <v>197</v>
      </c>
      <c r="E170" s="28" t="s">
        <v>405</v>
      </c>
      <c r="F170" s="28" t="s">
        <v>375</v>
      </c>
      <c r="G170" s="31" t="s">
        <v>406</v>
      </c>
      <c r="H170" s="33">
        <v>185.3</v>
      </c>
      <c r="I170" s="34">
        <v>517.79999999999995</v>
      </c>
      <c r="J170" s="34">
        <v>153.80000000000001</v>
      </c>
      <c r="K170" s="34">
        <v>153.80000000000001</v>
      </c>
      <c r="L170" s="34">
        <v>153.80000000000001</v>
      </c>
      <c r="M170" s="35">
        <f t="shared" si="32"/>
        <v>29.702587871765161</v>
      </c>
      <c r="N170" s="35">
        <f t="shared" si="33"/>
        <v>100</v>
      </c>
      <c r="O170" s="17"/>
    </row>
    <row r="171" spans="1:15" ht="160.5" customHeight="1">
      <c r="A171" s="32" t="s">
        <v>407</v>
      </c>
      <c r="B171" s="28" t="s">
        <v>393</v>
      </c>
      <c r="C171" s="28" t="s">
        <v>173</v>
      </c>
      <c r="D171" s="28" t="s">
        <v>197</v>
      </c>
      <c r="E171" s="28" t="s">
        <v>408</v>
      </c>
      <c r="F171" s="28" t="s">
        <v>375</v>
      </c>
      <c r="G171" s="31" t="s">
        <v>409</v>
      </c>
      <c r="H171" s="33">
        <v>0</v>
      </c>
      <c r="I171" s="34">
        <v>0</v>
      </c>
      <c r="J171" s="34">
        <v>0</v>
      </c>
      <c r="K171" s="34">
        <v>0</v>
      </c>
      <c r="L171" s="34">
        <v>0</v>
      </c>
      <c r="M171" s="22">
        <v>0</v>
      </c>
      <c r="N171" s="35">
        <v>0</v>
      </c>
      <c r="O171" s="17"/>
    </row>
    <row r="172" spans="1:15" ht="146.25" customHeight="1">
      <c r="A172" s="32" t="s">
        <v>410</v>
      </c>
      <c r="B172" s="28" t="s">
        <v>393</v>
      </c>
      <c r="C172" s="28" t="s">
        <v>173</v>
      </c>
      <c r="D172" s="28" t="s">
        <v>197</v>
      </c>
      <c r="E172" s="28" t="s">
        <v>93</v>
      </c>
      <c r="F172" s="28" t="s">
        <v>375</v>
      </c>
      <c r="G172" s="31" t="s">
        <v>411</v>
      </c>
      <c r="H172" s="33">
        <v>1346.1</v>
      </c>
      <c r="I172" s="34">
        <v>1167.5999999999999</v>
      </c>
      <c r="J172" s="34">
        <v>84.7</v>
      </c>
      <c r="K172" s="34">
        <v>84.7</v>
      </c>
      <c r="L172" s="34">
        <v>81.7</v>
      </c>
      <c r="M172" s="35">
        <f t="shared" si="32"/>
        <v>6.9972593353888319</v>
      </c>
      <c r="N172" s="35">
        <f t="shared" si="33"/>
        <v>96.45808736717828</v>
      </c>
      <c r="O172" s="17"/>
    </row>
    <row r="173" spans="1:15" ht="157.5" customHeight="1">
      <c r="A173" s="32" t="s">
        <v>412</v>
      </c>
      <c r="B173" s="28" t="s">
        <v>393</v>
      </c>
      <c r="C173" s="28" t="s">
        <v>173</v>
      </c>
      <c r="D173" s="28" t="s">
        <v>197</v>
      </c>
      <c r="E173" s="28" t="s">
        <v>132</v>
      </c>
      <c r="F173" s="28" t="s">
        <v>375</v>
      </c>
      <c r="G173" s="31" t="s">
        <v>413</v>
      </c>
      <c r="H173" s="33">
        <v>0</v>
      </c>
      <c r="I173" s="34">
        <v>0</v>
      </c>
      <c r="J173" s="34">
        <v>0</v>
      </c>
      <c r="K173" s="34">
        <v>0</v>
      </c>
      <c r="L173" s="34">
        <v>0</v>
      </c>
      <c r="M173" s="22">
        <v>0</v>
      </c>
      <c r="N173" s="35">
        <v>0</v>
      </c>
      <c r="O173" s="17"/>
    </row>
    <row r="174" spans="1:15" ht="141.75">
      <c r="A174" s="32" t="s">
        <v>414</v>
      </c>
      <c r="B174" s="28" t="s">
        <v>393</v>
      </c>
      <c r="C174" s="28" t="s">
        <v>173</v>
      </c>
      <c r="D174" s="28" t="s">
        <v>197</v>
      </c>
      <c r="E174" s="28" t="s">
        <v>415</v>
      </c>
      <c r="F174" s="28" t="s">
        <v>375</v>
      </c>
      <c r="G174" s="31" t="s">
        <v>416</v>
      </c>
      <c r="H174" s="33">
        <v>0</v>
      </c>
      <c r="I174" s="34">
        <v>737.7</v>
      </c>
      <c r="J174" s="34">
        <v>275.3</v>
      </c>
      <c r="K174" s="34">
        <v>275.3</v>
      </c>
      <c r="L174" s="34">
        <v>275.3</v>
      </c>
      <c r="M174" s="22">
        <v>0</v>
      </c>
      <c r="N174" s="35">
        <f t="shared" si="33"/>
        <v>100</v>
      </c>
      <c r="O174" s="17"/>
    </row>
    <row r="175" spans="1:15" ht="141.75">
      <c r="A175" s="32" t="s">
        <v>417</v>
      </c>
      <c r="B175" s="28" t="s">
        <v>393</v>
      </c>
      <c r="C175" s="28" t="s">
        <v>173</v>
      </c>
      <c r="D175" s="28" t="s">
        <v>197</v>
      </c>
      <c r="E175" s="28" t="s">
        <v>272</v>
      </c>
      <c r="F175" s="28" t="s">
        <v>375</v>
      </c>
      <c r="G175" s="31" t="s">
        <v>418</v>
      </c>
      <c r="H175" s="33">
        <v>0</v>
      </c>
      <c r="I175" s="34">
        <v>0</v>
      </c>
      <c r="J175" s="34">
        <v>0</v>
      </c>
      <c r="K175" s="34">
        <v>0</v>
      </c>
      <c r="L175" s="34">
        <v>0</v>
      </c>
      <c r="M175" s="34">
        <v>0</v>
      </c>
      <c r="N175" s="34">
        <v>0</v>
      </c>
      <c r="O175" s="17"/>
    </row>
    <row r="176" spans="1:15" ht="156.75" customHeight="1">
      <c r="A176" s="32" t="s">
        <v>419</v>
      </c>
      <c r="B176" s="28" t="s">
        <v>393</v>
      </c>
      <c r="C176" s="28" t="s">
        <v>173</v>
      </c>
      <c r="D176" s="28" t="s">
        <v>197</v>
      </c>
      <c r="E176" s="28" t="s">
        <v>79</v>
      </c>
      <c r="F176" s="28" t="s">
        <v>375</v>
      </c>
      <c r="G176" s="31" t="s">
        <v>420</v>
      </c>
      <c r="H176" s="33">
        <v>0</v>
      </c>
      <c r="I176" s="34">
        <v>0</v>
      </c>
      <c r="J176" s="34">
        <v>0</v>
      </c>
      <c r="K176" s="34">
        <v>0</v>
      </c>
      <c r="L176" s="34">
        <v>0</v>
      </c>
      <c r="M176" s="34">
        <v>0</v>
      </c>
      <c r="N176" s="34">
        <v>0</v>
      </c>
      <c r="O176" s="17"/>
    </row>
    <row r="177" spans="1:15" ht="156.75" customHeight="1">
      <c r="A177" s="32" t="s">
        <v>421</v>
      </c>
      <c r="B177" s="28" t="s">
        <v>393</v>
      </c>
      <c r="C177" s="28" t="s">
        <v>173</v>
      </c>
      <c r="D177" s="28" t="s">
        <v>197</v>
      </c>
      <c r="E177" s="28" t="s">
        <v>123</v>
      </c>
      <c r="F177" s="28" t="s">
        <v>375</v>
      </c>
      <c r="G177" s="31" t="s">
        <v>422</v>
      </c>
      <c r="H177" s="33">
        <v>0</v>
      </c>
      <c r="I177" s="34">
        <v>0</v>
      </c>
      <c r="J177" s="34">
        <v>0</v>
      </c>
      <c r="K177" s="34">
        <v>0</v>
      </c>
      <c r="L177" s="34">
        <v>0</v>
      </c>
      <c r="M177" s="34">
        <v>0</v>
      </c>
      <c r="N177" s="34">
        <v>0</v>
      </c>
      <c r="O177" s="17"/>
    </row>
    <row r="178" spans="1:15" ht="156.75" customHeight="1">
      <c r="A178" s="32" t="s">
        <v>423</v>
      </c>
      <c r="B178" s="28" t="s">
        <v>393</v>
      </c>
      <c r="C178" s="28" t="s">
        <v>173</v>
      </c>
      <c r="D178" s="28" t="s">
        <v>197</v>
      </c>
      <c r="E178" s="28" t="s">
        <v>83</v>
      </c>
      <c r="F178" s="28" t="s">
        <v>375</v>
      </c>
      <c r="G178" s="31" t="s">
        <v>424</v>
      </c>
      <c r="H178" s="33">
        <v>0</v>
      </c>
      <c r="I178" s="34">
        <v>0</v>
      </c>
      <c r="J178" s="34">
        <v>0</v>
      </c>
      <c r="K178" s="34">
        <v>0</v>
      </c>
      <c r="L178" s="34">
        <v>0</v>
      </c>
      <c r="M178" s="34">
        <v>0</v>
      </c>
      <c r="N178" s="34">
        <v>0</v>
      </c>
      <c r="O178" s="17"/>
    </row>
    <row r="179" spans="1:15" ht="156.75" customHeight="1">
      <c r="A179" s="32" t="s">
        <v>425</v>
      </c>
      <c r="B179" s="28" t="s">
        <v>393</v>
      </c>
      <c r="C179" s="28" t="s">
        <v>173</v>
      </c>
      <c r="D179" s="28" t="s">
        <v>197</v>
      </c>
      <c r="E179" s="28" t="s">
        <v>102</v>
      </c>
      <c r="F179" s="28" t="s">
        <v>375</v>
      </c>
      <c r="G179" s="31" t="s">
        <v>426</v>
      </c>
      <c r="H179" s="33">
        <v>0</v>
      </c>
      <c r="I179" s="34">
        <v>0</v>
      </c>
      <c r="J179" s="34">
        <v>0</v>
      </c>
      <c r="K179" s="34">
        <v>0</v>
      </c>
      <c r="L179" s="34">
        <v>0</v>
      </c>
      <c r="M179" s="34">
        <v>0</v>
      </c>
      <c r="N179" s="34">
        <v>0</v>
      </c>
      <c r="O179" s="17"/>
    </row>
    <row r="180" spans="1:15" ht="156.75" customHeight="1">
      <c r="A180" s="32" t="s">
        <v>427</v>
      </c>
      <c r="B180" s="28" t="s">
        <v>393</v>
      </c>
      <c r="C180" s="28" t="s">
        <v>173</v>
      </c>
      <c r="D180" s="28" t="s">
        <v>197</v>
      </c>
      <c r="E180" s="28" t="s">
        <v>371</v>
      </c>
      <c r="F180" s="28" t="s">
        <v>375</v>
      </c>
      <c r="G180" s="31" t="s">
        <v>428</v>
      </c>
      <c r="H180" s="33">
        <v>446.1</v>
      </c>
      <c r="I180" s="34">
        <v>446.1</v>
      </c>
      <c r="J180" s="34">
        <v>345.9</v>
      </c>
      <c r="K180" s="34">
        <v>345.9</v>
      </c>
      <c r="L180" s="34">
        <v>345.9</v>
      </c>
      <c r="M180" s="35">
        <f t="shared" si="32"/>
        <v>77.538668459986539</v>
      </c>
      <c r="N180" s="35">
        <f t="shared" si="33"/>
        <v>100</v>
      </c>
      <c r="O180" s="17"/>
    </row>
    <row r="181" spans="1:15" ht="141.75">
      <c r="A181" s="32" t="s">
        <v>429</v>
      </c>
      <c r="B181" s="28" t="s">
        <v>393</v>
      </c>
      <c r="C181" s="28" t="s">
        <v>173</v>
      </c>
      <c r="D181" s="28" t="s">
        <v>197</v>
      </c>
      <c r="E181" s="28" t="s">
        <v>126</v>
      </c>
      <c r="F181" s="28" t="s">
        <v>375</v>
      </c>
      <c r="G181" s="31" t="s">
        <v>430</v>
      </c>
      <c r="H181" s="33">
        <v>0</v>
      </c>
      <c r="I181" s="34">
        <v>0</v>
      </c>
      <c r="J181" s="34">
        <v>0</v>
      </c>
      <c r="K181" s="34">
        <v>0</v>
      </c>
      <c r="L181" s="34">
        <v>0</v>
      </c>
      <c r="M181" s="34">
        <v>0</v>
      </c>
      <c r="N181" s="34">
        <v>0</v>
      </c>
      <c r="O181" s="17"/>
    </row>
    <row r="182" spans="1:15" ht="157.5" customHeight="1">
      <c r="A182" s="32" t="s">
        <v>431</v>
      </c>
      <c r="B182" s="28" t="s">
        <v>393</v>
      </c>
      <c r="C182" s="28" t="s">
        <v>173</v>
      </c>
      <c r="D182" s="28" t="s">
        <v>197</v>
      </c>
      <c r="E182" s="28" t="s">
        <v>106</v>
      </c>
      <c r="F182" s="28" t="s">
        <v>375</v>
      </c>
      <c r="G182" s="31" t="s">
        <v>432</v>
      </c>
      <c r="H182" s="33">
        <v>571</v>
      </c>
      <c r="I182" s="34">
        <v>1511.5</v>
      </c>
      <c r="J182" s="34">
        <v>1252.4000000000001</v>
      </c>
      <c r="K182" s="34">
        <v>1252.4000000000001</v>
      </c>
      <c r="L182" s="34">
        <v>1252.4000000000001</v>
      </c>
      <c r="M182" s="35">
        <f t="shared" si="32"/>
        <v>82.858087992060874</v>
      </c>
      <c r="N182" s="35">
        <f t="shared" si="33"/>
        <v>100</v>
      </c>
      <c r="O182" s="17"/>
    </row>
    <row r="183" spans="1:15" ht="153" customHeight="1">
      <c r="A183" s="32" t="s">
        <v>433</v>
      </c>
      <c r="B183" s="28" t="s">
        <v>393</v>
      </c>
      <c r="C183" s="28" t="s">
        <v>173</v>
      </c>
      <c r="D183" s="28" t="s">
        <v>197</v>
      </c>
      <c r="E183" s="28" t="s">
        <v>174</v>
      </c>
      <c r="F183" s="28" t="s">
        <v>375</v>
      </c>
      <c r="G183" s="31" t="s">
        <v>434</v>
      </c>
      <c r="H183" s="33">
        <v>0</v>
      </c>
      <c r="I183" s="34">
        <v>0</v>
      </c>
      <c r="J183" s="34">
        <v>0</v>
      </c>
      <c r="K183" s="34">
        <v>0</v>
      </c>
      <c r="L183" s="34">
        <v>0</v>
      </c>
      <c r="M183" s="34">
        <v>0</v>
      </c>
      <c r="N183" s="34">
        <v>0</v>
      </c>
      <c r="O183" s="17"/>
    </row>
    <row r="184" spans="1:15" ht="157.5" customHeight="1">
      <c r="A184" s="32" t="s">
        <v>435</v>
      </c>
      <c r="B184" s="28" t="s">
        <v>393</v>
      </c>
      <c r="C184" s="28" t="s">
        <v>173</v>
      </c>
      <c r="D184" s="28" t="s">
        <v>197</v>
      </c>
      <c r="E184" s="28" t="s">
        <v>198</v>
      </c>
      <c r="F184" s="28" t="s">
        <v>375</v>
      </c>
      <c r="G184" s="31" t="s">
        <v>436</v>
      </c>
      <c r="H184" s="33">
        <v>0</v>
      </c>
      <c r="I184" s="34">
        <v>513</v>
      </c>
      <c r="J184" s="34">
        <v>189.3</v>
      </c>
      <c r="K184" s="34">
        <v>189.3</v>
      </c>
      <c r="L184" s="34">
        <v>189.3</v>
      </c>
      <c r="M184" s="22">
        <v>0</v>
      </c>
      <c r="N184" s="35">
        <f t="shared" si="33"/>
        <v>100</v>
      </c>
      <c r="O184" s="17"/>
    </row>
    <row r="185" spans="1:15">
      <c r="A185" s="4"/>
      <c r="B185" s="4"/>
      <c r="C185" s="4"/>
      <c r="D185" s="4"/>
      <c r="E185" s="4"/>
      <c r="F185" s="4"/>
      <c r="H185" s="10"/>
      <c r="I185" s="4"/>
      <c r="J185" s="17"/>
      <c r="K185" s="17"/>
      <c r="L185" s="17"/>
      <c r="M185" s="17"/>
      <c r="N185" s="17"/>
      <c r="O185" s="17"/>
    </row>
    <row r="186" spans="1:15" hidden="1">
      <c r="A186" s="16" t="s">
        <v>437</v>
      </c>
      <c r="B186" s="4"/>
      <c r="C186" s="4"/>
      <c r="D186" s="4"/>
      <c r="E186" s="4"/>
      <c r="F186" s="4"/>
      <c r="H186" s="10"/>
      <c r="I186" s="4"/>
      <c r="J186" s="17"/>
      <c r="K186" s="17"/>
      <c r="L186" s="17"/>
      <c r="M186" s="17"/>
      <c r="N186" s="17"/>
      <c r="O186" s="17"/>
    </row>
    <row r="187" spans="1:15" ht="34.5" customHeight="1">
      <c r="A187" s="38" t="s">
        <v>438</v>
      </c>
      <c r="B187" s="39"/>
      <c r="C187" s="39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17"/>
    </row>
  </sheetData>
  <mergeCells count="73">
    <mergeCell ref="A152:F152"/>
    <mergeCell ref="A154:F154"/>
    <mergeCell ref="I6:I7"/>
    <mergeCell ref="J6:J7"/>
    <mergeCell ref="K6:K7"/>
    <mergeCell ref="A151:F151"/>
    <mergeCell ref="E146:E147"/>
    <mergeCell ref="F146:F147"/>
    <mergeCell ref="A107:F107"/>
    <mergeCell ref="A14:A15"/>
    <mergeCell ref="I14:I15"/>
    <mergeCell ref="J14:J15"/>
    <mergeCell ref="K14:K15"/>
    <mergeCell ref="G146:G147"/>
    <mergeCell ref="A140:F140"/>
    <mergeCell ref="A146:A147"/>
    <mergeCell ref="C146:C147"/>
    <mergeCell ref="D146:D147"/>
    <mergeCell ref="H146:H147"/>
    <mergeCell ref="A123:F123"/>
    <mergeCell ref="A88:F88"/>
    <mergeCell ref="A89:F89"/>
    <mergeCell ref="A91:F91"/>
    <mergeCell ref="A92:F92"/>
    <mergeCell ref="A98:F98"/>
    <mergeCell ref="A86:F86"/>
    <mergeCell ref="A108:F108"/>
    <mergeCell ref="A113:F113"/>
    <mergeCell ref="A114:F114"/>
    <mergeCell ref="A119:F119"/>
    <mergeCell ref="A41:F41"/>
    <mergeCell ref="A68:F68"/>
    <mergeCell ref="A73:F73"/>
    <mergeCell ref="A74:F74"/>
    <mergeCell ref="A85:F85"/>
    <mergeCell ref="I1:N1"/>
    <mergeCell ref="N146:N147"/>
    <mergeCell ref="J146:J147"/>
    <mergeCell ref="K146:K147"/>
    <mergeCell ref="L146:L147"/>
    <mergeCell ref="M6:N6"/>
    <mergeCell ref="A3:O3"/>
    <mergeCell ref="M14:M15"/>
    <mergeCell ref="N14:N15"/>
    <mergeCell ref="M146:M147"/>
    <mergeCell ref="L14:L15"/>
    <mergeCell ref="B146:B147"/>
    <mergeCell ref="I146:I147"/>
    <mergeCell ref="A133:F133"/>
    <mergeCell ref="A134:F134"/>
    <mergeCell ref="L6:L7"/>
    <mergeCell ref="A187:N187"/>
    <mergeCell ref="H6:H7"/>
    <mergeCell ref="H14:H15"/>
    <mergeCell ref="G6:G7"/>
    <mergeCell ref="A9:F9"/>
    <mergeCell ref="A10:F10"/>
    <mergeCell ref="A11:F11"/>
    <mergeCell ref="B14:B15"/>
    <mergeCell ref="C14:C15"/>
    <mergeCell ref="D14:D15"/>
    <mergeCell ref="G14:G15"/>
    <mergeCell ref="A38:F38"/>
    <mergeCell ref="E14:E15"/>
    <mergeCell ref="F14:F15"/>
    <mergeCell ref="A6:A7"/>
    <mergeCell ref="A99:F99"/>
    <mergeCell ref="A39:F39"/>
    <mergeCell ref="B6:B7"/>
    <mergeCell ref="C6:C7"/>
    <mergeCell ref="D6:D7"/>
    <mergeCell ref="E6:E7"/>
    <mergeCell ref="F6:F7"/>
  </mergeCells>
  <pageMargins left="0.51181102362204722" right="0.51181102362204722" top="0.35433070866141736" bottom="0.31496062992125984" header="0.31496062992125984" footer="0.31496062992125984"/>
  <pageSetup paperSize="9" scale="47" orientation="landscape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Pavlenko</dc:creator>
  <cp:lastModifiedBy>Pavlenko</cp:lastModifiedBy>
  <cp:lastPrinted>2020-11-05T12:16:47Z</cp:lastPrinted>
  <dcterms:created xsi:type="dcterms:W3CDTF">2020-04-09T08:50:19Z</dcterms:created>
  <dcterms:modified xsi:type="dcterms:W3CDTF">2020-11-05T12:16:57Z</dcterms:modified>
</cp:coreProperties>
</file>