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Лист1!$15:$18</definedName>
    <definedName name="_xlnm.Print_Area" localSheetId="0">Лист1!$A$1:$L$52</definedName>
  </definedNames>
  <calcPr calcId="125725"/>
</workbook>
</file>

<file path=xl/calcChain.xml><?xml version="1.0" encoding="utf-8"?>
<calcChain xmlns="http://schemas.openxmlformats.org/spreadsheetml/2006/main">
  <c r="E21" i="9"/>
  <c r="E20" s="1"/>
  <c r="K51"/>
  <c r="K50" s="1"/>
  <c r="K49" s="1"/>
  <c r="H51"/>
  <c r="H50" s="1"/>
  <c r="H49" s="1"/>
  <c r="E51"/>
  <c r="E50" s="1"/>
  <c r="E49" s="1"/>
  <c r="J50"/>
  <c r="J49" s="1"/>
  <c r="I50"/>
  <c r="I49" s="1"/>
  <c r="G50"/>
  <c r="G49" s="1"/>
  <c r="F50"/>
  <c r="F49" s="1"/>
  <c r="D50"/>
  <c r="D49" s="1"/>
  <c r="C50"/>
  <c r="C49" s="1"/>
  <c r="K48"/>
  <c r="K47" s="1"/>
  <c r="K46" s="1"/>
  <c r="J47"/>
  <c r="J46" s="1"/>
  <c r="K35"/>
  <c r="K34"/>
  <c r="K33"/>
  <c r="K32"/>
  <c r="J31"/>
  <c r="J30" s="1"/>
  <c r="J29" s="1"/>
  <c r="K28"/>
  <c r="K31" s="1"/>
  <c r="J27"/>
  <c r="J26" s="1"/>
  <c r="K23"/>
  <c r="K22" s="1"/>
  <c r="J22"/>
  <c r="J44" s="1"/>
  <c r="K21"/>
  <c r="K20" s="1"/>
  <c r="J20"/>
  <c r="J40" s="1"/>
  <c r="H48"/>
  <c r="H47" s="1"/>
  <c r="H46" s="1"/>
  <c r="G47"/>
  <c r="G46" s="1"/>
  <c r="H35"/>
  <c r="H34"/>
  <c r="H33"/>
  <c r="H32"/>
  <c r="G31"/>
  <c r="G30" s="1"/>
  <c r="G29" s="1"/>
  <c r="H28"/>
  <c r="H31" s="1"/>
  <c r="G27"/>
  <c r="G26" s="1"/>
  <c r="H23"/>
  <c r="H22" s="1"/>
  <c r="G22"/>
  <c r="G44" s="1"/>
  <c r="H21"/>
  <c r="H20" s="1"/>
  <c r="G20"/>
  <c r="E48"/>
  <c r="E47" s="1"/>
  <c r="E46" s="1"/>
  <c r="E33"/>
  <c r="E34"/>
  <c r="E35"/>
  <c r="E32"/>
  <c r="E28"/>
  <c r="E27" s="1"/>
  <c r="E26" s="1"/>
  <c r="E23"/>
  <c r="E22" s="1"/>
  <c r="D47"/>
  <c r="D46" s="1"/>
  <c r="D31"/>
  <c r="D30" s="1"/>
  <c r="D29" s="1"/>
  <c r="D27"/>
  <c r="D26" s="1"/>
  <c r="D22"/>
  <c r="I47"/>
  <c r="I46" s="1"/>
  <c r="F47"/>
  <c r="F46" s="1"/>
  <c r="I31"/>
  <c r="I30" s="1"/>
  <c r="I29" s="1"/>
  <c r="F31"/>
  <c r="F30" s="1"/>
  <c r="F29" s="1"/>
  <c r="I27"/>
  <c r="I26" s="1"/>
  <c r="F27"/>
  <c r="F26" s="1"/>
  <c r="F39" s="1"/>
  <c r="F38" s="1"/>
  <c r="F37" s="1"/>
  <c r="I22"/>
  <c r="F22"/>
  <c r="I20"/>
  <c r="F20"/>
  <c r="D44" l="1"/>
  <c r="D43" s="1"/>
  <c r="D42" s="1"/>
  <c r="D41" s="1"/>
  <c r="J43"/>
  <c r="J42" s="1"/>
  <c r="J41" s="1"/>
  <c r="F45"/>
  <c r="G45"/>
  <c r="G40"/>
  <c r="D20"/>
  <c r="D40" s="1"/>
  <c r="H45"/>
  <c r="J45"/>
  <c r="I45"/>
  <c r="K45"/>
  <c r="D45"/>
  <c r="E45"/>
  <c r="E19"/>
  <c r="K19"/>
  <c r="E31"/>
  <c r="J19"/>
  <c r="H19"/>
  <c r="H30"/>
  <c r="H29" s="1"/>
  <c r="J25"/>
  <c r="G25"/>
  <c r="I43"/>
  <c r="I42" s="1"/>
  <c r="I41" s="1"/>
  <c r="F43"/>
  <c r="F42" s="1"/>
  <c r="F41" s="1"/>
  <c r="F36" s="1"/>
  <c r="G19"/>
  <c r="K30"/>
  <c r="K29" s="1"/>
  <c r="J24"/>
  <c r="K27"/>
  <c r="K26" s="1"/>
  <c r="G24"/>
  <c r="H27"/>
  <c r="H26" s="1"/>
  <c r="D24"/>
  <c r="D25"/>
  <c r="I25"/>
  <c r="I24"/>
  <c r="I19"/>
  <c r="F19"/>
  <c r="F25"/>
  <c r="F24"/>
  <c r="K44" l="1"/>
  <c r="K43" s="1"/>
  <c r="D39"/>
  <c r="D38" s="1"/>
  <c r="D37" s="1"/>
  <c r="D36" s="1"/>
  <c r="E30"/>
  <c r="D19"/>
  <c r="K24"/>
  <c r="K25"/>
  <c r="K40"/>
  <c r="J39"/>
  <c r="J38" s="1"/>
  <c r="J37" s="1"/>
  <c r="J36" s="1"/>
  <c r="J52" s="1"/>
  <c r="G39"/>
  <c r="G38" s="1"/>
  <c r="G37" s="1"/>
  <c r="H40"/>
  <c r="H24"/>
  <c r="H25"/>
  <c r="G43"/>
  <c r="G42" s="1"/>
  <c r="G41" s="1"/>
  <c r="H44"/>
  <c r="I39"/>
  <c r="F52"/>
  <c r="E29" l="1"/>
  <c r="D52"/>
  <c r="G36"/>
  <c r="G52" s="1"/>
  <c r="K42"/>
  <c r="H43"/>
  <c r="K39"/>
  <c r="H39"/>
  <c r="I38"/>
  <c r="C27"/>
  <c r="C31"/>
  <c r="E25" l="1"/>
  <c r="E24"/>
  <c r="K41"/>
  <c r="H42"/>
  <c r="K38"/>
  <c r="H38"/>
  <c r="C30"/>
  <c r="I37"/>
  <c r="C47"/>
  <c r="C26"/>
  <c r="C22"/>
  <c r="C20"/>
  <c r="H41" l="1"/>
  <c r="K37"/>
  <c r="H37"/>
  <c r="I36"/>
  <c r="C29"/>
  <c r="C46"/>
  <c r="C45" s="1"/>
  <c r="C19"/>
  <c r="K36" l="1"/>
  <c r="H36"/>
  <c r="C24"/>
  <c r="I52"/>
  <c r="E40"/>
  <c r="E44"/>
  <c r="C25"/>
  <c r="C43"/>
  <c r="E43" l="1"/>
  <c r="E39"/>
  <c r="K52"/>
  <c r="H52"/>
  <c r="C39"/>
  <c r="C42"/>
  <c r="E42" l="1"/>
  <c r="E38"/>
  <c r="C38"/>
  <c r="C41"/>
  <c r="E41" l="1"/>
  <c r="E37"/>
  <c r="C37"/>
  <c r="E36" l="1"/>
  <c r="C36"/>
  <c r="E52" l="1"/>
  <c r="C52"/>
</calcChain>
</file>

<file path=xl/sharedStrings.xml><?xml version="1.0" encoding="utf-8"?>
<sst xmlns="http://schemas.openxmlformats.org/spreadsheetml/2006/main" count="84" uniqueCount="77">
  <si>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</si>
  <si>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</si>
  <si>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</si>
  <si>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</si>
  <si>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</si>
  <si>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</si>
  <si>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</si>
  <si>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</si>
  <si>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</si>
  <si>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</si>
  <si>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</si>
  <si>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</si>
  <si>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</si>
  <si>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</si>
  <si>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</si>
  <si>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</si>
  <si>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</si>
  <si>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</si>
  <si>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</si>
  <si>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</si>
  <si>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</si>
  <si>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</si>
  <si>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</si>
  <si>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</si>
  <si>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</si>
  <si>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</si>
  <si>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</si>
  <si>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</si>
  <si>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</si>
  <si>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</si>
  <si>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</si>
  <si>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</si>
  <si>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</si>
  <si>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</si>
  <si>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</si>
  <si>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</si>
  <si>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</si>
  <si>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</si>
  <si>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</si>
  <si>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</si>
  <si>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</si>
  <si>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</si>
  <si>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</si>
  <si>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</si>
  <si>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</si>
  <si>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Сумма, 
 тыс. рублей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</si>
  <si>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</si>
  <si>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</si>
  <si>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2020 год</t>
  </si>
  <si>
    <t>2021 год</t>
  </si>
  <si>
    <t>2022 год</t>
  </si>
  <si>
    <t xml:space="preserve">              к областному закону</t>
  </si>
  <si>
    <t>Предлагаемые изменения</t>
  </si>
  <si>
    <t>Сумма с учетом предлагаемых изменений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</si>
  <si>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</si>
  <si>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</si>
  <si>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</si>
  <si>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</si>
  <si>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</si>
  <si>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</si>
  <si>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Утверждено</t>
  </si>
  <si>
    <t xml:space="preserve">              от 13 декабря 2019 г.</t>
  </si>
  <si>
    <t xml:space="preserve">              № 188-13-ОЗ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</si>
  <si>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</si>
  <si>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</si>
  <si>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</si>
  <si>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</si>
  <si>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</si>
  <si>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</si>
  <si>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 xml:space="preserve">              "Приложение № 7</t>
  </si>
  <si>
    <t>"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</si>
  <si>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</si>
  <si>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</si>
  <si>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</si>
  <si>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5/5/5/5 от 30 сентября 2020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</si>
  <si>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Источники финансирования дефицита областного бюджета на 2020 год и на плановый период 2021 и 2022 годов</t>
  </si>
  <si>
    <t xml:space="preserve">              Приложение № 1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</si>
</sst>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5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1"/>
      <color rgb="FFFF0000"/>
      <name val="Arial Cyr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95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11" fillId="0" borderId="14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164" fontId="8" fillId="0" borderId="25" xfId="0" applyNumberFormat="1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64" fontId="0" fillId="0" borderId="32" xfId="0" applyNumberFormat="1" applyFill="1" applyBorder="1" applyAlignment="1">
      <alignment vertical="center"/>
    </xf>
    <xf numFmtId="164" fontId="8" fillId="0" borderId="28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vertical="center"/>
    </xf>
    <xf numFmtId="164" fontId="0" fillId="0" borderId="34" xfId="0" applyNumberFormat="1" applyFill="1" applyBorder="1" applyAlignment="1">
      <alignment vertical="center"/>
    </xf>
    <xf numFmtId="164" fontId="11" fillId="0" borderId="34" xfId="0" applyNumberFormat="1" applyFont="1" applyFill="1" applyBorder="1" applyAlignment="1">
      <alignment vertical="center"/>
    </xf>
    <xf numFmtId="165" fontId="0" fillId="0" borderId="34" xfId="0" applyNumberFormat="1" applyFill="1" applyBorder="1" applyAlignment="1">
      <alignment vertical="center"/>
    </xf>
    <xf numFmtId="164" fontId="0" fillId="0" borderId="36" xfId="0" applyNumberForma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0" fillId="0" borderId="18" xfId="0" applyNumberFormat="1" applyFill="1" applyBorder="1" applyAlignment="1">
      <alignment vertical="center"/>
    </xf>
    <xf numFmtId="164" fontId="0" fillId="0" borderId="19" xfId="0" applyNumberForma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164" fontId="8" fillId="0" borderId="38" xfId="0" applyNumberFormat="1" applyFont="1" applyFill="1" applyBorder="1" applyAlignment="1">
      <alignment vertical="center"/>
    </xf>
    <xf numFmtId="164" fontId="0" fillId="0" borderId="31" xfId="0" applyNumberFormat="1" applyFill="1" applyBorder="1" applyAlignment="1">
      <alignment vertical="center"/>
    </xf>
    <xf numFmtId="0" fontId="11" fillId="0" borderId="0" xfId="0" applyFont="1" applyFill="1"/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indent="1"/>
    </xf>
    <xf numFmtId="164" fontId="0" fillId="0" borderId="40" xfId="0" applyNumberFormat="1" applyFill="1" applyBorder="1" applyAlignment="1">
      <alignment vertical="center"/>
    </xf>
    <xf numFmtId="164" fontId="8" fillId="0" borderId="41" xfId="0" applyNumberFormat="1" applyFont="1" applyFill="1" applyBorder="1" applyAlignment="1">
      <alignment vertical="center"/>
    </xf>
    <xf numFmtId="49" fontId="12" fillId="0" borderId="43" xfId="0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164" fontId="0" fillId="0" borderId="25" xfId="0" applyNumberFormat="1" applyFill="1" applyBorder="1" applyAlignment="1">
      <alignment vertical="center"/>
    </xf>
    <xf numFmtId="164" fontId="0" fillId="0" borderId="35" xfId="0" applyNumberForma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49" fontId="12" fillId="0" borderId="42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4" fontId="0" fillId="0" borderId="33" xfId="0" applyNumberFormat="1" applyFill="1" applyBorder="1" applyAlignment="1">
      <alignment vertical="center"/>
    </xf>
    <xf numFmtId="164" fontId="8" fillId="0" borderId="37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164" fontId="0" fillId="0" borderId="20" xfId="0" applyNumberFormat="1" applyFill="1" applyBorder="1" applyAlignment="1">
      <alignment vertical="center"/>
    </xf>
    <xf numFmtId="164" fontId="8" fillId="0" borderId="39" xfId="0" applyNumberFormat="1" applyFont="1" applyFill="1" applyBorder="1" applyAlignment="1">
      <alignment vertical="center"/>
    </xf>
    <xf numFmtId="164" fontId="0" fillId="0" borderId="27" xfId="0" applyNumberForma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 wrapText="1"/>
    </xf>
    <xf numFmtId="0" fontId="14" fillId="0" borderId="0" xfId="0" applyFont="1" applyFill="1" applyAlignment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/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zoomScaleNormal="100" zoomScaleSheetLayoutView="100" workbookViewId="0">
      <selection activeCell="B10" sqref="B10"/>
    </sheetView>
  </sheetViews>
  <sheetFormatPr defaultColWidth="9.140625" defaultRowHeight="12.75"/>
  <cols>
    <col min="1" max="1" width="78.7109375" style="2" customWidth="1"/>
    <col min="2" max="2" width="25.5703125" style="2" customWidth="1"/>
    <col min="3" max="3" width="16.5703125" style="2" hidden="1" customWidth="1"/>
    <col min="4" max="4" width="15.42578125" style="2" hidden="1" customWidth="1"/>
    <col min="5" max="5" width="16.85546875" style="2" customWidth="1"/>
    <col min="6" max="7" width="16.85546875" style="2" hidden="1" customWidth="1"/>
    <col min="8" max="8" width="16.85546875" style="2" customWidth="1"/>
    <col min="9" max="9" width="16" style="2" hidden="1" customWidth="1"/>
    <col min="10" max="10" width="15.28515625" style="2" hidden="1" customWidth="1"/>
    <col min="11" max="11" width="16.5703125" style="2" customWidth="1"/>
    <col min="12" max="12" width="1.140625" style="2" customWidth="1"/>
    <col min="13" max="16384" width="9.140625" style="2"/>
  </cols>
  <sheetData>
    <row r="1" spans="1:11">
      <c r="H1" s="66" t="s">
        <v>76</v>
      </c>
      <c r="I1" s="65"/>
      <c r="J1" s="65"/>
      <c r="K1" s="65"/>
    </row>
    <row r="2" spans="1:11">
      <c r="H2" s="13" t="s">
        <v>51</v>
      </c>
      <c r="I2" s="65"/>
      <c r="J2" s="65"/>
      <c r="K2" s="65"/>
    </row>
    <row r="3" spans="1:11">
      <c r="H3" s="67"/>
      <c r="I3" s="67"/>
      <c r="J3" s="67"/>
      <c r="K3" s="67"/>
    </row>
    <row r="4" spans="1:11">
      <c r="H4" s="67"/>
      <c r="I4" s="67"/>
      <c r="J4" s="67"/>
      <c r="K4" s="67"/>
    </row>
    <row r="5" spans="1:11">
      <c r="H5" s="66"/>
      <c r="I5" s="13"/>
      <c r="J5" s="65"/>
      <c r="K5" s="65"/>
    </row>
    <row r="6" spans="1:11">
      <c r="H6" s="66"/>
      <c r="I6" s="13"/>
      <c r="J6" s="65"/>
      <c r="K6" s="65"/>
    </row>
    <row r="7" spans="1:11">
      <c r="H7" s="66" t="s">
        <v>69</v>
      </c>
      <c r="I7" s="13"/>
      <c r="J7" s="65"/>
      <c r="K7" s="65"/>
    </row>
    <row r="8" spans="1:11">
      <c r="H8" s="66" t="s">
        <v>51</v>
      </c>
      <c r="I8" s="13"/>
      <c r="J8" s="13"/>
      <c r="K8" s="13"/>
    </row>
    <row r="9" spans="1:11">
      <c r="H9" s="66" t="s">
        <v>61</v>
      </c>
      <c r="I9" s="13"/>
      <c r="J9" s="13"/>
      <c r="K9" s="13"/>
    </row>
    <row r="10" spans="1:11">
      <c r="H10" s="66" t="s">
        <v>62</v>
      </c>
      <c r="I10" s="13"/>
      <c r="J10" s="13"/>
      <c r="K10" s="13"/>
    </row>
    <row r="11" spans="1:11">
      <c r="H11" s="66"/>
      <c r="I11" s="13"/>
      <c r="J11" s="65"/>
      <c r="K11" s="65"/>
    </row>
    <row r="12" spans="1:11" ht="15">
      <c r="A12" s="80"/>
      <c r="B12" s="80"/>
      <c r="C12" s="80"/>
      <c r="D12" s="80"/>
      <c r="E12" s="80"/>
      <c r="F12" s="80"/>
      <c r="G12" s="80"/>
      <c r="H12" s="80"/>
      <c r="I12" s="80"/>
      <c r="J12" s="81"/>
      <c r="K12" s="81"/>
    </row>
    <row r="13" spans="1:11" ht="29.25" customHeight="1">
      <c r="A13" s="82" t="s">
        <v>75</v>
      </c>
      <c r="B13" s="82"/>
      <c r="C13" s="82"/>
      <c r="D13" s="82"/>
      <c r="E13" s="82"/>
      <c r="F13" s="82"/>
      <c r="G13" s="82"/>
      <c r="H13" s="82"/>
      <c r="I13" s="82"/>
      <c r="J13" s="83"/>
      <c r="K13" s="83"/>
    </row>
    <row r="14" spans="1:11" ht="14.25" customHeight="1">
      <c r="A14" s="3"/>
      <c r="B14" s="3"/>
      <c r="C14" s="3"/>
      <c r="D14" s="4"/>
      <c r="E14" s="4"/>
      <c r="F14" s="4"/>
      <c r="G14" s="4"/>
      <c r="H14" s="4"/>
    </row>
    <row r="15" spans="1:11" ht="18.95" customHeight="1">
      <c r="A15" s="84" t="s">
        <v>0</v>
      </c>
      <c r="B15" s="84" t="s">
        <v>38</v>
      </c>
      <c r="C15" s="86" t="s">
        <v>45</v>
      </c>
      <c r="D15" s="87"/>
      <c r="E15" s="87"/>
      <c r="F15" s="87"/>
      <c r="G15" s="87"/>
      <c r="H15" s="87"/>
      <c r="I15" s="87"/>
      <c r="J15" s="88"/>
      <c r="K15" s="89"/>
    </row>
    <row r="16" spans="1:11" ht="25.5" customHeight="1">
      <c r="A16" s="85"/>
      <c r="B16" s="85"/>
      <c r="C16" s="90" t="s">
        <v>48</v>
      </c>
      <c r="D16" s="91"/>
      <c r="E16" s="92"/>
      <c r="F16" s="93" t="s">
        <v>49</v>
      </c>
      <c r="G16" s="91"/>
      <c r="H16" s="92"/>
      <c r="I16" s="93" t="s">
        <v>50</v>
      </c>
      <c r="J16" s="91"/>
      <c r="K16" s="94"/>
    </row>
    <row r="17" spans="1:11" ht="39.75" hidden="1" customHeight="1">
      <c r="A17" s="26"/>
      <c r="B17" s="26"/>
      <c r="C17" s="27" t="s">
        <v>60</v>
      </c>
      <c r="D17" s="58" t="s">
        <v>52</v>
      </c>
      <c r="E17" s="28" t="s">
        <v>53</v>
      </c>
      <c r="F17" s="28" t="s">
        <v>60</v>
      </c>
      <c r="G17" s="28" t="s">
        <v>52</v>
      </c>
      <c r="H17" s="28" t="s">
        <v>53</v>
      </c>
      <c r="I17" s="28" t="s">
        <v>60</v>
      </c>
      <c r="J17" s="28" t="s">
        <v>52</v>
      </c>
      <c r="K17" s="68" t="s">
        <v>53</v>
      </c>
    </row>
    <row r="18" spans="1:11">
      <c r="A18" s="5">
        <v>1</v>
      </c>
      <c r="B18" s="5">
        <v>2</v>
      </c>
      <c r="C18" s="33">
        <v>3</v>
      </c>
      <c r="D18" s="38"/>
      <c r="E18" s="34">
        <v>3</v>
      </c>
      <c r="F18" s="34">
        <v>4</v>
      </c>
      <c r="G18" s="34"/>
      <c r="H18" s="34">
        <v>4</v>
      </c>
      <c r="I18" s="34">
        <v>5</v>
      </c>
      <c r="J18" s="34"/>
      <c r="K18" s="69">
        <v>5</v>
      </c>
    </row>
    <row r="19" spans="1:11" ht="28.15" customHeight="1">
      <c r="A19" s="29" t="s">
        <v>1</v>
      </c>
      <c r="B19" s="30" t="s">
        <v>2</v>
      </c>
      <c r="C19" s="31">
        <f>C20-C22</f>
        <v>13189776.299999997</v>
      </c>
      <c r="D19" s="39">
        <f>D20-D22</f>
        <v>-1154948.2999999998</v>
      </c>
      <c r="E19" s="32">
        <f>E20-E22</f>
        <v>12034828</v>
      </c>
      <c r="F19" s="32">
        <f t="shared" ref="F19:I19" si="0">F20-F22</f>
        <v>2993851.6999999993</v>
      </c>
      <c r="G19" s="32">
        <f>G20-G22</f>
        <v>0</v>
      </c>
      <c r="H19" s="32">
        <f>H20-H22</f>
        <v>2993851.6999999993</v>
      </c>
      <c r="I19" s="32">
        <f t="shared" si="0"/>
        <v>2234700</v>
      </c>
      <c r="J19" s="32">
        <f>J20-J22</f>
        <v>0</v>
      </c>
      <c r="K19" s="70">
        <f>K20-K22</f>
        <v>2234700</v>
      </c>
    </row>
    <row r="20" spans="1:11" ht="21" customHeight="1">
      <c r="A20" s="16" t="s">
        <v>3</v>
      </c>
      <c r="B20" s="6" t="s">
        <v>4</v>
      </c>
      <c r="C20" s="20">
        <f>C21</f>
        <v>56889776.299999997</v>
      </c>
      <c r="D20" s="40">
        <f>D21</f>
        <v>4845051.7</v>
      </c>
      <c r="E20" s="21">
        <f>E21</f>
        <v>61734828</v>
      </c>
      <c r="F20" s="21">
        <f t="shared" ref="F20:I20" si="1">F21</f>
        <v>16093795.699999999</v>
      </c>
      <c r="G20" s="21">
        <f>G21</f>
        <v>0</v>
      </c>
      <c r="H20" s="21">
        <f>H21</f>
        <v>16093795.699999999</v>
      </c>
      <c r="I20" s="21">
        <f t="shared" si="1"/>
        <v>4734700</v>
      </c>
      <c r="J20" s="21">
        <f>J21</f>
        <v>0</v>
      </c>
      <c r="K20" s="71">
        <f>K21</f>
        <v>4734700</v>
      </c>
    </row>
    <row r="21" spans="1:11" ht="28.5" customHeight="1">
      <c r="A21" s="7" t="s">
        <v>39</v>
      </c>
      <c r="B21" s="6" t="s">
        <v>5</v>
      </c>
      <c r="C21" s="20">
        <v>56889776.299999997</v>
      </c>
      <c r="D21" s="40">
        <v>4845051.7</v>
      </c>
      <c r="E21" s="21">
        <f>C21+D21</f>
        <v>61734828</v>
      </c>
      <c r="F21" s="21">
        <v>16093795.699999999</v>
      </c>
      <c r="G21" s="21"/>
      <c r="H21" s="21">
        <f>F21+G21</f>
        <v>16093795.699999999</v>
      </c>
      <c r="I21" s="21">
        <v>4734700</v>
      </c>
      <c r="J21" s="21"/>
      <c r="K21" s="71">
        <f>I21+J21</f>
        <v>4734700</v>
      </c>
    </row>
    <row r="22" spans="1:11" ht="30.75" customHeight="1">
      <c r="A22" s="16" t="s">
        <v>6</v>
      </c>
      <c r="B22" s="6" t="s">
        <v>7</v>
      </c>
      <c r="C22" s="20">
        <f>C23</f>
        <v>43700000</v>
      </c>
      <c r="D22" s="40">
        <f>D23</f>
        <v>6000000</v>
      </c>
      <c r="E22" s="21">
        <f>E23</f>
        <v>49700000</v>
      </c>
      <c r="F22" s="21">
        <f t="shared" ref="F22:I22" si="2">F23</f>
        <v>13099944</v>
      </c>
      <c r="G22" s="21">
        <f>G23</f>
        <v>0</v>
      </c>
      <c r="H22" s="21">
        <f>H23</f>
        <v>13099944</v>
      </c>
      <c r="I22" s="21">
        <f t="shared" si="2"/>
        <v>2500000</v>
      </c>
      <c r="J22" s="21">
        <f>J23</f>
        <v>0</v>
      </c>
      <c r="K22" s="71">
        <f>K23</f>
        <v>2500000</v>
      </c>
    </row>
    <row r="23" spans="1:11" ht="30" customHeight="1">
      <c r="A23" s="55" t="s">
        <v>40</v>
      </c>
      <c r="B23" s="11" t="s">
        <v>8</v>
      </c>
      <c r="C23" s="43">
        <v>43700000</v>
      </c>
      <c r="D23" s="56">
        <v>6000000</v>
      </c>
      <c r="E23" s="35">
        <f>C23+D23</f>
        <v>49700000</v>
      </c>
      <c r="F23" s="35">
        <v>13099944</v>
      </c>
      <c r="G23" s="35"/>
      <c r="H23" s="35">
        <f>F23+G23</f>
        <v>13099944</v>
      </c>
      <c r="I23" s="35">
        <v>2500000</v>
      </c>
      <c r="J23" s="35"/>
      <c r="K23" s="72">
        <f>I23+J23</f>
        <v>2500000</v>
      </c>
    </row>
    <row r="24" spans="1:11" ht="25.5" customHeight="1">
      <c r="A24" s="14" t="s">
        <v>54</v>
      </c>
      <c r="B24" s="17" t="s">
        <v>9</v>
      </c>
      <c r="C24" s="44">
        <f>C26-C29</f>
        <v>-1154948.2999999989</v>
      </c>
      <c r="D24" s="57">
        <f>D26-D29</f>
        <v>1154948.3</v>
      </c>
      <c r="E24" s="45">
        <f>E26-E29</f>
        <v>0</v>
      </c>
      <c r="F24" s="45">
        <f t="shared" ref="F24:I24" si="3">F26-F29</f>
        <v>-2309896.5999999978</v>
      </c>
      <c r="G24" s="45">
        <f>G26-G29</f>
        <v>1732422.4</v>
      </c>
      <c r="H24" s="45">
        <f>H26-H29</f>
        <v>-577474.19999999925</v>
      </c>
      <c r="I24" s="45">
        <f t="shared" si="3"/>
        <v>-2309896.5999999978</v>
      </c>
      <c r="J24" s="45">
        <f>J26-J29</f>
        <v>1732422.5</v>
      </c>
      <c r="K24" s="73">
        <f>K26-K29</f>
        <v>-577474.10000000149</v>
      </c>
    </row>
    <row r="25" spans="1:11" ht="32.25" customHeight="1">
      <c r="A25" s="16" t="s">
        <v>55</v>
      </c>
      <c r="B25" s="6" t="s">
        <v>33</v>
      </c>
      <c r="C25" s="22">
        <f>C26-C29</f>
        <v>-1154948.2999999989</v>
      </c>
      <c r="D25" s="41">
        <f>D26-D29</f>
        <v>1154948.3</v>
      </c>
      <c r="E25" s="23">
        <f>E26-E29</f>
        <v>0</v>
      </c>
      <c r="F25" s="23">
        <f t="shared" ref="F25:I25" si="4">F26-F29</f>
        <v>-2309896.5999999978</v>
      </c>
      <c r="G25" s="23">
        <f>G26-G29</f>
        <v>1732422.4</v>
      </c>
      <c r="H25" s="23">
        <f>H26-H29</f>
        <v>-577474.19999999925</v>
      </c>
      <c r="I25" s="23">
        <f t="shared" si="4"/>
        <v>-2309896.5999999978</v>
      </c>
      <c r="J25" s="23">
        <f>J26-J29</f>
        <v>1732422.5</v>
      </c>
      <c r="K25" s="74">
        <f>K26-K29</f>
        <v>-577474.10000000149</v>
      </c>
    </row>
    <row r="26" spans="1:11" ht="33" customHeight="1">
      <c r="A26" s="16" t="s">
        <v>56</v>
      </c>
      <c r="B26" s="6" t="s">
        <v>34</v>
      </c>
      <c r="C26" s="20">
        <f t="shared" ref="C26:E27" si="5">C27</f>
        <v>12987985</v>
      </c>
      <c r="D26" s="40">
        <f t="shared" si="5"/>
        <v>0</v>
      </c>
      <c r="E26" s="21">
        <f t="shared" si="5"/>
        <v>12987985</v>
      </c>
      <c r="F26" s="21">
        <f t="shared" ref="F26:I27" si="6">F27</f>
        <v>27944558.5</v>
      </c>
      <c r="G26" s="21">
        <f>G27</f>
        <v>0</v>
      </c>
      <c r="H26" s="21">
        <f>H27</f>
        <v>27944558.5</v>
      </c>
      <c r="I26" s="21">
        <f t="shared" si="6"/>
        <v>30343515.100000001</v>
      </c>
      <c r="J26" s="21">
        <f>J27</f>
        <v>0</v>
      </c>
      <c r="K26" s="71">
        <f>K27</f>
        <v>30343515.100000001</v>
      </c>
    </row>
    <row r="27" spans="1:11" ht="30.75" customHeight="1">
      <c r="A27" s="7" t="s">
        <v>57</v>
      </c>
      <c r="B27" s="6" t="s">
        <v>35</v>
      </c>
      <c r="C27" s="20">
        <f t="shared" si="5"/>
        <v>12987985</v>
      </c>
      <c r="D27" s="40">
        <f t="shared" si="5"/>
        <v>0</v>
      </c>
      <c r="E27" s="21">
        <f t="shared" si="5"/>
        <v>12987985</v>
      </c>
      <c r="F27" s="21">
        <f t="shared" si="6"/>
        <v>27944558.5</v>
      </c>
      <c r="G27" s="21">
        <f>G28</f>
        <v>0</v>
      </c>
      <c r="H27" s="21">
        <f>H28</f>
        <v>27944558.5</v>
      </c>
      <c r="I27" s="21">
        <f t="shared" si="6"/>
        <v>30343515.100000001</v>
      </c>
      <c r="J27" s="21">
        <f>J28</f>
        <v>0</v>
      </c>
      <c r="K27" s="71">
        <f>K28</f>
        <v>30343515.100000001</v>
      </c>
    </row>
    <row r="28" spans="1:11" ht="30" customHeight="1">
      <c r="A28" s="10" t="s">
        <v>46</v>
      </c>
      <c r="B28" s="6"/>
      <c r="C28" s="20">
        <v>12987985</v>
      </c>
      <c r="D28" s="40"/>
      <c r="E28" s="21">
        <f>C28+D28</f>
        <v>12987985</v>
      </c>
      <c r="F28" s="21">
        <v>27944558.5</v>
      </c>
      <c r="G28" s="21"/>
      <c r="H28" s="21">
        <f>F28+G28</f>
        <v>27944558.5</v>
      </c>
      <c r="I28" s="21">
        <v>30343515.100000001</v>
      </c>
      <c r="J28" s="21"/>
      <c r="K28" s="71">
        <f>I28+J28</f>
        <v>30343515.100000001</v>
      </c>
    </row>
    <row r="29" spans="1:11" ht="30.75" customHeight="1">
      <c r="A29" s="16" t="s">
        <v>58</v>
      </c>
      <c r="B29" s="6" t="s">
        <v>36</v>
      </c>
      <c r="C29" s="20">
        <f>C30</f>
        <v>14142933.299999999</v>
      </c>
      <c r="D29" s="40">
        <f>D30</f>
        <v>-1154948.3</v>
      </c>
      <c r="E29" s="21">
        <f>E30</f>
        <v>12987985</v>
      </c>
      <c r="F29" s="21">
        <f t="shared" ref="F29:I29" si="7">F30</f>
        <v>30254455.099999998</v>
      </c>
      <c r="G29" s="21">
        <f>G30</f>
        <v>-1732422.4</v>
      </c>
      <c r="H29" s="21">
        <f>H30</f>
        <v>28522032.699999999</v>
      </c>
      <c r="I29" s="21">
        <f t="shared" si="7"/>
        <v>32653411.699999999</v>
      </c>
      <c r="J29" s="21">
        <f>J30</f>
        <v>-1732422.5</v>
      </c>
      <c r="K29" s="71">
        <f>K30</f>
        <v>30920989.200000003</v>
      </c>
    </row>
    <row r="30" spans="1:11" ht="31.5" customHeight="1">
      <c r="A30" s="7" t="s">
        <v>59</v>
      </c>
      <c r="B30" s="6" t="s">
        <v>37</v>
      </c>
      <c r="C30" s="20">
        <f>C31+C32+C33+C34+C35</f>
        <v>14142933.299999999</v>
      </c>
      <c r="D30" s="40">
        <f>D31+D32+D33+D34+D35</f>
        <v>-1154948.3</v>
      </c>
      <c r="E30" s="21">
        <f>E31+E32+E33+E34+E35</f>
        <v>12987985</v>
      </c>
      <c r="F30" s="21">
        <f t="shared" ref="F30:I30" si="8">F31+F32+F33+F34+F35</f>
        <v>30254455.099999998</v>
      </c>
      <c r="G30" s="21">
        <f>G31+G32+G33+G34+G35</f>
        <v>-1732422.4</v>
      </c>
      <c r="H30" s="21">
        <f>H31+H32+H33+H34+H35</f>
        <v>28522032.699999999</v>
      </c>
      <c r="I30" s="21">
        <f t="shared" si="8"/>
        <v>32653411.699999999</v>
      </c>
      <c r="J30" s="21">
        <f>J31+J32+J33+J34+J35</f>
        <v>-1732422.5</v>
      </c>
      <c r="K30" s="71">
        <f>K31+K32+K33+K34+K35</f>
        <v>30920989.200000003</v>
      </c>
    </row>
    <row r="31" spans="1:11" s="51" customFormat="1" ht="30" customHeight="1">
      <c r="A31" s="10" t="s">
        <v>47</v>
      </c>
      <c r="B31" s="6"/>
      <c r="C31" s="22">
        <f>C28</f>
        <v>12987985</v>
      </c>
      <c r="D31" s="41">
        <f>D28</f>
        <v>0</v>
      </c>
      <c r="E31" s="23">
        <f>E28</f>
        <v>12987985</v>
      </c>
      <c r="F31" s="23">
        <f t="shared" ref="F31:I31" si="9">F28</f>
        <v>27944558.5</v>
      </c>
      <c r="G31" s="23">
        <f>G28</f>
        <v>0</v>
      </c>
      <c r="H31" s="23">
        <f>H28</f>
        <v>27944558.5</v>
      </c>
      <c r="I31" s="23">
        <f t="shared" si="9"/>
        <v>30343515.100000001</v>
      </c>
      <c r="J31" s="23">
        <f>J28</f>
        <v>0</v>
      </c>
      <c r="K31" s="74">
        <f>K28</f>
        <v>30343515.100000001</v>
      </c>
    </row>
    <row r="32" spans="1:11" ht="69.75" customHeight="1">
      <c r="A32" s="10" t="s">
        <v>71</v>
      </c>
      <c r="B32" s="6"/>
      <c r="C32" s="24">
        <v>30000</v>
      </c>
      <c r="D32" s="42">
        <v>-30000</v>
      </c>
      <c r="E32" s="25">
        <f>C32+D32</f>
        <v>0</v>
      </c>
      <c r="F32" s="25">
        <v>60000</v>
      </c>
      <c r="G32" s="25">
        <v>-45000</v>
      </c>
      <c r="H32" s="25">
        <f>F32+G32</f>
        <v>15000</v>
      </c>
      <c r="I32" s="25">
        <v>60000</v>
      </c>
      <c r="J32" s="25">
        <v>-45000</v>
      </c>
      <c r="K32" s="75">
        <f>I32+J32</f>
        <v>15000</v>
      </c>
    </row>
    <row r="33" spans="1:11" ht="68.25" customHeight="1">
      <c r="A33" s="10" t="s">
        <v>72</v>
      </c>
      <c r="B33" s="6"/>
      <c r="C33" s="24">
        <v>507648.4</v>
      </c>
      <c r="D33" s="42">
        <v>-507648.4</v>
      </c>
      <c r="E33" s="25">
        <f t="shared" ref="E33:E35" si="10">C33+D33</f>
        <v>0</v>
      </c>
      <c r="F33" s="25">
        <v>1015296.8</v>
      </c>
      <c r="G33" s="25">
        <v>-761472.6</v>
      </c>
      <c r="H33" s="25">
        <f t="shared" ref="H33:H35" si="11">F33+G33</f>
        <v>253824.20000000007</v>
      </c>
      <c r="I33" s="25">
        <v>1015296.8</v>
      </c>
      <c r="J33" s="25">
        <v>-761472.6</v>
      </c>
      <c r="K33" s="75">
        <f t="shared" ref="K33:K35" si="12">I33+J33</f>
        <v>253824.20000000007</v>
      </c>
    </row>
    <row r="34" spans="1:11" ht="72" customHeight="1">
      <c r="A34" s="10" t="s">
        <v>73</v>
      </c>
      <c r="B34" s="6"/>
      <c r="C34" s="24">
        <v>579939.19999999995</v>
      </c>
      <c r="D34" s="42">
        <v>-579939.19999999995</v>
      </c>
      <c r="E34" s="25">
        <f t="shared" si="10"/>
        <v>0</v>
      </c>
      <c r="F34" s="25">
        <v>1159878.3999999999</v>
      </c>
      <c r="G34" s="25">
        <v>-869908.8</v>
      </c>
      <c r="H34" s="25">
        <f t="shared" si="11"/>
        <v>289969.59999999986</v>
      </c>
      <c r="I34" s="25">
        <v>1159878.3999999999</v>
      </c>
      <c r="J34" s="25">
        <v>-869908.8</v>
      </c>
      <c r="K34" s="75">
        <f t="shared" si="12"/>
        <v>289969.59999999986</v>
      </c>
    </row>
    <row r="35" spans="1:11" ht="67.5" customHeight="1">
      <c r="A35" s="10" t="s">
        <v>74</v>
      </c>
      <c r="B35" s="6"/>
      <c r="C35" s="46">
        <v>37360.699999999997</v>
      </c>
      <c r="D35" s="50">
        <v>-37360.699999999997</v>
      </c>
      <c r="E35" s="47">
        <f t="shared" si="10"/>
        <v>0</v>
      </c>
      <c r="F35" s="47">
        <v>74721.399999999994</v>
      </c>
      <c r="G35" s="47">
        <v>-56041</v>
      </c>
      <c r="H35" s="47">
        <f t="shared" si="11"/>
        <v>18680.399999999994</v>
      </c>
      <c r="I35" s="47">
        <v>74721.399999999994</v>
      </c>
      <c r="J35" s="47">
        <v>-56041.1</v>
      </c>
      <c r="K35" s="76">
        <f t="shared" si="12"/>
        <v>18680.299999999996</v>
      </c>
    </row>
    <row r="36" spans="1:11" ht="23.25" customHeight="1">
      <c r="A36" s="14" t="s">
        <v>41</v>
      </c>
      <c r="B36" s="15" t="s">
        <v>10</v>
      </c>
      <c r="C36" s="31">
        <f>C41-C37</f>
        <v>5877530.1999999881</v>
      </c>
      <c r="D36" s="39">
        <f>D41-D37</f>
        <v>0</v>
      </c>
      <c r="E36" s="32">
        <f>E41-E37</f>
        <v>5877530.1999999881</v>
      </c>
      <c r="F36" s="32">
        <f t="shared" ref="F36:I36" si="13">F41-F37</f>
        <v>773940.79999998212</v>
      </c>
      <c r="G36" s="32">
        <f>G41-G37</f>
        <v>0</v>
      </c>
      <c r="H36" s="32">
        <f>H41-H37</f>
        <v>773940.79999998212</v>
      </c>
      <c r="I36" s="32">
        <f t="shared" si="13"/>
        <v>0</v>
      </c>
      <c r="J36" s="32">
        <f>J41-J37</f>
        <v>0</v>
      </c>
      <c r="K36" s="70">
        <f>K41-K37</f>
        <v>0</v>
      </c>
    </row>
    <row r="37" spans="1:11" ht="15.75" customHeight="1">
      <c r="A37" s="16" t="s">
        <v>11</v>
      </c>
      <c r="B37" s="18" t="s">
        <v>12</v>
      </c>
      <c r="C37" s="20">
        <f t="shared" ref="C37:K39" si="14">C38</f>
        <v>162532225</v>
      </c>
      <c r="D37" s="40">
        <f t="shared" si="14"/>
        <v>4845051.7</v>
      </c>
      <c r="E37" s="21">
        <f t="shared" si="14"/>
        <v>167377276.69999999</v>
      </c>
      <c r="F37" s="21">
        <f t="shared" si="14"/>
        <v>142360043.80000001</v>
      </c>
      <c r="G37" s="21">
        <f t="shared" si="14"/>
        <v>0</v>
      </c>
      <c r="H37" s="21">
        <f t="shared" si="14"/>
        <v>142360043.80000001</v>
      </c>
      <c r="I37" s="21">
        <f t="shared" si="14"/>
        <v>139380239.10000002</v>
      </c>
      <c r="J37" s="21">
        <f t="shared" si="14"/>
        <v>0</v>
      </c>
      <c r="K37" s="71">
        <f t="shared" si="14"/>
        <v>139380239.10000002</v>
      </c>
    </row>
    <row r="38" spans="1:11" ht="16.5" customHeight="1">
      <c r="A38" s="16" t="s">
        <v>13</v>
      </c>
      <c r="B38" s="6" t="s">
        <v>14</v>
      </c>
      <c r="C38" s="20">
        <f t="shared" si="14"/>
        <v>162532225</v>
      </c>
      <c r="D38" s="40">
        <f t="shared" si="14"/>
        <v>4845051.7</v>
      </c>
      <c r="E38" s="21">
        <f t="shared" si="14"/>
        <v>167377276.69999999</v>
      </c>
      <c r="F38" s="21">
        <f t="shared" si="14"/>
        <v>142360043.80000001</v>
      </c>
      <c r="G38" s="21">
        <f t="shared" si="14"/>
        <v>0</v>
      </c>
      <c r="H38" s="21">
        <f t="shared" si="14"/>
        <v>142360043.80000001</v>
      </c>
      <c r="I38" s="21">
        <f t="shared" si="14"/>
        <v>139380239.10000002</v>
      </c>
      <c r="J38" s="21">
        <f t="shared" si="14"/>
        <v>0</v>
      </c>
      <c r="K38" s="71">
        <f t="shared" si="14"/>
        <v>139380239.10000002</v>
      </c>
    </row>
    <row r="39" spans="1:11" ht="15" customHeight="1">
      <c r="A39" s="16" t="s">
        <v>15</v>
      </c>
      <c r="B39" s="6" t="s">
        <v>16</v>
      </c>
      <c r="C39" s="20">
        <f t="shared" si="14"/>
        <v>162532225</v>
      </c>
      <c r="D39" s="40">
        <f t="shared" si="14"/>
        <v>4845051.7</v>
      </c>
      <c r="E39" s="21">
        <f t="shared" si="14"/>
        <v>167377276.69999999</v>
      </c>
      <c r="F39" s="21">
        <f t="shared" si="14"/>
        <v>142360043.80000001</v>
      </c>
      <c r="G39" s="21">
        <f t="shared" si="14"/>
        <v>0</v>
      </c>
      <c r="H39" s="21">
        <f t="shared" si="14"/>
        <v>142360043.80000001</v>
      </c>
      <c r="I39" s="21">
        <f t="shared" si="14"/>
        <v>139380239.10000002</v>
      </c>
      <c r="J39" s="21">
        <f t="shared" si="14"/>
        <v>0</v>
      </c>
      <c r="K39" s="71">
        <f t="shared" si="14"/>
        <v>139380239.10000002</v>
      </c>
    </row>
    <row r="40" spans="1:11" ht="27" customHeight="1">
      <c r="A40" s="7" t="s">
        <v>42</v>
      </c>
      <c r="B40" s="6" t="s">
        <v>17</v>
      </c>
      <c r="C40" s="20">
        <v>162532225</v>
      </c>
      <c r="D40" s="40">
        <f>0+D20+D26+D46</f>
        <v>4845051.7</v>
      </c>
      <c r="E40" s="21">
        <f>C40+D40</f>
        <v>167377276.69999999</v>
      </c>
      <c r="F40" s="21">
        <v>142360043.80000001</v>
      </c>
      <c r="G40" s="40">
        <f>0+G20+G26+G46</f>
        <v>0</v>
      </c>
      <c r="H40" s="21">
        <f>F40+G40</f>
        <v>142360043.80000001</v>
      </c>
      <c r="I40" s="21">
        <v>139380239.10000002</v>
      </c>
      <c r="J40" s="40">
        <f>0+J20+J26+J46</f>
        <v>0</v>
      </c>
      <c r="K40" s="71">
        <f>I40+J40</f>
        <v>139380239.10000002</v>
      </c>
    </row>
    <row r="41" spans="1:11" ht="16.5" customHeight="1">
      <c r="A41" s="16" t="s">
        <v>18</v>
      </c>
      <c r="B41" s="6" t="s">
        <v>19</v>
      </c>
      <c r="C41" s="20">
        <f t="shared" ref="C41:K43" si="15">C42</f>
        <v>168409755.19999999</v>
      </c>
      <c r="D41" s="40">
        <f t="shared" si="15"/>
        <v>4845051.7</v>
      </c>
      <c r="E41" s="21">
        <f t="shared" si="15"/>
        <v>173254806.89999998</v>
      </c>
      <c r="F41" s="21">
        <f t="shared" si="15"/>
        <v>143133984.59999999</v>
      </c>
      <c r="G41" s="21">
        <f t="shared" si="15"/>
        <v>0</v>
      </c>
      <c r="H41" s="21">
        <f t="shared" si="15"/>
        <v>143133984.59999999</v>
      </c>
      <c r="I41" s="21">
        <f t="shared" si="15"/>
        <v>139380239.09999999</v>
      </c>
      <c r="J41" s="21">
        <f t="shared" si="15"/>
        <v>0</v>
      </c>
      <c r="K41" s="71">
        <f t="shared" si="15"/>
        <v>139380239.09999999</v>
      </c>
    </row>
    <row r="42" spans="1:11" ht="17.25" customHeight="1">
      <c r="A42" s="16" t="s">
        <v>20</v>
      </c>
      <c r="B42" s="6" t="s">
        <v>21</v>
      </c>
      <c r="C42" s="20">
        <f t="shared" si="15"/>
        <v>168409755.19999999</v>
      </c>
      <c r="D42" s="40">
        <f t="shared" si="15"/>
        <v>4845051.7</v>
      </c>
      <c r="E42" s="21">
        <f t="shared" si="15"/>
        <v>173254806.89999998</v>
      </c>
      <c r="F42" s="21">
        <f t="shared" si="15"/>
        <v>143133984.59999999</v>
      </c>
      <c r="G42" s="21">
        <f t="shared" si="15"/>
        <v>0</v>
      </c>
      <c r="H42" s="21">
        <f t="shared" si="15"/>
        <v>143133984.59999999</v>
      </c>
      <c r="I42" s="21">
        <f t="shared" si="15"/>
        <v>139380239.09999999</v>
      </c>
      <c r="J42" s="21">
        <f t="shared" si="15"/>
        <v>0</v>
      </c>
      <c r="K42" s="71">
        <f t="shared" si="15"/>
        <v>139380239.09999999</v>
      </c>
    </row>
    <row r="43" spans="1:11" ht="18" customHeight="1">
      <c r="A43" s="16" t="s">
        <v>22</v>
      </c>
      <c r="B43" s="6" t="s">
        <v>23</v>
      </c>
      <c r="C43" s="20">
        <f t="shared" si="15"/>
        <v>168409755.19999999</v>
      </c>
      <c r="D43" s="40">
        <f t="shared" si="15"/>
        <v>4845051.7</v>
      </c>
      <c r="E43" s="21">
        <f t="shared" si="15"/>
        <v>173254806.89999998</v>
      </c>
      <c r="F43" s="21">
        <f t="shared" si="15"/>
        <v>143133984.59999999</v>
      </c>
      <c r="G43" s="21">
        <f t="shared" si="15"/>
        <v>0</v>
      </c>
      <c r="H43" s="21">
        <f t="shared" si="15"/>
        <v>143133984.59999999</v>
      </c>
      <c r="I43" s="21">
        <f t="shared" si="15"/>
        <v>139380239.09999999</v>
      </c>
      <c r="J43" s="21">
        <f t="shared" si="15"/>
        <v>0</v>
      </c>
      <c r="K43" s="71">
        <f t="shared" si="15"/>
        <v>139380239.09999999</v>
      </c>
    </row>
    <row r="44" spans="1:11" ht="29.25" customHeight="1">
      <c r="A44" s="8" t="s">
        <v>43</v>
      </c>
      <c r="B44" s="9" t="s">
        <v>24</v>
      </c>
      <c r="C44" s="46">
        <v>168409755.19999999</v>
      </c>
      <c r="D44" s="50">
        <f>0+D22+D29+D49</f>
        <v>4845051.7</v>
      </c>
      <c r="E44" s="47">
        <f>C44+D44</f>
        <v>173254806.89999998</v>
      </c>
      <c r="F44" s="47">
        <v>143133984.59999999</v>
      </c>
      <c r="G44" s="50">
        <f>1732422.4+G22+G29+G49</f>
        <v>0</v>
      </c>
      <c r="H44" s="47">
        <f>F44+G44</f>
        <v>143133984.59999999</v>
      </c>
      <c r="I44" s="47">
        <v>139380239.09999999</v>
      </c>
      <c r="J44" s="50">
        <f>1732422.5+J22+J29+J49</f>
        <v>0</v>
      </c>
      <c r="K44" s="76">
        <f>I44+J44</f>
        <v>139380239.09999999</v>
      </c>
    </row>
    <row r="45" spans="1:11" ht="21.75" customHeight="1">
      <c r="A45" s="48" t="s">
        <v>25</v>
      </c>
      <c r="B45" s="53" t="s">
        <v>26</v>
      </c>
      <c r="C45" s="36">
        <f>C46+C49</f>
        <v>973718.1</v>
      </c>
      <c r="D45" s="54">
        <f t="shared" ref="D45:K45" si="16">D46+D49</f>
        <v>0</v>
      </c>
      <c r="E45" s="37">
        <f t="shared" si="16"/>
        <v>973718.1</v>
      </c>
      <c r="F45" s="49">
        <f t="shared" si="16"/>
        <v>0</v>
      </c>
      <c r="G45" s="49">
        <f t="shared" si="16"/>
        <v>0</v>
      </c>
      <c r="H45" s="49">
        <f t="shared" si="16"/>
        <v>0</v>
      </c>
      <c r="I45" s="49">
        <f t="shared" si="16"/>
        <v>0</v>
      </c>
      <c r="J45" s="49">
        <f t="shared" si="16"/>
        <v>0</v>
      </c>
      <c r="K45" s="77">
        <f t="shared" si="16"/>
        <v>0</v>
      </c>
    </row>
    <row r="46" spans="1:11" ht="31.5" customHeight="1">
      <c r="A46" s="14" t="s">
        <v>27</v>
      </c>
      <c r="B46" s="52" t="s">
        <v>28</v>
      </c>
      <c r="C46" s="31">
        <f t="shared" ref="C46:K47" si="17">C47</f>
        <v>1282495</v>
      </c>
      <c r="D46" s="39">
        <f t="shared" si="17"/>
        <v>0</v>
      </c>
      <c r="E46" s="32">
        <f t="shared" si="17"/>
        <v>1282495</v>
      </c>
      <c r="F46" s="32">
        <f t="shared" si="17"/>
        <v>0</v>
      </c>
      <c r="G46" s="32">
        <f t="shared" si="17"/>
        <v>0</v>
      </c>
      <c r="H46" s="32">
        <f t="shared" si="17"/>
        <v>0</v>
      </c>
      <c r="I46" s="32">
        <f t="shared" si="17"/>
        <v>0</v>
      </c>
      <c r="J46" s="32">
        <f t="shared" si="17"/>
        <v>0</v>
      </c>
      <c r="K46" s="70">
        <f t="shared" si="17"/>
        <v>0</v>
      </c>
    </row>
    <row r="47" spans="1:11" ht="34.5" customHeight="1">
      <c r="A47" s="19" t="s">
        <v>29</v>
      </c>
      <c r="B47" s="11" t="s">
        <v>30</v>
      </c>
      <c r="C47" s="20">
        <f t="shared" si="17"/>
        <v>1282495</v>
      </c>
      <c r="D47" s="40">
        <f t="shared" si="17"/>
        <v>0</v>
      </c>
      <c r="E47" s="21">
        <f t="shared" si="17"/>
        <v>1282495</v>
      </c>
      <c r="F47" s="21">
        <f t="shared" si="17"/>
        <v>0</v>
      </c>
      <c r="G47" s="21">
        <f t="shared" si="17"/>
        <v>0</v>
      </c>
      <c r="H47" s="21">
        <f t="shared" si="17"/>
        <v>0</v>
      </c>
      <c r="I47" s="21">
        <f t="shared" si="17"/>
        <v>0</v>
      </c>
      <c r="J47" s="21">
        <f t="shared" si="17"/>
        <v>0</v>
      </c>
      <c r="K47" s="71">
        <f t="shared" si="17"/>
        <v>0</v>
      </c>
    </row>
    <row r="48" spans="1:11" ht="30" customHeight="1">
      <c r="A48" s="8" t="s">
        <v>44</v>
      </c>
      <c r="B48" s="9" t="s">
        <v>31</v>
      </c>
      <c r="C48" s="46">
        <v>1282495</v>
      </c>
      <c r="D48" s="50"/>
      <c r="E48" s="47">
        <f>C48+D48</f>
        <v>1282495</v>
      </c>
      <c r="F48" s="47">
        <v>0</v>
      </c>
      <c r="G48" s="47"/>
      <c r="H48" s="47">
        <f>F48+G48</f>
        <v>0</v>
      </c>
      <c r="I48" s="47">
        <v>0</v>
      </c>
      <c r="J48" s="47"/>
      <c r="K48" s="76">
        <f>I48+J48</f>
        <v>0</v>
      </c>
    </row>
    <row r="49" spans="1:12" ht="30" customHeight="1">
      <c r="A49" s="29" t="s">
        <v>63</v>
      </c>
      <c r="B49" s="52" t="s">
        <v>64</v>
      </c>
      <c r="C49" s="62">
        <f>C50</f>
        <v>-308776.90000000002</v>
      </c>
      <c r="D49" s="63">
        <f t="shared" ref="D49:K50" si="18">D50</f>
        <v>0</v>
      </c>
      <c r="E49" s="64">
        <f t="shared" si="18"/>
        <v>-308776.90000000002</v>
      </c>
      <c r="F49" s="64">
        <f t="shared" si="18"/>
        <v>0</v>
      </c>
      <c r="G49" s="64">
        <f t="shared" si="18"/>
        <v>0</v>
      </c>
      <c r="H49" s="64">
        <f t="shared" si="18"/>
        <v>0</v>
      </c>
      <c r="I49" s="64">
        <f t="shared" si="18"/>
        <v>0</v>
      </c>
      <c r="J49" s="64">
        <f t="shared" si="18"/>
        <v>0</v>
      </c>
      <c r="K49" s="78">
        <f t="shared" si="18"/>
        <v>0</v>
      </c>
    </row>
    <row r="50" spans="1:12" ht="43.5" customHeight="1">
      <c r="A50" s="59" t="s">
        <v>65</v>
      </c>
      <c r="B50" s="60" t="s">
        <v>66</v>
      </c>
      <c r="C50" s="20">
        <f>C51</f>
        <v>-308776.90000000002</v>
      </c>
      <c r="D50" s="40">
        <f t="shared" si="18"/>
        <v>0</v>
      </c>
      <c r="E50" s="21">
        <f t="shared" si="18"/>
        <v>-308776.90000000002</v>
      </c>
      <c r="F50" s="21">
        <f t="shared" si="18"/>
        <v>0</v>
      </c>
      <c r="G50" s="21">
        <f t="shared" si="18"/>
        <v>0</v>
      </c>
      <c r="H50" s="21">
        <f t="shared" si="18"/>
        <v>0</v>
      </c>
      <c r="I50" s="21">
        <f t="shared" si="18"/>
        <v>0</v>
      </c>
      <c r="J50" s="21">
        <f t="shared" si="18"/>
        <v>0</v>
      </c>
      <c r="K50" s="71">
        <f t="shared" si="18"/>
        <v>0</v>
      </c>
    </row>
    <row r="51" spans="1:12" ht="30" customHeight="1">
      <c r="A51" s="8" t="s">
        <v>67</v>
      </c>
      <c r="B51" s="61" t="s">
        <v>68</v>
      </c>
      <c r="C51" s="20">
        <v>-308776.90000000002</v>
      </c>
      <c r="D51" s="40"/>
      <c r="E51" s="21">
        <f>C51+D51</f>
        <v>-308776.90000000002</v>
      </c>
      <c r="F51" s="21"/>
      <c r="G51" s="21"/>
      <c r="H51" s="21">
        <f>F51+G51</f>
        <v>0</v>
      </c>
      <c r="I51" s="21"/>
      <c r="J51" s="21"/>
      <c r="K51" s="71">
        <f>I51+J51</f>
        <v>0</v>
      </c>
    </row>
    <row r="52" spans="1:12" ht="25.5" customHeight="1">
      <c r="A52" s="1" t="s">
        <v>32</v>
      </c>
      <c r="B52" s="12"/>
      <c r="C52" s="36">
        <f>C19+C24+C36+C45</f>
        <v>18886076.29999999</v>
      </c>
      <c r="D52" s="37">
        <f>D19+D24+D36+D45</f>
        <v>2.3283064365386963E-10</v>
      </c>
      <c r="E52" s="37">
        <f>E19+E24+E36+E45</f>
        <v>18886076.29999999</v>
      </c>
      <c r="F52" s="37">
        <f t="shared" ref="F52:I52" si="19">F19+F24+F36+F45</f>
        <v>1457895.8999999836</v>
      </c>
      <c r="G52" s="37">
        <f>G19+G24+G36+G45</f>
        <v>1732422.4</v>
      </c>
      <c r="H52" s="37">
        <f>H19+H24+H36+H45</f>
        <v>3190318.2999999821</v>
      </c>
      <c r="I52" s="37">
        <f t="shared" si="19"/>
        <v>-75196.599999997765</v>
      </c>
      <c r="J52" s="37">
        <f>J19+J24+J36+J45</f>
        <v>1732422.5</v>
      </c>
      <c r="K52" s="79">
        <f>K19+K24+K36+K45</f>
        <v>1657225.8999999985</v>
      </c>
      <c r="L52" s="51" t="s">
        <v>70</v>
      </c>
    </row>
  </sheetData>
  <mergeCells count="8">
    <mergeCell ref="A12:K12"/>
    <mergeCell ref="A13:K13"/>
    <mergeCell ref="B15:B16"/>
    <mergeCell ref="A15:A16"/>
    <mergeCell ref="C15:K15"/>
    <mergeCell ref="C16:E16"/>
    <mergeCell ref="F16:H16"/>
    <mergeCell ref="I16:K16"/>
  </mergeCells>
  <phoneticPr fontId="1" type="noConversion"/>
  <pageMargins left="0.59055118110236227" right="0.39370078740157483" top="0.78740157480314965" bottom="0.78740157480314965" header="0.62992125984251968" footer="0.51181102362204722"/>
  <pageSetup paperSize="9" scale="8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2020-11-20T11:17:28Z</cp:lastPrinted>
  <dcterms:created xsi:type="dcterms:W3CDTF">1996-10-08T23:32:33Z</dcterms:created>
  <dcterms:modified xsi:type="dcterms:W3CDTF">2020-11-20T11:17:34Z</dcterms:modified>
</cp:coreProperties>
</file>