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Лист1!$7:$10</definedName>
    <definedName name="_xlnm.Print_Area" localSheetId="0">Лист1!$A$1:$L$44</definedName>
  </definedNames>
  <calcPr calcId="125725"/>
</workbook>
</file>

<file path=xl/calcChain.xml><?xml version="1.0" encoding="utf-8"?>
<calcChain xmlns="http://schemas.openxmlformats.org/spreadsheetml/2006/main">
  <c r="R38" i="9"/>
  <c r="R41"/>
  <c r="R42"/>
  <c r="E13"/>
  <c r="E12" s="1"/>
  <c r="R12" s="1"/>
  <c r="K43"/>
  <c r="K42" s="1"/>
  <c r="K41" s="1"/>
  <c r="H43"/>
  <c r="H42" s="1"/>
  <c r="H41" s="1"/>
  <c r="E43"/>
  <c r="E42" s="1"/>
  <c r="E41" s="1"/>
  <c r="J42"/>
  <c r="J41" s="1"/>
  <c r="I42"/>
  <c r="I41" s="1"/>
  <c r="G42"/>
  <c r="G41" s="1"/>
  <c r="F42"/>
  <c r="F41" s="1"/>
  <c r="D42"/>
  <c r="D41" s="1"/>
  <c r="C42"/>
  <c r="C41" s="1"/>
  <c r="K40"/>
  <c r="K39" s="1"/>
  <c r="K38" s="1"/>
  <c r="J39"/>
  <c r="J38" s="1"/>
  <c r="K27"/>
  <c r="K26"/>
  <c r="K25"/>
  <c r="K24"/>
  <c r="J23"/>
  <c r="J22" s="1"/>
  <c r="J21" s="1"/>
  <c r="K20"/>
  <c r="K23" s="1"/>
  <c r="J19"/>
  <c r="J18" s="1"/>
  <c r="K15"/>
  <c r="K14" s="1"/>
  <c r="J14"/>
  <c r="J36" s="1"/>
  <c r="K13"/>
  <c r="K12" s="1"/>
  <c r="J12"/>
  <c r="J32" s="1"/>
  <c r="H40"/>
  <c r="H39" s="1"/>
  <c r="H38" s="1"/>
  <c r="G39"/>
  <c r="G38" s="1"/>
  <c r="H27"/>
  <c r="H26"/>
  <c r="H25"/>
  <c r="H24"/>
  <c r="G23"/>
  <c r="G22" s="1"/>
  <c r="G21" s="1"/>
  <c r="H20"/>
  <c r="H23" s="1"/>
  <c r="G19"/>
  <c r="G18" s="1"/>
  <c r="H15"/>
  <c r="H14" s="1"/>
  <c r="G14"/>
  <c r="H13"/>
  <c r="H12" s="1"/>
  <c r="G12"/>
  <c r="E40"/>
  <c r="E39" s="1"/>
  <c r="E38" s="1"/>
  <c r="E25"/>
  <c r="R25" s="1"/>
  <c r="E26"/>
  <c r="R26" s="1"/>
  <c r="E27"/>
  <c r="R27" s="1"/>
  <c r="E24"/>
  <c r="R24" s="1"/>
  <c r="E20"/>
  <c r="E19" s="1"/>
  <c r="E18" s="1"/>
  <c r="R18" s="1"/>
  <c r="E15"/>
  <c r="E14" s="1"/>
  <c r="R14" s="1"/>
  <c r="D39"/>
  <c r="D38" s="1"/>
  <c r="D23"/>
  <c r="D22" s="1"/>
  <c r="D21" s="1"/>
  <c r="D19"/>
  <c r="D18" s="1"/>
  <c r="D14"/>
  <c r="I39"/>
  <c r="I38" s="1"/>
  <c r="F39"/>
  <c r="F38" s="1"/>
  <c r="I23"/>
  <c r="I22" s="1"/>
  <c r="I21" s="1"/>
  <c r="F23"/>
  <c r="F22" s="1"/>
  <c r="F21" s="1"/>
  <c r="I19"/>
  <c r="I18" s="1"/>
  <c r="F19"/>
  <c r="F18" s="1"/>
  <c r="F31" s="1"/>
  <c r="F30" s="1"/>
  <c r="F29" s="1"/>
  <c r="I14"/>
  <c r="F14"/>
  <c r="I12"/>
  <c r="F12"/>
  <c r="G36" l="1"/>
  <c r="R19"/>
  <c r="R43"/>
  <c r="R39"/>
  <c r="R20"/>
  <c r="R40"/>
  <c r="R15"/>
  <c r="R13"/>
  <c r="D36"/>
  <c r="D35" s="1"/>
  <c r="D34" s="1"/>
  <c r="D33" s="1"/>
  <c r="J35"/>
  <c r="J34" s="1"/>
  <c r="J33" s="1"/>
  <c r="F37"/>
  <c r="G37"/>
  <c r="G32"/>
  <c r="D12"/>
  <c r="D32" s="1"/>
  <c r="H37"/>
  <c r="J37"/>
  <c r="I37"/>
  <c r="K37"/>
  <c r="D37"/>
  <c r="E37"/>
  <c r="R37" s="1"/>
  <c r="E11"/>
  <c r="R11" s="1"/>
  <c r="K11"/>
  <c r="E23"/>
  <c r="R23" s="1"/>
  <c r="J11"/>
  <c r="H11"/>
  <c r="H22"/>
  <c r="H21" s="1"/>
  <c r="J17"/>
  <c r="G17"/>
  <c r="I35"/>
  <c r="I34" s="1"/>
  <c r="I33" s="1"/>
  <c r="F35"/>
  <c r="F34" s="1"/>
  <c r="F33" s="1"/>
  <c r="F28" s="1"/>
  <c r="G11"/>
  <c r="K22"/>
  <c r="K21" s="1"/>
  <c r="J16"/>
  <c r="K19"/>
  <c r="K18" s="1"/>
  <c r="G16"/>
  <c r="H19"/>
  <c r="H18" s="1"/>
  <c r="D16"/>
  <c r="D17"/>
  <c r="I17"/>
  <c r="I16"/>
  <c r="I11"/>
  <c r="F11"/>
  <c r="F17"/>
  <c r="F16"/>
  <c r="K36" l="1"/>
  <c r="K35" s="1"/>
  <c r="D31"/>
  <c r="D30" s="1"/>
  <c r="D29" s="1"/>
  <c r="D28" s="1"/>
  <c r="E22"/>
  <c r="R22" s="1"/>
  <c r="D11"/>
  <c r="K16"/>
  <c r="K17"/>
  <c r="K32"/>
  <c r="J31"/>
  <c r="J30" s="1"/>
  <c r="J29" s="1"/>
  <c r="J28" s="1"/>
  <c r="J44" s="1"/>
  <c r="G31"/>
  <c r="G30" s="1"/>
  <c r="G29" s="1"/>
  <c r="H32"/>
  <c r="H16"/>
  <c r="H17"/>
  <c r="G35"/>
  <c r="G34" s="1"/>
  <c r="G33" s="1"/>
  <c r="H36"/>
  <c r="I31"/>
  <c r="F44"/>
  <c r="E21" l="1"/>
  <c r="R21" s="1"/>
  <c r="D44"/>
  <c r="G28"/>
  <c r="G44" s="1"/>
  <c r="K34"/>
  <c r="H35"/>
  <c r="K31"/>
  <c r="H31"/>
  <c r="I30"/>
  <c r="C19"/>
  <c r="C23"/>
  <c r="E17" l="1"/>
  <c r="R17" s="1"/>
  <c r="E16"/>
  <c r="R16" s="1"/>
  <c r="K33"/>
  <c r="H34"/>
  <c r="K30"/>
  <c r="H30"/>
  <c r="C22"/>
  <c r="I29"/>
  <c r="C39"/>
  <c r="C18"/>
  <c r="C14"/>
  <c r="C12"/>
  <c r="H33" l="1"/>
  <c r="K29"/>
  <c r="H29"/>
  <c r="I28"/>
  <c r="C21"/>
  <c r="C38"/>
  <c r="C37" s="1"/>
  <c r="C11"/>
  <c r="K28" l="1"/>
  <c r="H28"/>
  <c r="C16"/>
  <c r="I44"/>
  <c r="E32"/>
  <c r="R32" s="1"/>
  <c r="E36"/>
  <c r="R36" s="1"/>
  <c r="C17"/>
  <c r="C35"/>
  <c r="E35" l="1"/>
  <c r="R35" s="1"/>
  <c r="E31"/>
  <c r="R31" s="1"/>
  <c r="K44"/>
  <c r="H44"/>
  <c r="C31"/>
  <c r="C34"/>
  <c r="E34" l="1"/>
  <c r="R34" s="1"/>
  <c r="E30"/>
  <c r="R30" s="1"/>
  <c r="C30"/>
  <c r="C33"/>
  <c r="E33" l="1"/>
  <c r="R33" s="1"/>
  <c r="E29"/>
  <c r="R29" s="1"/>
  <c r="C29"/>
  <c r="E28" l="1"/>
  <c r="R28" s="1"/>
  <c r="C28"/>
  <c r="E44" l="1"/>
  <c r="R44" s="1"/>
  <c r="C44"/>
</calcChain>
</file>

<file path=xl/sharedStrings.xml><?xml version="1.0" encoding="utf-8"?>
<sst xmlns="http://schemas.openxmlformats.org/spreadsheetml/2006/main" count="80" uniqueCount="74">
  <si>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</si>
  <si>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</si>
  <si>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</si>
  <si>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</si>
  <si>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</si>
  <si>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</si>
  <si>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</si>
  <si>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</si>
  <si>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</si>
  <si>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</si>
  <si>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</si>
  <si>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</si>
  <si>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</si>
  <si>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</si>
  <si>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</si>
  <si>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</si>
  <si>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</si>
  <si>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</si>
  <si>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</si>
  <si>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</si>
  <si>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</si>
  <si>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</si>
  <si>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</si>
  <si>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</si>
  <si>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</si>
  <si>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</si>
  <si>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</si>
  <si>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</si>
  <si>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</si>
  <si>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</si>
  <si>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</si>
  <si>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</si>
  <si>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</si>
  <si>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</si>
  <si>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</si>
  <si>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</si>
  <si>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</si>
  <si>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</si>
  <si>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</si>
  <si>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</si>
  <si>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</si>
  <si>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</si>
  <si>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</si>
  <si>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</si>
  <si>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</si>
  <si>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Сумма, 
 тыс. рублей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</si>
  <si>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</si>
  <si>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</si>
  <si>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2020 год</t>
  </si>
  <si>
    <t>2021 год</t>
  </si>
  <si>
    <t>2022 год</t>
  </si>
  <si>
    <t>Предлагаемые изменения</t>
  </si>
  <si>
    <t>Сумма с учетом предлагаемых изменений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</si>
  <si>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</si>
  <si>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</si>
  <si>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</si>
  <si>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</si>
  <si>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</si>
  <si>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</si>
  <si>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Утверждено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</si>
  <si>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</si>
  <si>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</si>
  <si>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</si>
  <si>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</si>
  <si>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</si>
  <si>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</si>
  <si>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"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</si>
  <si>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</si>
  <si>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</si>
  <si>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</si>
  <si>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</si>
  <si>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Предлагаемое изменение источников финансирования дефицита областного бюджета на 2020 год и на плановый период 2021 года и направлений профицита областного бюджета на плановый период 2022 года</t>
  </si>
  <si>
    <t>к пояснительной записке</t>
  </si>
  <si>
    <t>Приложение № 1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</si>
</sst>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5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1"/>
      <color rgb="FFFF0000"/>
      <name val="Arial Cyr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107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2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11" fillId="0" borderId="14" xfId="0" applyNumberFormat="1" applyFont="1" applyFill="1" applyBorder="1" applyAlignment="1">
      <alignment vertical="center"/>
    </xf>
    <xf numFmtId="164" fontId="11" fillId="0" borderId="15" xfId="0" applyNumberFormat="1" applyFont="1" applyFill="1" applyBorder="1" applyAlignment="1">
      <alignment vertical="center"/>
    </xf>
    <xf numFmtId="165" fontId="0" fillId="0" borderId="14" xfId="0" applyNumberFormat="1" applyFill="1" applyBorder="1" applyAlignment="1">
      <alignment vertical="center"/>
    </xf>
    <xf numFmtId="165" fontId="0" fillId="0" borderId="15" xfId="0" applyNumberFormat="1" applyFill="1" applyBorder="1" applyAlignment="1">
      <alignment vertical="center"/>
    </xf>
    <xf numFmtId="0" fontId="6" fillId="0" borderId="21" xfId="1" applyFont="1" applyFill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164" fontId="8" fillId="0" borderId="25" xfId="0" applyNumberFormat="1" applyFont="1" applyFill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164" fontId="0" fillId="0" borderId="32" xfId="0" applyNumberFormat="1" applyFill="1" applyBorder="1" applyAlignment="1">
      <alignment vertical="center"/>
    </xf>
    <xf numFmtId="164" fontId="8" fillId="0" borderId="28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164" fontId="8" fillId="0" borderId="35" xfId="0" applyNumberFormat="1" applyFont="1" applyFill="1" applyBorder="1" applyAlignment="1">
      <alignment vertical="center"/>
    </xf>
    <xf numFmtId="164" fontId="0" fillId="0" borderId="34" xfId="0" applyNumberFormat="1" applyFill="1" applyBorder="1" applyAlignment="1">
      <alignment vertical="center"/>
    </xf>
    <xf numFmtId="164" fontId="11" fillId="0" borderId="34" xfId="0" applyNumberFormat="1" applyFont="1" applyFill="1" applyBorder="1" applyAlignment="1">
      <alignment vertical="center"/>
    </xf>
    <xf numFmtId="165" fontId="0" fillId="0" borderId="34" xfId="0" applyNumberFormat="1" applyFill="1" applyBorder="1" applyAlignment="1">
      <alignment vertical="center"/>
    </xf>
    <xf numFmtId="164" fontId="0" fillId="0" borderId="36" xfId="0" applyNumberForma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0" fillId="0" borderId="18" xfId="0" applyNumberFormat="1" applyFill="1" applyBorder="1" applyAlignment="1">
      <alignment vertical="center"/>
    </xf>
    <xf numFmtId="164" fontId="0" fillId="0" borderId="19" xfId="0" applyNumberForma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164" fontId="8" fillId="0" borderId="38" xfId="0" applyNumberFormat="1" applyFont="1" applyFill="1" applyBorder="1" applyAlignment="1">
      <alignment vertical="center"/>
    </xf>
    <xf numFmtId="164" fontId="0" fillId="0" borderId="31" xfId="0" applyNumberFormat="1" applyFill="1" applyBorder="1" applyAlignment="1">
      <alignment vertical="center"/>
    </xf>
    <xf numFmtId="0" fontId="11" fillId="0" borderId="0" xfId="0" applyFont="1" applyFill="1"/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indent="1"/>
    </xf>
    <xf numFmtId="164" fontId="0" fillId="0" borderId="40" xfId="0" applyNumberFormat="1" applyFill="1" applyBorder="1" applyAlignment="1">
      <alignment vertical="center"/>
    </xf>
    <xf numFmtId="164" fontId="8" fillId="0" borderId="41" xfId="0" applyNumberFormat="1" applyFont="1" applyFill="1" applyBorder="1" applyAlignment="1">
      <alignment vertical="center"/>
    </xf>
    <xf numFmtId="49" fontId="12" fillId="0" borderId="43" xfId="0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164" fontId="0" fillId="0" borderId="25" xfId="0" applyNumberFormat="1" applyFill="1" applyBorder="1" applyAlignment="1">
      <alignment vertical="center"/>
    </xf>
    <xf numFmtId="164" fontId="0" fillId="0" borderId="35" xfId="0" applyNumberForma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49" fontId="12" fillId="0" borderId="42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164" fontId="0" fillId="0" borderId="33" xfId="0" applyNumberFormat="1" applyFill="1" applyBorder="1" applyAlignment="1">
      <alignment vertical="center"/>
    </xf>
    <xf numFmtId="164" fontId="8" fillId="0" borderId="37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vertical="center"/>
    </xf>
    <xf numFmtId="165" fontId="0" fillId="0" borderId="2" xfId="0" applyNumberFormat="1" applyFill="1" applyBorder="1" applyAlignment="1">
      <alignment vertical="center"/>
    </xf>
    <xf numFmtId="164" fontId="0" fillId="0" borderId="20" xfId="0" applyNumberFormat="1" applyFill="1" applyBorder="1" applyAlignment="1">
      <alignment vertical="center"/>
    </xf>
    <xf numFmtId="164" fontId="8" fillId="0" borderId="39" xfId="0" applyNumberFormat="1" applyFon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164" fontId="8" fillId="0" borderId="30" xfId="0" applyNumberFormat="1" applyFont="1" applyFill="1" applyBorder="1" applyAlignment="1">
      <alignment vertical="center"/>
    </xf>
    <xf numFmtId="164" fontId="0" fillId="0" borderId="0" xfId="0" applyNumberFormat="1" applyFill="1"/>
    <xf numFmtId="0" fontId="13" fillId="0" borderId="0" xfId="1" applyFont="1" applyFill="1" applyAlignment="1">
      <alignment horizontal="center" vertical="center" wrapText="1"/>
    </xf>
    <xf numFmtId="0" fontId="14" fillId="0" borderId="0" xfId="0" applyFont="1" applyFill="1" applyAlignment="1"/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/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9" xfId="0" applyFill="1" applyBorder="1" applyAlignment="1"/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12" fillId="0" borderId="4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64" fontId="8" fillId="0" borderId="45" xfId="0" applyNumberFormat="1" applyFont="1" applyFill="1" applyBorder="1" applyAlignment="1">
      <alignment vertical="center"/>
    </xf>
    <xf numFmtId="164" fontId="0" fillId="0" borderId="46" xfId="0" applyNumberFormat="1" applyFill="1" applyBorder="1" applyAlignment="1">
      <alignment vertical="center"/>
    </xf>
    <xf numFmtId="164" fontId="0" fillId="0" borderId="47" xfId="0" applyNumberFormat="1" applyFill="1" applyBorder="1" applyAlignment="1">
      <alignment vertical="center"/>
    </xf>
    <xf numFmtId="164" fontId="8" fillId="0" borderId="48" xfId="0" applyNumberFormat="1" applyFont="1" applyFill="1" applyBorder="1" applyAlignment="1">
      <alignment vertical="center"/>
    </xf>
    <xf numFmtId="164" fontId="11" fillId="0" borderId="46" xfId="0" applyNumberFormat="1" applyFont="1" applyFill="1" applyBorder="1" applyAlignment="1">
      <alignment vertical="center"/>
    </xf>
    <xf numFmtId="165" fontId="0" fillId="0" borderId="46" xfId="0" applyNumberFormat="1" applyFill="1" applyBorder="1" applyAlignment="1">
      <alignment vertical="center"/>
    </xf>
    <xf numFmtId="164" fontId="0" fillId="0" borderId="49" xfId="0" applyNumberFormat="1" applyFill="1" applyBorder="1" applyAlignment="1">
      <alignment vertical="center"/>
    </xf>
    <xf numFmtId="164" fontId="8" fillId="0" borderId="50" xfId="0" applyNumberFormat="1" applyFont="1" applyFill="1" applyBorder="1" applyAlignment="1">
      <alignment vertical="center"/>
    </xf>
    <xf numFmtId="164" fontId="0" fillId="0" borderId="45" xfId="0" applyNumberForma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51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zoomScaleNormal="100" zoomScaleSheetLayoutView="100" workbookViewId="0">
      <selection activeCell="E22" sqref="E22"/>
    </sheetView>
  </sheetViews>
  <sheetFormatPr defaultColWidth="9.140625" defaultRowHeight="12.75"/>
  <cols>
    <col min="1" max="1" width="78.7109375" style="2" customWidth="1"/>
    <col min="2" max="2" width="25.5703125" style="2" customWidth="1"/>
    <col min="3" max="3" width="16.5703125" style="2" customWidth="1"/>
    <col min="4" max="4" width="15.42578125" style="2" customWidth="1"/>
    <col min="5" max="8" width="16.85546875" style="2" customWidth="1"/>
    <col min="9" max="9" width="16" style="2" customWidth="1"/>
    <col min="10" max="10" width="15.28515625" style="2" customWidth="1"/>
    <col min="11" max="11" width="16.5703125" style="2" customWidth="1"/>
    <col min="12" max="12" width="1.140625" style="2" customWidth="1"/>
    <col min="13" max="15" width="9.140625" style="2"/>
    <col min="16" max="16" width="15.5703125" style="2" customWidth="1"/>
    <col min="17" max="17" width="9.140625" style="2"/>
    <col min="18" max="18" width="13" style="2" customWidth="1"/>
    <col min="19" max="16384" width="9.140625" style="2"/>
  </cols>
  <sheetData>
    <row r="1" spans="1:18">
      <c r="H1" s="66"/>
      <c r="I1" s="65"/>
      <c r="J1" s="51" t="s">
        <v>73</v>
      </c>
      <c r="K1" s="65"/>
    </row>
    <row r="2" spans="1:18">
      <c r="H2" s="13"/>
      <c r="I2" s="65"/>
      <c r="J2" s="51" t="s">
        <v>72</v>
      </c>
      <c r="K2" s="65"/>
    </row>
    <row r="3" spans="1:18">
      <c r="H3" s="67"/>
      <c r="I3" s="67"/>
      <c r="J3" s="67"/>
      <c r="K3" s="67"/>
    </row>
    <row r="4" spans="1:18" ht="15">
      <c r="A4" s="81"/>
      <c r="B4" s="81"/>
      <c r="C4" s="81"/>
      <c r="D4" s="81"/>
      <c r="E4" s="81"/>
      <c r="F4" s="81"/>
      <c r="G4" s="81"/>
      <c r="H4" s="81"/>
      <c r="I4" s="81"/>
      <c r="J4" s="82"/>
      <c r="K4" s="82"/>
    </row>
    <row r="5" spans="1:18" ht="36" customHeight="1">
      <c r="A5" s="83" t="s">
        <v>71</v>
      </c>
      <c r="B5" s="83"/>
      <c r="C5" s="83"/>
      <c r="D5" s="83"/>
      <c r="E5" s="83"/>
      <c r="F5" s="83"/>
      <c r="G5" s="83"/>
      <c r="H5" s="83"/>
      <c r="I5" s="83"/>
      <c r="J5" s="84"/>
      <c r="K5" s="84"/>
    </row>
    <row r="6" spans="1:18" ht="14.25" customHeight="1">
      <c r="A6" s="3"/>
      <c r="B6" s="3"/>
      <c r="C6" s="3"/>
      <c r="D6" s="4"/>
      <c r="E6" s="4"/>
      <c r="F6" s="4"/>
      <c r="G6" s="4"/>
      <c r="H6" s="4"/>
    </row>
    <row r="7" spans="1:18" ht="18.95" customHeight="1">
      <c r="A7" s="85" t="s">
        <v>0</v>
      </c>
      <c r="B7" s="85" t="s">
        <v>38</v>
      </c>
      <c r="C7" s="87" t="s">
        <v>45</v>
      </c>
      <c r="D7" s="88"/>
      <c r="E7" s="88"/>
      <c r="F7" s="88"/>
      <c r="G7" s="88"/>
      <c r="H7" s="88"/>
      <c r="I7" s="88"/>
      <c r="J7" s="89"/>
      <c r="K7" s="90"/>
    </row>
    <row r="8" spans="1:18" ht="25.5" customHeight="1">
      <c r="A8" s="86"/>
      <c r="B8" s="86"/>
      <c r="C8" s="91" t="s">
        <v>48</v>
      </c>
      <c r="D8" s="92"/>
      <c r="E8" s="92"/>
      <c r="F8" s="91" t="s">
        <v>49</v>
      </c>
      <c r="G8" s="92"/>
      <c r="H8" s="93"/>
      <c r="I8" s="92" t="s">
        <v>50</v>
      </c>
      <c r="J8" s="92"/>
      <c r="K8" s="93"/>
    </row>
    <row r="9" spans="1:18" ht="39.75" hidden="1" customHeight="1">
      <c r="A9" s="26"/>
      <c r="B9" s="26"/>
      <c r="C9" s="27" t="s">
        <v>59</v>
      </c>
      <c r="D9" s="58" t="s">
        <v>51</v>
      </c>
      <c r="E9" s="58" t="s">
        <v>52</v>
      </c>
      <c r="F9" s="27" t="s">
        <v>59</v>
      </c>
      <c r="G9" s="28" t="s">
        <v>51</v>
      </c>
      <c r="H9" s="68" t="s">
        <v>52</v>
      </c>
      <c r="I9" s="94" t="s">
        <v>59</v>
      </c>
      <c r="J9" s="28" t="s">
        <v>51</v>
      </c>
      <c r="K9" s="68" t="s">
        <v>52</v>
      </c>
    </row>
    <row r="10" spans="1:18">
      <c r="A10" s="5">
        <v>1</v>
      </c>
      <c r="B10" s="5">
        <v>2</v>
      </c>
      <c r="C10" s="33">
        <v>3</v>
      </c>
      <c r="D10" s="38">
        <v>4</v>
      </c>
      <c r="E10" s="38">
        <v>5</v>
      </c>
      <c r="F10" s="33">
        <v>6</v>
      </c>
      <c r="G10" s="34">
        <v>7</v>
      </c>
      <c r="H10" s="69">
        <v>8</v>
      </c>
      <c r="I10" s="95">
        <v>9</v>
      </c>
      <c r="J10" s="34">
        <v>10</v>
      </c>
      <c r="K10" s="69">
        <v>11</v>
      </c>
    </row>
    <row r="11" spans="1:18" ht="28.15" customHeight="1">
      <c r="A11" s="29" t="s">
        <v>1</v>
      </c>
      <c r="B11" s="30" t="s">
        <v>2</v>
      </c>
      <c r="C11" s="31">
        <f>C12-C14</f>
        <v>13189776.299999997</v>
      </c>
      <c r="D11" s="39">
        <f>D12-D14</f>
        <v>-1154948.2999999998</v>
      </c>
      <c r="E11" s="39">
        <f>E12-E14</f>
        <v>12034828</v>
      </c>
      <c r="F11" s="31">
        <f t="shared" ref="F11:I11" si="0">F12-F14</f>
        <v>2993851.6999999993</v>
      </c>
      <c r="G11" s="32">
        <f>G12-G14</f>
        <v>0</v>
      </c>
      <c r="H11" s="70">
        <f>H12-H14</f>
        <v>2993851.6999999993</v>
      </c>
      <c r="I11" s="96">
        <f t="shared" si="0"/>
        <v>2234700</v>
      </c>
      <c r="J11" s="32">
        <f>J12-J14</f>
        <v>0</v>
      </c>
      <c r="K11" s="70">
        <f>K12-K14</f>
        <v>2234700</v>
      </c>
      <c r="P11" s="32">
        <v>13189776.299999997</v>
      </c>
      <c r="R11" s="80">
        <f>E11-P11</f>
        <v>-1154948.299999997</v>
      </c>
    </row>
    <row r="12" spans="1:18" ht="21" customHeight="1">
      <c r="A12" s="16" t="s">
        <v>3</v>
      </c>
      <c r="B12" s="6" t="s">
        <v>4</v>
      </c>
      <c r="C12" s="20">
        <f>C13</f>
        <v>56889776.299999997</v>
      </c>
      <c r="D12" s="40">
        <f>D13</f>
        <v>4845051.7</v>
      </c>
      <c r="E12" s="40">
        <f>E13</f>
        <v>61734828</v>
      </c>
      <c r="F12" s="20">
        <f t="shared" ref="F12:I12" si="1">F13</f>
        <v>16093795.699999999</v>
      </c>
      <c r="G12" s="21">
        <f>G13</f>
        <v>0</v>
      </c>
      <c r="H12" s="71">
        <f>H13</f>
        <v>16093795.699999999</v>
      </c>
      <c r="I12" s="97">
        <f t="shared" si="1"/>
        <v>4734700</v>
      </c>
      <c r="J12" s="21">
        <f>J13</f>
        <v>0</v>
      </c>
      <c r="K12" s="71">
        <f>K13</f>
        <v>4734700</v>
      </c>
      <c r="P12" s="21">
        <v>56889776.299999997</v>
      </c>
      <c r="R12" s="2">
        <f t="shared" ref="R12:R44" si="2">E12-P12</f>
        <v>4845051.700000003</v>
      </c>
    </row>
    <row r="13" spans="1:18" ht="28.5" customHeight="1">
      <c r="A13" s="7" t="s">
        <v>39</v>
      </c>
      <c r="B13" s="6" t="s">
        <v>5</v>
      </c>
      <c r="C13" s="20">
        <v>56889776.299999997</v>
      </c>
      <c r="D13" s="40">
        <v>4845051.7</v>
      </c>
      <c r="E13" s="40">
        <f>C13+D13</f>
        <v>61734828</v>
      </c>
      <c r="F13" s="20">
        <v>16093795.699999999</v>
      </c>
      <c r="G13" s="21"/>
      <c r="H13" s="71">
        <f>F13+G13</f>
        <v>16093795.699999999</v>
      </c>
      <c r="I13" s="97">
        <v>4734700</v>
      </c>
      <c r="J13" s="21"/>
      <c r="K13" s="71">
        <f>I13+J13</f>
        <v>4734700</v>
      </c>
      <c r="P13" s="21">
        <v>56889776.299999997</v>
      </c>
      <c r="R13" s="2">
        <f t="shared" si="2"/>
        <v>4845051.700000003</v>
      </c>
    </row>
    <row r="14" spans="1:18" ht="30.75" customHeight="1">
      <c r="A14" s="16" t="s">
        <v>6</v>
      </c>
      <c r="B14" s="6" t="s">
        <v>7</v>
      </c>
      <c r="C14" s="20">
        <f>C15</f>
        <v>43700000</v>
      </c>
      <c r="D14" s="40">
        <f>D15</f>
        <v>6000000</v>
      </c>
      <c r="E14" s="40">
        <f>E15</f>
        <v>49700000</v>
      </c>
      <c r="F14" s="20">
        <f t="shared" ref="F14:I14" si="3">F15</f>
        <v>13099944</v>
      </c>
      <c r="G14" s="21">
        <f>G15</f>
        <v>0</v>
      </c>
      <c r="H14" s="71">
        <f>H15</f>
        <v>13099944</v>
      </c>
      <c r="I14" s="97">
        <f t="shared" si="3"/>
        <v>2500000</v>
      </c>
      <c r="J14" s="21">
        <f>J15</f>
        <v>0</v>
      </c>
      <c r="K14" s="71">
        <f>K15</f>
        <v>2500000</v>
      </c>
      <c r="P14" s="21">
        <v>43700000</v>
      </c>
      <c r="R14" s="2">
        <f t="shared" si="2"/>
        <v>6000000</v>
      </c>
    </row>
    <row r="15" spans="1:18" ht="30" customHeight="1">
      <c r="A15" s="55" t="s">
        <v>40</v>
      </c>
      <c r="B15" s="11" t="s">
        <v>8</v>
      </c>
      <c r="C15" s="43">
        <v>43700000</v>
      </c>
      <c r="D15" s="56">
        <v>6000000</v>
      </c>
      <c r="E15" s="56">
        <f>C15+D15</f>
        <v>49700000</v>
      </c>
      <c r="F15" s="43">
        <v>13099944</v>
      </c>
      <c r="G15" s="35"/>
      <c r="H15" s="72">
        <f>F15+G15</f>
        <v>13099944</v>
      </c>
      <c r="I15" s="98">
        <v>2500000</v>
      </c>
      <c r="J15" s="35"/>
      <c r="K15" s="72">
        <f>I15+J15</f>
        <v>2500000</v>
      </c>
      <c r="P15" s="35">
        <v>43700000</v>
      </c>
      <c r="R15" s="2">
        <f t="shared" si="2"/>
        <v>6000000</v>
      </c>
    </row>
    <row r="16" spans="1:18" ht="25.5" customHeight="1">
      <c r="A16" s="14" t="s">
        <v>53</v>
      </c>
      <c r="B16" s="17" t="s">
        <v>9</v>
      </c>
      <c r="C16" s="44">
        <f>C18-C21</f>
        <v>-1154948.2999999989</v>
      </c>
      <c r="D16" s="57">
        <f>D18-D21</f>
        <v>1154948.3</v>
      </c>
      <c r="E16" s="57">
        <f>E18-E21</f>
        <v>0</v>
      </c>
      <c r="F16" s="44">
        <f t="shared" ref="F16:I16" si="4">F18-F21</f>
        <v>-2309896.5999999978</v>
      </c>
      <c r="G16" s="45">
        <f>G18-G21</f>
        <v>1732422.4</v>
      </c>
      <c r="H16" s="73">
        <f>H18-H21</f>
        <v>-577474.19999999925</v>
      </c>
      <c r="I16" s="99">
        <f t="shared" si="4"/>
        <v>-2309896.5999999978</v>
      </c>
      <c r="J16" s="45">
        <f>J18-J21</f>
        <v>1732422.5</v>
      </c>
      <c r="K16" s="73">
        <f>K18-K21</f>
        <v>-577474.10000000149</v>
      </c>
      <c r="P16" s="45">
        <v>-1154948.2999999989</v>
      </c>
      <c r="R16" s="2">
        <f t="shared" si="2"/>
        <v>1154948.2999999989</v>
      </c>
    </row>
    <row r="17" spans="1:18" ht="32.25" customHeight="1">
      <c r="A17" s="16" t="s">
        <v>54</v>
      </c>
      <c r="B17" s="6" t="s">
        <v>33</v>
      </c>
      <c r="C17" s="22">
        <f>C18-C21</f>
        <v>-1154948.2999999989</v>
      </c>
      <c r="D17" s="41">
        <f>D18-D21</f>
        <v>1154948.3</v>
      </c>
      <c r="E17" s="41">
        <f>E18-E21</f>
        <v>0</v>
      </c>
      <c r="F17" s="22">
        <f t="shared" ref="F17:I17" si="5">F18-F21</f>
        <v>-2309896.5999999978</v>
      </c>
      <c r="G17" s="23">
        <f>G18-G21</f>
        <v>1732422.4</v>
      </c>
      <c r="H17" s="74">
        <f>H18-H21</f>
        <v>-577474.19999999925</v>
      </c>
      <c r="I17" s="100">
        <f t="shared" si="5"/>
        <v>-2309896.5999999978</v>
      </c>
      <c r="J17" s="23">
        <f>J18-J21</f>
        <v>1732422.5</v>
      </c>
      <c r="K17" s="74">
        <f>K18-K21</f>
        <v>-577474.10000000149</v>
      </c>
      <c r="P17" s="23">
        <v>-1154948.2999999989</v>
      </c>
      <c r="R17" s="2">
        <f t="shared" si="2"/>
        <v>1154948.2999999989</v>
      </c>
    </row>
    <row r="18" spans="1:18" ht="33" customHeight="1">
      <c r="A18" s="16" t="s">
        <v>55</v>
      </c>
      <c r="B18" s="6" t="s">
        <v>34</v>
      </c>
      <c r="C18" s="20">
        <f t="shared" ref="C18:E19" si="6">C19</f>
        <v>12987985</v>
      </c>
      <c r="D18" s="40">
        <f t="shared" si="6"/>
        <v>0</v>
      </c>
      <c r="E18" s="40">
        <f t="shared" si="6"/>
        <v>12987985</v>
      </c>
      <c r="F18" s="20">
        <f t="shared" ref="F18:I19" si="7">F19</f>
        <v>27944558.5</v>
      </c>
      <c r="G18" s="21">
        <f>G19</f>
        <v>0</v>
      </c>
      <c r="H18" s="71">
        <f>H19</f>
        <v>27944558.5</v>
      </c>
      <c r="I18" s="97">
        <f t="shared" si="7"/>
        <v>30343515.100000001</v>
      </c>
      <c r="J18" s="21">
        <f>J19</f>
        <v>0</v>
      </c>
      <c r="K18" s="71">
        <f>K19</f>
        <v>30343515.100000001</v>
      </c>
      <c r="P18" s="21">
        <v>12987985</v>
      </c>
      <c r="R18" s="2">
        <f t="shared" si="2"/>
        <v>0</v>
      </c>
    </row>
    <row r="19" spans="1:18" ht="30.75" customHeight="1">
      <c r="A19" s="7" t="s">
        <v>56</v>
      </c>
      <c r="B19" s="6" t="s">
        <v>35</v>
      </c>
      <c r="C19" s="20">
        <f t="shared" si="6"/>
        <v>12987985</v>
      </c>
      <c r="D19" s="40">
        <f t="shared" si="6"/>
        <v>0</v>
      </c>
      <c r="E19" s="40">
        <f t="shared" si="6"/>
        <v>12987985</v>
      </c>
      <c r="F19" s="20">
        <f t="shared" si="7"/>
        <v>27944558.5</v>
      </c>
      <c r="G19" s="21">
        <f>G20</f>
        <v>0</v>
      </c>
      <c r="H19" s="71">
        <f>H20</f>
        <v>27944558.5</v>
      </c>
      <c r="I19" s="97">
        <f t="shared" si="7"/>
        <v>30343515.100000001</v>
      </c>
      <c r="J19" s="21">
        <f>J20</f>
        <v>0</v>
      </c>
      <c r="K19" s="71">
        <f>K20</f>
        <v>30343515.100000001</v>
      </c>
      <c r="P19" s="21">
        <v>12987985</v>
      </c>
      <c r="R19" s="2">
        <f t="shared" si="2"/>
        <v>0</v>
      </c>
    </row>
    <row r="20" spans="1:18" ht="30" customHeight="1">
      <c r="A20" s="10" t="s">
        <v>46</v>
      </c>
      <c r="B20" s="6"/>
      <c r="C20" s="20">
        <v>12987985</v>
      </c>
      <c r="D20" s="40"/>
      <c r="E20" s="40">
        <f>C20+D20</f>
        <v>12987985</v>
      </c>
      <c r="F20" s="20">
        <v>27944558.5</v>
      </c>
      <c r="G20" s="21"/>
      <c r="H20" s="71">
        <f>F20+G20</f>
        <v>27944558.5</v>
      </c>
      <c r="I20" s="97">
        <v>30343515.100000001</v>
      </c>
      <c r="J20" s="21"/>
      <c r="K20" s="71">
        <f>I20+J20</f>
        <v>30343515.100000001</v>
      </c>
      <c r="P20" s="21">
        <v>12987985</v>
      </c>
      <c r="R20" s="2">
        <f t="shared" si="2"/>
        <v>0</v>
      </c>
    </row>
    <row r="21" spans="1:18" ht="30.75" customHeight="1">
      <c r="A21" s="16" t="s">
        <v>57</v>
      </c>
      <c r="B21" s="6" t="s">
        <v>36</v>
      </c>
      <c r="C21" s="20">
        <f>C22</f>
        <v>14142933.299999999</v>
      </c>
      <c r="D21" s="40">
        <f>D22</f>
        <v>-1154948.3</v>
      </c>
      <c r="E21" s="40">
        <f>E22</f>
        <v>12987985</v>
      </c>
      <c r="F21" s="20">
        <f t="shared" ref="F21:I21" si="8">F22</f>
        <v>30254455.099999998</v>
      </c>
      <c r="G21" s="21">
        <f>G22</f>
        <v>-1732422.4</v>
      </c>
      <c r="H21" s="71">
        <f>H22</f>
        <v>28522032.699999999</v>
      </c>
      <c r="I21" s="97">
        <f t="shared" si="8"/>
        <v>32653411.699999999</v>
      </c>
      <c r="J21" s="21">
        <f>J22</f>
        <v>-1732422.5</v>
      </c>
      <c r="K21" s="71">
        <f>K22</f>
        <v>30920989.200000003</v>
      </c>
      <c r="P21" s="21">
        <v>14142933.299999999</v>
      </c>
      <c r="R21" s="2">
        <f t="shared" si="2"/>
        <v>-1154948.2999999989</v>
      </c>
    </row>
    <row r="22" spans="1:18" ht="31.5" customHeight="1">
      <c r="A22" s="7" t="s">
        <v>58</v>
      </c>
      <c r="B22" s="6" t="s">
        <v>37</v>
      </c>
      <c r="C22" s="20">
        <f>C23+C24+C25+C26+C27</f>
        <v>14142933.299999999</v>
      </c>
      <c r="D22" s="40">
        <f>D23+D24+D25+D26+D27</f>
        <v>-1154948.3</v>
      </c>
      <c r="E22" s="40">
        <f>E23+E24+E25+E26+E27</f>
        <v>12987985</v>
      </c>
      <c r="F22" s="20">
        <f t="shared" ref="F22:I22" si="9">F23+F24+F25+F26+F27</f>
        <v>30254455.099999998</v>
      </c>
      <c r="G22" s="21">
        <f>G23+G24+G25+G26+G27</f>
        <v>-1732422.4</v>
      </c>
      <c r="H22" s="71">
        <f>H23+H24+H25+H26+H27</f>
        <v>28522032.699999999</v>
      </c>
      <c r="I22" s="97">
        <f t="shared" si="9"/>
        <v>32653411.699999999</v>
      </c>
      <c r="J22" s="21">
        <f>J23+J24+J25+J26+J27</f>
        <v>-1732422.5</v>
      </c>
      <c r="K22" s="71">
        <f>K23+K24+K25+K26+K27</f>
        <v>30920989.200000003</v>
      </c>
      <c r="P22" s="21">
        <v>14142933.299999999</v>
      </c>
      <c r="R22" s="2">
        <f t="shared" si="2"/>
        <v>-1154948.2999999989</v>
      </c>
    </row>
    <row r="23" spans="1:18" s="51" customFormat="1" ht="30" customHeight="1">
      <c r="A23" s="10" t="s">
        <v>47</v>
      </c>
      <c r="B23" s="6"/>
      <c r="C23" s="22">
        <f>C20</f>
        <v>12987985</v>
      </c>
      <c r="D23" s="41">
        <f>D20</f>
        <v>0</v>
      </c>
      <c r="E23" s="41">
        <f>E20</f>
        <v>12987985</v>
      </c>
      <c r="F23" s="22">
        <f t="shared" ref="F23:I23" si="10">F20</f>
        <v>27944558.5</v>
      </c>
      <c r="G23" s="23">
        <f>G20</f>
        <v>0</v>
      </c>
      <c r="H23" s="74">
        <f>H20</f>
        <v>27944558.5</v>
      </c>
      <c r="I23" s="100">
        <f t="shared" si="10"/>
        <v>30343515.100000001</v>
      </c>
      <c r="J23" s="23">
        <f>J20</f>
        <v>0</v>
      </c>
      <c r="K23" s="74">
        <f>K20</f>
        <v>30343515.100000001</v>
      </c>
      <c r="P23" s="23">
        <v>12987985</v>
      </c>
      <c r="R23" s="51">
        <f t="shared" si="2"/>
        <v>0</v>
      </c>
    </row>
    <row r="24" spans="1:18" ht="69.75" customHeight="1">
      <c r="A24" s="10" t="s">
        <v>67</v>
      </c>
      <c r="B24" s="6"/>
      <c r="C24" s="24">
        <v>30000</v>
      </c>
      <c r="D24" s="42">
        <v>-30000</v>
      </c>
      <c r="E24" s="42">
        <f>C24+D24</f>
        <v>0</v>
      </c>
      <c r="F24" s="24">
        <v>60000</v>
      </c>
      <c r="G24" s="25">
        <v>-45000</v>
      </c>
      <c r="H24" s="75">
        <f>F24+G24</f>
        <v>15000</v>
      </c>
      <c r="I24" s="101">
        <v>60000</v>
      </c>
      <c r="J24" s="25">
        <v>-45000</v>
      </c>
      <c r="K24" s="75">
        <f>I24+J24</f>
        <v>15000</v>
      </c>
      <c r="P24" s="25">
        <v>30000</v>
      </c>
      <c r="R24" s="2">
        <f t="shared" si="2"/>
        <v>-30000</v>
      </c>
    </row>
    <row r="25" spans="1:18" ht="68.25" customHeight="1">
      <c r="A25" s="10" t="s">
        <v>68</v>
      </c>
      <c r="B25" s="6"/>
      <c r="C25" s="24">
        <v>507648.4</v>
      </c>
      <c r="D25" s="42">
        <v>-507648.4</v>
      </c>
      <c r="E25" s="42">
        <f t="shared" ref="E25:E27" si="11">C25+D25</f>
        <v>0</v>
      </c>
      <c r="F25" s="24">
        <v>1015296.8</v>
      </c>
      <c r="G25" s="25">
        <v>-761472.6</v>
      </c>
      <c r="H25" s="75">
        <f t="shared" ref="H25:H27" si="12">F25+G25</f>
        <v>253824.20000000007</v>
      </c>
      <c r="I25" s="101">
        <v>1015296.8</v>
      </c>
      <c r="J25" s="25">
        <v>-761472.6</v>
      </c>
      <c r="K25" s="75">
        <f t="shared" ref="K25:K27" si="13">I25+J25</f>
        <v>253824.20000000007</v>
      </c>
      <c r="P25" s="25">
        <v>507648.4</v>
      </c>
      <c r="R25" s="2">
        <f t="shared" si="2"/>
        <v>-507648.4</v>
      </c>
    </row>
    <row r="26" spans="1:18" ht="72" customHeight="1">
      <c r="A26" s="10" t="s">
        <v>69</v>
      </c>
      <c r="B26" s="6"/>
      <c r="C26" s="24">
        <v>579939.19999999995</v>
      </c>
      <c r="D26" s="42">
        <v>-579939.19999999995</v>
      </c>
      <c r="E26" s="42">
        <f t="shared" si="11"/>
        <v>0</v>
      </c>
      <c r="F26" s="24">
        <v>1159878.3999999999</v>
      </c>
      <c r="G26" s="25">
        <v>-869908.8</v>
      </c>
      <c r="H26" s="75">
        <f t="shared" si="12"/>
        <v>289969.59999999986</v>
      </c>
      <c r="I26" s="101">
        <v>1159878.3999999999</v>
      </c>
      <c r="J26" s="25">
        <v>-869908.8</v>
      </c>
      <c r="K26" s="75">
        <f t="shared" si="13"/>
        <v>289969.59999999986</v>
      </c>
      <c r="P26" s="25">
        <v>579939.19999999995</v>
      </c>
      <c r="R26" s="2">
        <f t="shared" si="2"/>
        <v>-579939.19999999995</v>
      </c>
    </row>
    <row r="27" spans="1:18" ht="67.5" customHeight="1">
      <c r="A27" s="10" t="s">
        <v>70</v>
      </c>
      <c r="B27" s="6"/>
      <c r="C27" s="46">
        <v>37360.699999999997</v>
      </c>
      <c r="D27" s="50">
        <v>-37360.699999999997</v>
      </c>
      <c r="E27" s="50">
        <f t="shared" si="11"/>
        <v>0</v>
      </c>
      <c r="F27" s="46">
        <v>74721.399999999994</v>
      </c>
      <c r="G27" s="47">
        <v>-56041</v>
      </c>
      <c r="H27" s="76">
        <f t="shared" si="12"/>
        <v>18680.399999999994</v>
      </c>
      <c r="I27" s="102">
        <v>74721.399999999994</v>
      </c>
      <c r="J27" s="47">
        <v>-56041.1</v>
      </c>
      <c r="K27" s="76">
        <f t="shared" si="13"/>
        <v>18680.299999999996</v>
      </c>
      <c r="P27" s="47">
        <v>37360.699999999997</v>
      </c>
      <c r="R27" s="2">
        <f t="shared" si="2"/>
        <v>-37360.699999999997</v>
      </c>
    </row>
    <row r="28" spans="1:18" ht="23.25" customHeight="1">
      <c r="A28" s="14" t="s">
        <v>41</v>
      </c>
      <c r="B28" s="15" t="s">
        <v>10</v>
      </c>
      <c r="C28" s="31">
        <f>C33-C29</f>
        <v>5877530.1999999881</v>
      </c>
      <c r="D28" s="39">
        <f>D33-D29</f>
        <v>0</v>
      </c>
      <c r="E28" s="39">
        <f>E33-E29</f>
        <v>5877530.1999999881</v>
      </c>
      <c r="F28" s="31">
        <f t="shared" ref="F28:I28" si="14">F33-F29</f>
        <v>773940.79999998212</v>
      </c>
      <c r="G28" s="32">
        <f>G33-G29</f>
        <v>0</v>
      </c>
      <c r="H28" s="70">
        <f>H33-H29</f>
        <v>773940.79999998212</v>
      </c>
      <c r="I28" s="96">
        <f t="shared" si="14"/>
        <v>0</v>
      </c>
      <c r="J28" s="32">
        <f>J33-J29</f>
        <v>0</v>
      </c>
      <c r="K28" s="70">
        <f>K33-K29</f>
        <v>0</v>
      </c>
      <c r="P28" s="32">
        <v>5877530.1999999881</v>
      </c>
      <c r="R28" s="2">
        <f t="shared" si="2"/>
        <v>0</v>
      </c>
    </row>
    <row r="29" spans="1:18" ht="15.75" customHeight="1">
      <c r="A29" s="16" t="s">
        <v>11</v>
      </c>
      <c r="B29" s="18" t="s">
        <v>12</v>
      </c>
      <c r="C29" s="20">
        <f t="shared" ref="C29:K31" si="15">C30</f>
        <v>162532225</v>
      </c>
      <c r="D29" s="40">
        <f t="shared" si="15"/>
        <v>4845051.7</v>
      </c>
      <c r="E29" s="40">
        <f t="shared" si="15"/>
        <v>167377276.69999999</v>
      </c>
      <c r="F29" s="20">
        <f t="shared" si="15"/>
        <v>142360043.80000001</v>
      </c>
      <c r="G29" s="21">
        <f t="shared" si="15"/>
        <v>0</v>
      </c>
      <c r="H29" s="71">
        <f t="shared" si="15"/>
        <v>142360043.80000001</v>
      </c>
      <c r="I29" s="97">
        <f t="shared" si="15"/>
        <v>139380239.10000002</v>
      </c>
      <c r="J29" s="21">
        <f t="shared" si="15"/>
        <v>0</v>
      </c>
      <c r="K29" s="71">
        <f t="shared" si="15"/>
        <v>139380239.10000002</v>
      </c>
      <c r="P29" s="21">
        <v>162532225</v>
      </c>
      <c r="R29" s="2">
        <f t="shared" si="2"/>
        <v>4845051.6999999881</v>
      </c>
    </row>
    <row r="30" spans="1:18" ht="16.5" customHeight="1">
      <c r="A30" s="16" t="s">
        <v>13</v>
      </c>
      <c r="B30" s="6" t="s">
        <v>14</v>
      </c>
      <c r="C30" s="20">
        <f t="shared" si="15"/>
        <v>162532225</v>
      </c>
      <c r="D30" s="40">
        <f t="shared" si="15"/>
        <v>4845051.7</v>
      </c>
      <c r="E30" s="40">
        <f t="shared" si="15"/>
        <v>167377276.69999999</v>
      </c>
      <c r="F30" s="20">
        <f t="shared" si="15"/>
        <v>142360043.80000001</v>
      </c>
      <c r="G30" s="21">
        <f t="shared" si="15"/>
        <v>0</v>
      </c>
      <c r="H30" s="71">
        <f t="shared" si="15"/>
        <v>142360043.80000001</v>
      </c>
      <c r="I30" s="97">
        <f t="shared" si="15"/>
        <v>139380239.10000002</v>
      </c>
      <c r="J30" s="21">
        <f t="shared" si="15"/>
        <v>0</v>
      </c>
      <c r="K30" s="71">
        <f t="shared" si="15"/>
        <v>139380239.10000002</v>
      </c>
      <c r="P30" s="21">
        <v>162532225</v>
      </c>
      <c r="R30" s="2">
        <f t="shared" si="2"/>
        <v>4845051.6999999881</v>
      </c>
    </row>
    <row r="31" spans="1:18" ht="15" customHeight="1">
      <c r="A31" s="16" t="s">
        <v>15</v>
      </c>
      <c r="B31" s="6" t="s">
        <v>16</v>
      </c>
      <c r="C31" s="20">
        <f t="shared" si="15"/>
        <v>162532225</v>
      </c>
      <c r="D31" s="40">
        <f t="shared" si="15"/>
        <v>4845051.7</v>
      </c>
      <c r="E31" s="40">
        <f t="shared" si="15"/>
        <v>167377276.69999999</v>
      </c>
      <c r="F31" s="20">
        <f t="shared" si="15"/>
        <v>142360043.80000001</v>
      </c>
      <c r="G31" s="21">
        <f t="shared" si="15"/>
        <v>0</v>
      </c>
      <c r="H31" s="71">
        <f t="shared" si="15"/>
        <v>142360043.80000001</v>
      </c>
      <c r="I31" s="97">
        <f t="shared" si="15"/>
        <v>139380239.10000002</v>
      </c>
      <c r="J31" s="21">
        <f t="shared" si="15"/>
        <v>0</v>
      </c>
      <c r="K31" s="71">
        <f t="shared" si="15"/>
        <v>139380239.10000002</v>
      </c>
      <c r="P31" s="21">
        <v>162532225</v>
      </c>
      <c r="R31" s="2">
        <f t="shared" si="2"/>
        <v>4845051.6999999881</v>
      </c>
    </row>
    <row r="32" spans="1:18" ht="27" customHeight="1">
      <c r="A32" s="7" t="s">
        <v>42</v>
      </c>
      <c r="B32" s="6" t="s">
        <v>17</v>
      </c>
      <c r="C32" s="20">
        <v>162532225</v>
      </c>
      <c r="D32" s="40">
        <f>0+D12+D18+D38</f>
        <v>4845051.7</v>
      </c>
      <c r="E32" s="40">
        <f>C32+D32</f>
        <v>167377276.69999999</v>
      </c>
      <c r="F32" s="20">
        <v>142360043.80000001</v>
      </c>
      <c r="G32" s="40">
        <f>0+G12+G18+G38</f>
        <v>0</v>
      </c>
      <c r="H32" s="71">
        <f>F32+G32</f>
        <v>142360043.80000001</v>
      </c>
      <c r="I32" s="97">
        <v>139380239.10000002</v>
      </c>
      <c r="J32" s="40">
        <f>0+J12+J18+J38</f>
        <v>0</v>
      </c>
      <c r="K32" s="71">
        <f>I32+J32</f>
        <v>139380239.10000002</v>
      </c>
      <c r="P32" s="21">
        <v>162532225</v>
      </c>
      <c r="R32" s="2">
        <f t="shared" si="2"/>
        <v>4845051.6999999881</v>
      </c>
    </row>
    <row r="33" spans="1:18" ht="16.5" customHeight="1">
      <c r="A33" s="16" t="s">
        <v>18</v>
      </c>
      <c r="B33" s="6" t="s">
        <v>19</v>
      </c>
      <c r="C33" s="20">
        <f t="shared" ref="C33:K35" si="16">C34</f>
        <v>168409755.19999999</v>
      </c>
      <c r="D33" s="40">
        <f t="shared" si="16"/>
        <v>4845051.7</v>
      </c>
      <c r="E33" s="40">
        <f t="shared" si="16"/>
        <v>173254806.89999998</v>
      </c>
      <c r="F33" s="20">
        <f t="shared" si="16"/>
        <v>143133984.59999999</v>
      </c>
      <c r="G33" s="21">
        <f t="shared" si="16"/>
        <v>0</v>
      </c>
      <c r="H33" s="71">
        <f t="shared" si="16"/>
        <v>143133984.59999999</v>
      </c>
      <c r="I33" s="97">
        <f t="shared" si="16"/>
        <v>139380239.09999999</v>
      </c>
      <c r="J33" s="21">
        <f t="shared" si="16"/>
        <v>0</v>
      </c>
      <c r="K33" s="71">
        <f t="shared" si="16"/>
        <v>139380239.09999999</v>
      </c>
      <c r="P33" s="21">
        <v>168409755.19999999</v>
      </c>
      <c r="R33" s="2">
        <f t="shared" si="2"/>
        <v>4845051.6999999881</v>
      </c>
    </row>
    <row r="34" spans="1:18" ht="17.25" customHeight="1">
      <c r="A34" s="16" t="s">
        <v>20</v>
      </c>
      <c r="B34" s="6" t="s">
        <v>21</v>
      </c>
      <c r="C34" s="20">
        <f t="shared" si="16"/>
        <v>168409755.19999999</v>
      </c>
      <c r="D34" s="40">
        <f t="shared" si="16"/>
        <v>4845051.7</v>
      </c>
      <c r="E34" s="40">
        <f t="shared" si="16"/>
        <v>173254806.89999998</v>
      </c>
      <c r="F34" s="20">
        <f t="shared" si="16"/>
        <v>143133984.59999999</v>
      </c>
      <c r="G34" s="21">
        <f t="shared" si="16"/>
        <v>0</v>
      </c>
      <c r="H34" s="71">
        <f t="shared" si="16"/>
        <v>143133984.59999999</v>
      </c>
      <c r="I34" s="97">
        <f t="shared" si="16"/>
        <v>139380239.09999999</v>
      </c>
      <c r="J34" s="21">
        <f t="shared" si="16"/>
        <v>0</v>
      </c>
      <c r="K34" s="71">
        <f t="shared" si="16"/>
        <v>139380239.09999999</v>
      </c>
      <c r="P34" s="21">
        <v>168409755.19999999</v>
      </c>
      <c r="R34" s="2">
        <f t="shared" si="2"/>
        <v>4845051.6999999881</v>
      </c>
    </row>
    <row r="35" spans="1:18" ht="18" customHeight="1">
      <c r="A35" s="16" t="s">
        <v>22</v>
      </c>
      <c r="B35" s="6" t="s">
        <v>23</v>
      </c>
      <c r="C35" s="20">
        <f t="shared" si="16"/>
        <v>168409755.19999999</v>
      </c>
      <c r="D35" s="40">
        <f t="shared" si="16"/>
        <v>4845051.7</v>
      </c>
      <c r="E35" s="40">
        <f t="shared" si="16"/>
        <v>173254806.89999998</v>
      </c>
      <c r="F35" s="20">
        <f t="shared" si="16"/>
        <v>143133984.59999999</v>
      </c>
      <c r="G35" s="21">
        <f t="shared" si="16"/>
        <v>0</v>
      </c>
      <c r="H35" s="71">
        <f t="shared" si="16"/>
        <v>143133984.59999999</v>
      </c>
      <c r="I35" s="97">
        <f t="shared" si="16"/>
        <v>139380239.09999999</v>
      </c>
      <c r="J35" s="21">
        <f t="shared" si="16"/>
        <v>0</v>
      </c>
      <c r="K35" s="71">
        <f t="shared" si="16"/>
        <v>139380239.09999999</v>
      </c>
      <c r="P35" s="21">
        <v>168409755.19999999</v>
      </c>
      <c r="R35" s="2">
        <f t="shared" si="2"/>
        <v>4845051.6999999881</v>
      </c>
    </row>
    <row r="36" spans="1:18" ht="29.25" customHeight="1">
      <c r="A36" s="8" t="s">
        <v>43</v>
      </c>
      <c r="B36" s="9" t="s">
        <v>24</v>
      </c>
      <c r="C36" s="46">
        <v>168409755.19999999</v>
      </c>
      <c r="D36" s="50">
        <f>0+D14+D21+D41</f>
        <v>4845051.7</v>
      </c>
      <c r="E36" s="50">
        <f>C36+D36</f>
        <v>173254806.89999998</v>
      </c>
      <c r="F36" s="46">
        <v>143133984.59999999</v>
      </c>
      <c r="G36" s="50">
        <f>1732422.4+G14+G21+G41</f>
        <v>0</v>
      </c>
      <c r="H36" s="76">
        <f>F36+G36</f>
        <v>143133984.59999999</v>
      </c>
      <c r="I36" s="102">
        <v>139380239.09999999</v>
      </c>
      <c r="J36" s="50">
        <f>1732422.5+J14+J21+J41</f>
        <v>0</v>
      </c>
      <c r="K36" s="76">
        <f>I36+J36</f>
        <v>139380239.09999999</v>
      </c>
      <c r="P36" s="47">
        <v>168409755.19999999</v>
      </c>
      <c r="R36" s="2">
        <f t="shared" si="2"/>
        <v>4845051.6999999881</v>
      </c>
    </row>
    <row r="37" spans="1:18" ht="21.75" customHeight="1">
      <c r="A37" s="48" t="s">
        <v>25</v>
      </c>
      <c r="B37" s="53" t="s">
        <v>26</v>
      </c>
      <c r="C37" s="36">
        <f>C38+C41</f>
        <v>973718.1</v>
      </c>
      <c r="D37" s="54">
        <f t="shared" ref="D37:K37" si="17">D38+D41</f>
        <v>0</v>
      </c>
      <c r="E37" s="54">
        <f t="shared" si="17"/>
        <v>973718.1</v>
      </c>
      <c r="F37" s="106">
        <f t="shared" si="17"/>
        <v>0</v>
      </c>
      <c r="G37" s="49">
        <f t="shared" si="17"/>
        <v>0</v>
      </c>
      <c r="H37" s="77">
        <f t="shared" si="17"/>
        <v>0</v>
      </c>
      <c r="I37" s="103">
        <f t="shared" si="17"/>
        <v>0</v>
      </c>
      <c r="J37" s="49">
        <f t="shared" si="17"/>
        <v>0</v>
      </c>
      <c r="K37" s="77">
        <f t="shared" si="17"/>
        <v>0</v>
      </c>
      <c r="P37" s="37">
        <v>973718.1</v>
      </c>
      <c r="R37" s="2">
        <f t="shared" si="2"/>
        <v>0</v>
      </c>
    </row>
    <row r="38" spans="1:18" ht="31.5" customHeight="1">
      <c r="A38" s="14" t="s">
        <v>27</v>
      </c>
      <c r="B38" s="52" t="s">
        <v>28</v>
      </c>
      <c r="C38" s="31">
        <f t="shared" ref="C38:K39" si="18">C39</f>
        <v>1282495</v>
      </c>
      <c r="D38" s="39">
        <f t="shared" si="18"/>
        <v>0</v>
      </c>
      <c r="E38" s="39">
        <f t="shared" si="18"/>
        <v>1282495</v>
      </c>
      <c r="F38" s="31">
        <f t="shared" si="18"/>
        <v>0</v>
      </c>
      <c r="G38" s="32">
        <f t="shared" si="18"/>
        <v>0</v>
      </c>
      <c r="H38" s="70">
        <f t="shared" si="18"/>
        <v>0</v>
      </c>
      <c r="I38" s="96">
        <f t="shared" si="18"/>
        <v>0</v>
      </c>
      <c r="J38" s="32">
        <f t="shared" si="18"/>
        <v>0</v>
      </c>
      <c r="K38" s="70">
        <f t="shared" si="18"/>
        <v>0</v>
      </c>
      <c r="P38" s="32">
        <v>1282495</v>
      </c>
      <c r="R38" s="2">
        <f t="shared" si="2"/>
        <v>0</v>
      </c>
    </row>
    <row r="39" spans="1:18" ht="34.5" customHeight="1">
      <c r="A39" s="19" t="s">
        <v>29</v>
      </c>
      <c r="B39" s="11" t="s">
        <v>30</v>
      </c>
      <c r="C39" s="20">
        <f t="shared" si="18"/>
        <v>1282495</v>
      </c>
      <c r="D39" s="40">
        <f t="shared" si="18"/>
        <v>0</v>
      </c>
      <c r="E39" s="40">
        <f t="shared" si="18"/>
        <v>1282495</v>
      </c>
      <c r="F39" s="20">
        <f t="shared" si="18"/>
        <v>0</v>
      </c>
      <c r="G39" s="21">
        <f t="shared" si="18"/>
        <v>0</v>
      </c>
      <c r="H39" s="71">
        <f t="shared" si="18"/>
        <v>0</v>
      </c>
      <c r="I39" s="97">
        <f t="shared" si="18"/>
        <v>0</v>
      </c>
      <c r="J39" s="21">
        <f t="shared" si="18"/>
        <v>0</v>
      </c>
      <c r="K39" s="71">
        <f t="shared" si="18"/>
        <v>0</v>
      </c>
      <c r="P39" s="21">
        <v>1282495</v>
      </c>
      <c r="R39" s="2">
        <f t="shared" si="2"/>
        <v>0</v>
      </c>
    </row>
    <row r="40" spans="1:18" ht="30" customHeight="1">
      <c r="A40" s="8" t="s">
        <v>44</v>
      </c>
      <c r="B40" s="9" t="s">
        <v>31</v>
      </c>
      <c r="C40" s="46">
        <v>1282495</v>
      </c>
      <c r="D40" s="50"/>
      <c r="E40" s="50">
        <f>C40+D40</f>
        <v>1282495</v>
      </c>
      <c r="F40" s="46">
        <v>0</v>
      </c>
      <c r="G40" s="47"/>
      <c r="H40" s="76">
        <f>F40+G40</f>
        <v>0</v>
      </c>
      <c r="I40" s="102">
        <v>0</v>
      </c>
      <c r="J40" s="47"/>
      <c r="K40" s="76">
        <f>I40+J40</f>
        <v>0</v>
      </c>
      <c r="P40" s="47">
        <v>1282495</v>
      </c>
      <c r="R40" s="2">
        <f t="shared" si="2"/>
        <v>0</v>
      </c>
    </row>
    <row r="41" spans="1:18" ht="30" customHeight="1">
      <c r="A41" s="29" t="s">
        <v>60</v>
      </c>
      <c r="B41" s="52" t="s">
        <v>61</v>
      </c>
      <c r="C41" s="62">
        <f>C42</f>
        <v>-308776.90000000002</v>
      </c>
      <c r="D41" s="63">
        <f t="shared" ref="D41:K42" si="19">D42</f>
        <v>0</v>
      </c>
      <c r="E41" s="63">
        <f t="shared" si="19"/>
        <v>-308776.90000000002</v>
      </c>
      <c r="F41" s="62">
        <f t="shared" si="19"/>
        <v>0</v>
      </c>
      <c r="G41" s="64">
        <f t="shared" si="19"/>
        <v>0</v>
      </c>
      <c r="H41" s="78">
        <f t="shared" si="19"/>
        <v>0</v>
      </c>
      <c r="I41" s="104">
        <f t="shared" si="19"/>
        <v>0</v>
      </c>
      <c r="J41" s="64">
        <f t="shared" si="19"/>
        <v>0</v>
      </c>
      <c r="K41" s="78">
        <f t="shared" si="19"/>
        <v>0</v>
      </c>
      <c r="P41" s="64">
        <v>-308776.90000000002</v>
      </c>
      <c r="R41" s="2">
        <f t="shared" si="2"/>
        <v>0</v>
      </c>
    </row>
    <row r="42" spans="1:18" ht="43.5" customHeight="1">
      <c r="A42" s="59" t="s">
        <v>62</v>
      </c>
      <c r="B42" s="60" t="s">
        <v>63</v>
      </c>
      <c r="C42" s="20">
        <f>C43</f>
        <v>-308776.90000000002</v>
      </c>
      <c r="D42" s="40">
        <f t="shared" si="19"/>
        <v>0</v>
      </c>
      <c r="E42" s="40">
        <f t="shared" si="19"/>
        <v>-308776.90000000002</v>
      </c>
      <c r="F42" s="20">
        <f t="shared" si="19"/>
        <v>0</v>
      </c>
      <c r="G42" s="21">
        <f t="shared" si="19"/>
        <v>0</v>
      </c>
      <c r="H42" s="71">
        <f t="shared" si="19"/>
        <v>0</v>
      </c>
      <c r="I42" s="97">
        <f t="shared" si="19"/>
        <v>0</v>
      </c>
      <c r="J42" s="21">
        <f t="shared" si="19"/>
        <v>0</v>
      </c>
      <c r="K42" s="71">
        <f t="shared" si="19"/>
        <v>0</v>
      </c>
      <c r="P42" s="21">
        <v>-308776.90000000002</v>
      </c>
      <c r="R42" s="2">
        <f t="shared" si="2"/>
        <v>0</v>
      </c>
    </row>
    <row r="43" spans="1:18" ht="30" customHeight="1">
      <c r="A43" s="8" t="s">
        <v>64</v>
      </c>
      <c r="B43" s="61" t="s">
        <v>65</v>
      </c>
      <c r="C43" s="20">
        <v>-308776.90000000002</v>
      </c>
      <c r="D43" s="40"/>
      <c r="E43" s="40">
        <f>C43+D43</f>
        <v>-308776.90000000002</v>
      </c>
      <c r="F43" s="20"/>
      <c r="G43" s="21"/>
      <c r="H43" s="71">
        <f>F43+G43</f>
        <v>0</v>
      </c>
      <c r="I43" s="97"/>
      <c r="J43" s="21"/>
      <c r="K43" s="71">
        <f>I43+J43</f>
        <v>0</v>
      </c>
      <c r="P43" s="21">
        <v>-308776.90000000002</v>
      </c>
      <c r="R43" s="2">
        <f t="shared" si="2"/>
        <v>0</v>
      </c>
    </row>
    <row r="44" spans="1:18" ht="25.5" customHeight="1">
      <c r="A44" s="1" t="s">
        <v>32</v>
      </c>
      <c r="B44" s="12"/>
      <c r="C44" s="36">
        <f>C11+C16+C28+C37</f>
        <v>18886076.29999999</v>
      </c>
      <c r="D44" s="37">
        <f>D11+D16+D28+D37</f>
        <v>2.3283064365386963E-10</v>
      </c>
      <c r="E44" s="54">
        <f>E11+E16+E28+E37</f>
        <v>18886076.29999999</v>
      </c>
      <c r="F44" s="36">
        <f t="shared" ref="F44:I44" si="20">F11+F16+F28+F37</f>
        <v>1457895.8999999836</v>
      </c>
      <c r="G44" s="37">
        <f>G11+G16+G28+G37</f>
        <v>1732422.4</v>
      </c>
      <c r="H44" s="79">
        <f>H11+H16+H28+H37</f>
        <v>3190318.2999999821</v>
      </c>
      <c r="I44" s="105">
        <f t="shared" si="20"/>
        <v>-75196.599999997765</v>
      </c>
      <c r="J44" s="37">
        <f>J11+J16+J28+J37</f>
        <v>1732422.5</v>
      </c>
      <c r="K44" s="79">
        <f>K11+K16+K28+K37</f>
        <v>1657225.8999999985</v>
      </c>
      <c r="L44" s="51" t="s">
        <v>66</v>
      </c>
      <c r="P44" s="37">
        <v>18886076.29999999</v>
      </c>
      <c r="R44" s="2">
        <f t="shared" si="2"/>
        <v>0</v>
      </c>
    </row>
  </sheetData>
  <mergeCells count="8">
    <mergeCell ref="A4:K4"/>
    <mergeCell ref="A5:K5"/>
    <mergeCell ref="B7:B8"/>
    <mergeCell ref="A7:A8"/>
    <mergeCell ref="C7:K7"/>
    <mergeCell ref="C8:E8"/>
    <mergeCell ref="F8:H8"/>
    <mergeCell ref="I8:K8"/>
  </mergeCells>
  <phoneticPr fontId="1" type="noConversion"/>
  <pageMargins left="0.59055118110236227" right="0.39370078740157483" top="0.78740157480314965" bottom="0.78740157480314965" header="0.62992125984251968" footer="0.51181102362204722"/>
  <pageSetup paperSize="9" scale="55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2020-11-20T11:16:26Z</cp:lastPrinted>
  <dcterms:created xsi:type="dcterms:W3CDTF">1996-10-08T23:32:33Z</dcterms:created>
  <dcterms:modified xsi:type="dcterms:W3CDTF">2020-11-20T11:17:38Z</dcterms:modified>
</cp:coreProperties>
</file>