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СВОД_1ГПП" sheetId="1" r:id="rId1"/>
  </sheets>
  <definedNames>
    <definedName name="_xlnm.Print_Titles" localSheetId="0">СВОД_1ГПП!$A:$B</definedName>
  </definedNames>
  <calcPr calcId="125725"/>
</workbook>
</file>

<file path=xl/calcChain.xml><?xml version="1.0" encoding="utf-8"?>
<calcChain xmlns="http://schemas.openxmlformats.org/spreadsheetml/2006/main">
  <c r="D12" i="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11"/>
  <c r="H12" l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1"/>
  <c r="Z10" l="1"/>
  <c r="AB5" l="1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11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AA10"/>
  <c r="U36"/>
  <c r="R36" s="1"/>
  <c r="Q36"/>
  <c r="Q10" s="1"/>
  <c r="P36"/>
  <c r="O36"/>
  <c r="E36" s="1"/>
  <c r="N36"/>
  <c r="M36"/>
  <c r="L36"/>
  <c r="K36"/>
  <c r="J36"/>
  <c r="J10" s="1"/>
  <c r="I36"/>
  <c r="G35"/>
  <c r="F35"/>
  <c r="E35"/>
  <c r="C35" s="1"/>
  <c r="G34"/>
  <c r="E34"/>
  <c r="G33"/>
  <c r="F33"/>
  <c r="E33"/>
  <c r="G32"/>
  <c r="E32"/>
  <c r="G31"/>
  <c r="F31"/>
  <c r="E31"/>
  <c r="G30"/>
  <c r="E30"/>
  <c r="G29"/>
  <c r="F29"/>
  <c r="E29"/>
  <c r="G28"/>
  <c r="E28"/>
  <c r="G27"/>
  <c r="F27"/>
  <c r="E27"/>
  <c r="C27" s="1"/>
  <c r="G26"/>
  <c r="E26"/>
  <c r="G25"/>
  <c r="F25"/>
  <c r="E25"/>
  <c r="G24"/>
  <c r="E24"/>
  <c r="G23"/>
  <c r="F23"/>
  <c r="E23"/>
  <c r="G22"/>
  <c r="E22"/>
  <c r="G21"/>
  <c r="F21"/>
  <c r="E21"/>
  <c r="G20"/>
  <c r="E20"/>
  <c r="G19"/>
  <c r="F19"/>
  <c r="E19"/>
  <c r="C19" s="1"/>
  <c r="G18"/>
  <c r="E18"/>
  <c r="G17"/>
  <c r="F17"/>
  <c r="E17"/>
  <c r="G16"/>
  <c r="E16"/>
  <c r="G15"/>
  <c r="F15"/>
  <c r="E15"/>
  <c r="G14"/>
  <c r="E14"/>
  <c r="G13"/>
  <c r="F13"/>
  <c r="E13"/>
  <c r="G12"/>
  <c r="E12"/>
  <c r="Y10"/>
  <c r="X10"/>
  <c r="W10"/>
  <c r="T10"/>
  <c r="S10"/>
  <c r="P10"/>
  <c r="O10"/>
  <c r="G11"/>
  <c r="L10"/>
  <c r="K10"/>
  <c r="E11"/>
  <c r="I10" l="1"/>
  <c r="D36"/>
  <c r="H36"/>
  <c r="H10" s="1"/>
  <c r="M10"/>
  <c r="C13"/>
  <c r="AB13" s="1"/>
  <c r="C21"/>
  <c r="AB21" s="1"/>
  <c r="C29"/>
  <c r="C15"/>
  <c r="AB15" s="1"/>
  <c r="C23"/>
  <c r="C31"/>
  <c r="AB31" s="1"/>
  <c r="C17"/>
  <c r="C25"/>
  <c r="C33"/>
  <c r="G36"/>
  <c r="G10" s="1"/>
  <c r="AB23"/>
  <c r="U10"/>
  <c r="E10"/>
  <c r="AB17"/>
  <c r="AB19"/>
  <c r="AB25"/>
  <c r="AB27"/>
  <c r="AB29"/>
  <c r="AB33"/>
  <c r="AB35"/>
  <c r="N10"/>
  <c r="R10"/>
  <c r="V10"/>
  <c r="F11"/>
  <c r="C11" s="1"/>
  <c r="AB11" s="1"/>
  <c r="F12"/>
  <c r="F14"/>
  <c r="F16"/>
  <c r="C16" s="1"/>
  <c r="AB16" s="1"/>
  <c r="F18"/>
  <c r="F20"/>
  <c r="C20" s="1"/>
  <c r="F22"/>
  <c r="C22" s="1"/>
  <c r="F24"/>
  <c r="C24" s="1"/>
  <c r="AB24" s="1"/>
  <c r="F26"/>
  <c r="F28"/>
  <c r="F30"/>
  <c r="C30" s="1"/>
  <c r="AB30" s="1"/>
  <c r="F32"/>
  <c r="C32" s="1"/>
  <c r="F34"/>
  <c r="F36"/>
  <c r="C26" l="1"/>
  <c r="AB26" s="1"/>
  <c r="C36"/>
  <c r="AB36" s="1"/>
  <c r="AB12"/>
  <c r="C28"/>
  <c r="AB28" s="1"/>
  <c r="C12"/>
  <c r="AB20"/>
  <c r="AB22"/>
  <c r="C34"/>
  <c r="AB34" s="1"/>
  <c r="C18"/>
  <c r="AB18" s="1"/>
  <c r="C14"/>
  <c r="AB14" s="1"/>
  <c r="AB32"/>
  <c r="D10"/>
  <c r="F10"/>
  <c r="C10" l="1"/>
  <c r="AB10"/>
</calcChain>
</file>

<file path=xl/sharedStrings.xml><?xml version="1.0" encoding="utf-8"?>
<sst xmlns="http://schemas.openxmlformats.org/spreadsheetml/2006/main" count="114" uniqueCount="71">
  <si>
    <t>Наименование муниципального образования</t>
  </si>
  <si>
    <t>Объем субвенций на реализацию основных общеобразовательных программ (руб.)</t>
  </si>
  <si>
    <t>Объем субвенций на предоставление образования детям-инвалидам (руб.)</t>
  </si>
  <si>
    <t>Объем субвенций на дошкольное образование (руб.)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</si>
  <si>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</si>
  <si>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</si>
  <si>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</si>
  <si>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</si>
  <si>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</si>
  <si>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</si>
  <si>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</si>
  <si>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</si>
  <si>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</si>
  <si>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</si>
  <si>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</si>
  <si>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</si>
  <si>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</si>
  <si>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</si>
  <si>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1.04</t>
  </si>
  <si>
    <t>МО "Виноградовский муниципальный район"</t>
  </si>
  <si>
    <t>1.05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</si>
  <si>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</si>
  <si>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</si>
  <si>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</si>
  <si>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</si>
  <si>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</si>
  <si>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</si>
  <si>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</si>
  <si>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</si>
  <si>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</si>
  <si>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</si>
  <si>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</si>
  <si>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</si>
  <si>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</si>
  <si>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</si>
  <si>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</si>
  <si>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</si>
  <si>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</si>
  <si>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</si>
  <si>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</si>
  <si>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</si>
  <si>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</si>
  <si>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</si>
  <si>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</si>
  <si>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</si>
  <si>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</si>
  <si>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</si>
  <si>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</si>
  <si>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</si>
  <si>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</si>
  <si>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</si>
  <si>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</si>
  <si>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</si>
  <si>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</si>
  <si>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</si>
  <si>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</si>
  <si>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</si>
  <si>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</si>
  <si>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</si>
  <si>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</si>
  <si>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</si>
  <si>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</si>
  <si>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</si>
  <si>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Объем субвенций на общее образование (руб.)</t>
  </si>
  <si>
    <t>Объем субвенций на предоставление дополнительного образования в учреждениях структуре школ (руб.)</t>
  </si>
  <si>
    <t>Свод 2022 год</t>
  </si>
  <si>
    <t>Распределение субвенций бюджетам муниципальных образований Архангельской области на реализацию образовательных программ на 2022 год</t>
  </si>
  <si>
    <t xml:space="preserve">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</t>
  </si>
  <si>
    <t>корректировка</t>
  </si>
  <si>
    <t>МО "Вилегодский муниципальный округ"</t>
  </si>
  <si>
    <t>МО "Каргопольский муниципальный округ"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</si>
</sst>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</numFmts>
  <fonts count="10">
    <font>
      <sz val="11"/>
      <name val="Calibri"/>
      <family val="2"/>
      <scheme val="minor"/>
    </font>
    <font>
      <b/>
      <sz val="12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</font>
    <font>
      <sz val="8"/>
      <name val="Times New Roman"/>
      <charset val="204"/>
    </font>
    <font>
      <sz val="8"/>
      <color theme="1"/>
      <name val="Times New Roman"/>
    </font>
    <font>
      <b/>
      <sz val="11"/>
      <name val="Times New Roman"/>
      <charset val="204"/>
    </font>
    <font>
      <b/>
      <sz val="11"/>
      <color theme="1"/>
      <name val="Times New Roman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/>
    </xf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164" fontId="0" fillId="0" borderId="2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4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view="pageBreakPreview" zoomScale="78" zoomScaleSheetLayoutView="78" workbookViewId="0">
      <selection activeCell="B1" sqref="B1"/>
    </sheetView>
  </sheetViews>
  <sheetFormatPr defaultRowHeight="15"/>
  <cols>
    <col min="1" max="1" width="7.42578125" style="2" customWidth="1"/>
    <col min="2" max="2" width="44.140625" style="2" customWidth="1"/>
    <col min="3" max="3" width="21.28515625" style="2" customWidth="1"/>
    <col min="4" max="25" width="18.7109375" style="2" customWidth="1"/>
    <col min="26" max="26" width="31" style="2" customWidth="1"/>
    <col min="27" max="27" width="18.7109375" style="2" hidden="1" customWidth="1"/>
    <col min="28" max="28" width="18.7109375" style="2" customWidth="1"/>
    <col min="29" max="16384" width="9.140625" style="2"/>
  </cols>
  <sheetData>
    <row r="1" spans="1:28" ht="45.75" customHeight="1">
      <c r="C1" s="14" t="s">
        <v>66</v>
      </c>
      <c r="D1" s="15"/>
      <c r="E1" s="15"/>
      <c r="F1" s="15"/>
      <c r="G1" s="15"/>
      <c r="H1" s="12"/>
      <c r="I1" s="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8" ht="15.75">
      <c r="A2" s="1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8" ht="5.25" customHeight="1"/>
    <row r="4" spans="1:28" ht="6" customHeight="1"/>
    <row r="5" spans="1:28" ht="15" customHeight="1">
      <c r="A5" s="16" t="s">
        <v>0</v>
      </c>
      <c r="B5" s="16"/>
      <c r="C5" s="20" t="s">
        <v>1</v>
      </c>
      <c r="D5" s="21"/>
      <c r="E5" s="21"/>
      <c r="F5" s="21"/>
      <c r="G5" s="22"/>
      <c r="H5" s="20" t="s">
        <v>63</v>
      </c>
      <c r="I5" s="21"/>
      <c r="J5" s="21"/>
      <c r="K5" s="21"/>
      <c r="L5" s="22"/>
      <c r="M5" s="27" t="s">
        <v>2</v>
      </c>
      <c r="N5" s="27"/>
      <c r="O5" s="27"/>
      <c r="P5" s="27"/>
      <c r="Q5" s="27"/>
      <c r="R5" s="27" t="s">
        <v>64</v>
      </c>
      <c r="S5" s="27"/>
      <c r="T5" s="27"/>
      <c r="U5" s="27"/>
      <c r="V5" s="26" t="s">
        <v>3</v>
      </c>
      <c r="W5" s="26"/>
      <c r="X5" s="26"/>
      <c r="Y5" s="26"/>
      <c r="Z5" s="28" t="s">
        <v>67</v>
      </c>
      <c r="AA5" s="30" t="s">
        <v>68</v>
      </c>
      <c r="AB5" s="19" t="str">
        <f>CONCATENATE("Итого общий размер субвенции на ","2020" + 2," год, тыс. рублей")</f>
        <v>Итого общий размер субвенции на 2022 год, тыс. рублей</v>
      </c>
    </row>
    <row r="6" spans="1:28" ht="85.5" customHeight="1">
      <c r="A6" s="16"/>
      <c r="B6" s="16"/>
      <c r="C6" s="23"/>
      <c r="D6" s="24"/>
      <c r="E6" s="24"/>
      <c r="F6" s="24"/>
      <c r="G6" s="25"/>
      <c r="H6" s="23"/>
      <c r="I6" s="24"/>
      <c r="J6" s="24"/>
      <c r="K6" s="24"/>
      <c r="L6" s="25"/>
      <c r="M6" s="27"/>
      <c r="N6" s="27"/>
      <c r="O6" s="27"/>
      <c r="P6" s="27"/>
      <c r="Q6" s="27"/>
      <c r="R6" s="27"/>
      <c r="S6" s="27"/>
      <c r="T6" s="27"/>
      <c r="U6" s="27"/>
      <c r="V6" s="26"/>
      <c r="W6" s="26"/>
      <c r="X6" s="26"/>
      <c r="Y6" s="26"/>
      <c r="Z6" s="29"/>
      <c r="AA6" s="31"/>
      <c r="AB6" s="19"/>
    </row>
    <row r="7" spans="1:28" ht="25.5">
      <c r="A7" s="16"/>
      <c r="B7" s="16"/>
      <c r="C7" s="3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3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3" t="s">
        <v>4</v>
      </c>
      <c r="N7" s="4" t="s">
        <v>5</v>
      </c>
      <c r="O7" s="4" t="s">
        <v>6</v>
      </c>
      <c r="P7" s="4" t="s">
        <v>7</v>
      </c>
      <c r="Q7" s="4" t="s">
        <v>8</v>
      </c>
      <c r="R7" s="3" t="s">
        <v>4</v>
      </c>
      <c r="S7" s="4" t="s">
        <v>5</v>
      </c>
      <c r="T7" s="4" t="s">
        <v>6</v>
      </c>
      <c r="U7" s="4" t="s">
        <v>7</v>
      </c>
      <c r="V7" s="3" t="s">
        <v>4</v>
      </c>
      <c r="W7" s="4" t="s">
        <v>5</v>
      </c>
      <c r="X7" s="4" t="s">
        <v>6</v>
      </c>
      <c r="Y7" s="4" t="s">
        <v>7</v>
      </c>
      <c r="Z7" s="4" t="s">
        <v>5</v>
      </c>
      <c r="AA7" s="32"/>
      <c r="AB7" s="19"/>
    </row>
    <row r="8" spans="1:28">
      <c r="A8" s="18">
        <v>1</v>
      </c>
      <c r="B8" s="18"/>
      <c r="C8" s="5" t="s">
        <v>9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  <c r="Z8" s="5">
        <v>25</v>
      </c>
      <c r="AA8" s="5">
        <v>26</v>
      </c>
      <c r="AB8" s="5">
        <v>27</v>
      </c>
    </row>
    <row r="9" spans="1:28">
      <c r="A9" s="18"/>
      <c r="B9" s="18"/>
      <c r="C9" s="5" t="s">
        <v>10</v>
      </c>
      <c r="D9" s="5" t="s">
        <v>10</v>
      </c>
      <c r="E9" s="5" t="s">
        <v>10</v>
      </c>
      <c r="F9" s="5" t="s">
        <v>10</v>
      </c>
      <c r="G9" s="5" t="s">
        <v>10</v>
      </c>
      <c r="H9" s="5" t="s">
        <v>10</v>
      </c>
      <c r="I9" s="5" t="s">
        <v>10</v>
      </c>
      <c r="J9" s="5" t="s">
        <v>10</v>
      </c>
      <c r="K9" s="5" t="s">
        <v>10</v>
      </c>
      <c r="L9" s="5" t="s">
        <v>10</v>
      </c>
      <c r="M9" s="5" t="s">
        <v>10</v>
      </c>
      <c r="N9" s="5" t="s">
        <v>10</v>
      </c>
      <c r="O9" s="5" t="s">
        <v>10</v>
      </c>
      <c r="P9" s="5" t="s">
        <v>10</v>
      </c>
      <c r="Q9" s="5" t="s">
        <v>10</v>
      </c>
      <c r="R9" s="5" t="s">
        <v>10</v>
      </c>
      <c r="S9" s="5" t="s">
        <v>10</v>
      </c>
      <c r="T9" s="5" t="s">
        <v>10</v>
      </c>
      <c r="U9" s="5" t="s">
        <v>10</v>
      </c>
      <c r="V9" s="5" t="s">
        <v>10</v>
      </c>
      <c r="W9" s="5" t="s">
        <v>10</v>
      </c>
      <c r="X9" s="5" t="s">
        <v>10</v>
      </c>
      <c r="Y9" s="5" t="s">
        <v>10</v>
      </c>
      <c r="Z9" s="5" t="s">
        <v>10</v>
      </c>
      <c r="AA9" s="5" t="s">
        <v>10</v>
      </c>
      <c r="AB9" s="5" t="s">
        <v>11</v>
      </c>
    </row>
    <row r="10" spans="1:28">
      <c r="A10" s="17" t="s">
        <v>12</v>
      </c>
      <c r="B10" s="17"/>
      <c r="C10" s="7">
        <f t="shared" ref="C10:AB10" si="0">SUM(C11:C50)</f>
        <v>15676687000</v>
      </c>
      <c r="D10" s="7">
        <f t="shared" si="0"/>
        <v>15100740841.7125</v>
      </c>
      <c r="E10" s="7">
        <f t="shared" si="0"/>
        <v>206559286</v>
      </c>
      <c r="F10" s="7">
        <f t="shared" si="0"/>
        <v>16598603</v>
      </c>
      <c r="G10" s="7">
        <f t="shared" si="0"/>
        <v>352788193.56</v>
      </c>
      <c r="H10" s="7">
        <f t="shared" si="0"/>
        <v>8777256067.1200008</v>
      </c>
      <c r="I10" s="7">
        <f t="shared" si="0"/>
        <v>8284840096</v>
      </c>
      <c r="J10" s="7">
        <f t="shared" si="0"/>
        <v>133038256</v>
      </c>
      <c r="K10" s="7">
        <f t="shared" si="0"/>
        <v>9941060</v>
      </c>
      <c r="L10" s="7">
        <f t="shared" si="0"/>
        <v>349436655.12</v>
      </c>
      <c r="M10" s="7">
        <f t="shared" si="0"/>
        <v>224404769.44</v>
      </c>
      <c r="N10" s="7">
        <f t="shared" si="0"/>
        <v>219146731</v>
      </c>
      <c r="O10" s="7">
        <f t="shared" si="0"/>
        <v>1819170</v>
      </c>
      <c r="P10" s="7">
        <f t="shared" si="0"/>
        <v>87330</v>
      </c>
      <c r="Q10" s="7">
        <f t="shared" si="0"/>
        <v>3351538.44</v>
      </c>
      <c r="R10" s="7">
        <f t="shared" si="0"/>
        <v>316230235</v>
      </c>
      <c r="S10" s="7">
        <f t="shared" si="0"/>
        <v>296933821</v>
      </c>
      <c r="T10" s="7">
        <f t="shared" si="0"/>
        <v>17676975</v>
      </c>
      <c r="U10" s="7">
        <f t="shared" si="0"/>
        <v>1619439</v>
      </c>
      <c r="V10" s="7">
        <f t="shared" si="0"/>
        <v>6275759560</v>
      </c>
      <c r="W10" s="7">
        <f t="shared" si="0"/>
        <v>6216783901</v>
      </c>
      <c r="X10" s="7">
        <f t="shared" si="0"/>
        <v>54024885</v>
      </c>
      <c r="Y10" s="7">
        <f t="shared" si="0"/>
        <v>4950774</v>
      </c>
      <c r="Z10" s="13">
        <f t="shared" ref="Z10" si="1">SUM(Z11:Z50)</f>
        <v>83036292.712501183</v>
      </c>
      <c r="AA10" s="9">
        <f t="shared" si="0"/>
        <v>0</v>
      </c>
      <c r="AB10" s="9">
        <f t="shared" si="0"/>
        <v>15676687.000000002</v>
      </c>
    </row>
    <row r="11" spans="1:28">
      <c r="A11" s="6" t="s">
        <v>13</v>
      </c>
      <c r="B11" s="6" t="s">
        <v>14</v>
      </c>
      <c r="C11" s="11">
        <f>ROUND(D11+E11+F11+G11,-2)</f>
        <v>767799200</v>
      </c>
      <c r="D11" s="11">
        <f>I11 + N11 + S11 + W11+Z11</f>
        <v>739987108</v>
      </c>
      <c r="E11" s="11">
        <f t="shared" ref="E11:E36" si="2">J11 + O11 + T11 + X11</f>
        <v>9668513</v>
      </c>
      <c r="F11" s="11">
        <f t="shared" ref="F11:F36" si="3">K11 + P11 + U11 + Y11</f>
        <v>727933</v>
      </c>
      <c r="G11" s="11">
        <f t="shared" ref="G11:G36" si="4">L11 + Q11</f>
        <v>17415636.059999999</v>
      </c>
      <c r="H11" s="11">
        <f>I11+J11+K11+L11</f>
        <v>449842275.42000002</v>
      </c>
      <c r="I11" s="11">
        <v>425037752</v>
      </c>
      <c r="J11" s="11">
        <v>7024150</v>
      </c>
      <c r="K11" s="11">
        <v>488394</v>
      </c>
      <c r="L11" s="11">
        <v>17291979.419999998</v>
      </c>
      <c r="M11" s="11">
        <f>N11+O11+P11+Q11</f>
        <v>6838182.6399999997</v>
      </c>
      <c r="N11" s="11">
        <v>6647876</v>
      </c>
      <c r="O11" s="11">
        <v>63597</v>
      </c>
      <c r="P11" s="11">
        <v>3053</v>
      </c>
      <c r="Q11" s="11">
        <v>123656.64</v>
      </c>
      <c r="R11" s="11">
        <f>S11+T11+U11</f>
        <v>2776800</v>
      </c>
      <c r="S11" s="11">
        <v>2607600</v>
      </c>
      <c r="T11" s="11">
        <v>155000</v>
      </c>
      <c r="U11" s="11">
        <v>14200</v>
      </c>
      <c r="V11" s="11">
        <f>W11+X11+Y11</f>
        <v>308341932</v>
      </c>
      <c r="W11" s="11">
        <v>305693880</v>
      </c>
      <c r="X11" s="11">
        <v>2425766</v>
      </c>
      <c r="Y11" s="11">
        <v>222286</v>
      </c>
      <c r="Z11" s="11"/>
      <c r="AA11" s="11"/>
      <c r="AB11" s="10">
        <f t="shared" ref="AB11:AB36" si="5">ROUND(C11 / 1000,1) + AA11</f>
        <v>767799.2</v>
      </c>
    </row>
    <row r="12" spans="1:28">
      <c r="A12" s="6" t="s">
        <v>15</v>
      </c>
      <c r="B12" s="6" t="s">
        <v>16</v>
      </c>
      <c r="C12" s="11">
        <f t="shared" ref="C12:C36" si="6">ROUND(D12+E12+F12+G12,-2)</f>
        <v>270142600</v>
      </c>
      <c r="D12" s="11">
        <f t="shared" ref="D12:D36" si="7">I12 + N12 + S12 + W12+Z12</f>
        <v>262051304.9940595</v>
      </c>
      <c r="E12" s="11">
        <f t="shared" si="2"/>
        <v>3895803</v>
      </c>
      <c r="F12" s="11">
        <f t="shared" si="3"/>
        <v>209469</v>
      </c>
      <c r="G12" s="11">
        <f t="shared" si="4"/>
        <v>3986005.9799999995</v>
      </c>
      <c r="H12" s="11">
        <f t="shared" ref="H12:H36" si="8">I12+J12+K12+L12</f>
        <v>213778897.13999999</v>
      </c>
      <c r="I12" s="11">
        <v>206269920</v>
      </c>
      <c r="J12" s="11">
        <v>3376172</v>
      </c>
      <c r="K12" s="11">
        <v>162142</v>
      </c>
      <c r="L12" s="11">
        <v>3970663.1399999997</v>
      </c>
      <c r="M12" s="11">
        <f t="shared" ref="M12:M35" si="9">N12+O12+P12+Q12</f>
        <v>1333485.8400000001</v>
      </c>
      <c r="N12" s="11">
        <v>1308843</v>
      </c>
      <c r="O12" s="11">
        <v>8874</v>
      </c>
      <c r="P12" s="11">
        <v>426</v>
      </c>
      <c r="Q12" s="11">
        <v>15342.839999999998</v>
      </c>
      <c r="R12" s="11">
        <f t="shared" ref="R12:R36" si="10">S12+T12+U12</f>
        <v>0</v>
      </c>
      <c r="S12" s="11">
        <v>0</v>
      </c>
      <c r="T12" s="11">
        <v>0</v>
      </c>
      <c r="U12" s="11">
        <v>0</v>
      </c>
      <c r="V12" s="11">
        <f t="shared" ref="V12:V36" si="11">W12+X12+Y12</f>
        <v>51227002</v>
      </c>
      <c r="W12" s="11">
        <v>50669344</v>
      </c>
      <c r="X12" s="11">
        <v>510757</v>
      </c>
      <c r="Y12" s="11">
        <v>46901</v>
      </c>
      <c r="Z12" s="11">
        <v>3803197.9940595143</v>
      </c>
      <c r="AA12" s="11"/>
      <c r="AB12" s="10">
        <f t="shared" si="5"/>
        <v>270142.59999999998</v>
      </c>
    </row>
    <row r="13" spans="1:28">
      <c r="A13" s="6" t="s">
        <v>17</v>
      </c>
      <c r="B13" s="6" t="s">
        <v>69</v>
      </c>
      <c r="C13" s="11">
        <f t="shared" si="6"/>
        <v>204660900</v>
      </c>
      <c r="D13" s="11">
        <f t="shared" si="7"/>
        <v>198024980.68420479</v>
      </c>
      <c r="E13" s="11">
        <f t="shared" si="2"/>
        <v>3374907</v>
      </c>
      <c r="F13" s="11">
        <f t="shared" si="3"/>
        <v>215136</v>
      </c>
      <c r="G13" s="11">
        <f t="shared" si="4"/>
        <v>3045849.54</v>
      </c>
      <c r="H13" s="11">
        <f t="shared" si="8"/>
        <v>136064518.40000001</v>
      </c>
      <c r="I13" s="11">
        <v>130786784</v>
      </c>
      <c r="J13" s="11">
        <v>2150243</v>
      </c>
      <c r="K13" s="11">
        <v>103426</v>
      </c>
      <c r="L13" s="11">
        <v>3024065.4</v>
      </c>
      <c r="M13" s="11">
        <f t="shared" si="9"/>
        <v>2023237.14</v>
      </c>
      <c r="N13" s="11">
        <v>1987503</v>
      </c>
      <c r="O13" s="11">
        <v>13311</v>
      </c>
      <c r="P13" s="11">
        <v>639</v>
      </c>
      <c r="Q13" s="11">
        <v>21784.14</v>
      </c>
      <c r="R13" s="11">
        <f t="shared" si="10"/>
        <v>11479315</v>
      </c>
      <c r="S13" s="11">
        <v>10675615</v>
      </c>
      <c r="T13" s="11">
        <v>736250</v>
      </c>
      <c r="U13" s="11">
        <v>67450</v>
      </c>
      <c r="V13" s="11">
        <f t="shared" si="11"/>
        <v>52757268</v>
      </c>
      <c r="W13" s="11">
        <v>52238544</v>
      </c>
      <c r="X13" s="11">
        <v>475103</v>
      </c>
      <c r="Y13" s="11">
        <v>43621</v>
      </c>
      <c r="Z13" s="11">
        <v>2336534.6842047982</v>
      </c>
      <c r="AA13" s="11"/>
      <c r="AB13" s="10">
        <f t="shared" si="5"/>
        <v>204660.9</v>
      </c>
    </row>
    <row r="14" spans="1:28">
      <c r="A14" s="6" t="s">
        <v>18</v>
      </c>
      <c r="B14" s="6" t="s">
        <v>19</v>
      </c>
      <c r="C14" s="11">
        <f t="shared" si="6"/>
        <v>264720200</v>
      </c>
      <c r="D14" s="11">
        <f t="shared" si="7"/>
        <v>256254127.7460416</v>
      </c>
      <c r="E14" s="11">
        <f t="shared" si="2"/>
        <v>3484456</v>
      </c>
      <c r="F14" s="11">
        <f t="shared" si="3"/>
        <v>195426</v>
      </c>
      <c r="G14" s="11">
        <f t="shared" si="4"/>
        <v>4786207.2</v>
      </c>
      <c r="H14" s="11">
        <f t="shared" si="8"/>
        <v>184470559.46000001</v>
      </c>
      <c r="I14" s="11">
        <v>176724302</v>
      </c>
      <c r="J14" s="11">
        <v>2836891</v>
      </c>
      <c r="K14" s="11">
        <v>136355</v>
      </c>
      <c r="L14" s="11">
        <v>4773011.46</v>
      </c>
      <c r="M14" s="11">
        <f t="shared" si="9"/>
        <v>1103568.74</v>
      </c>
      <c r="N14" s="11">
        <v>1082623</v>
      </c>
      <c r="O14" s="11">
        <v>7395</v>
      </c>
      <c r="P14" s="11">
        <v>355</v>
      </c>
      <c r="Q14" s="11">
        <v>13195.739999999998</v>
      </c>
      <c r="R14" s="11">
        <f t="shared" si="10"/>
        <v>0</v>
      </c>
      <c r="S14" s="11">
        <v>0</v>
      </c>
      <c r="T14" s="11">
        <v>0</v>
      </c>
      <c r="U14" s="11">
        <v>0</v>
      </c>
      <c r="V14" s="11">
        <f t="shared" si="11"/>
        <v>78191532</v>
      </c>
      <c r="W14" s="11">
        <v>77492646</v>
      </c>
      <c r="X14" s="11">
        <v>640170</v>
      </c>
      <c r="Y14" s="11">
        <v>58716</v>
      </c>
      <c r="Z14" s="11">
        <v>954556.74604160339</v>
      </c>
      <c r="AA14" s="11"/>
      <c r="AB14" s="10">
        <f t="shared" si="5"/>
        <v>264720.2</v>
      </c>
    </row>
    <row r="15" spans="1:28">
      <c r="A15" s="6" t="s">
        <v>20</v>
      </c>
      <c r="B15" s="6" t="s">
        <v>70</v>
      </c>
      <c r="C15" s="11">
        <f t="shared" si="6"/>
        <v>278767700</v>
      </c>
      <c r="D15" s="11">
        <f t="shared" si="7"/>
        <v>268553379.74939835</v>
      </c>
      <c r="E15" s="11">
        <f t="shared" si="2"/>
        <v>3855193</v>
      </c>
      <c r="F15" s="11">
        <f t="shared" si="3"/>
        <v>260801</v>
      </c>
      <c r="G15" s="11">
        <f t="shared" si="4"/>
        <v>6098306.6399999987</v>
      </c>
      <c r="H15" s="11">
        <f t="shared" si="8"/>
        <v>187587246.80000001</v>
      </c>
      <c r="I15" s="11">
        <v>178452203</v>
      </c>
      <c r="J15" s="11">
        <v>2965919</v>
      </c>
      <c r="K15" s="11">
        <v>181786</v>
      </c>
      <c r="L15" s="11">
        <v>5987338.7999999989</v>
      </c>
      <c r="M15" s="11">
        <f t="shared" si="9"/>
        <v>7029642.8399999999</v>
      </c>
      <c r="N15" s="11">
        <v>6858225</v>
      </c>
      <c r="O15" s="11">
        <v>57681</v>
      </c>
      <c r="P15" s="11">
        <v>2769</v>
      </c>
      <c r="Q15" s="11">
        <v>110967.84</v>
      </c>
      <c r="R15" s="11">
        <f t="shared" si="10"/>
        <v>0</v>
      </c>
      <c r="S15" s="11">
        <v>0</v>
      </c>
      <c r="T15" s="11">
        <v>0</v>
      </c>
      <c r="U15" s="11">
        <v>0</v>
      </c>
      <c r="V15" s="11">
        <f t="shared" si="11"/>
        <v>79082655</v>
      </c>
      <c r="W15" s="11">
        <v>78174816</v>
      </c>
      <c r="X15" s="11">
        <v>831593</v>
      </c>
      <c r="Y15" s="11">
        <v>76246</v>
      </c>
      <c r="Z15" s="11">
        <v>5068135.7493983209</v>
      </c>
      <c r="AA15" s="11"/>
      <c r="AB15" s="10">
        <f t="shared" si="5"/>
        <v>278767.7</v>
      </c>
    </row>
    <row r="16" spans="1:28">
      <c r="A16" s="6" t="s">
        <v>21</v>
      </c>
      <c r="B16" s="6" t="s">
        <v>22</v>
      </c>
      <c r="C16" s="11">
        <f t="shared" si="6"/>
        <v>356391400</v>
      </c>
      <c r="D16" s="11">
        <f t="shared" si="7"/>
        <v>344217675.02814633</v>
      </c>
      <c r="E16" s="11">
        <f t="shared" si="2"/>
        <v>4348599</v>
      </c>
      <c r="F16" s="11">
        <f t="shared" si="3"/>
        <v>321498</v>
      </c>
      <c r="G16" s="11">
        <f t="shared" si="4"/>
        <v>7503643.2599999998</v>
      </c>
      <c r="H16" s="11">
        <f t="shared" si="8"/>
        <v>210692767.36000001</v>
      </c>
      <c r="I16" s="11">
        <v>199751312</v>
      </c>
      <c r="J16" s="11">
        <v>3334558</v>
      </c>
      <c r="K16" s="11">
        <v>231769</v>
      </c>
      <c r="L16" s="11">
        <v>7375128.3599999994</v>
      </c>
      <c r="M16" s="11">
        <f t="shared" si="9"/>
        <v>8977211.9000000004</v>
      </c>
      <c r="N16" s="11">
        <v>8771197</v>
      </c>
      <c r="O16" s="11">
        <v>73950</v>
      </c>
      <c r="P16" s="11">
        <v>3550</v>
      </c>
      <c r="Q16" s="11">
        <v>128514.90000000001</v>
      </c>
      <c r="R16" s="11">
        <f t="shared" si="10"/>
        <v>0</v>
      </c>
      <c r="S16" s="11">
        <v>0</v>
      </c>
      <c r="T16" s="11">
        <v>0</v>
      </c>
      <c r="U16" s="11">
        <v>0</v>
      </c>
      <c r="V16" s="11">
        <f t="shared" si="11"/>
        <v>134700508</v>
      </c>
      <c r="W16" s="11">
        <v>133674238</v>
      </c>
      <c r="X16" s="11">
        <v>940091</v>
      </c>
      <c r="Y16" s="11">
        <v>86179</v>
      </c>
      <c r="Z16" s="11">
        <v>2020928.0281463452</v>
      </c>
      <c r="AA16" s="11"/>
      <c r="AB16" s="10">
        <f t="shared" si="5"/>
        <v>356391.4</v>
      </c>
    </row>
    <row r="17" spans="1:28">
      <c r="A17" s="6" t="s">
        <v>23</v>
      </c>
      <c r="B17" s="6" t="s">
        <v>24</v>
      </c>
      <c r="C17" s="11">
        <f t="shared" si="6"/>
        <v>236593400</v>
      </c>
      <c r="D17" s="11">
        <f t="shared" si="7"/>
        <v>227643122.23919937</v>
      </c>
      <c r="E17" s="11">
        <f t="shared" si="2"/>
        <v>3994785</v>
      </c>
      <c r="F17" s="11">
        <f t="shared" si="3"/>
        <v>297039</v>
      </c>
      <c r="G17" s="11">
        <f t="shared" si="4"/>
        <v>4658472.5999999996</v>
      </c>
      <c r="H17" s="11">
        <f t="shared" si="8"/>
        <v>151249334.12</v>
      </c>
      <c r="I17" s="11">
        <v>144075797</v>
      </c>
      <c r="J17" s="11">
        <v>2429644</v>
      </c>
      <c r="K17" s="11">
        <v>155366</v>
      </c>
      <c r="L17" s="11">
        <v>4588527.1199999992</v>
      </c>
      <c r="M17" s="11">
        <f t="shared" si="9"/>
        <v>4170987.48</v>
      </c>
      <c r="N17" s="11">
        <v>4059192</v>
      </c>
      <c r="O17" s="11">
        <v>39933</v>
      </c>
      <c r="P17" s="11">
        <v>1917</v>
      </c>
      <c r="Q17" s="11">
        <v>69945.48</v>
      </c>
      <c r="R17" s="11">
        <f t="shared" si="10"/>
        <v>17506398</v>
      </c>
      <c r="S17" s="11">
        <v>16489506</v>
      </c>
      <c r="T17" s="11">
        <v>931550</v>
      </c>
      <c r="U17" s="11">
        <v>85342</v>
      </c>
      <c r="V17" s="11">
        <f t="shared" si="11"/>
        <v>61856679</v>
      </c>
      <c r="W17" s="11">
        <v>61208607</v>
      </c>
      <c r="X17" s="11">
        <v>593658</v>
      </c>
      <c r="Y17" s="11">
        <v>54414</v>
      </c>
      <c r="Z17" s="11">
        <v>1810020.2391993757</v>
      </c>
      <c r="AA17" s="11"/>
      <c r="AB17" s="10">
        <f t="shared" si="5"/>
        <v>236593.4</v>
      </c>
    </row>
    <row r="18" spans="1:28">
      <c r="A18" s="6" t="s">
        <v>25</v>
      </c>
      <c r="B18" s="6" t="s">
        <v>26</v>
      </c>
      <c r="C18" s="11">
        <f t="shared" si="6"/>
        <v>236487000</v>
      </c>
      <c r="D18" s="11">
        <f t="shared" si="7"/>
        <v>228715246.4240354</v>
      </c>
      <c r="E18" s="11">
        <f t="shared" si="2"/>
        <v>3704725</v>
      </c>
      <c r="F18" s="11">
        <f t="shared" si="3"/>
        <v>238451</v>
      </c>
      <c r="G18" s="11">
        <f t="shared" si="4"/>
        <v>3828569.9999999995</v>
      </c>
      <c r="H18" s="11">
        <f t="shared" si="8"/>
        <v>162025409.62</v>
      </c>
      <c r="I18" s="11">
        <v>155725870</v>
      </c>
      <c r="J18" s="11">
        <v>2362616</v>
      </c>
      <c r="K18" s="11">
        <v>115615</v>
      </c>
      <c r="L18" s="11">
        <v>3821308.6199999996</v>
      </c>
      <c r="M18" s="11">
        <f t="shared" si="9"/>
        <v>674412.38</v>
      </c>
      <c r="N18" s="11">
        <v>662501</v>
      </c>
      <c r="O18" s="11">
        <v>4437</v>
      </c>
      <c r="P18" s="11">
        <v>213</v>
      </c>
      <c r="Q18" s="11">
        <v>7261.3799999999992</v>
      </c>
      <c r="R18" s="11">
        <f t="shared" si="10"/>
        <v>12673665</v>
      </c>
      <c r="S18" s="11">
        <v>11806515</v>
      </c>
      <c r="T18" s="11">
        <v>794375</v>
      </c>
      <c r="U18" s="11">
        <v>72775</v>
      </c>
      <c r="V18" s="11">
        <f t="shared" si="11"/>
        <v>55750094</v>
      </c>
      <c r="W18" s="11">
        <v>55156949</v>
      </c>
      <c r="X18" s="11">
        <v>543297</v>
      </c>
      <c r="Y18" s="11">
        <v>49848</v>
      </c>
      <c r="Z18" s="11">
        <v>5363411.4240353908</v>
      </c>
      <c r="AA18" s="11"/>
      <c r="AB18" s="10">
        <f t="shared" si="5"/>
        <v>236487</v>
      </c>
    </row>
    <row r="19" spans="1:28">
      <c r="A19" s="6" t="s">
        <v>27</v>
      </c>
      <c r="B19" s="6" t="s">
        <v>28</v>
      </c>
      <c r="C19" s="11">
        <f t="shared" si="6"/>
        <v>304372600</v>
      </c>
      <c r="D19" s="11">
        <f t="shared" si="7"/>
        <v>294611175.6171456</v>
      </c>
      <c r="E19" s="11">
        <f t="shared" si="2"/>
        <v>4901572</v>
      </c>
      <c r="F19" s="11">
        <f t="shared" si="3"/>
        <v>313642</v>
      </c>
      <c r="G19" s="11">
        <f t="shared" si="4"/>
        <v>4546221.5999999996</v>
      </c>
      <c r="H19" s="11">
        <f t="shared" si="8"/>
        <v>202558928.22</v>
      </c>
      <c r="I19" s="11">
        <v>194801217</v>
      </c>
      <c r="J19" s="11">
        <v>3105463</v>
      </c>
      <c r="K19" s="11">
        <v>150059</v>
      </c>
      <c r="L19" s="11">
        <v>4502189.22</v>
      </c>
      <c r="M19" s="11">
        <f t="shared" si="9"/>
        <v>3672190.38</v>
      </c>
      <c r="N19" s="11">
        <v>3603358</v>
      </c>
      <c r="O19" s="11">
        <v>23664</v>
      </c>
      <c r="P19" s="11">
        <v>1136</v>
      </c>
      <c r="Q19" s="11">
        <v>44032.380000000005</v>
      </c>
      <c r="R19" s="11">
        <f t="shared" si="10"/>
        <v>18256685</v>
      </c>
      <c r="S19" s="11">
        <v>17013065</v>
      </c>
      <c r="T19" s="11">
        <v>1139250</v>
      </c>
      <c r="U19" s="11">
        <v>104370</v>
      </c>
      <c r="V19" s="11">
        <f t="shared" si="11"/>
        <v>73451768</v>
      </c>
      <c r="W19" s="11">
        <v>72760496</v>
      </c>
      <c r="X19" s="11">
        <v>633195</v>
      </c>
      <c r="Y19" s="11">
        <v>58077</v>
      </c>
      <c r="Z19" s="11">
        <v>6433039.6171456054</v>
      </c>
      <c r="AA19" s="11"/>
      <c r="AB19" s="10">
        <f t="shared" si="5"/>
        <v>304372.59999999998</v>
      </c>
    </row>
    <row r="20" spans="1:28">
      <c r="A20" s="6" t="s">
        <v>29</v>
      </c>
      <c r="B20" s="6" t="s">
        <v>30</v>
      </c>
      <c r="C20" s="11">
        <f t="shared" si="6"/>
        <v>163855400</v>
      </c>
      <c r="D20" s="11">
        <f t="shared" si="7"/>
        <v>159513141.10832083</v>
      </c>
      <c r="E20" s="11">
        <f t="shared" si="2"/>
        <v>2053631</v>
      </c>
      <c r="F20" s="11">
        <f t="shared" si="3"/>
        <v>128914</v>
      </c>
      <c r="G20" s="11">
        <f t="shared" si="4"/>
        <v>2159746.98</v>
      </c>
      <c r="H20" s="11">
        <f t="shared" si="8"/>
        <v>116630495.59999999</v>
      </c>
      <c r="I20" s="11">
        <v>113019233</v>
      </c>
      <c r="J20" s="11">
        <v>1390440</v>
      </c>
      <c r="K20" s="11">
        <v>68337</v>
      </c>
      <c r="L20" s="11">
        <v>2152485.6</v>
      </c>
      <c r="M20" s="11">
        <f t="shared" si="9"/>
        <v>869265.38</v>
      </c>
      <c r="N20" s="11">
        <v>857354</v>
      </c>
      <c r="O20" s="11">
        <v>4437</v>
      </c>
      <c r="P20" s="11">
        <v>213</v>
      </c>
      <c r="Q20" s="11">
        <v>7261.3799999999992</v>
      </c>
      <c r="R20" s="11">
        <f t="shared" si="10"/>
        <v>9285151</v>
      </c>
      <c r="S20" s="11">
        <v>8802085</v>
      </c>
      <c r="T20" s="11">
        <v>442525</v>
      </c>
      <c r="U20" s="11">
        <v>40541</v>
      </c>
      <c r="V20" s="11">
        <f t="shared" si="11"/>
        <v>33670178</v>
      </c>
      <c r="W20" s="11">
        <v>33434126</v>
      </c>
      <c r="X20" s="11">
        <v>216229</v>
      </c>
      <c r="Y20" s="11">
        <v>19823</v>
      </c>
      <c r="Z20" s="11">
        <v>3400343.108320836</v>
      </c>
      <c r="AA20" s="11"/>
      <c r="AB20" s="10">
        <f t="shared" si="5"/>
        <v>163855.4</v>
      </c>
    </row>
    <row r="21" spans="1:28">
      <c r="A21" s="6" t="s">
        <v>31</v>
      </c>
      <c r="B21" s="6" t="s">
        <v>32</v>
      </c>
      <c r="C21" s="11">
        <f t="shared" si="6"/>
        <v>170408800</v>
      </c>
      <c r="D21" s="11">
        <f t="shared" si="7"/>
        <v>165492831.28866401</v>
      </c>
      <c r="E21" s="11">
        <f t="shared" si="2"/>
        <v>2207114</v>
      </c>
      <c r="F21" s="11">
        <f t="shared" si="3"/>
        <v>156912</v>
      </c>
      <c r="G21" s="11">
        <f t="shared" si="4"/>
        <v>2551908.42</v>
      </c>
      <c r="H21" s="11">
        <f t="shared" si="8"/>
        <v>125266455.34</v>
      </c>
      <c r="I21" s="11">
        <v>121097833</v>
      </c>
      <c r="J21" s="11">
        <v>1556244</v>
      </c>
      <c r="K21" s="11">
        <v>98061</v>
      </c>
      <c r="L21" s="11">
        <v>2514317.34</v>
      </c>
      <c r="M21" s="11">
        <f t="shared" si="9"/>
        <v>2710972.08</v>
      </c>
      <c r="N21" s="11">
        <v>2653231</v>
      </c>
      <c r="O21" s="11">
        <v>19227</v>
      </c>
      <c r="P21" s="11">
        <v>923</v>
      </c>
      <c r="Q21" s="11">
        <v>37591.08</v>
      </c>
      <c r="R21" s="11">
        <f t="shared" si="10"/>
        <v>7087200</v>
      </c>
      <c r="S21" s="11">
        <v>6748800</v>
      </c>
      <c r="T21" s="11">
        <v>310000</v>
      </c>
      <c r="U21" s="11">
        <v>28400</v>
      </c>
      <c r="V21" s="11">
        <f t="shared" si="11"/>
        <v>33642725</v>
      </c>
      <c r="W21" s="11">
        <v>33291554</v>
      </c>
      <c r="X21" s="11">
        <v>321643</v>
      </c>
      <c r="Y21" s="11">
        <v>29528</v>
      </c>
      <c r="Z21" s="11">
        <v>1701413.2886639992</v>
      </c>
      <c r="AA21" s="11"/>
      <c r="AB21" s="10">
        <f t="shared" si="5"/>
        <v>170408.8</v>
      </c>
    </row>
    <row r="22" spans="1:28">
      <c r="A22" s="6" t="s">
        <v>33</v>
      </c>
      <c r="B22" s="6" t="s">
        <v>34</v>
      </c>
      <c r="C22" s="11">
        <f t="shared" si="6"/>
        <v>348546200</v>
      </c>
      <c r="D22" s="11">
        <f t="shared" si="7"/>
        <v>333887240.97589886</v>
      </c>
      <c r="E22" s="11">
        <f t="shared" si="2"/>
        <v>4907768</v>
      </c>
      <c r="F22" s="11">
        <f t="shared" si="3"/>
        <v>389669</v>
      </c>
      <c r="G22" s="11">
        <f t="shared" si="4"/>
        <v>9361530.4200000018</v>
      </c>
      <c r="H22" s="11">
        <f t="shared" si="8"/>
        <v>222244801.52000001</v>
      </c>
      <c r="I22" s="11">
        <v>209039558</v>
      </c>
      <c r="J22" s="11">
        <v>3648109</v>
      </c>
      <c r="K22" s="11">
        <v>276077</v>
      </c>
      <c r="L22" s="11">
        <v>9281057.5200000014</v>
      </c>
      <c r="M22" s="11">
        <f t="shared" si="9"/>
        <v>4158413.9</v>
      </c>
      <c r="N22" s="11">
        <v>4032991</v>
      </c>
      <c r="O22" s="11">
        <v>42891</v>
      </c>
      <c r="P22" s="11">
        <v>2059</v>
      </c>
      <c r="Q22" s="11">
        <v>80472.899999999994</v>
      </c>
      <c r="R22" s="11">
        <f t="shared" si="10"/>
        <v>0</v>
      </c>
      <c r="S22" s="11">
        <v>0</v>
      </c>
      <c r="T22" s="11">
        <v>0</v>
      </c>
      <c r="U22" s="11">
        <v>0</v>
      </c>
      <c r="V22" s="11">
        <f t="shared" si="11"/>
        <v>115189133</v>
      </c>
      <c r="W22" s="11">
        <v>113860832</v>
      </c>
      <c r="X22" s="11">
        <v>1216768</v>
      </c>
      <c r="Y22" s="11">
        <v>111533</v>
      </c>
      <c r="Z22" s="11">
        <v>6953859.9758988731</v>
      </c>
      <c r="AA22" s="11"/>
      <c r="AB22" s="10">
        <f t="shared" si="5"/>
        <v>348546.2</v>
      </c>
    </row>
    <row r="23" spans="1:28">
      <c r="A23" s="6" t="s">
        <v>35</v>
      </c>
      <c r="B23" s="6" t="s">
        <v>36</v>
      </c>
      <c r="C23" s="11">
        <f t="shared" si="6"/>
        <v>392122800</v>
      </c>
      <c r="D23" s="11">
        <f t="shared" si="7"/>
        <v>375695940.531362</v>
      </c>
      <c r="E23" s="11">
        <f t="shared" si="2"/>
        <v>7320421</v>
      </c>
      <c r="F23" s="11">
        <f t="shared" si="3"/>
        <v>583551</v>
      </c>
      <c r="G23" s="11">
        <f t="shared" si="4"/>
        <v>8522860.9200000018</v>
      </c>
      <c r="H23" s="11">
        <f t="shared" si="8"/>
        <v>239659845.96000001</v>
      </c>
      <c r="I23" s="11">
        <v>226940987</v>
      </c>
      <c r="J23" s="11">
        <v>4002429</v>
      </c>
      <c r="K23" s="11">
        <v>281440</v>
      </c>
      <c r="L23" s="11">
        <v>8434989.9600000009</v>
      </c>
      <c r="M23" s="11">
        <f t="shared" si="9"/>
        <v>4604456.96</v>
      </c>
      <c r="N23" s="11">
        <v>4470086</v>
      </c>
      <c r="O23" s="11">
        <v>44370</v>
      </c>
      <c r="P23" s="11">
        <v>2130</v>
      </c>
      <c r="Q23" s="11">
        <v>87870.959999999992</v>
      </c>
      <c r="R23" s="11">
        <f t="shared" si="10"/>
        <v>41188368</v>
      </c>
      <c r="S23" s="11">
        <v>38839026</v>
      </c>
      <c r="T23" s="11">
        <v>2152175</v>
      </c>
      <c r="U23" s="11">
        <v>197167</v>
      </c>
      <c r="V23" s="11">
        <f t="shared" si="11"/>
        <v>103988024</v>
      </c>
      <c r="W23" s="11">
        <v>102763763</v>
      </c>
      <c r="X23" s="11">
        <v>1121447</v>
      </c>
      <c r="Y23" s="11">
        <v>102814</v>
      </c>
      <c r="Z23" s="11">
        <v>2682078.5313620232</v>
      </c>
      <c r="AA23" s="11"/>
      <c r="AB23" s="10">
        <f t="shared" si="5"/>
        <v>392122.8</v>
      </c>
    </row>
    <row r="24" spans="1:28">
      <c r="A24" s="6" t="s">
        <v>37</v>
      </c>
      <c r="B24" s="6" t="s">
        <v>38</v>
      </c>
      <c r="C24" s="11">
        <f t="shared" si="6"/>
        <v>499513900</v>
      </c>
      <c r="D24" s="11">
        <f t="shared" si="7"/>
        <v>487669768.84807682</v>
      </c>
      <c r="E24" s="11">
        <f t="shared" si="2"/>
        <v>5214956</v>
      </c>
      <c r="F24" s="11">
        <f t="shared" si="3"/>
        <v>292762</v>
      </c>
      <c r="G24" s="11">
        <f t="shared" si="4"/>
        <v>6336426.6599999992</v>
      </c>
      <c r="H24" s="11">
        <f t="shared" si="8"/>
        <v>350850280.07999998</v>
      </c>
      <c r="I24" s="11">
        <v>340069367</v>
      </c>
      <c r="J24" s="11">
        <v>4260609</v>
      </c>
      <c r="K24" s="11">
        <v>205633</v>
      </c>
      <c r="L24" s="11">
        <v>6314671.0799999991</v>
      </c>
      <c r="M24" s="11">
        <f t="shared" si="9"/>
        <v>2060981.58</v>
      </c>
      <c r="N24" s="11">
        <v>2028376</v>
      </c>
      <c r="O24" s="11">
        <v>10353</v>
      </c>
      <c r="P24" s="11">
        <v>497</v>
      </c>
      <c r="Q24" s="11">
        <v>21755.58</v>
      </c>
      <c r="R24" s="11">
        <f t="shared" si="10"/>
        <v>0</v>
      </c>
      <c r="S24" s="11">
        <v>0</v>
      </c>
      <c r="T24" s="11">
        <v>0</v>
      </c>
      <c r="U24" s="11">
        <v>0</v>
      </c>
      <c r="V24" s="11">
        <f t="shared" si="11"/>
        <v>145320681</v>
      </c>
      <c r="W24" s="11">
        <v>144290055</v>
      </c>
      <c r="X24" s="11">
        <v>943994</v>
      </c>
      <c r="Y24" s="11">
        <v>86632</v>
      </c>
      <c r="Z24" s="11">
        <v>1281970.848076798</v>
      </c>
      <c r="AA24" s="11"/>
      <c r="AB24" s="10">
        <f t="shared" si="5"/>
        <v>499513.9</v>
      </c>
    </row>
    <row r="25" spans="1:28">
      <c r="A25" s="6" t="s">
        <v>39</v>
      </c>
      <c r="B25" s="6" t="s">
        <v>40</v>
      </c>
      <c r="C25" s="11">
        <f t="shared" si="6"/>
        <v>569730300</v>
      </c>
      <c r="D25" s="11">
        <f t="shared" si="7"/>
        <v>545520006.64277864</v>
      </c>
      <c r="E25" s="11">
        <f t="shared" si="2"/>
        <v>10833281</v>
      </c>
      <c r="F25" s="11">
        <f t="shared" si="3"/>
        <v>872356</v>
      </c>
      <c r="G25" s="11">
        <f t="shared" si="4"/>
        <v>12504660.419999998</v>
      </c>
      <c r="H25" s="11">
        <f t="shared" si="8"/>
        <v>344884883.92000002</v>
      </c>
      <c r="I25" s="11">
        <v>326748242</v>
      </c>
      <c r="J25" s="11">
        <v>5441979</v>
      </c>
      <c r="K25" s="11">
        <v>382961</v>
      </c>
      <c r="L25" s="11">
        <v>12311701.919999998</v>
      </c>
      <c r="M25" s="11">
        <f t="shared" si="9"/>
        <v>11250441.5</v>
      </c>
      <c r="N25" s="11">
        <v>10947433</v>
      </c>
      <c r="O25" s="11">
        <v>105009</v>
      </c>
      <c r="P25" s="11">
        <v>5041</v>
      </c>
      <c r="Q25" s="11">
        <v>192958.5</v>
      </c>
      <c r="R25" s="11">
        <f t="shared" si="10"/>
        <v>69873393</v>
      </c>
      <c r="S25" s="11">
        <v>65684847</v>
      </c>
      <c r="T25" s="11">
        <v>3837025</v>
      </c>
      <c r="U25" s="11">
        <v>351521</v>
      </c>
      <c r="V25" s="11">
        <f t="shared" si="11"/>
        <v>135100778</v>
      </c>
      <c r="W25" s="11">
        <v>133518677</v>
      </c>
      <c r="X25" s="11">
        <v>1449268</v>
      </c>
      <c r="Y25" s="11">
        <v>132833</v>
      </c>
      <c r="Z25" s="11">
        <v>8620807.6427786499</v>
      </c>
      <c r="AA25" s="11"/>
      <c r="AB25" s="10">
        <f t="shared" si="5"/>
        <v>569730.30000000005</v>
      </c>
    </row>
    <row r="26" spans="1:28">
      <c r="A26" s="6" t="s">
        <v>41</v>
      </c>
      <c r="B26" s="6" t="s">
        <v>42</v>
      </c>
      <c r="C26" s="11">
        <f t="shared" si="6"/>
        <v>406645900</v>
      </c>
      <c r="D26" s="11">
        <f t="shared" si="7"/>
        <v>394005102</v>
      </c>
      <c r="E26" s="11">
        <f t="shared" si="2"/>
        <v>5172787</v>
      </c>
      <c r="F26" s="11">
        <f t="shared" si="3"/>
        <v>300880</v>
      </c>
      <c r="G26" s="11">
        <f t="shared" si="4"/>
        <v>7167136.0799999991</v>
      </c>
      <c r="H26" s="11">
        <f t="shared" si="8"/>
        <v>259556148.62</v>
      </c>
      <c r="I26" s="11">
        <v>248233265</v>
      </c>
      <c r="J26" s="11">
        <v>3991821</v>
      </c>
      <c r="K26" s="11">
        <v>193479</v>
      </c>
      <c r="L26" s="11">
        <v>7137583.6199999992</v>
      </c>
      <c r="M26" s="11">
        <f t="shared" si="9"/>
        <v>2958244.46</v>
      </c>
      <c r="N26" s="11">
        <v>2908542</v>
      </c>
      <c r="O26" s="11">
        <v>19227</v>
      </c>
      <c r="P26" s="11">
        <v>923</v>
      </c>
      <c r="Q26" s="11">
        <v>29552.46</v>
      </c>
      <c r="R26" s="11">
        <f t="shared" si="10"/>
        <v>0</v>
      </c>
      <c r="S26" s="11">
        <v>0</v>
      </c>
      <c r="T26" s="11">
        <v>0</v>
      </c>
      <c r="U26" s="11">
        <v>0</v>
      </c>
      <c r="V26" s="11">
        <f t="shared" si="11"/>
        <v>144131512</v>
      </c>
      <c r="W26" s="11">
        <v>142863295</v>
      </c>
      <c r="X26" s="11">
        <v>1161739</v>
      </c>
      <c r="Y26" s="11">
        <v>106478</v>
      </c>
      <c r="Z26" s="11"/>
      <c r="AA26" s="11"/>
      <c r="AB26" s="10">
        <f t="shared" si="5"/>
        <v>406645.9</v>
      </c>
    </row>
    <row r="27" spans="1:28">
      <c r="A27" s="6" t="s">
        <v>43</v>
      </c>
      <c r="B27" s="6" t="s">
        <v>44</v>
      </c>
      <c r="C27" s="11">
        <f t="shared" si="6"/>
        <v>604735400</v>
      </c>
      <c r="D27" s="11">
        <f t="shared" si="7"/>
        <v>583962734.13505256</v>
      </c>
      <c r="E27" s="11">
        <f t="shared" si="2"/>
        <v>10749589</v>
      </c>
      <c r="F27" s="11">
        <f t="shared" si="3"/>
        <v>801804</v>
      </c>
      <c r="G27" s="11">
        <f t="shared" si="4"/>
        <v>9221270.2200000007</v>
      </c>
      <c r="H27" s="11">
        <f t="shared" si="8"/>
        <v>348832882.5</v>
      </c>
      <c r="I27" s="11">
        <v>334167642</v>
      </c>
      <c r="J27" s="11">
        <v>5271538</v>
      </c>
      <c r="K27" s="11">
        <v>303080</v>
      </c>
      <c r="L27" s="11">
        <v>9090622.5</v>
      </c>
      <c r="M27" s="11">
        <f t="shared" si="9"/>
        <v>9031092.7200000007</v>
      </c>
      <c r="N27" s="11">
        <v>8822945</v>
      </c>
      <c r="O27" s="11">
        <v>73950</v>
      </c>
      <c r="P27" s="11">
        <v>3550</v>
      </c>
      <c r="Q27" s="11">
        <v>130647.71999999999</v>
      </c>
      <c r="R27" s="11">
        <f t="shared" si="10"/>
        <v>69641818</v>
      </c>
      <c r="S27" s="11">
        <v>65158018</v>
      </c>
      <c r="T27" s="11">
        <v>4107500</v>
      </c>
      <c r="U27" s="11">
        <v>376300</v>
      </c>
      <c r="V27" s="11">
        <f t="shared" si="11"/>
        <v>174858901</v>
      </c>
      <c r="W27" s="11">
        <v>173443426</v>
      </c>
      <c r="X27" s="11">
        <v>1296601</v>
      </c>
      <c r="Y27" s="11">
        <v>118874</v>
      </c>
      <c r="Z27" s="11">
        <v>2370703.1350525953</v>
      </c>
      <c r="AA27" s="11"/>
      <c r="AB27" s="10">
        <f t="shared" si="5"/>
        <v>604735.4</v>
      </c>
    </row>
    <row r="28" spans="1:28">
      <c r="A28" s="6" t="s">
        <v>45</v>
      </c>
      <c r="B28" s="6" t="s">
        <v>46</v>
      </c>
      <c r="C28" s="11">
        <f t="shared" si="6"/>
        <v>453442100</v>
      </c>
      <c r="D28" s="11">
        <f t="shared" si="7"/>
        <v>439945656.49611282</v>
      </c>
      <c r="E28" s="11">
        <f t="shared" si="2"/>
        <v>7249782</v>
      </c>
      <c r="F28" s="11">
        <f t="shared" si="3"/>
        <v>440040</v>
      </c>
      <c r="G28" s="11">
        <f t="shared" si="4"/>
        <v>5806593.7800000003</v>
      </c>
      <c r="H28" s="11">
        <f t="shared" si="8"/>
        <v>334103374.83999997</v>
      </c>
      <c r="I28" s="11">
        <v>322874733</v>
      </c>
      <c r="J28" s="11">
        <v>5187988</v>
      </c>
      <c r="K28" s="11">
        <v>251550</v>
      </c>
      <c r="L28" s="11">
        <v>5789103.8399999999</v>
      </c>
      <c r="M28" s="11">
        <f t="shared" si="9"/>
        <v>1563402.94</v>
      </c>
      <c r="N28" s="11">
        <v>1535063</v>
      </c>
      <c r="O28" s="11">
        <v>10353</v>
      </c>
      <c r="P28" s="11">
        <v>497</v>
      </c>
      <c r="Q28" s="11">
        <v>17489.939999999999</v>
      </c>
      <c r="R28" s="11">
        <f t="shared" si="10"/>
        <v>22845470</v>
      </c>
      <c r="S28" s="11">
        <v>21487640</v>
      </c>
      <c r="T28" s="11">
        <v>1243875</v>
      </c>
      <c r="U28" s="11">
        <v>113955</v>
      </c>
      <c r="V28" s="11">
        <f t="shared" si="11"/>
        <v>88362314</v>
      </c>
      <c r="W28" s="11">
        <v>87480710</v>
      </c>
      <c r="X28" s="11">
        <v>807566</v>
      </c>
      <c r="Y28" s="11">
        <v>74038</v>
      </c>
      <c r="Z28" s="11">
        <v>6567510.4961128347</v>
      </c>
      <c r="AA28" s="11"/>
      <c r="AB28" s="10">
        <f t="shared" si="5"/>
        <v>453442.1</v>
      </c>
    </row>
    <row r="29" spans="1:28">
      <c r="A29" s="6" t="s">
        <v>47</v>
      </c>
      <c r="B29" s="6" t="s">
        <v>48</v>
      </c>
      <c r="C29" s="11">
        <f t="shared" si="6"/>
        <v>208423800</v>
      </c>
      <c r="D29" s="11">
        <f t="shared" si="7"/>
        <v>201310236.7862784</v>
      </c>
      <c r="E29" s="11">
        <f t="shared" si="2"/>
        <v>2892004</v>
      </c>
      <c r="F29" s="11">
        <f t="shared" si="3"/>
        <v>210597</v>
      </c>
      <c r="G29" s="11">
        <f t="shared" si="4"/>
        <v>4010917.44</v>
      </c>
      <c r="H29" s="11">
        <f t="shared" si="8"/>
        <v>119030369.81999999</v>
      </c>
      <c r="I29" s="11">
        <v>113068074</v>
      </c>
      <c r="J29" s="11">
        <v>1869954</v>
      </c>
      <c r="K29" s="11">
        <v>117717</v>
      </c>
      <c r="L29" s="11">
        <v>3974624.82</v>
      </c>
      <c r="M29" s="11">
        <f t="shared" si="9"/>
        <v>2645609.62</v>
      </c>
      <c r="N29" s="11">
        <v>2587617</v>
      </c>
      <c r="O29" s="11">
        <v>20706</v>
      </c>
      <c r="P29" s="11">
        <v>994</v>
      </c>
      <c r="Q29" s="11">
        <v>36292.619999999995</v>
      </c>
      <c r="R29" s="11">
        <f t="shared" si="10"/>
        <v>7117500</v>
      </c>
      <c r="S29" s="11">
        <v>6694500</v>
      </c>
      <c r="T29" s="11">
        <v>387500</v>
      </c>
      <c r="U29" s="11">
        <v>35500</v>
      </c>
      <c r="V29" s="11">
        <f t="shared" si="11"/>
        <v>78692248</v>
      </c>
      <c r="W29" s="11">
        <v>78022018</v>
      </c>
      <c r="X29" s="11">
        <v>613844</v>
      </c>
      <c r="Y29" s="11">
        <v>56386</v>
      </c>
      <c r="Z29" s="11">
        <v>938027.78627840243</v>
      </c>
      <c r="AA29" s="11"/>
      <c r="AB29" s="10">
        <f t="shared" si="5"/>
        <v>208423.8</v>
      </c>
    </row>
    <row r="30" spans="1:28">
      <c r="A30" s="6" t="s">
        <v>49</v>
      </c>
      <c r="B30" s="6" t="s">
        <v>50</v>
      </c>
      <c r="C30" s="11">
        <f t="shared" si="6"/>
        <v>3790901600</v>
      </c>
      <c r="D30" s="11">
        <f t="shared" si="7"/>
        <v>3631361378</v>
      </c>
      <c r="E30" s="11">
        <f t="shared" si="2"/>
        <v>48997301</v>
      </c>
      <c r="F30" s="11">
        <f t="shared" si="3"/>
        <v>4402770</v>
      </c>
      <c r="G30" s="11">
        <f t="shared" si="4"/>
        <v>106140116.76000001</v>
      </c>
      <c r="H30" s="11">
        <f t="shared" si="8"/>
        <v>1892685449.0999999</v>
      </c>
      <c r="I30" s="11">
        <v>1753357905</v>
      </c>
      <c r="J30" s="11">
        <v>31115302</v>
      </c>
      <c r="K30" s="11">
        <v>2781059</v>
      </c>
      <c r="L30" s="11">
        <v>105431183.10000001</v>
      </c>
      <c r="M30" s="11">
        <f t="shared" si="9"/>
        <v>44074600.659999996</v>
      </c>
      <c r="N30" s="11">
        <v>42968867</v>
      </c>
      <c r="O30" s="11">
        <v>378624</v>
      </c>
      <c r="P30" s="11">
        <v>18176</v>
      </c>
      <c r="Q30" s="11">
        <v>708933.66</v>
      </c>
      <c r="R30" s="11">
        <f t="shared" si="10"/>
        <v>0</v>
      </c>
      <c r="S30" s="11">
        <v>0</v>
      </c>
      <c r="T30" s="11">
        <v>0</v>
      </c>
      <c r="U30" s="11">
        <v>0</v>
      </c>
      <c r="V30" s="11">
        <f t="shared" si="11"/>
        <v>1854141516</v>
      </c>
      <c r="W30" s="11">
        <v>1835034606</v>
      </c>
      <c r="X30" s="11">
        <v>17503375</v>
      </c>
      <c r="Y30" s="11">
        <v>1603535</v>
      </c>
      <c r="Z30" s="11"/>
      <c r="AA30" s="11"/>
      <c r="AB30" s="10">
        <f t="shared" si="5"/>
        <v>3790901.6</v>
      </c>
    </row>
    <row r="31" spans="1:28">
      <c r="A31" s="6" t="s">
        <v>51</v>
      </c>
      <c r="B31" s="6" t="s">
        <v>52</v>
      </c>
      <c r="C31" s="11">
        <f t="shared" si="6"/>
        <v>2866976200</v>
      </c>
      <c r="D31" s="11">
        <f t="shared" si="7"/>
        <v>2778529116</v>
      </c>
      <c r="E31" s="11">
        <f t="shared" si="2"/>
        <v>27516582</v>
      </c>
      <c r="F31" s="11">
        <f t="shared" si="3"/>
        <v>2484082</v>
      </c>
      <c r="G31" s="11">
        <f t="shared" si="4"/>
        <v>58446415.139999993</v>
      </c>
      <c r="H31" s="11">
        <f t="shared" si="8"/>
        <v>1398829539.1800001</v>
      </c>
      <c r="I31" s="11">
        <v>1322346015</v>
      </c>
      <c r="J31" s="11">
        <v>17227051</v>
      </c>
      <c r="K31" s="11">
        <v>1559144</v>
      </c>
      <c r="L31" s="11">
        <v>57697329.179999992</v>
      </c>
      <c r="M31" s="11">
        <f t="shared" si="9"/>
        <v>58587993.960000001</v>
      </c>
      <c r="N31" s="11">
        <v>57412658</v>
      </c>
      <c r="O31" s="11">
        <v>406725</v>
      </c>
      <c r="P31" s="11">
        <v>19525</v>
      </c>
      <c r="Q31" s="11">
        <v>749085.96</v>
      </c>
      <c r="R31" s="11">
        <f t="shared" si="10"/>
        <v>0</v>
      </c>
      <c r="S31" s="11">
        <v>0</v>
      </c>
      <c r="T31" s="11">
        <v>0</v>
      </c>
      <c r="U31" s="11">
        <v>0</v>
      </c>
      <c r="V31" s="11">
        <f t="shared" si="11"/>
        <v>1409558662</v>
      </c>
      <c r="W31" s="11">
        <v>1398770443</v>
      </c>
      <c r="X31" s="11">
        <v>9882806</v>
      </c>
      <c r="Y31" s="11">
        <v>905413</v>
      </c>
      <c r="Z31" s="11"/>
      <c r="AA31" s="11"/>
      <c r="AB31" s="10">
        <f t="shared" si="5"/>
        <v>2866976.2</v>
      </c>
    </row>
    <row r="32" spans="1:28">
      <c r="A32" s="6" t="s">
        <v>53</v>
      </c>
      <c r="B32" s="6" t="s">
        <v>54</v>
      </c>
      <c r="C32" s="11">
        <f t="shared" si="6"/>
        <v>936535800</v>
      </c>
      <c r="D32" s="11">
        <f t="shared" si="7"/>
        <v>893489987.96927726</v>
      </c>
      <c r="E32" s="11">
        <f t="shared" si="2"/>
        <v>12862692</v>
      </c>
      <c r="F32" s="11">
        <f t="shared" si="3"/>
        <v>1172636</v>
      </c>
      <c r="G32" s="11">
        <f t="shared" si="4"/>
        <v>29010484.020000003</v>
      </c>
      <c r="H32" s="11">
        <f t="shared" si="8"/>
        <v>480356331.92000002</v>
      </c>
      <c r="I32" s="11">
        <v>442575898</v>
      </c>
      <c r="J32" s="11">
        <v>8311603</v>
      </c>
      <c r="K32" s="11">
        <v>763179</v>
      </c>
      <c r="L32" s="11">
        <v>28705651.920000002</v>
      </c>
      <c r="M32" s="11">
        <f t="shared" si="9"/>
        <v>18451299.100000001</v>
      </c>
      <c r="N32" s="11">
        <v>17966667</v>
      </c>
      <c r="O32" s="11">
        <v>171564</v>
      </c>
      <c r="P32" s="11">
        <v>8236</v>
      </c>
      <c r="Q32" s="11">
        <v>304832.09999999998</v>
      </c>
      <c r="R32" s="11">
        <f t="shared" si="10"/>
        <v>2568540</v>
      </c>
      <c r="S32" s="11">
        <v>2412030</v>
      </c>
      <c r="T32" s="11">
        <v>143375</v>
      </c>
      <c r="U32" s="11">
        <v>13135</v>
      </c>
      <c r="V32" s="11">
        <f t="shared" si="11"/>
        <v>433116182</v>
      </c>
      <c r="W32" s="11">
        <v>428491946</v>
      </c>
      <c r="X32" s="11">
        <v>4236150</v>
      </c>
      <c r="Y32" s="11">
        <v>388086</v>
      </c>
      <c r="Z32" s="11">
        <v>2043446.9692772329</v>
      </c>
      <c r="AA32" s="11"/>
      <c r="AB32" s="10">
        <f t="shared" si="5"/>
        <v>936535.8</v>
      </c>
    </row>
    <row r="33" spans="1:28">
      <c r="A33" s="6" t="s">
        <v>55</v>
      </c>
      <c r="B33" s="6" t="s">
        <v>56</v>
      </c>
      <c r="C33" s="11">
        <f t="shared" si="6"/>
        <v>473529900</v>
      </c>
      <c r="D33" s="11">
        <f t="shared" si="7"/>
        <v>454717285.89532799</v>
      </c>
      <c r="E33" s="11">
        <f t="shared" si="2"/>
        <v>5677833</v>
      </c>
      <c r="F33" s="11">
        <f t="shared" si="3"/>
        <v>516809</v>
      </c>
      <c r="G33" s="11">
        <f t="shared" si="4"/>
        <v>12618009.959999999</v>
      </c>
      <c r="H33" s="11">
        <f t="shared" si="8"/>
        <v>232956213.02000001</v>
      </c>
      <c r="I33" s="11">
        <v>216553922</v>
      </c>
      <c r="J33" s="11">
        <v>3601425</v>
      </c>
      <c r="K33" s="11">
        <v>329937</v>
      </c>
      <c r="L33" s="11">
        <v>12470929.02</v>
      </c>
      <c r="M33" s="11">
        <f t="shared" si="9"/>
        <v>7517656.9400000004</v>
      </c>
      <c r="N33" s="11">
        <v>7289976</v>
      </c>
      <c r="O33" s="11">
        <v>76908</v>
      </c>
      <c r="P33" s="11">
        <v>3692</v>
      </c>
      <c r="Q33" s="11">
        <v>147080.94</v>
      </c>
      <c r="R33" s="11">
        <f t="shared" si="10"/>
        <v>0</v>
      </c>
      <c r="S33" s="11">
        <v>0</v>
      </c>
      <c r="T33" s="11">
        <v>0</v>
      </c>
      <c r="U33" s="11">
        <v>0</v>
      </c>
      <c r="V33" s="11">
        <f t="shared" si="11"/>
        <v>232462228</v>
      </c>
      <c r="W33" s="11">
        <v>230279548</v>
      </c>
      <c r="X33" s="11">
        <v>1999500</v>
      </c>
      <c r="Y33" s="11">
        <v>183180</v>
      </c>
      <c r="Z33" s="11">
        <v>593839.89532800019</v>
      </c>
      <c r="AA33" s="11"/>
      <c r="AB33" s="10">
        <f t="shared" si="5"/>
        <v>473529.9</v>
      </c>
    </row>
    <row r="34" spans="1:28">
      <c r="A34" s="6" t="s">
        <v>57</v>
      </c>
      <c r="B34" s="6" t="s">
        <v>58</v>
      </c>
      <c r="C34" s="11">
        <f t="shared" si="6"/>
        <v>491296800</v>
      </c>
      <c r="D34" s="11">
        <f t="shared" si="7"/>
        <v>471303936.69170558</v>
      </c>
      <c r="E34" s="11">
        <f t="shared" si="2"/>
        <v>6841980</v>
      </c>
      <c r="F34" s="11">
        <f t="shared" si="3"/>
        <v>626078</v>
      </c>
      <c r="G34" s="11">
        <f t="shared" si="4"/>
        <v>12524824.799999999</v>
      </c>
      <c r="H34" s="11">
        <f t="shared" si="8"/>
        <v>244314570.36000001</v>
      </c>
      <c r="I34" s="11">
        <v>228017721</v>
      </c>
      <c r="J34" s="11">
        <v>3559808</v>
      </c>
      <c r="K34" s="11">
        <v>328162</v>
      </c>
      <c r="L34" s="11">
        <v>12408879.359999999</v>
      </c>
      <c r="M34" s="11">
        <f t="shared" si="9"/>
        <v>7144823.4400000004</v>
      </c>
      <c r="N34" s="11">
        <v>6962228</v>
      </c>
      <c r="O34" s="11">
        <v>63597</v>
      </c>
      <c r="P34" s="11">
        <v>3053</v>
      </c>
      <c r="Q34" s="11">
        <v>115945.43999999999</v>
      </c>
      <c r="R34" s="11">
        <f t="shared" si="10"/>
        <v>23929932</v>
      </c>
      <c r="S34" s="11">
        <v>22514574</v>
      </c>
      <c r="T34" s="11">
        <v>1296575</v>
      </c>
      <c r="U34" s="11">
        <v>118783</v>
      </c>
      <c r="V34" s="11">
        <f t="shared" si="11"/>
        <v>210327685</v>
      </c>
      <c r="W34" s="11">
        <v>208229605</v>
      </c>
      <c r="X34" s="11">
        <v>1922000</v>
      </c>
      <c r="Y34" s="11">
        <v>176080</v>
      </c>
      <c r="Z34" s="11">
        <v>5579808.6917055994</v>
      </c>
      <c r="AA34" s="11"/>
      <c r="AB34" s="10">
        <f t="shared" si="5"/>
        <v>491296.8</v>
      </c>
    </row>
    <row r="35" spans="1:28">
      <c r="A35" s="6" t="s">
        <v>59</v>
      </c>
      <c r="B35" s="6" t="s">
        <v>60</v>
      </c>
      <c r="C35" s="11">
        <f t="shared" si="6"/>
        <v>373054800</v>
      </c>
      <c r="D35" s="11">
        <f t="shared" si="7"/>
        <v>357284148.85021442</v>
      </c>
      <c r="E35" s="11">
        <f t="shared" si="2"/>
        <v>4798137</v>
      </c>
      <c r="F35" s="11">
        <f t="shared" si="3"/>
        <v>436153</v>
      </c>
      <c r="G35" s="11">
        <f t="shared" si="4"/>
        <v>10536378.659999998</v>
      </c>
      <c r="H35" s="11">
        <f t="shared" si="8"/>
        <v>168784488.80000001</v>
      </c>
      <c r="I35" s="11">
        <v>155104544</v>
      </c>
      <c r="J35" s="11">
        <v>3016300</v>
      </c>
      <c r="K35" s="11">
        <v>276332</v>
      </c>
      <c r="L35" s="11">
        <v>10387312.799999999</v>
      </c>
      <c r="M35" s="11">
        <f t="shared" si="9"/>
        <v>10952594.859999999</v>
      </c>
      <c r="N35" s="11">
        <v>10721379</v>
      </c>
      <c r="O35" s="11">
        <v>78387</v>
      </c>
      <c r="P35" s="11">
        <v>3763</v>
      </c>
      <c r="Q35" s="11">
        <v>149065.85999999999</v>
      </c>
      <c r="R35" s="11">
        <f t="shared" si="10"/>
        <v>0</v>
      </c>
      <c r="S35" s="11">
        <v>0</v>
      </c>
      <c r="T35" s="11">
        <v>0</v>
      </c>
      <c r="U35" s="11">
        <v>0</v>
      </c>
      <c r="V35" s="11">
        <f t="shared" si="11"/>
        <v>182663865</v>
      </c>
      <c r="W35" s="11">
        <v>180804357</v>
      </c>
      <c r="X35" s="11">
        <v>1703450</v>
      </c>
      <c r="Y35" s="11">
        <v>156058</v>
      </c>
      <c r="Z35" s="11">
        <v>10653868.850214399</v>
      </c>
      <c r="AA35" s="11"/>
      <c r="AB35" s="10">
        <f t="shared" si="5"/>
        <v>373054.8</v>
      </c>
    </row>
    <row r="36" spans="1:28">
      <c r="A36" s="6" t="s">
        <v>61</v>
      </c>
      <c r="B36" s="6" t="s">
        <v>62</v>
      </c>
      <c r="C36" s="11">
        <f t="shared" si="6"/>
        <v>7032300</v>
      </c>
      <c r="D36" s="11">
        <f t="shared" si="7"/>
        <v>6994209.0111999996</v>
      </c>
      <c r="E36" s="8">
        <f t="shared" si="2"/>
        <v>34875</v>
      </c>
      <c r="F36" s="8">
        <f t="shared" si="3"/>
        <v>3195</v>
      </c>
      <c r="G36" s="8">
        <f t="shared" si="4"/>
        <v>0</v>
      </c>
      <c r="H36" s="11">
        <f t="shared" si="8"/>
        <v>0</v>
      </c>
      <c r="I36" s="8">
        <f>{0}</f>
        <v>0</v>
      </c>
      <c r="J36" s="8">
        <f>{0}</f>
        <v>0</v>
      </c>
      <c r="K36" s="8">
        <f>{0}</f>
        <v>0</v>
      </c>
      <c r="L36" s="8">
        <f>{0}</f>
        <v>0</v>
      </c>
      <c r="M36" s="8">
        <f>{0}</f>
        <v>0</v>
      </c>
      <c r="N36" s="8">
        <f>{0}</f>
        <v>0</v>
      </c>
      <c r="O36" s="8">
        <f>{0}</f>
        <v>0</v>
      </c>
      <c r="P36" s="8">
        <f>{0}</f>
        <v>0</v>
      </c>
      <c r="Q36" s="8">
        <f>{0}</f>
        <v>0</v>
      </c>
      <c r="R36" s="11">
        <f t="shared" si="10"/>
        <v>0</v>
      </c>
      <c r="S36" s="8">
        <v>0</v>
      </c>
      <c r="T36" s="8">
        <v>0</v>
      </c>
      <c r="U36" s="8">
        <f>{0}</f>
        <v>0</v>
      </c>
      <c r="V36" s="11">
        <f t="shared" si="11"/>
        <v>5173490</v>
      </c>
      <c r="W36" s="11">
        <v>5135420</v>
      </c>
      <c r="X36" s="11">
        <v>34875</v>
      </c>
      <c r="Y36" s="11">
        <v>3195</v>
      </c>
      <c r="Z36" s="11">
        <v>1858789.0112000001</v>
      </c>
      <c r="AA36" s="11"/>
      <c r="AB36" s="10">
        <f t="shared" si="5"/>
        <v>7032.3</v>
      </c>
    </row>
  </sheetData>
  <mergeCells count="13">
    <mergeCell ref="C1:G1"/>
    <mergeCell ref="A5:B7"/>
    <mergeCell ref="A10:B10"/>
    <mergeCell ref="A9:B9"/>
    <mergeCell ref="AB5:AB7"/>
    <mergeCell ref="C5:G6"/>
    <mergeCell ref="V5:Y6"/>
    <mergeCell ref="H5:L6"/>
    <mergeCell ref="M5:Q6"/>
    <mergeCell ref="R5:U6"/>
    <mergeCell ref="A8:B8"/>
    <mergeCell ref="Z5:Z6"/>
    <mergeCell ref="AA5:AA7"/>
  </mergeCells>
  <conditionalFormatting sqref="A5 B6:B7 A8:A10 C5:Y9 AB8:AB9">
    <cfRule type="expression" dxfId="13" priority="15">
      <formula>Locked()</formula>
    </cfRule>
    <cfRule type="expression" dxfId="12" priority="18">
      <formula>LockedByCondition()</formula>
    </cfRule>
    <cfRule type="expression" dxfId="11" priority="21">
      <formula>HasError()</formula>
    </cfRule>
  </conditionalFormatting>
  <conditionalFormatting sqref="C10:Y10 AA10:AB10">
    <cfRule type="expression" dxfId="10" priority="17">
      <formula>LockedByCondition()</formula>
    </cfRule>
    <cfRule type="expression" dxfId="9" priority="20">
      <formula>HasError()</formula>
    </cfRule>
  </conditionalFormatting>
  <conditionalFormatting sqref="C7:F7">
    <cfRule type="expression" dxfId="8" priority="26">
      <formula>Locked()</formula>
    </cfRule>
  </conditionalFormatting>
  <conditionalFormatting sqref="AA5 AA8:AA9">
    <cfRule type="expression" dxfId="7" priority="6">
      <formula>Locked()</formula>
    </cfRule>
    <cfRule type="expression" dxfId="6" priority="7">
      <formula>LockedByCondition()</formula>
    </cfRule>
    <cfRule type="expression" dxfId="5" priority="8">
      <formula>HasError()</formula>
    </cfRule>
  </conditionalFormatting>
  <conditionalFormatting sqref="Z10">
    <cfRule type="expression" dxfId="4" priority="4">
      <formula>LockedByCondition()</formula>
    </cfRule>
    <cfRule type="expression" dxfId="3" priority="5">
      <formula>HasError()</formula>
    </cfRule>
  </conditionalFormatting>
  <conditionalFormatting sqref="Z5 Z7:Z9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C1 A8:A10 J9:J10 L9:L10 N9:N10 G8:T8 C8:C10 D9:H10 I9 K9 M9 V5 O9:AB9 I10:AB10"/>
  </dataValidations>
  <pageMargins left="0.51181102362204722" right="0.31496062992125984" top="0.74803149606299213" bottom="0.74803149606299213" header="0.31496062992125984" footer="0.31496062992125984"/>
  <pageSetup paperSize="9" scale="75" fitToWidth="0" fitToHeight="0" orientation="landscape" horizontalDpi="4294967295" verticalDpi="4294967295" r:id="rId1"/>
  <headerFooter>
    <oddFooter>&amp;C&amp;P</oddFooter>
  </headerFooter>
  <colBreaks count="4" manualBreakCount="4">
    <brk id="7" max="1048575" man="1"/>
    <brk id="12" max="1048575" man="1"/>
    <brk id="17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СВОД_1ГПП</vt:lpstr>
      <vt:lpstr>СВОД_1ГПП!Заголовки_для_печати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2020-10-14T08:24:56Z</cp:lastPrinted>
  <dcterms:created xsi:type="dcterms:W3CDTF">2019-10-07T06:12:00Z</dcterms:created>
  <dcterms:modified xsi:type="dcterms:W3CDTF">2020-10-14T08:25:04Z</dcterms:modified>
</cp:coreProperties>
</file>