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Лист1!$9:$11</definedName>
    <definedName name="_xlnm.Print_Area" localSheetId="0">Лист1!$A$1:$F$39</definedName>
  </definedNames>
  <calcPr calcId="125725"/>
</workbook>
</file>

<file path=xl/calcChain.xml><?xml version="1.0" encoding="utf-8"?>
<calcChain xmlns="http://schemas.openxmlformats.org/spreadsheetml/2006/main">
  <c r="E24" i="9"/>
  <c r="E23" s="1"/>
  <c r="D24"/>
  <c r="D23" s="1"/>
  <c r="C24"/>
  <c r="E20" l="1"/>
  <c r="E19" s="1"/>
  <c r="D20"/>
  <c r="D19" s="1"/>
  <c r="E15"/>
  <c r="D15"/>
  <c r="E13"/>
  <c r="D13"/>
  <c r="D34" s="1"/>
  <c r="E34" l="1"/>
  <c r="D38"/>
  <c r="D37" s="1"/>
  <c r="D36" s="1"/>
  <c r="D35" s="1"/>
  <c r="E12"/>
  <c r="D33"/>
  <c r="D32" s="1"/>
  <c r="D31" s="1"/>
  <c r="D12"/>
  <c r="E22"/>
  <c r="E38" s="1"/>
  <c r="E37" s="1"/>
  <c r="E36" s="1"/>
  <c r="E35" s="1"/>
  <c r="D22"/>
  <c r="D30" l="1"/>
  <c r="E18"/>
  <c r="E17"/>
  <c r="D17"/>
  <c r="D18"/>
  <c r="E33"/>
  <c r="D39" l="1"/>
  <c r="E32"/>
  <c r="C20"/>
  <c r="C23"/>
  <c r="E31" l="1"/>
  <c r="C19"/>
  <c r="C15"/>
  <c r="C13"/>
  <c r="C34" s="1"/>
  <c r="C12" l="1"/>
  <c r="E30"/>
  <c r="E39" s="1"/>
  <c r="C22"/>
  <c r="C38" s="1"/>
  <c r="C17" l="1"/>
  <c r="C18"/>
  <c r="C37"/>
  <c r="C33" l="1"/>
  <c r="C36"/>
  <c r="C32" l="1"/>
  <c r="C35"/>
  <c r="C31" l="1"/>
  <c r="C30" l="1"/>
  <c r="C39" s="1"/>
</calcChain>
</file>

<file path=xl/sharedStrings.xml><?xml version="1.0" encoding="utf-8"?>
<sst xmlns="http://schemas.openxmlformats.org/spreadsheetml/2006/main" count="58" uniqueCount="58">
  <si>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</si>
  <si>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</si>
  <si>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</si>
  <si>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</si>
  <si>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</si>
  <si>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</si>
  <si>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</si>
  <si>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</si>
  <si>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</si>
  <si>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</si>
  <si>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</si>
  <si>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</si>
  <si>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</si>
  <si>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</si>
  <si>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</si>
  <si>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</si>
  <si>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</si>
  <si>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</si>
  <si>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</si>
  <si>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</si>
  <si>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</si>
  <si>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</si>
  <si>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</si>
  <si>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</si>
  <si>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</si>
  <si>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</si>
  <si>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</si>
  <si>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</si>
  <si>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</si>
  <si>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</si>
  <si>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</si>
  <si>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</si>
  <si>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</si>
  <si>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</si>
  <si>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</si>
  <si>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</si>
  <si>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</si>
  <si>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2021 год</t>
  </si>
  <si>
    <t>2022 год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</si>
  <si>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</si>
  <si>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</si>
  <si>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Получение бюджетных кредитов из других бюджетов бюджетной системы Российской Федерации в валюте Российской Федерации</t>
  </si>
  <si>
    <t>Получение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</si>
  <si>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</si>
  <si>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</si>
  <si>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2023 год</t>
  </si>
  <si>
    <t>Сумма,  рублей</t>
  </si>
  <si>
    <t>погашение реструктурированной задолженности по бюджетному кредиту в соответствии с Дополнительным соглашением № 5/5/5/5 от 30 сентября 2020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</si>
  <si>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№ 5/5/5/5 от 30 сентября 2020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</si>
  <si>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№ 5/5/5/5 от 30 сентября 2020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</si>
  <si>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5/5/5/5 от 30 сентября 2020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</si>
  <si>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Источники финансирования дефицита областного бюджета на 2021 год и на плановый период 2022 и 2023 годов</t>
  </si>
  <si>
    <t>погашение реструктурированной задолженности по бюджетному кредиту в соответствии с Дополнительным соглашением № 3 от 21 декабря 2012 года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</si>
  <si>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из них: привлечение из федерального бюджета бюджетных кредитов на пополнение остатка средств на едином счете бюджета</t>
  </si>
  <si>
    <t>из них: погашение бюджетных кредитов на пополнение остатка средств на едином счете бюджета</t>
  </si>
  <si>
    <t xml:space="preserve">                   к постановлению областного</t>
  </si>
  <si>
    <t xml:space="preserve">                   Приложение № 3</t>
  </si>
  <si>
    <t xml:space="preserve">                   Собрания депутатов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</si>
</sst>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_р_.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sz val="7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61">
    <xf numFmtId="0" fontId="0" fillId="0" borderId="0" xfId="0"/>
    <xf numFmtId="0" fontId="0" fillId="0" borderId="0" xfId="0" applyFill="1"/>
    <xf numFmtId="0" fontId="3" fillId="0" borderId="0" xfId="1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 applyAlignment="1"/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7" fillId="0" borderId="0" xfId="0" applyFont="1" applyFill="1"/>
    <xf numFmtId="0" fontId="0" fillId="0" borderId="0" xfId="0" applyFill="1" applyAlignment="1"/>
    <xf numFmtId="164" fontId="6" fillId="0" borderId="17" xfId="0" applyNumberFormat="1" applyFont="1" applyFill="1" applyBorder="1" applyAlignment="1">
      <alignment vertical="center"/>
    </xf>
    <xf numFmtId="164" fontId="6" fillId="0" borderId="18" xfId="0" applyNumberFormat="1" applyFont="1" applyFill="1" applyBorder="1" applyAlignment="1">
      <alignment vertical="center"/>
    </xf>
    <xf numFmtId="164" fontId="0" fillId="0" borderId="12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164" fontId="6" fillId="0" borderId="11" xfId="0" applyNumberFormat="1" applyFont="1" applyFill="1" applyBorder="1" applyAlignment="1">
      <alignment vertical="center"/>
    </xf>
    <xf numFmtId="164" fontId="7" fillId="0" borderId="12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164" fontId="0" fillId="0" borderId="14" xfId="0" applyNumberFormat="1" applyFill="1" applyBorder="1" applyAlignment="1">
      <alignment vertical="center"/>
    </xf>
    <xf numFmtId="164" fontId="0" fillId="0" borderId="15" xfId="0" applyNumberFormat="1" applyFill="1" applyBorder="1" applyAlignment="1">
      <alignment vertical="center"/>
    </xf>
    <xf numFmtId="164" fontId="6" fillId="0" borderId="19" xfId="0" applyNumberFormat="1" applyFont="1" applyFill="1" applyBorder="1" applyAlignment="1">
      <alignment vertical="center"/>
    </xf>
    <xf numFmtId="164" fontId="6" fillId="0" borderId="20" xfId="0" applyNumberFormat="1" applyFont="1" applyFill="1" applyBorder="1" applyAlignment="1">
      <alignment vertical="center"/>
    </xf>
    <xf numFmtId="164" fontId="0" fillId="0" borderId="0" xfId="0" applyNumberFormat="1" applyFill="1"/>
    <xf numFmtId="49" fontId="4" fillId="0" borderId="24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vertical="center"/>
    </xf>
    <xf numFmtId="164" fontId="0" fillId="0" borderId="26" xfId="0" applyNumberFormat="1" applyFill="1" applyBorder="1" applyAlignment="1">
      <alignment vertical="center"/>
    </xf>
    <xf numFmtId="164" fontId="6" fillId="0" borderId="28" xfId="0" applyNumberFormat="1" applyFont="1" applyFill="1" applyBorder="1" applyAlignment="1">
      <alignment vertical="center"/>
    </xf>
    <xf numFmtId="164" fontId="7" fillId="0" borderId="26" xfId="0" applyNumberFormat="1" applyFont="1" applyFill="1" applyBorder="1" applyAlignment="1">
      <alignment vertical="center"/>
    </xf>
    <xf numFmtId="164" fontId="0" fillId="0" borderId="29" xfId="0" applyNumberFormat="1" applyFill="1" applyBorder="1" applyAlignment="1">
      <alignment vertical="center"/>
    </xf>
    <xf numFmtId="164" fontId="6" fillId="0" borderId="24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64" fontId="0" fillId="0" borderId="22" xfId="0" applyNumberFormat="1" applyFill="1" applyBorder="1" applyAlignment="1">
      <alignment vertical="center"/>
    </xf>
    <xf numFmtId="164" fontId="0" fillId="0" borderId="21" xfId="0" applyNumberFormat="1" applyFill="1" applyBorder="1" applyAlignment="1">
      <alignment vertical="center"/>
    </xf>
    <xf numFmtId="164" fontId="0" fillId="0" borderId="27" xfId="0" applyNumberFormat="1" applyFill="1" applyBorder="1" applyAlignment="1">
      <alignment vertical="center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0" xfId="1" applyFont="1" applyFill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zoomScaleNormal="100" zoomScaleSheetLayoutView="100" workbookViewId="0">
      <selection activeCell="D4" sqref="D4"/>
    </sheetView>
  </sheetViews>
  <sheetFormatPr defaultColWidth="9.140625" defaultRowHeight="12.75"/>
  <cols>
    <col min="1" max="1" width="51.42578125" style="1" customWidth="1"/>
    <col min="2" max="2" width="25.5703125" style="1" customWidth="1"/>
    <col min="3" max="3" width="22" style="1" customWidth="1"/>
    <col min="4" max="4" width="21.42578125" style="1" customWidth="1"/>
    <col min="5" max="5" width="19.85546875" style="1" customWidth="1"/>
    <col min="6" max="6" width="1.140625" style="1" customWidth="1"/>
    <col min="7" max="16384" width="9.140625" style="1"/>
  </cols>
  <sheetData>
    <row r="1" spans="1:5" ht="18.75" customHeight="1">
      <c r="D1" s="32" t="s">
        <v>56</v>
      </c>
    </row>
    <row r="2" spans="1:5" ht="18.75" customHeight="1">
      <c r="D2" s="32" t="s">
        <v>55</v>
      </c>
    </row>
    <row r="3" spans="1:5" ht="18" customHeight="1">
      <c r="D3" s="32" t="s">
        <v>57</v>
      </c>
    </row>
    <row r="4" spans="1:5" ht="18.75" customHeight="1">
      <c r="D4" s="5"/>
    </row>
    <row r="5" spans="1:5">
      <c r="E5" s="6"/>
    </row>
    <row r="6" spans="1:5">
      <c r="B6" s="4"/>
      <c r="E6" s="10"/>
    </row>
    <row r="7" spans="1:5" ht="36.6" customHeight="1">
      <c r="A7" s="55" t="s">
        <v>51</v>
      </c>
      <c r="B7" s="55"/>
      <c r="C7" s="55"/>
      <c r="D7" s="55"/>
      <c r="E7" s="55"/>
    </row>
    <row r="8" spans="1:5" ht="15">
      <c r="A8" s="2"/>
      <c r="B8" s="2"/>
      <c r="C8" s="2"/>
      <c r="D8" s="3"/>
    </row>
    <row r="9" spans="1:5" ht="23.1" customHeight="1">
      <c r="A9" s="56" t="s">
        <v>0</v>
      </c>
      <c r="B9" s="56" t="s">
        <v>31</v>
      </c>
      <c r="C9" s="58" t="s">
        <v>46</v>
      </c>
      <c r="D9" s="59"/>
      <c r="E9" s="60"/>
    </row>
    <row r="10" spans="1:5" ht="24.95" customHeight="1">
      <c r="A10" s="57"/>
      <c r="B10" s="57"/>
      <c r="C10" s="36" t="s">
        <v>37</v>
      </c>
      <c r="D10" s="37" t="s">
        <v>38</v>
      </c>
      <c r="E10" s="24" t="s">
        <v>45</v>
      </c>
    </row>
    <row r="11" spans="1:5">
      <c r="A11" s="38">
        <v>1</v>
      </c>
      <c r="B11" s="38">
        <v>2</v>
      </c>
      <c r="C11" s="7">
        <v>3</v>
      </c>
      <c r="D11" s="8">
        <v>4</v>
      </c>
      <c r="E11" s="25">
        <v>5</v>
      </c>
    </row>
    <row r="12" spans="1:5" ht="36" customHeight="1">
      <c r="A12" s="39" t="s">
        <v>1</v>
      </c>
      <c r="B12" s="40" t="s">
        <v>2</v>
      </c>
      <c r="C12" s="11">
        <f>C13+C15</f>
        <v>10069421700</v>
      </c>
      <c r="D12" s="12">
        <f t="shared" ref="D12:E12" si="0">D13+D15</f>
        <v>6432163585.0200005</v>
      </c>
      <c r="E12" s="26">
        <f t="shared" si="0"/>
        <v>4790879439.0499992</v>
      </c>
    </row>
    <row r="13" spans="1:5" ht="33.75" customHeight="1">
      <c r="A13" s="41" t="s">
        <v>3</v>
      </c>
      <c r="B13" s="42" t="s">
        <v>4</v>
      </c>
      <c r="C13" s="13">
        <f>C14</f>
        <v>34452009700</v>
      </c>
      <c r="D13" s="14">
        <f t="shared" ref="D13:E13" si="1">D14</f>
        <v>33070560585.02</v>
      </c>
      <c r="E13" s="27">
        <f t="shared" si="1"/>
        <v>31671821439.049999</v>
      </c>
    </row>
    <row r="14" spans="1:5" ht="45" customHeight="1">
      <c r="A14" s="43" t="s">
        <v>32</v>
      </c>
      <c r="B14" s="42" t="s">
        <v>5</v>
      </c>
      <c r="C14" s="13">
        <v>34452009700</v>
      </c>
      <c r="D14" s="14">
        <v>33070560585.02</v>
      </c>
      <c r="E14" s="27">
        <v>31671821439.049999</v>
      </c>
    </row>
    <row r="15" spans="1:5" ht="33.75" customHeight="1">
      <c r="A15" s="41" t="s">
        <v>6</v>
      </c>
      <c r="B15" s="42" t="s">
        <v>7</v>
      </c>
      <c r="C15" s="13">
        <f>C16</f>
        <v>-24382588000</v>
      </c>
      <c r="D15" s="14">
        <f t="shared" ref="D15:E15" si="2">D16</f>
        <v>-26638397000</v>
      </c>
      <c r="E15" s="27">
        <f t="shared" si="2"/>
        <v>-26880942000</v>
      </c>
    </row>
    <row r="16" spans="1:5" ht="45" customHeight="1">
      <c r="A16" s="44" t="s">
        <v>33</v>
      </c>
      <c r="B16" s="45" t="s">
        <v>8</v>
      </c>
      <c r="C16" s="33">
        <v>-24382588000</v>
      </c>
      <c r="D16" s="34">
        <v>-26638397000</v>
      </c>
      <c r="E16" s="35">
        <v>-26880942000</v>
      </c>
    </row>
    <row r="17" spans="1:5" ht="36.75" customHeight="1">
      <c r="A17" s="46" t="s">
        <v>39</v>
      </c>
      <c r="B17" s="47" t="s">
        <v>9</v>
      </c>
      <c r="C17" s="15">
        <f>C19+C22</f>
        <v>-577474150</v>
      </c>
      <c r="D17" s="16">
        <f t="shared" ref="D17:E17" si="3">D19+D22</f>
        <v>-577474150</v>
      </c>
      <c r="E17" s="28">
        <f t="shared" si="3"/>
        <v>-648580174.61000061</v>
      </c>
    </row>
    <row r="18" spans="1:5" ht="48.75" customHeight="1">
      <c r="A18" s="41" t="s">
        <v>40</v>
      </c>
      <c r="B18" s="42" t="s">
        <v>26</v>
      </c>
      <c r="C18" s="17">
        <f>C19+C22</f>
        <v>-577474150</v>
      </c>
      <c r="D18" s="18">
        <f t="shared" ref="D18:E18" si="4">D19+D22</f>
        <v>-577474150</v>
      </c>
      <c r="E18" s="29">
        <f t="shared" si="4"/>
        <v>-648580174.61000061</v>
      </c>
    </row>
    <row r="19" spans="1:5" ht="48.75" customHeight="1">
      <c r="A19" s="41" t="s">
        <v>41</v>
      </c>
      <c r="B19" s="42" t="s">
        <v>27</v>
      </c>
      <c r="C19" s="13">
        <f t="shared" ref="C19:C20" si="5">C20</f>
        <v>13282644571.969999</v>
      </c>
      <c r="D19" s="14">
        <f t="shared" ref="D19:E20" si="6">D20</f>
        <v>14638397088.67</v>
      </c>
      <c r="E19" s="27">
        <f t="shared" si="6"/>
        <v>15380942723</v>
      </c>
    </row>
    <row r="20" spans="1:5" ht="60.75" customHeight="1">
      <c r="A20" s="43" t="s">
        <v>42</v>
      </c>
      <c r="B20" s="42" t="s">
        <v>28</v>
      </c>
      <c r="C20" s="13">
        <f t="shared" si="5"/>
        <v>13282644571.969999</v>
      </c>
      <c r="D20" s="14">
        <f t="shared" si="6"/>
        <v>14638397088.67</v>
      </c>
      <c r="E20" s="27">
        <f t="shared" si="6"/>
        <v>15380942723</v>
      </c>
    </row>
    <row r="21" spans="1:5" ht="48" customHeight="1">
      <c r="A21" s="48" t="s">
        <v>53</v>
      </c>
      <c r="B21" s="42"/>
      <c r="C21" s="13">
        <v>13282644571.969999</v>
      </c>
      <c r="D21" s="14">
        <v>14638397088.67</v>
      </c>
      <c r="E21" s="27">
        <v>15380942723</v>
      </c>
    </row>
    <row r="22" spans="1:5" ht="49.5" customHeight="1">
      <c r="A22" s="41" t="s">
        <v>43</v>
      </c>
      <c r="B22" s="42" t="s">
        <v>29</v>
      </c>
      <c r="C22" s="13">
        <f>C23</f>
        <v>-13860118721.969999</v>
      </c>
      <c r="D22" s="14">
        <f t="shared" ref="D22:E22" si="7">D23</f>
        <v>-15215871238.67</v>
      </c>
      <c r="E22" s="27">
        <f t="shared" si="7"/>
        <v>-16029522897.610001</v>
      </c>
    </row>
    <row r="23" spans="1:5" ht="61.5" customHeight="1">
      <c r="A23" s="43" t="s">
        <v>44</v>
      </c>
      <c r="B23" s="42" t="s">
        <v>30</v>
      </c>
      <c r="C23" s="13">
        <f>C24+C25+C26+C27+C28+C29</f>
        <v>-13860118721.969999</v>
      </c>
      <c r="D23" s="14">
        <f t="shared" ref="D23:E23" si="8">D24+D25+D26+D27+D28+D29</f>
        <v>-15215871238.67</v>
      </c>
      <c r="E23" s="27">
        <f t="shared" si="8"/>
        <v>-16029522897.610001</v>
      </c>
    </row>
    <row r="24" spans="1:5" ht="45" customHeight="1">
      <c r="A24" s="48" t="s">
        <v>54</v>
      </c>
      <c r="B24" s="42"/>
      <c r="C24" s="13">
        <f>-C21</f>
        <v>-13282644571.969999</v>
      </c>
      <c r="D24" s="14">
        <f t="shared" ref="D24:E24" si="9">-D21</f>
        <v>-14638397088.67</v>
      </c>
      <c r="E24" s="27">
        <f t="shared" si="9"/>
        <v>-15380942723</v>
      </c>
    </row>
    <row r="25" spans="1:5" ht="114" customHeight="1">
      <c r="A25" s="48" t="s">
        <v>47</v>
      </c>
      <c r="B25" s="42"/>
      <c r="C25" s="13">
        <v>-15000000</v>
      </c>
      <c r="D25" s="14">
        <v>-15000000</v>
      </c>
      <c r="E25" s="27">
        <v>-15000000</v>
      </c>
    </row>
    <row r="26" spans="1:5" ht="113.25" customHeight="1">
      <c r="A26" s="48" t="s">
        <v>48</v>
      </c>
      <c r="B26" s="42"/>
      <c r="C26" s="13">
        <v>-253824200</v>
      </c>
      <c r="D26" s="14">
        <v>-253824200</v>
      </c>
      <c r="E26" s="27">
        <v>-253824200</v>
      </c>
    </row>
    <row r="27" spans="1:5" ht="108" customHeight="1">
      <c r="A27" s="48" t="s">
        <v>49</v>
      </c>
      <c r="B27" s="42"/>
      <c r="C27" s="13">
        <v>-289969600</v>
      </c>
      <c r="D27" s="14">
        <v>-289969600</v>
      </c>
      <c r="E27" s="27">
        <v>-289969600</v>
      </c>
    </row>
    <row r="28" spans="1:5" ht="113.25" customHeight="1">
      <c r="A28" s="48" t="s">
        <v>50</v>
      </c>
      <c r="B28" s="42"/>
      <c r="C28" s="13">
        <v>-18680350</v>
      </c>
      <c r="D28" s="14">
        <v>-18680350</v>
      </c>
      <c r="E28" s="27">
        <v>-18680350</v>
      </c>
    </row>
    <row r="29" spans="1:5" ht="122.25" customHeight="1">
      <c r="A29" s="49" t="s">
        <v>52</v>
      </c>
      <c r="B29" s="50"/>
      <c r="C29" s="19"/>
      <c r="D29" s="20"/>
      <c r="E29" s="30">
        <v>-71106024.609999999</v>
      </c>
    </row>
    <row r="30" spans="1:5" ht="35.25" customHeight="1">
      <c r="A30" s="39" t="s">
        <v>34</v>
      </c>
      <c r="B30" s="40" t="s">
        <v>10</v>
      </c>
      <c r="C30" s="11">
        <f>C35-C31</f>
        <v>0</v>
      </c>
      <c r="D30" s="12">
        <f t="shared" ref="D30:E30" si="10">D35-D31</f>
        <v>0</v>
      </c>
      <c r="E30" s="26">
        <f t="shared" si="10"/>
        <v>0</v>
      </c>
    </row>
    <row r="31" spans="1:5" ht="23.25" customHeight="1">
      <c r="A31" s="41" t="s">
        <v>11</v>
      </c>
      <c r="B31" s="51" t="s">
        <v>12</v>
      </c>
      <c r="C31" s="13">
        <f t="shared" ref="C31:E33" si="11">C32</f>
        <v>144993306813.75998</v>
      </c>
      <c r="D31" s="14">
        <f t="shared" si="11"/>
        <v>151803509428.23001</v>
      </c>
      <c r="E31" s="27">
        <f t="shared" si="11"/>
        <v>150639885419.27002</v>
      </c>
    </row>
    <row r="32" spans="1:5" ht="20.25" customHeight="1">
      <c r="A32" s="41" t="s">
        <v>13</v>
      </c>
      <c r="B32" s="42" t="s">
        <v>14</v>
      </c>
      <c r="C32" s="13">
        <f t="shared" si="11"/>
        <v>144993306813.75998</v>
      </c>
      <c r="D32" s="14">
        <f t="shared" si="11"/>
        <v>151803509428.23001</v>
      </c>
      <c r="E32" s="27">
        <f t="shared" si="11"/>
        <v>150639885419.27002</v>
      </c>
    </row>
    <row r="33" spans="1:6" ht="22.5" customHeight="1">
      <c r="A33" s="41" t="s">
        <v>15</v>
      </c>
      <c r="B33" s="42" t="s">
        <v>16</v>
      </c>
      <c r="C33" s="13">
        <f t="shared" si="11"/>
        <v>144993306813.75998</v>
      </c>
      <c r="D33" s="14">
        <f t="shared" si="11"/>
        <v>151803509428.23001</v>
      </c>
      <c r="E33" s="27">
        <f t="shared" si="11"/>
        <v>150639885419.27002</v>
      </c>
    </row>
    <row r="34" spans="1:6" ht="35.25" customHeight="1">
      <c r="A34" s="43" t="s">
        <v>35</v>
      </c>
      <c r="B34" s="42" t="s">
        <v>17</v>
      </c>
      <c r="C34" s="13">
        <f>97258652541.79+C13+C19</f>
        <v>144993306813.75998</v>
      </c>
      <c r="D34" s="14">
        <f>104094551754.54+D13+D19</f>
        <v>151803509428.23001</v>
      </c>
      <c r="E34" s="27">
        <f>103587121257.22+E13+E19</f>
        <v>150639885419.27002</v>
      </c>
    </row>
    <row r="35" spans="1:6" ht="21" customHeight="1">
      <c r="A35" s="41" t="s">
        <v>18</v>
      </c>
      <c r="B35" s="42" t="s">
        <v>19</v>
      </c>
      <c r="C35" s="13">
        <f t="shared" ref="C35:E37" si="12">C36</f>
        <v>144993306813.75998</v>
      </c>
      <c r="D35" s="14">
        <f t="shared" si="12"/>
        <v>151803509428.23001</v>
      </c>
      <c r="E35" s="27">
        <f t="shared" si="12"/>
        <v>150639885419.27002</v>
      </c>
    </row>
    <row r="36" spans="1:6" ht="21" customHeight="1">
      <c r="A36" s="41" t="s">
        <v>20</v>
      </c>
      <c r="B36" s="42" t="s">
        <v>21</v>
      </c>
      <c r="C36" s="13">
        <f t="shared" si="12"/>
        <v>144993306813.75998</v>
      </c>
      <c r="D36" s="14">
        <f t="shared" si="12"/>
        <v>151803509428.23001</v>
      </c>
      <c r="E36" s="27">
        <f t="shared" si="12"/>
        <v>150639885419.27002</v>
      </c>
    </row>
    <row r="37" spans="1:6" ht="30" customHeight="1">
      <c r="A37" s="41" t="s">
        <v>22</v>
      </c>
      <c r="B37" s="42" t="s">
        <v>23</v>
      </c>
      <c r="C37" s="13">
        <f t="shared" si="12"/>
        <v>144993306813.75998</v>
      </c>
      <c r="D37" s="14">
        <f t="shared" si="12"/>
        <v>151803509428.23001</v>
      </c>
      <c r="E37" s="27">
        <f t="shared" si="12"/>
        <v>150639885419.27002</v>
      </c>
    </row>
    <row r="38" spans="1:6" ht="36.75" customHeight="1">
      <c r="A38" s="52" t="s">
        <v>36</v>
      </c>
      <c r="B38" s="50" t="s">
        <v>24</v>
      </c>
      <c r="C38" s="19">
        <f>106750600091.79-C15-C22</f>
        <v>144993306813.75998</v>
      </c>
      <c r="D38" s="20">
        <f>109949241189.56-D15-D22</f>
        <v>151803509428.23001</v>
      </c>
      <c r="E38" s="30">
        <f>107729420521.66-E15-E22</f>
        <v>150639885419.27002</v>
      </c>
    </row>
    <row r="39" spans="1:6" ht="27" customHeight="1">
      <c r="A39" s="53" t="s">
        <v>25</v>
      </c>
      <c r="B39" s="54"/>
      <c r="C39" s="21">
        <f>C12+C17+C30</f>
        <v>9491947550</v>
      </c>
      <c r="D39" s="22">
        <f t="shared" ref="D39:E39" si="13">D12+D17+D30</f>
        <v>5854689435.0200005</v>
      </c>
      <c r="E39" s="31">
        <f t="shared" si="13"/>
        <v>4142299264.4399986</v>
      </c>
      <c r="F39" s="9"/>
    </row>
    <row r="40" spans="1:6">
      <c r="C40" s="23"/>
      <c r="D40" s="23"/>
      <c r="E40" s="23"/>
    </row>
  </sheetData>
  <mergeCells count="4">
    <mergeCell ref="A7:E7"/>
    <mergeCell ref="B9:B10"/>
    <mergeCell ref="A9:A10"/>
    <mergeCell ref="C9:E9"/>
  </mergeCells>
  <phoneticPr fontId="1" type="noConversion"/>
  <pageMargins left="0.74803149606299213" right="0.39370078740157483" top="0.78740157480314965" bottom="0.6692913385826772" header="0.62992125984251968" footer="0.39370078740157483"/>
  <pageSetup paperSize="9" scale="94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2020-10-11T08:57:32Z</cp:lastPrinted>
  <dcterms:created xsi:type="dcterms:W3CDTF">1996-10-08T23:32:33Z</dcterms:created>
  <dcterms:modified xsi:type="dcterms:W3CDTF">2020-10-11T08:57:34Z</dcterms:modified>
</cp:coreProperties>
</file>