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165" windowWidth="11340" windowHeight="5505" firstSheet="2" activeTab="2"/>
  </bookViews>
  <sheets>
    <sheet name="для руководства" sheetId="7" state="hidden" r:id="rId1"/>
    <sheet name="доходы по федер бюдж" sheetId="5" state="hidden" r:id="rId2"/>
    <sheet name="доходы-основной" sheetId="6" r:id="rId3"/>
  </sheets>
  <definedNames>
    <definedName name="OLE_LINK1" localSheetId="0">'для руководства'!#REF!</definedName>
    <definedName name="OLE_LINK1" localSheetId="1">'доходы по федер бюдж'!#REF!</definedName>
    <definedName name="OLE_LINK1" localSheetId="2">'доходы-основной'!#REF!</definedName>
    <definedName name="_xlnm.Print_Titles" localSheetId="0">'для руководства'!$10:$12</definedName>
    <definedName name="_xlnm.Print_Titles" localSheetId="1">'доходы по федер бюдж'!$10:$12</definedName>
    <definedName name="_xlnm.Print_Titles" localSheetId="2">'доходы-основной'!$14:$16</definedName>
    <definedName name="_xlnm.Print_Area" localSheetId="0">'для руководства'!$A$1:$K$193</definedName>
    <definedName name="_xlnm.Print_Area" localSheetId="1">'доходы по федер бюдж'!$A$1:$K$193</definedName>
    <definedName name="_xlnm.Print_Area" localSheetId="2">'доходы-основной'!$A$1:$L$209</definedName>
  </definedNames>
  <calcPr calcId="125725"/>
</workbook>
</file>

<file path=xl/calcChain.xml><?xml version="1.0" encoding="utf-8"?>
<calcChain xmlns="http://schemas.openxmlformats.org/spreadsheetml/2006/main">
  <c r="F204" i="6"/>
  <c r="I204" s="1"/>
  <c r="I203" s="1"/>
  <c r="K204"/>
  <c r="K203" s="1"/>
  <c r="J204"/>
  <c r="J203" s="1"/>
  <c r="D203"/>
  <c r="E203"/>
  <c r="G203"/>
  <c r="H203"/>
  <c r="C203"/>
  <c r="F203" l="1"/>
  <c r="K207"/>
  <c r="K206" s="1"/>
  <c r="J207"/>
  <c r="J206" s="1"/>
  <c r="I207"/>
  <c r="I206" s="1"/>
  <c r="D206"/>
  <c r="E206"/>
  <c r="F206"/>
  <c r="G206"/>
  <c r="H206"/>
  <c r="C206"/>
  <c r="H184" l="1"/>
  <c r="H84" l="1"/>
  <c r="I93"/>
  <c r="D84"/>
  <c r="E84"/>
  <c r="G84"/>
  <c r="C84"/>
  <c r="K118"/>
  <c r="J118"/>
  <c r="I118"/>
  <c r="J128"/>
  <c r="K128"/>
  <c r="I128"/>
  <c r="J96"/>
  <c r="K96"/>
  <c r="I96"/>
  <c r="K157"/>
  <c r="J157"/>
  <c r="I157"/>
  <c r="K183"/>
  <c r="J183"/>
  <c r="I183"/>
  <c r="G78"/>
  <c r="F78"/>
  <c r="J111"/>
  <c r="K111"/>
  <c r="I111"/>
  <c r="K86"/>
  <c r="J86"/>
  <c r="I86"/>
  <c r="D78"/>
  <c r="E78"/>
  <c r="H78"/>
  <c r="C78"/>
  <c r="K82"/>
  <c r="J82"/>
  <c r="I82"/>
  <c r="K145" l="1"/>
  <c r="J145"/>
  <c r="I145"/>
  <c r="J146" l="1"/>
  <c r="J160"/>
  <c r="J142"/>
  <c r="J156"/>
  <c r="K158"/>
  <c r="I201"/>
  <c r="J201"/>
  <c r="K201"/>
  <c r="K200"/>
  <c r="J200"/>
  <c r="I200"/>
  <c r="K196"/>
  <c r="J196"/>
  <c r="I196"/>
  <c r="I179"/>
  <c r="J179"/>
  <c r="K179"/>
  <c r="I180"/>
  <c r="J180"/>
  <c r="K180"/>
  <c r="I181"/>
  <c r="J181"/>
  <c r="K181"/>
  <c r="I182"/>
  <c r="J182"/>
  <c r="K182"/>
  <c r="I184"/>
  <c r="J184"/>
  <c r="K184"/>
  <c r="I185"/>
  <c r="J185"/>
  <c r="K185"/>
  <c r="I186"/>
  <c r="J186"/>
  <c r="K186"/>
  <c r="I187"/>
  <c r="J187"/>
  <c r="K187"/>
  <c r="I188"/>
  <c r="J188"/>
  <c r="K188"/>
  <c r="I189"/>
  <c r="J189"/>
  <c r="K189"/>
  <c r="I190"/>
  <c r="J190"/>
  <c r="K190"/>
  <c r="I191"/>
  <c r="J191"/>
  <c r="K191"/>
  <c r="I192"/>
  <c r="J192"/>
  <c r="K192"/>
  <c r="K178"/>
  <c r="J178"/>
  <c r="I178"/>
  <c r="I154"/>
  <c r="J154"/>
  <c r="K154"/>
  <c r="I155"/>
  <c r="J155"/>
  <c r="K155"/>
  <c r="K156"/>
  <c r="J158"/>
  <c r="I159"/>
  <c r="J159"/>
  <c r="K159"/>
  <c r="I160"/>
  <c r="K160"/>
  <c r="I161"/>
  <c r="J161"/>
  <c r="K161"/>
  <c r="I162"/>
  <c r="J162"/>
  <c r="K162"/>
  <c r="I163"/>
  <c r="J163"/>
  <c r="K163"/>
  <c r="I164"/>
  <c r="J164"/>
  <c r="K164"/>
  <c r="I165"/>
  <c r="J165"/>
  <c r="K165"/>
  <c r="I166"/>
  <c r="J166"/>
  <c r="K166"/>
  <c r="I167"/>
  <c r="J167"/>
  <c r="K167"/>
  <c r="I168"/>
  <c r="J168"/>
  <c r="K168"/>
  <c r="I169"/>
  <c r="J169"/>
  <c r="K169"/>
  <c r="I170"/>
  <c r="J170"/>
  <c r="K170"/>
  <c r="I171"/>
  <c r="J171"/>
  <c r="K171"/>
  <c r="I172"/>
  <c r="J172"/>
  <c r="K172"/>
  <c r="I173"/>
  <c r="J173"/>
  <c r="K173"/>
  <c r="I174"/>
  <c r="J174"/>
  <c r="K174"/>
  <c r="I175"/>
  <c r="J175"/>
  <c r="K175"/>
  <c r="K153"/>
  <c r="J153"/>
  <c r="I153"/>
  <c r="I87"/>
  <c r="J87"/>
  <c r="K87"/>
  <c r="I88"/>
  <c r="J88"/>
  <c r="K88"/>
  <c r="I89"/>
  <c r="J89"/>
  <c r="K89"/>
  <c r="I90"/>
  <c r="J90"/>
  <c r="K90"/>
  <c r="J91"/>
  <c r="K91"/>
  <c r="I92"/>
  <c r="J92"/>
  <c r="K92"/>
  <c r="J93"/>
  <c r="K93"/>
  <c r="I94"/>
  <c r="J94"/>
  <c r="K94"/>
  <c r="I95"/>
  <c r="J95"/>
  <c r="K95"/>
  <c r="I97"/>
  <c r="J97"/>
  <c r="K97"/>
  <c r="I99"/>
  <c r="J99"/>
  <c r="K99"/>
  <c r="I100"/>
  <c r="J100"/>
  <c r="K100"/>
  <c r="I101"/>
  <c r="J101"/>
  <c r="K101"/>
  <c r="I102"/>
  <c r="J102"/>
  <c r="K102"/>
  <c r="I103"/>
  <c r="J103"/>
  <c r="K103"/>
  <c r="I104"/>
  <c r="J104"/>
  <c r="K104"/>
  <c r="I105"/>
  <c r="J105"/>
  <c r="K105"/>
  <c r="I106"/>
  <c r="J106"/>
  <c r="K106"/>
  <c r="I107"/>
  <c r="J107"/>
  <c r="K107"/>
  <c r="I108"/>
  <c r="J108"/>
  <c r="K108"/>
  <c r="I109"/>
  <c r="J109"/>
  <c r="K109"/>
  <c r="I110"/>
  <c r="J110"/>
  <c r="K110"/>
  <c r="I112"/>
  <c r="J112"/>
  <c r="K112"/>
  <c r="I113"/>
  <c r="J113"/>
  <c r="K113"/>
  <c r="I114"/>
  <c r="J114"/>
  <c r="K114"/>
  <c r="I115"/>
  <c r="J115"/>
  <c r="K115"/>
  <c r="I116"/>
  <c r="J116"/>
  <c r="K116"/>
  <c r="I117"/>
  <c r="J117"/>
  <c r="K117"/>
  <c r="I119"/>
  <c r="J119"/>
  <c r="K119"/>
  <c r="I120"/>
  <c r="J120"/>
  <c r="K120"/>
  <c r="I121"/>
  <c r="J121"/>
  <c r="K121"/>
  <c r="I122"/>
  <c r="J122"/>
  <c r="K122"/>
  <c r="I123"/>
  <c r="J123"/>
  <c r="K123"/>
  <c r="I124"/>
  <c r="J124"/>
  <c r="K124"/>
  <c r="I125"/>
  <c r="J125"/>
  <c r="K125"/>
  <c r="I126"/>
  <c r="J126"/>
  <c r="K126"/>
  <c r="I127"/>
  <c r="J127"/>
  <c r="K127"/>
  <c r="I129"/>
  <c r="J129"/>
  <c r="K129"/>
  <c r="I130"/>
  <c r="J130"/>
  <c r="K130"/>
  <c r="I131"/>
  <c r="J131"/>
  <c r="K131"/>
  <c r="I132"/>
  <c r="J132"/>
  <c r="K132"/>
  <c r="I133"/>
  <c r="J133"/>
  <c r="K133"/>
  <c r="I134"/>
  <c r="J134"/>
  <c r="K134"/>
  <c r="I135"/>
  <c r="J135"/>
  <c r="K135"/>
  <c r="I136"/>
  <c r="J136"/>
  <c r="K136"/>
  <c r="I137"/>
  <c r="J137"/>
  <c r="K137"/>
  <c r="I138"/>
  <c r="J138"/>
  <c r="K138"/>
  <c r="I139"/>
  <c r="J139"/>
  <c r="K139"/>
  <c r="I140"/>
  <c r="J140"/>
  <c r="K140"/>
  <c r="I141"/>
  <c r="J141"/>
  <c r="K141"/>
  <c r="I142"/>
  <c r="K142"/>
  <c r="I143"/>
  <c r="J143"/>
  <c r="K143"/>
  <c r="I144"/>
  <c r="J144"/>
  <c r="K144"/>
  <c r="I146"/>
  <c r="K146"/>
  <c r="I147"/>
  <c r="J147"/>
  <c r="K147"/>
  <c r="I148"/>
  <c r="J148"/>
  <c r="K148"/>
  <c r="I149"/>
  <c r="J149"/>
  <c r="K149"/>
  <c r="I150"/>
  <c r="J150"/>
  <c r="K150"/>
  <c r="K85"/>
  <c r="J85"/>
  <c r="I85"/>
  <c r="I80"/>
  <c r="J80"/>
  <c r="K80"/>
  <c r="I81"/>
  <c r="J81"/>
  <c r="K81"/>
  <c r="K79"/>
  <c r="J79"/>
  <c r="I79"/>
  <c r="I71"/>
  <c r="J71"/>
  <c r="K71"/>
  <c r="I72"/>
  <c r="J72"/>
  <c r="K72"/>
  <c r="I73"/>
  <c r="J73"/>
  <c r="K73"/>
  <c r="K70"/>
  <c r="J70"/>
  <c r="I70"/>
  <c r="I67"/>
  <c r="J67"/>
  <c r="K67"/>
  <c r="K66"/>
  <c r="J66"/>
  <c r="I66"/>
  <c r="I63"/>
  <c r="J63"/>
  <c r="K63"/>
  <c r="K62"/>
  <c r="J62"/>
  <c r="I62"/>
  <c r="I59"/>
  <c r="J59"/>
  <c r="K59"/>
  <c r="K58"/>
  <c r="J58"/>
  <c r="I58"/>
  <c r="I54"/>
  <c r="J54"/>
  <c r="K54"/>
  <c r="I55"/>
  <c r="J55"/>
  <c r="K55"/>
  <c r="K53"/>
  <c r="J53"/>
  <c r="I53"/>
  <c r="I47"/>
  <c r="J47"/>
  <c r="K47"/>
  <c r="I48"/>
  <c r="J48"/>
  <c r="K48"/>
  <c r="I49"/>
  <c r="J49"/>
  <c r="K49"/>
  <c r="I50"/>
  <c r="J50"/>
  <c r="K50"/>
  <c r="K46"/>
  <c r="J46"/>
  <c r="I46"/>
  <c r="I43"/>
  <c r="J43"/>
  <c r="K43"/>
  <c r="K42"/>
  <c r="J42"/>
  <c r="I42"/>
  <c r="I38"/>
  <c r="J38"/>
  <c r="K38"/>
  <c r="I39"/>
  <c r="J39"/>
  <c r="K39"/>
  <c r="K37"/>
  <c r="J37"/>
  <c r="I37"/>
  <c r="I33"/>
  <c r="J33"/>
  <c r="K33"/>
  <c r="I34"/>
  <c r="J34"/>
  <c r="K34"/>
  <c r="K32"/>
  <c r="J32"/>
  <c r="I32"/>
  <c r="K29"/>
  <c r="J29"/>
  <c r="I29"/>
  <c r="K25"/>
  <c r="J25"/>
  <c r="I25"/>
  <c r="K22"/>
  <c r="J22"/>
  <c r="I22"/>
  <c r="K21"/>
  <c r="J21"/>
  <c r="I21"/>
  <c r="H199"/>
  <c r="H198" s="1"/>
  <c r="G199"/>
  <c r="G198" s="1"/>
  <c r="F199"/>
  <c r="F198" s="1"/>
  <c r="H195"/>
  <c r="H194" s="1"/>
  <c r="G195"/>
  <c r="G194" s="1"/>
  <c r="F195"/>
  <c r="F194" s="1"/>
  <c r="H177"/>
  <c r="G177"/>
  <c r="F177"/>
  <c r="H69"/>
  <c r="G69"/>
  <c r="F69"/>
  <c r="H65"/>
  <c r="G65"/>
  <c r="F65"/>
  <c r="H61"/>
  <c r="G61"/>
  <c r="F61"/>
  <c r="H57"/>
  <c r="G57"/>
  <c r="F57"/>
  <c r="H52"/>
  <c r="G52"/>
  <c r="F52"/>
  <c r="H45"/>
  <c r="G45"/>
  <c r="F45"/>
  <c r="H41"/>
  <c r="G41"/>
  <c r="F41"/>
  <c r="H36"/>
  <c r="G36"/>
  <c r="F36"/>
  <c r="H31"/>
  <c r="G31"/>
  <c r="F31"/>
  <c r="G27"/>
  <c r="F27"/>
  <c r="H27"/>
  <c r="H24"/>
  <c r="G24"/>
  <c r="F24"/>
  <c r="H20"/>
  <c r="G20"/>
  <c r="F20"/>
  <c r="C28"/>
  <c r="D28"/>
  <c r="E28"/>
  <c r="D199"/>
  <c r="D198" s="1"/>
  <c r="E199"/>
  <c r="E198" s="1"/>
  <c r="C199"/>
  <c r="C198" s="1"/>
  <c r="E195"/>
  <c r="E194" s="1"/>
  <c r="D195"/>
  <c r="D194" s="1"/>
  <c r="C195"/>
  <c r="C194" s="1"/>
  <c r="D177"/>
  <c r="E177"/>
  <c r="C177"/>
  <c r="D152"/>
  <c r="E152"/>
  <c r="C152"/>
  <c r="D65"/>
  <c r="E65"/>
  <c r="C65"/>
  <c r="E24"/>
  <c r="D24"/>
  <c r="J199" l="1"/>
  <c r="J198" s="1"/>
  <c r="J24"/>
  <c r="I24"/>
  <c r="K195"/>
  <c r="I195"/>
  <c r="E27"/>
  <c r="K61"/>
  <c r="D27"/>
  <c r="I199"/>
  <c r="C27"/>
  <c r="J195"/>
  <c r="K31"/>
  <c r="J41"/>
  <c r="J61"/>
  <c r="I36"/>
  <c r="K41"/>
  <c r="I31"/>
  <c r="J57"/>
  <c r="K52"/>
  <c r="I65"/>
  <c r="I57"/>
  <c r="J65"/>
  <c r="J45"/>
  <c r="J69"/>
  <c r="J78"/>
  <c r="K36"/>
  <c r="K24"/>
  <c r="K45"/>
  <c r="J28"/>
  <c r="K20"/>
  <c r="K69"/>
  <c r="I28"/>
  <c r="I41"/>
  <c r="I61"/>
  <c r="I45"/>
  <c r="J52"/>
  <c r="I69"/>
  <c r="J20"/>
  <c r="I52"/>
  <c r="K65"/>
  <c r="K199"/>
  <c r="I20"/>
  <c r="K28"/>
  <c r="J177"/>
  <c r="K177"/>
  <c r="I78"/>
  <c r="K78"/>
  <c r="I177"/>
  <c r="G152"/>
  <c r="F152"/>
  <c r="K152"/>
  <c r="H152"/>
  <c r="I158"/>
  <c r="I156"/>
  <c r="J152"/>
  <c r="K57"/>
  <c r="J36"/>
  <c r="J31"/>
  <c r="F18"/>
  <c r="G18"/>
  <c r="H18"/>
  <c r="E77"/>
  <c r="E75" s="1"/>
  <c r="D77"/>
  <c r="D75" s="1"/>
  <c r="C77"/>
  <c r="C75" s="1"/>
  <c r="E61"/>
  <c r="D61"/>
  <c r="C61"/>
  <c r="D20"/>
  <c r="D31"/>
  <c r="D36"/>
  <c r="D41"/>
  <c r="D45"/>
  <c r="D52"/>
  <c r="D57"/>
  <c r="D69"/>
  <c r="E20"/>
  <c r="E31"/>
  <c r="E36"/>
  <c r="E41"/>
  <c r="E45"/>
  <c r="E52"/>
  <c r="E57"/>
  <c r="E69"/>
  <c r="C24"/>
  <c r="J27" l="1"/>
  <c r="J194"/>
  <c r="I198"/>
  <c r="K27"/>
  <c r="K18" s="1"/>
  <c r="K194"/>
  <c r="I194"/>
  <c r="K198"/>
  <c r="I27"/>
  <c r="I18" s="1"/>
  <c r="I152"/>
  <c r="D18"/>
  <c r="E18"/>
  <c r="C57"/>
  <c r="C69"/>
  <c r="C52"/>
  <c r="C41"/>
  <c r="C31"/>
  <c r="C20"/>
  <c r="C45"/>
  <c r="C36"/>
  <c r="L195" i="7"/>
  <c r="L193"/>
  <c r="K191"/>
  <c r="K190" s="1"/>
  <c r="K189" s="1"/>
  <c r="J191"/>
  <c r="J190" s="1"/>
  <c r="J189" s="1"/>
  <c r="I191"/>
  <c r="I190" s="1"/>
  <c r="I189" s="1"/>
  <c r="H190"/>
  <c r="H189" s="1"/>
  <c r="G190"/>
  <c r="G189" s="1"/>
  <c r="F190"/>
  <c r="F189" s="1"/>
  <c r="E190"/>
  <c r="E189" s="1"/>
  <c r="D190"/>
  <c r="D189" s="1"/>
  <c r="C190"/>
  <c r="C189" s="1"/>
  <c r="L189"/>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F145" s="1"/>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H79"/>
  <c r="G79"/>
  <c r="F79"/>
  <c r="H78"/>
  <c r="G78"/>
  <c r="F78"/>
  <c r="H77"/>
  <c r="G77"/>
  <c r="F77"/>
  <c r="K76"/>
  <c r="K70" s="1"/>
  <c r="J76"/>
  <c r="I76"/>
  <c r="E76"/>
  <c r="D76"/>
  <c r="C76"/>
  <c r="H74"/>
  <c r="G74"/>
  <c r="F74"/>
  <c r="H73"/>
  <c r="H71" s="1"/>
  <c r="G73"/>
  <c r="F73"/>
  <c r="H72"/>
  <c r="G72"/>
  <c r="F72"/>
  <c r="K71"/>
  <c r="J71"/>
  <c r="I71"/>
  <c r="I70" s="1"/>
  <c r="E71"/>
  <c r="D71"/>
  <c r="C71"/>
  <c r="L70"/>
  <c r="K66"/>
  <c r="J66"/>
  <c r="I66"/>
  <c r="K65"/>
  <c r="J65"/>
  <c r="I65"/>
  <c r="K64"/>
  <c r="J64"/>
  <c r="I64"/>
  <c r="K63"/>
  <c r="J63"/>
  <c r="I63"/>
  <c r="I62" s="1"/>
  <c r="H62"/>
  <c r="G62"/>
  <c r="F62"/>
  <c r="E62"/>
  <c r="D62"/>
  <c r="C62"/>
  <c r="K60"/>
  <c r="K59" s="1"/>
  <c r="J60"/>
  <c r="J59" s="1"/>
  <c r="I60"/>
  <c r="I59"/>
  <c r="H59"/>
  <c r="G59"/>
  <c r="F59"/>
  <c r="E59"/>
  <c r="D59"/>
  <c r="C59"/>
  <c r="K57"/>
  <c r="J57"/>
  <c r="J56" s="1"/>
  <c r="I57"/>
  <c r="I56" s="1"/>
  <c r="K56"/>
  <c r="H56"/>
  <c r="G56"/>
  <c r="F56"/>
  <c r="E56"/>
  <c r="D56"/>
  <c r="C56"/>
  <c r="K54"/>
  <c r="J54"/>
  <c r="J52" s="1"/>
  <c r="I54"/>
  <c r="K53"/>
  <c r="J53"/>
  <c r="I53"/>
  <c r="H52"/>
  <c r="G52"/>
  <c r="F52"/>
  <c r="E52"/>
  <c r="D52"/>
  <c r="C52"/>
  <c r="K50"/>
  <c r="J50"/>
  <c r="I50"/>
  <c r="K49"/>
  <c r="J49"/>
  <c r="I49"/>
  <c r="K48"/>
  <c r="J48"/>
  <c r="I48"/>
  <c r="H47"/>
  <c r="G47"/>
  <c r="F47"/>
  <c r="E47"/>
  <c r="D47"/>
  <c r="C47"/>
  <c r="K45"/>
  <c r="J45"/>
  <c r="I45"/>
  <c r="K44"/>
  <c r="J44"/>
  <c r="I44"/>
  <c r="K43"/>
  <c r="J43"/>
  <c r="I43"/>
  <c r="K42"/>
  <c r="J42"/>
  <c r="I42"/>
  <c r="K41"/>
  <c r="J41"/>
  <c r="I41"/>
  <c r="H40"/>
  <c r="G40"/>
  <c r="F40"/>
  <c r="E40"/>
  <c r="D40"/>
  <c r="C40"/>
  <c r="K38"/>
  <c r="K36" s="1"/>
  <c r="J38"/>
  <c r="I38"/>
  <c r="K37"/>
  <c r="J37"/>
  <c r="I37"/>
  <c r="I36" s="1"/>
  <c r="H36"/>
  <c r="G36"/>
  <c r="F36"/>
  <c r="E36"/>
  <c r="D36"/>
  <c r="C36"/>
  <c r="K34"/>
  <c r="K31" s="1"/>
  <c r="J34"/>
  <c r="I34"/>
  <c r="K33"/>
  <c r="J33"/>
  <c r="I33"/>
  <c r="K32"/>
  <c r="J32"/>
  <c r="I32"/>
  <c r="H31"/>
  <c r="G31"/>
  <c r="F31"/>
  <c r="E31"/>
  <c r="D31"/>
  <c r="C31"/>
  <c r="K29"/>
  <c r="J29"/>
  <c r="I29"/>
  <c r="K28"/>
  <c r="J28"/>
  <c r="I28"/>
  <c r="K27"/>
  <c r="J27"/>
  <c r="I27"/>
  <c r="H26"/>
  <c r="G26"/>
  <c r="F26"/>
  <c r="E26"/>
  <c r="D26"/>
  <c r="C26"/>
  <c r="K24"/>
  <c r="K23" s="1"/>
  <c r="J24"/>
  <c r="J23" s="1"/>
  <c r="I24"/>
  <c r="I23" s="1"/>
  <c r="H23"/>
  <c r="G23"/>
  <c r="F23"/>
  <c r="E23"/>
  <c r="D23"/>
  <c r="C23"/>
  <c r="K21"/>
  <c r="K20" s="1"/>
  <c r="J21"/>
  <c r="J20" s="1"/>
  <c r="I21"/>
  <c r="I20" s="1"/>
  <c r="H20"/>
  <c r="G20"/>
  <c r="F20"/>
  <c r="E20"/>
  <c r="D20"/>
  <c r="C20"/>
  <c r="K18"/>
  <c r="J18"/>
  <c r="I18"/>
  <c r="K17"/>
  <c r="J17"/>
  <c r="I17"/>
  <c r="H16"/>
  <c r="G16"/>
  <c r="F16"/>
  <c r="F14" s="1"/>
  <c r="E16"/>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J18" i="6" l="1"/>
  <c r="C70" i="7"/>
  <c r="C68" s="1"/>
  <c r="J70"/>
  <c r="K68"/>
  <c r="F169"/>
  <c r="K52"/>
  <c r="D70"/>
  <c r="K16"/>
  <c r="K14" s="1"/>
  <c r="K193" s="1"/>
  <c r="J36"/>
  <c r="J40"/>
  <c r="J47"/>
  <c r="I26"/>
  <c r="E14"/>
  <c r="J16"/>
  <c r="J26"/>
  <c r="I47"/>
  <c r="E70"/>
  <c r="E68" s="1"/>
  <c r="H145"/>
  <c r="I16"/>
  <c r="I14" s="1"/>
  <c r="I193" s="1"/>
  <c r="K26"/>
  <c r="H76"/>
  <c r="F71"/>
  <c r="H169"/>
  <c r="J31"/>
  <c r="J14" s="1"/>
  <c r="K40"/>
  <c r="J62"/>
  <c r="C14"/>
  <c r="C193" s="1"/>
  <c r="G76"/>
  <c r="H14"/>
  <c r="I31"/>
  <c r="I40"/>
  <c r="I52"/>
  <c r="K62"/>
  <c r="G169"/>
  <c r="D14"/>
  <c r="D68"/>
  <c r="K47"/>
  <c r="G71"/>
  <c r="G14"/>
  <c r="G145"/>
  <c r="E209" i="6"/>
  <c r="D209"/>
  <c r="C18"/>
  <c r="F76" i="7"/>
  <c r="F70" s="1"/>
  <c r="F68" s="1"/>
  <c r="F193" s="1"/>
  <c r="E193"/>
  <c r="I68"/>
  <c r="J68"/>
  <c r="G70" l="1"/>
  <c r="G68" s="1"/>
  <c r="G193" s="1"/>
  <c r="D193"/>
  <c r="H70"/>
  <c r="H68" s="1"/>
  <c r="H193" s="1"/>
  <c r="C209" i="6"/>
  <c r="J193" i="7"/>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G88" l="1"/>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I79"/>
  <c r="I76" s="1"/>
  <c r="G86"/>
  <c r="H86"/>
  <c r="F86"/>
  <c r="G82"/>
  <c r="H82"/>
  <c r="F82"/>
  <c r="G150"/>
  <c r="H150"/>
  <c r="F150"/>
  <c r="G147"/>
  <c r="H147"/>
  <c r="F147"/>
  <c r="G149"/>
  <c r="H149"/>
  <c r="F149"/>
  <c r="G179"/>
  <c r="H179"/>
  <c r="H169" s="1"/>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G76" l="1"/>
  <c r="H76"/>
  <c r="G169"/>
  <c r="F169"/>
  <c r="F79"/>
  <c r="K16"/>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 r="I98" i="6"/>
  <c r="H77"/>
  <c r="H75" s="1"/>
  <c r="G77"/>
  <c r="G75" s="1"/>
  <c r="K98"/>
  <c r="J98"/>
  <c r="H209" l="1"/>
  <c r="G209"/>
  <c r="K84"/>
  <c r="J84"/>
  <c r="K77" l="1"/>
  <c r="K75" s="1"/>
  <c r="J77"/>
  <c r="J75" s="1"/>
  <c r="K209" l="1"/>
  <c r="J209"/>
  <c r="F84"/>
  <c r="F77" s="1"/>
  <c r="F75" s="1"/>
  <c r="I91"/>
  <c r="F209" l="1"/>
  <c r="I84"/>
  <c r="I77" l="1"/>
  <c r="I75" s="1"/>
  <c r="I209" l="1"/>
</calcChain>
</file>

<file path=xl/sharedStrings.xml><?xml version="1.0" encoding="utf-8"?>
<sst xmlns="http://schemas.openxmlformats.org/spreadsheetml/2006/main" count="1050" uniqueCount="427">
  <si>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</si>
  <si>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</si>
  <si>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</si>
  <si>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</si>
  <si>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</si>
  <si>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</si>
  <si>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</si>
  <si>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</si>
  <si>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</si>
  <si>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</si>
  <si>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</si>
  <si>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</si>
  <si>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</si>
  <si>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</si>
  <si>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</si>
  <si>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</si>
  <si>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</si>
  <si>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</si>
  <si>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</si>
  <si>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</si>
  <si>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</si>
  <si>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</si>
  <si>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</si>
  <si>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</si>
  <si>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</si>
  <si>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</si>
  <si>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</si>
  <si>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</si>
  <si>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</si>
  <si>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</si>
  <si>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</si>
  <si>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</si>
  <si>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</si>
  <si>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</si>
  <si>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</si>
  <si>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</si>
  <si>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</si>
  <si>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</si>
  <si>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</si>
  <si>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</si>
  <si>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</si>
  <si>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</si>
  <si>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</si>
  <si>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</si>
  <si>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</si>
  <si>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</si>
  <si>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</si>
  <si>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</si>
  <si>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</si>
  <si>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</si>
  <si>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</si>
  <si>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</si>
  <si>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</si>
  <si>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</si>
  <si>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</si>
  <si>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</si>
  <si>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</si>
  <si>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</si>
  <si>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</si>
  <si>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</si>
  <si>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</si>
  <si>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</si>
  <si>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</si>
  <si>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</si>
  <si>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</si>
  <si>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</si>
  <si>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</si>
  <si>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</si>
  <si>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</si>
  <si>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</si>
  <si>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</si>
  <si>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</si>
  <si>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</si>
  <si>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</si>
  <si>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</si>
  <si>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</si>
  <si>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</si>
  <si>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</si>
  <si>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</si>
  <si>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</si>
  <si>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</si>
  <si>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</si>
  <si>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</si>
  <si>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</si>
  <si>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</si>
  <si>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</si>
  <si>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</si>
  <si>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</si>
  <si>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</si>
  <si>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</si>
  <si>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</si>
  <si>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</si>
  <si>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</si>
  <si>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</si>
  <si>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</si>
  <si>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</si>
  <si>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</si>
  <si>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</si>
  <si>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</si>
  <si>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</si>
  <si>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</si>
  <si>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</si>
  <si>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</si>
  <si>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</si>
  <si>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</si>
  <si>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</si>
  <si>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</si>
  <si>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</si>
  <si>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</si>
  <si>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</si>
  <si>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</si>
  <si>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</si>
  <si>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</si>
  <si>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</si>
  <si>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</si>
  <si>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</si>
  <si>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</si>
  <si>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</si>
  <si>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</si>
  <si>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</si>
  <si>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</si>
  <si>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</si>
  <si>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</si>
  <si>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</si>
  <si>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</si>
  <si>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</si>
  <si>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</si>
  <si>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</si>
  <si>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</si>
  <si>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</si>
  <si>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</si>
  <si>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</si>
  <si>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</si>
  <si>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</si>
  <si>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</si>
  <si>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</si>
  <si>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</si>
  <si>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</si>
  <si>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</si>
  <si>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</si>
  <si>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</si>
  <si>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</si>
  <si>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</si>
  <si>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</si>
  <si>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</si>
  <si>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</si>
  <si>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</si>
  <si>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</si>
  <si>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</si>
  <si>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</si>
  <si>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</si>
  <si>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</si>
  <si>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</si>
  <si>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</si>
  <si>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</si>
  <si>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</si>
  <si>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</si>
  <si>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</si>
  <si>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</si>
  <si>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</si>
  <si>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</si>
  <si>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</si>
  <si>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</si>
  <si>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</si>
  <si>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</si>
  <si>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</si>
  <si>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</si>
  <si>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</si>
  <si>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</si>
  <si>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</si>
  <si>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</si>
  <si>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</si>
  <si>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</si>
  <si>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</si>
  <si>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</si>
  <si>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</si>
  <si>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</si>
  <si>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</si>
  <si>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</si>
  <si>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</si>
  <si>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</si>
  <si>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</si>
  <si>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</si>
  <si>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</si>
  <si>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</si>
  <si>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</si>
  <si>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</si>
  <si>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</si>
  <si>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</si>
  <si>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</si>
  <si>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</si>
  <si>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</si>
  <si>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</si>
  <si>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</si>
  <si>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</si>
  <si>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</si>
  <si>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</si>
  <si>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</si>
  <si>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</si>
  <si>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</si>
  <si>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</si>
  <si>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</si>
  <si>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</si>
  <si>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</si>
  <si>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</si>
  <si>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</si>
  <si>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</si>
  <si>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</si>
  <si>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</si>
  <si>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</si>
  <si>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</si>
  <si>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</si>
  <si>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</si>
  <si>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</si>
  <si>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</si>
  <si>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</si>
  <si>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</si>
  <si>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</si>
  <si>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</si>
  <si>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</si>
  <si>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</si>
  <si>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</si>
  <si>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</si>
  <si>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</si>
  <si>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</si>
  <si>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</si>
  <si>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</si>
  <si>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</si>
  <si>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</si>
  <si>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</si>
  <si>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</si>
  <si>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</si>
  <si>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</si>
  <si>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</si>
  <si>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</si>
  <si>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</si>
  <si>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</si>
  <si>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</si>
  <si>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</si>
  <si>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</si>
  <si>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</si>
  <si>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</si>
  <si>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</si>
  <si>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</si>
  <si>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</si>
  <si>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</si>
  <si>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</si>
  <si>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</si>
  <si>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</si>
  <si>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</si>
  <si>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</si>
  <si>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</si>
  <si>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</si>
  <si>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</si>
  <si>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</si>
  <si>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</si>
  <si>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</si>
  <si>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</si>
  <si>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</si>
  <si>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</si>
  <si>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</si>
  <si>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</si>
  <si>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</si>
  <si>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</si>
  <si>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</si>
  <si>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</si>
  <si>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</si>
  <si>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</si>
  <si>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</si>
  <si>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</si>
  <si>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</si>
  <si>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</si>
  <si>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</si>
  <si>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</si>
  <si>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</si>
  <si>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</si>
  <si>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</si>
  <si>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</si>
  <si>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</si>
  <si>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</si>
  <si>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</si>
  <si>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</si>
  <si>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</si>
  <si>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</si>
  <si>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</si>
  <si>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</si>
  <si>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</si>
  <si>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</si>
  <si>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</si>
  <si>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</si>
  <si>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</si>
  <si>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</si>
  <si>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</si>
  <si>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</si>
  <si>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</si>
  <si>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</si>
  <si>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</si>
  <si>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</si>
  <si>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</si>
  <si>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</si>
  <si>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</si>
  <si>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</si>
  <si>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</si>
  <si>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</si>
  <si>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</si>
  <si>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</si>
  <si>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</si>
  <si>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</si>
  <si>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</si>
  <si>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</si>
  <si>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</si>
  <si>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</si>
  <si>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</si>
  <si>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</si>
  <si>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</si>
  <si>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</si>
  <si>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</si>
  <si>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</si>
  <si>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</si>
  <si>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</si>
  <si>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</si>
  <si>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</si>
  <si>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</si>
  <si>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</si>
  <si>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</si>
  <si>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</si>
  <si>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</si>
  <si>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</si>
  <si>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</si>
  <si>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</si>
  <si>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</si>
  <si>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</si>
  <si>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</si>
  <si>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</si>
  <si>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</si>
  <si>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</si>
  <si>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</si>
  <si>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</si>
  <si>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</si>
  <si>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</si>
  <si>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</si>
  <si>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</si>
  <si>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</si>
  <si>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</si>
  <si>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Субсидии бюджету Архангельской области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</si>
  <si>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2 02 27139 02 0000 150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</si>
  <si>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для занятий физической культурой и спортом</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</si>
  <si>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регионального или межмуниципального значения</t>
  </si>
  <si>
    <t>2 07 02010 02 0000 150</t>
  </si>
  <si>
    <t>2 02 45390 02 0000 150</t>
  </si>
  <si>
    <t>Межбюджетные трансферты, передаваемые бюджетам субъектов Российской Федерации на финансовое обеспечение дорожной деятельности</t>
  </si>
  <si>
    <t>2 02 45418 02 0000 150</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</si>
  <si>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</si>
  <si>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Субсидии бюджетам субъектов Российской Федерации на осуществление ежемесячных выплат на детей в возрасте от 3 до 7 лет включительно</t>
  </si>
  <si>
    <t>2 02 25302 02 0000 150</t>
  </si>
  <si>
    <t xml:space="preserve">Субсидии бюджетам субъектов Российской Федерации на реализацию мероприятий по оснащению объектов спортивной инфраструктуры спортивно-технологическим оборудованием </t>
  </si>
  <si>
    <t>2 02 15002 02 0000 150</t>
  </si>
  <si>
    <t>Дотации бюджетам субъектов Российской Федерации на поддержку мер по обеспечению сбалансированности бюджетов</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</si>
  <si>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</si>
  <si>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</si>
  <si>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</si>
  <si>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2 02 25177 02 0000 150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</si>
  <si>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</si>
  <si>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2 02 25304 02 0000 150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</si>
  <si>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</si>
  <si>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2 02 25404 02 0000 150</t>
  </si>
  <si>
    <t>Субсидии бюджетам субъектов Российской Федерации на модернизацию театров юного зрителя и театров кукол</t>
  </si>
  <si>
    <t>2 02 25456 02 0000 150</t>
  </si>
  <si>
    <t>Субсидии бюджетам субъектов Российской Федерации на проведение комплексных кадастровых работ</t>
  </si>
  <si>
    <t>2 02 25511 02 0000 150</t>
  </si>
  <si>
    <t>Субсидии бюджетам субъектов Российской Федерации на реализацию мероприятий в сфере реабилитации и абилитации инвалидов</t>
  </si>
  <si>
    <t>2 02 25514 02 0000 150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</si>
  <si>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нового строительства или реконструкции детских больниц (корпусов)</t>
  </si>
  <si>
    <t>2 02 27246 02 0000 150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</si>
  <si>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</si>
  <si>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</si>
  <si>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2 02 45424 02 0000 150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</si>
  <si>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</si>
  <si>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Платежи, взимаемые государственными и муниципальными органами (организациями) за выполнение определенных функций</t>
  </si>
  <si>
    <t>1 15 02000 00 0000 140</t>
  </si>
  <si>
    <t>Налог на профессиональный доход</t>
  </si>
  <si>
    <t>1 05 06000 00 0000 110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</si>
  <si>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</si>
  <si>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2 02 25021 02 0000 150</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</si>
  <si>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</si>
  <si>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2 02 25253 02 0000 150</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</si>
  <si>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</si>
  <si>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2 02 45303 02 0000 150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</si>
  <si>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</si>
  <si>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2 02 35134 02 0000 150</t>
  </si>
  <si>
    <t>Субсидии бюджетам субъектов Российской Федерации на формирование ИТ-инфраструктуры в государственных (муниципальных) образовательных организациях, реализующих программы общего образования, в соответствии с утвержденным стандартом для обеспечения в помещениях безопасного доступа к государственным, муниципальным и иным информационным системам, а также к сети "Интернет"</t>
  </si>
  <si>
    <t>Субсидии бюджетам субъектов Российской Федерации на реализацию мероприятий по формированию и обеспечению функционирования единой федеральной системы научно-методического сопровождения педагогических работников и управленческих кадров</t>
  </si>
  <si>
    <t>Субсидии бюджетам субъектов Российской Федерации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</si>
  <si>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2 02 25589 02 0000 150</t>
  </si>
  <si>
    <t>2 02 25117 02 0000 150</t>
  </si>
  <si>
    <t>2 02 25481 02 0000 150</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</si>
  <si>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</si>
  <si>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2 02 25365 02 0000 150</t>
  </si>
  <si>
    <t>Субсидии бюджетам субъектов Российской Федерации на обеспечение образовательных организаций материально-технической базой для внедрения цифровой образовательной среды</t>
  </si>
  <si>
    <t>Субсидии бюджетам субъектов Российской Федерации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</si>
  <si>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</si>
  <si>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Субсидии бюджетам субъектов Российской Федерации на реализацию мероприятий в области мелиорации земель сельскохозяйственного назначения</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</si>
  <si>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"Производительность труда и поддержка занятости"</t>
    </r>
  </si>
  <si>
    <t>Субсидии бюджетам субъектов Российской Федерации на создание и обеспечение функционирования центров опережающей профессиональной подготовки</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</si>
  <si>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</si>
  <si>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Субсидии бюджетам субъектов Российской Федерации на обеспечение комплексного развития сельских территорий</t>
  </si>
  <si>
    <t>2 02 25576 02 0000 150</t>
  </si>
  <si>
    <t>2 02 25502 02 0000 150</t>
  </si>
  <si>
    <t xml:space="preserve">                   к областному закону</t>
  </si>
  <si>
    <t>ПРОГНОЗИРУЕМОЕ ПОСТУПЛЕНИЕ
доходов областного бюджета на 2021 год и на плановый период 2022 и 2023 годов</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</si>
  <si>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</si>
  <si>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Утверждено, рублей</t>
  </si>
  <si>
    <t>Предлагаемые изменения, рублей</t>
  </si>
  <si>
    <t>ВОЗВРАТ ОСТАТКОВ СУБСИДИЙ, СУБВЕНЦИЙ И ИНЫХ МЕЖБЮДЖЕТНЫХ ТРАНСФЕРТОВ, ИМЕЮЩИХ ЦЕЛЕВОЕ НАЗНАЧЕНИЕ, ПРОШЛЫХ ЛЕТ</t>
  </si>
  <si>
    <t>2 19 00000 00 0000 000</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</si>
  <si>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</si>
  <si>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2 19 00000 02 0000 150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</si>
  <si>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</si>
  <si>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 xml:space="preserve"> 2 18 00000 00 0000 000</t>
  </si>
  <si>
    <t>Доходы бюджетов субъектов Российской Федерации от возврата организациями остатков субсидий прошлых лет</t>
  </si>
  <si>
    <t>2 18 02000 02 0000 150</t>
  </si>
  <si>
    <t xml:space="preserve">                   от 21 декабря 2020 г.</t>
  </si>
  <si>
    <t xml:space="preserve">                   № 363-22-ОЗ</t>
  </si>
  <si>
    <t xml:space="preserve">                   "Приложение № 6</t>
  </si>
  <si>
    <t>"</t>
  </si>
  <si>
    <t xml:space="preserve">                   Приложение № 1</t>
  </si>
  <si>
    <t>Сумма, рублей</t>
  </si>
</sst>
</file>

<file path=xl/styles.xml><?xml version="1.0" encoding="utf-8"?>
<styleSheet xmlns="http://schemas.openxmlformats.org/spreadsheetml/2006/main">
  <numFmts count="2">
    <numFmt numFmtId="164" formatCode="_-* #,##0.00_р_._-;\-* #,##0.00_р_._-;_-* &quot;-&quot;??_р_._-;_-@_-"/>
    <numFmt numFmtId="165" formatCode="_-* #,##0.0_р_._-;\-* #,##0.0_р_._-;_-* &quot;-&quot;?_р_._-;_-@_-"/>
  </numFmts>
  <fonts count="25">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sz val="10"/>
      <color theme="1"/>
      <name val="Arial Cyr"/>
      <charset val="204"/>
    </font>
    <font>
      <b/>
      <sz val="10"/>
      <color theme="1"/>
      <name val="Arial Cyr"/>
      <charset val="204"/>
    </font>
    <font>
      <sz val="7"/>
      <color theme="1"/>
      <name val="Arial Cyr"/>
      <family val="2"/>
      <charset val="204"/>
    </font>
    <font>
      <sz val="10"/>
      <color theme="1"/>
      <name val="Arial Cyr"/>
      <family val="2"/>
      <charset val="204"/>
    </font>
    <font>
      <b/>
      <sz val="10"/>
      <color theme="1"/>
      <name val="Arial Cyr"/>
      <family val="2"/>
      <charset val="204"/>
    </font>
    <font>
      <b/>
      <i/>
      <sz val="13"/>
      <color rgb="FF000000"/>
      <name val="Arial Cyr"/>
    </font>
    <font>
      <sz val="12"/>
      <name val="Arial"/>
      <family val="2"/>
      <charset val="204"/>
    </font>
    <font>
      <sz val="7"/>
      <name val="Arial Cyr"/>
      <charset val="204"/>
    </font>
  </fonts>
  <fills count="7">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s>
  <borders count="33">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s>
  <cellStyleXfs count="3">
    <xf numFmtId="0" fontId="0" fillId="0" borderId="0"/>
    <xf numFmtId="0" fontId="11" fillId="0" borderId="0"/>
    <xf numFmtId="0" fontId="22" fillId="0" borderId="28">
      <alignment horizontal="left" vertical="top" wrapText="1"/>
    </xf>
  </cellStyleXfs>
  <cellXfs count="278">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5"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5" fontId="4" fillId="0" borderId="0" xfId="0" applyNumberFormat="1" applyFont="1" applyFill="1" applyBorder="1" applyAlignment="1">
      <alignment vertical="center"/>
    </xf>
    <xf numFmtId="165"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5" fontId="7" fillId="0" borderId="0" xfId="0" applyNumberFormat="1" applyFont="1" applyFill="1"/>
    <xf numFmtId="0" fontId="0" fillId="0" borderId="0" xfId="0" applyFill="1" applyAlignment="1"/>
    <xf numFmtId="0" fontId="0" fillId="0" borderId="0" xfId="0" applyFont="1" applyFill="1"/>
    <xf numFmtId="165"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5" fontId="2" fillId="2" borderId="0" xfId="0" applyNumberFormat="1" applyFont="1" applyFill="1" applyBorder="1" applyAlignment="1">
      <alignment vertical="center"/>
    </xf>
    <xf numFmtId="165"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5"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5" fontId="9" fillId="0" borderId="13" xfId="0" applyNumberFormat="1" applyFont="1" applyFill="1" applyBorder="1" applyAlignment="1">
      <alignment horizontal="center" vertical="center"/>
    </xf>
    <xf numFmtId="165" fontId="0" fillId="4" borderId="13" xfId="0" applyNumberFormat="1" applyFont="1" applyFill="1" applyBorder="1" applyAlignment="1">
      <alignment horizontal="center" vertical="center"/>
    </xf>
    <xf numFmtId="165" fontId="0" fillId="4" borderId="11" xfId="0" applyNumberFormat="1" applyFont="1" applyFill="1" applyBorder="1" applyAlignment="1">
      <alignment horizontal="center" vertical="center"/>
    </xf>
    <xf numFmtId="165" fontId="2" fillId="4" borderId="13" xfId="0" applyNumberFormat="1" applyFont="1" applyFill="1" applyBorder="1" applyAlignment="1">
      <alignment horizontal="center" vertical="center"/>
    </xf>
    <xf numFmtId="165"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5" fontId="2" fillId="4" borderId="11" xfId="0" applyNumberFormat="1" applyFont="1" applyFill="1" applyBorder="1" applyAlignment="1">
      <alignment horizontal="center" vertical="center"/>
    </xf>
    <xf numFmtId="165" fontId="2" fillId="4" borderId="12" xfId="0" applyNumberFormat="1" applyFont="1" applyFill="1" applyBorder="1" applyAlignment="1">
      <alignment horizontal="center" vertical="center"/>
    </xf>
    <xf numFmtId="165"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5" fontId="4" fillId="4" borderId="9" xfId="0" applyNumberFormat="1" applyFont="1" applyFill="1" applyBorder="1" applyAlignment="1">
      <alignment vertical="center"/>
    </xf>
    <xf numFmtId="165" fontId="4" fillId="4" borderId="21" xfId="0" applyNumberFormat="1" applyFont="1" applyFill="1" applyBorder="1" applyAlignment="1">
      <alignment vertical="center"/>
    </xf>
    <xf numFmtId="165" fontId="4" fillId="4" borderId="22" xfId="0" applyNumberFormat="1" applyFont="1" applyFill="1" applyBorder="1" applyAlignment="1">
      <alignment vertical="center"/>
    </xf>
    <xf numFmtId="165" fontId="2" fillId="0" borderId="9" xfId="0" applyNumberFormat="1" applyFont="1" applyFill="1" applyBorder="1" applyAlignment="1">
      <alignment vertical="center"/>
    </xf>
    <xf numFmtId="165" fontId="2" fillId="0" borderId="21" xfId="0" applyNumberFormat="1" applyFont="1" applyFill="1" applyBorder="1" applyAlignment="1">
      <alignment vertical="center"/>
    </xf>
    <xf numFmtId="165" fontId="2" fillId="0" borderId="22" xfId="0" applyNumberFormat="1" applyFont="1" applyFill="1" applyBorder="1" applyAlignment="1">
      <alignment vertical="center"/>
    </xf>
    <xf numFmtId="165" fontId="2" fillId="4" borderId="9" xfId="0" applyNumberFormat="1" applyFont="1" applyFill="1" applyBorder="1" applyAlignment="1">
      <alignment vertical="center"/>
    </xf>
    <xf numFmtId="165" fontId="2" fillId="4" borderId="21" xfId="0" applyNumberFormat="1" applyFont="1" applyFill="1" applyBorder="1" applyAlignment="1">
      <alignment vertical="center"/>
    </xf>
    <xf numFmtId="165" fontId="2" fillId="4" borderId="22" xfId="0" applyNumberFormat="1" applyFont="1" applyFill="1" applyBorder="1" applyAlignment="1">
      <alignment vertical="center"/>
    </xf>
    <xf numFmtId="165" fontId="9" fillId="0" borderId="9" xfId="0" applyNumberFormat="1" applyFont="1" applyFill="1" applyBorder="1" applyAlignment="1">
      <alignment vertical="center"/>
    </xf>
    <xf numFmtId="165" fontId="9" fillId="0" borderId="21" xfId="0" applyNumberFormat="1" applyFont="1" applyFill="1" applyBorder="1" applyAlignment="1">
      <alignment vertical="center"/>
    </xf>
    <xf numFmtId="165" fontId="9" fillId="0" borderId="22" xfId="0" applyNumberFormat="1" applyFont="1" applyFill="1" applyBorder="1" applyAlignment="1">
      <alignment vertical="center"/>
    </xf>
    <xf numFmtId="165" fontId="0" fillId="4" borderId="9" xfId="0" applyNumberFormat="1" applyFont="1" applyFill="1" applyBorder="1" applyAlignment="1">
      <alignment vertical="center"/>
    </xf>
    <xf numFmtId="165" fontId="0" fillId="4" borderId="21" xfId="0" applyNumberFormat="1" applyFont="1" applyFill="1" applyBorder="1" applyAlignment="1">
      <alignment vertical="center"/>
    </xf>
    <xf numFmtId="165" fontId="0" fillId="4" borderId="22" xfId="0" applyNumberFormat="1" applyFont="1" applyFill="1" applyBorder="1" applyAlignment="1">
      <alignment vertical="center"/>
    </xf>
    <xf numFmtId="165" fontId="2" fillId="4" borderId="23" xfId="0" applyNumberFormat="1" applyFont="1" applyFill="1" applyBorder="1" applyAlignment="1">
      <alignment vertical="center"/>
    </xf>
    <xf numFmtId="165" fontId="2" fillId="4" borderId="24" xfId="0" applyNumberFormat="1" applyFont="1" applyFill="1" applyBorder="1" applyAlignment="1">
      <alignment vertical="center"/>
    </xf>
    <xf numFmtId="165" fontId="2" fillId="4" borderId="25" xfId="0" applyNumberFormat="1" applyFont="1" applyFill="1" applyBorder="1" applyAlignment="1">
      <alignment vertical="center"/>
    </xf>
    <xf numFmtId="165" fontId="4" fillId="4" borderId="3" xfId="0" applyNumberFormat="1" applyFont="1" applyFill="1" applyBorder="1" applyAlignment="1">
      <alignment vertical="center"/>
    </xf>
    <xf numFmtId="165" fontId="4" fillId="4" borderId="16" xfId="0" applyNumberFormat="1" applyFont="1" applyFill="1" applyBorder="1" applyAlignment="1">
      <alignment vertical="center"/>
    </xf>
    <xf numFmtId="165" fontId="4" fillId="4" borderId="17" xfId="0" applyNumberFormat="1" applyFont="1" applyFill="1" applyBorder="1" applyAlignment="1">
      <alignment vertical="center"/>
    </xf>
    <xf numFmtId="165" fontId="2" fillId="5" borderId="9" xfId="0" applyNumberFormat="1" applyFont="1" applyFill="1" applyBorder="1" applyAlignment="1">
      <alignment vertical="center"/>
    </xf>
    <xf numFmtId="165" fontId="2" fillId="5" borderId="21" xfId="0" applyNumberFormat="1" applyFont="1" applyFill="1" applyBorder="1" applyAlignment="1">
      <alignment vertical="center"/>
    </xf>
    <xf numFmtId="165"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5" fontId="16" fillId="3" borderId="0" xfId="0" applyNumberFormat="1" applyFont="1" applyFill="1" applyBorder="1" applyAlignment="1">
      <alignment vertical="center"/>
    </xf>
    <xf numFmtId="165" fontId="2" fillId="5" borderId="9" xfId="0" applyNumberFormat="1" applyFont="1" applyFill="1" applyBorder="1" applyAlignment="1">
      <alignment horizontal="center" vertical="center"/>
    </xf>
    <xf numFmtId="165"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5"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5"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5" fontId="2" fillId="5" borderId="21" xfId="0" applyNumberFormat="1" applyFont="1" applyFill="1" applyBorder="1" applyAlignment="1">
      <alignment horizontal="center" vertical="center"/>
    </xf>
    <xf numFmtId="165"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5"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5" fontId="2" fillId="4" borderId="9" xfId="0" applyNumberFormat="1" applyFont="1" applyFill="1" applyBorder="1" applyAlignment="1">
      <alignment vertical="center" wrapText="1"/>
    </xf>
    <xf numFmtId="165" fontId="2" fillId="4" borderId="21" xfId="0" applyNumberFormat="1" applyFont="1" applyFill="1" applyBorder="1" applyAlignment="1">
      <alignment horizontal="center" vertical="center"/>
    </xf>
    <xf numFmtId="165" fontId="2" fillId="4" borderId="22" xfId="0" applyNumberFormat="1" applyFont="1" applyFill="1" applyBorder="1" applyAlignment="1">
      <alignment horizontal="center" vertical="center"/>
    </xf>
    <xf numFmtId="165"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5" fontId="2" fillId="4" borderId="21" xfId="0" applyNumberFormat="1" applyFont="1" applyFill="1" applyBorder="1" applyAlignment="1">
      <alignment vertical="center" wrapText="1"/>
    </xf>
    <xf numFmtId="165" fontId="2" fillId="4" borderId="22" xfId="0" applyNumberFormat="1" applyFont="1" applyFill="1" applyBorder="1" applyAlignment="1">
      <alignment vertical="center" wrapText="1"/>
    </xf>
    <xf numFmtId="165" fontId="0" fillId="5" borderId="21" xfId="0" applyNumberFormat="1" applyFont="1" applyFill="1" applyBorder="1" applyAlignment="1">
      <alignment vertical="center"/>
    </xf>
    <xf numFmtId="165" fontId="0" fillId="5" borderId="22" xfId="0" applyNumberFormat="1" applyFont="1" applyFill="1" applyBorder="1" applyAlignment="1">
      <alignment vertical="center"/>
    </xf>
    <xf numFmtId="165" fontId="9" fillId="0" borderId="26" xfId="0" applyNumberFormat="1" applyFont="1" applyFill="1" applyBorder="1" applyAlignment="1">
      <alignment vertical="center"/>
    </xf>
    <xf numFmtId="165" fontId="2" fillId="3" borderId="27" xfId="0" applyNumberFormat="1" applyFont="1" applyFill="1" applyBorder="1" applyAlignment="1">
      <alignment vertical="center"/>
    </xf>
    <xf numFmtId="165" fontId="4" fillId="0" borderId="5" xfId="0" applyNumberFormat="1" applyFont="1" applyFill="1" applyBorder="1" applyAlignment="1">
      <alignment vertical="center"/>
    </xf>
    <xf numFmtId="165" fontId="4" fillId="0" borderId="9" xfId="0" applyNumberFormat="1" applyFont="1" applyFill="1" applyBorder="1" applyAlignment="1">
      <alignment vertical="center"/>
    </xf>
    <xf numFmtId="165" fontId="4" fillId="0" borderId="21" xfId="0" applyNumberFormat="1" applyFont="1" applyFill="1" applyBorder="1" applyAlignment="1">
      <alignment vertical="center"/>
    </xf>
    <xf numFmtId="165"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5" fontId="0" fillId="0" borderId="13" xfId="0" applyNumberFormat="1" applyFont="1" applyFill="1" applyBorder="1" applyAlignment="1">
      <alignment horizontal="center" vertical="center"/>
    </xf>
    <xf numFmtId="165" fontId="0" fillId="0" borderId="9" xfId="0" applyNumberFormat="1" applyFont="1" applyFill="1" applyBorder="1" applyAlignment="1">
      <alignment vertical="center"/>
    </xf>
    <xf numFmtId="165" fontId="0" fillId="0" borderId="21" xfId="0" applyNumberFormat="1" applyFont="1" applyFill="1" applyBorder="1" applyAlignment="1">
      <alignment vertical="center"/>
    </xf>
    <xf numFmtId="165"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5" fontId="0" fillId="0" borderId="11" xfId="0" applyNumberFormat="1" applyFont="1" applyFill="1" applyBorder="1" applyAlignment="1">
      <alignment horizontal="center" vertical="center"/>
    </xf>
    <xf numFmtId="165" fontId="2" fillId="0" borderId="9" xfId="0" applyNumberFormat="1" applyFont="1" applyFill="1" applyBorder="1" applyAlignment="1">
      <alignment horizontal="center" vertical="center"/>
    </xf>
    <xf numFmtId="165" fontId="2" fillId="0" borderId="21" xfId="0" applyNumberFormat="1" applyFont="1" applyFill="1" applyBorder="1" applyAlignment="1">
      <alignment horizontal="center" vertical="center"/>
    </xf>
    <xf numFmtId="165" fontId="2" fillId="0" borderId="22" xfId="0" applyNumberFormat="1" applyFont="1" applyFill="1" applyBorder="1" applyAlignment="1">
      <alignment horizontal="center" vertical="center"/>
    </xf>
    <xf numFmtId="165"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5" fontId="2" fillId="0" borderId="9" xfId="0" applyNumberFormat="1" applyFont="1" applyFill="1" applyBorder="1" applyAlignment="1">
      <alignment vertical="center" wrapText="1"/>
    </xf>
    <xf numFmtId="165" fontId="2" fillId="0" borderId="21" xfId="0" applyNumberFormat="1" applyFont="1" applyFill="1" applyBorder="1" applyAlignment="1">
      <alignment vertical="center" wrapText="1"/>
    </xf>
    <xf numFmtId="165"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5"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5" fontId="2" fillId="0" borderId="11" xfId="0" applyNumberFormat="1" applyFont="1" applyFill="1" applyBorder="1" applyAlignment="1">
      <alignment horizontal="center" vertical="center"/>
    </xf>
    <xf numFmtId="165"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5" fontId="2" fillId="0" borderId="12" xfId="0" applyNumberFormat="1" applyFont="1" applyFill="1" applyBorder="1" applyAlignment="1">
      <alignment horizontal="center" vertical="center"/>
    </xf>
    <xf numFmtId="165" fontId="2" fillId="0" borderId="23" xfId="0" applyNumberFormat="1" applyFont="1" applyFill="1" applyBorder="1" applyAlignment="1">
      <alignment vertical="center"/>
    </xf>
    <xf numFmtId="165" fontId="2" fillId="0" borderId="24" xfId="0" applyNumberFormat="1" applyFont="1" applyFill="1" applyBorder="1" applyAlignment="1">
      <alignment vertical="center"/>
    </xf>
    <xf numFmtId="165"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5" fontId="4" fillId="0" borderId="14" xfId="0" applyNumberFormat="1" applyFont="1" applyFill="1" applyBorder="1" applyAlignment="1">
      <alignment vertical="center"/>
    </xf>
    <xf numFmtId="165" fontId="4" fillId="0" borderId="3" xfId="0" applyNumberFormat="1" applyFont="1" applyFill="1" applyBorder="1" applyAlignment="1">
      <alignment vertical="center"/>
    </xf>
    <xf numFmtId="165" fontId="4" fillId="0" borderId="16" xfId="0" applyNumberFormat="1" applyFont="1" applyFill="1" applyBorder="1" applyAlignment="1">
      <alignment vertical="center"/>
    </xf>
    <xf numFmtId="165" fontId="4" fillId="0" borderId="17" xfId="0" applyNumberFormat="1" applyFont="1" applyFill="1" applyBorder="1" applyAlignment="1">
      <alignment vertical="center"/>
    </xf>
    <xf numFmtId="0" fontId="17" fillId="0" borderId="0" xfId="0" applyFont="1" applyFill="1"/>
    <xf numFmtId="0" fontId="12" fillId="0" borderId="0" xfId="0" applyFont="1" applyFill="1" applyAlignment="1">
      <alignment horizontal="right"/>
    </xf>
    <xf numFmtId="0" fontId="17" fillId="0" borderId="16"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20" fillId="0" borderId="18" xfId="0" applyFont="1" applyFill="1" applyBorder="1" applyAlignment="1"/>
    <xf numFmtId="0" fontId="20" fillId="0" borderId="19" xfId="0" applyFont="1" applyFill="1" applyBorder="1" applyAlignment="1"/>
    <xf numFmtId="0" fontId="20" fillId="0" borderId="20" xfId="0" applyFont="1" applyFill="1" applyBorder="1" applyAlignment="1"/>
    <xf numFmtId="165" fontId="17" fillId="0" borderId="0" xfId="0" applyNumberFormat="1" applyFont="1" applyFill="1"/>
    <xf numFmtId="0" fontId="0" fillId="0" borderId="2" xfId="0" applyFont="1" applyFill="1" applyBorder="1" applyAlignment="1">
      <alignment horizontal="left" vertical="center" wrapText="1" indent="2"/>
    </xf>
    <xf numFmtId="0" fontId="17" fillId="0" borderId="3" xfId="0" applyFont="1" applyFill="1" applyBorder="1" applyAlignment="1">
      <alignment horizontal="center" vertical="center" wrapText="1"/>
    </xf>
    <xf numFmtId="165" fontId="0" fillId="0" borderId="13" xfId="0" applyNumberFormat="1" applyFill="1" applyBorder="1" applyAlignment="1">
      <alignment horizontal="center" vertical="center"/>
    </xf>
    <xf numFmtId="164" fontId="21" fillId="0" borderId="9" xfId="0" applyNumberFormat="1" applyFont="1" applyFill="1" applyBorder="1" applyAlignment="1">
      <alignment vertical="center"/>
    </xf>
    <xf numFmtId="164" fontId="21" fillId="0" borderId="21" xfId="0" applyNumberFormat="1" applyFont="1" applyFill="1" applyBorder="1" applyAlignment="1">
      <alignment vertical="center"/>
    </xf>
    <xf numFmtId="164" fontId="21" fillId="0" borderId="22" xfId="0" applyNumberFormat="1" applyFont="1" applyFill="1" applyBorder="1" applyAlignment="1">
      <alignment vertical="center"/>
    </xf>
    <xf numFmtId="164" fontId="20" fillId="0" borderId="9" xfId="0" applyNumberFormat="1" applyFont="1" applyFill="1" applyBorder="1" applyAlignment="1">
      <alignment vertical="center"/>
    </xf>
    <xf numFmtId="164" fontId="20" fillId="0" borderId="21" xfId="0" applyNumberFormat="1" applyFont="1" applyFill="1" applyBorder="1" applyAlignment="1">
      <alignment vertical="center"/>
    </xf>
    <xf numFmtId="164" fontId="20" fillId="0" borderId="22" xfId="0" applyNumberFormat="1" applyFont="1" applyFill="1" applyBorder="1" applyAlignment="1">
      <alignment vertical="center"/>
    </xf>
    <xf numFmtId="164" fontId="18" fillId="0" borderId="9" xfId="0" applyNumberFormat="1" applyFont="1" applyFill="1" applyBorder="1" applyAlignment="1">
      <alignment vertical="center"/>
    </xf>
    <xf numFmtId="164" fontId="17" fillId="0" borderId="9" xfId="0" applyNumberFormat="1" applyFont="1" applyFill="1" applyBorder="1" applyAlignment="1">
      <alignment vertical="center"/>
    </xf>
    <xf numFmtId="164" fontId="17" fillId="0" borderId="21" xfId="0" applyNumberFormat="1" applyFont="1" applyFill="1" applyBorder="1" applyAlignment="1">
      <alignment vertical="center"/>
    </xf>
    <xf numFmtId="164" fontId="17" fillId="0" borderId="22" xfId="0" applyNumberFormat="1" applyFont="1" applyFill="1" applyBorder="1" applyAlignment="1">
      <alignment vertical="center"/>
    </xf>
    <xf numFmtId="164" fontId="17" fillId="0" borderId="9" xfId="0" applyNumberFormat="1" applyFont="1" applyFill="1" applyBorder="1" applyAlignment="1">
      <alignment horizontal="center" vertical="center"/>
    </xf>
    <xf numFmtId="0" fontId="8" fillId="0" borderId="2" xfId="0" applyFont="1" applyFill="1" applyBorder="1" applyAlignment="1">
      <alignment horizontal="left" vertical="center" wrapText="1" indent="1"/>
    </xf>
    <xf numFmtId="165" fontId="20" fillId="0" borderId="9" xfId="0" applyNumberFormat="1" applyFont="1" applyFill="1" applyBorder="1" applyAlignment="1">
      <alignment vertical="center"/>
    </xf>
    <xf numFmtId="165" fontId="20" fillId="0" borderId="21" xfId="0" applyNumberFormat="1" applyFont="1" applyFill="1" applyBorder="1" applyAlignment="1">
      <alignment vertical="center"/>
    </xf>
    <xf numFmtId="165" fontId="20" fillId="0" borderId="22" xfId="0" applyNumberFormat="1" applyFont="1" applyFill="1" applyBorder="1" applyAlignment="1">
      <alignment vertical="center"/>
    </xf>
    <xf numFmtId="164" fontId="18" fillId="0" borderId="21" xfId="0" applyNumberFormat="1" applyFont="1" applyFill="1" applyBorder="1" applyAlignment="1">
      <alignment vertical="center"/>
    </xf>
    <xf numFmtId="164" fontId="18" fillId="0" borderId="22" xfId="0" applyNumberFormat="1" applyFont="1" applyFill="1" applyBorder="1" applyAlignment="1">
      <alignment vertical="center"/>
    </xf>
    <xf numFmtId="164" fontId="20" fillId="0" borderId="23" xfId="0" applyNumberFormat="1" applyFont="1" applyFill="1" applyBorder="1" applyAlignment="1">
      <alignment vertical="center"/>
    </xf>
    <xf numFmtId="164" fontId="20" fillId="0" borderId="24" xfId="0" applyNumberFormat="1" applyFont="1" applyFill="1" applyBorder="1" applyAlignment="1">
      <alignment vertical="center"/>
    </xf>
    <xf numFmtId="164" fontId="20" fillId="0" borderId="25" xfId="0" applyNumberFormat="1" applyFont="1" applyFill="1" applyBorder="1" applyAlignment="1">
      <alignment vertical="center"/>
    </xf>
    <xf numFmtId="0" fontId="23" fillId="0" borderId="0" xfId="0" applyFont="1" applyFill="1" applyAlignment="1">
      <alignment vertical="center"/>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24" fillId="0" borderId="3" xfId="0" applyFont="1" applyFill="1" applyBorder="1" applyAlignment="1">
      <alignment horizontal="center" vertical="center" wrapText="1"/>
    </xf>
    <xf numFmtId="0" fontId="24" fillId="0" borderId="16"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0" fillId="0" borderId="18" xfId="0" applyFont="1" applyFill="1" applyBorder="1" applyAlignment="1"/>
    <xf numFmtId="0" fontId="0" fillId="0" borderId="19" xfId="0" applyFont="1" applyFill="1" applyBorder="1" applyAlignment="1"/>
    <xf numFmtId="0" fontId="0" fillId="0" borderId="20" xfId="0" applyFont="1" applyFill="1" applyBorder="1" applyAlignment="1"/>
    <xf numFmtId="164" fontId="0" fillId="0" borderId="23" xfId="0" applyNumberFormat="1" applyFont="1" applyFill="1" applyBorder="1" applyAlignment="1">
      <alignment vertical="center"/>
    </xf>
    <xf numFmtId="164" fontId="0" fillId="0" borderId="24" xfId="0" applyNumberFormat="1" applyFont="1" applyFill="1" applyBorder="1" applyAlignment="1">
      <alignment vertical="center"/>
    </xf>
    <xf numFmtId="164" fontId="0" fillId="0" borderId="25" xfId="0" applyNumberFormat="1" applyFont="1" applyFill="1" applyBorder="1" applyAlignment="1">
      <alignment vertical="center"/>
    </xf>
    <xf numFmtId="164" fontId="9" fillId="0" borderId="3" xfId="0" applyNumberFormat="1" applyFont="1" applyFill="1" applyBorder="1" applyAlignment="1">
      <alignment vertical="center"/>
    </xf>
    <xf numFmtId="164" fontId="9" fillId="0" borderId="16" xfId="0" applyNumberFormat="1" applyFont="1" applyFill="1" applyBorder="1" applyAlignment="1">
      <alignment vertical="center"/>
    </xf>
    <xf numFmtId="164" fontId="9" fillId="0" borderId="17"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0" fillId="0" borderId="21" xfId="0" applyNumberFormat="1" applyFill="1" applyBorder="1" applyAlignment="1">
      <alignment vertical="center"/>
    </xf>
    <xf numFmtId="0" fontId="2" fillId="0" borderId="29" xfId="0" applyFont="1" applyFill="1" applyBorder="1" applyAlignment="1">
      <alignment horizontal="left" vertical="center" wrapText="1" indent="2"/>
    </xf>
    <xf numFmtId="165" fontId="2" fillId="0" borderId="29" xfId="0" applyNumberFormat="1" applyFont="1" applyFill="1" applyBorder="1" applyAlignment="1">
      <alignment horizontal="center" vertical="center"/>
    </xf>
    <xf numFmtId="164" fontId="20" fillId="0" borderId="30" xfId="0" applyNumberFormat="1" applyFont="1" applyFill="1" applyBorder="1" applyAlignment="1">
      <alignment vertical="center"/>
    </xf>
    <xf numFmtId="164" fontId="20" fillId="0" borderId="31" xfId="0" applyNumberFormat="1" applyFont="1" applyFill="1" applyBorder="1" applyAlignment="1">
      <alignment vertical="center"/>
    </xf>
    <xf numFmtId="164" fontId="20" fillId="0" borderId="32" xfId="0" applyNumberFormat="1" applyFont="1" applyFill="1" applyBorder="1" applyAlignment="1">
      <alignment vertical="center"/>
    </xf>
    <xf numFmtId="164" fontId="0" fillId="0" borderId="30" xfId="0" applyNumberFormat="1" applyFont="1" applyFill="1" applyBorder="1" applyAlignment="1">
      <alignment vertical="center"/>
    </xf>
    <xf numFmtId="164" fontId="0" fillId="0" borderId="31" xfId="0" applyNumberFormat="1" applyFont="1" applyFill="1" applyBorder="1" applyAlignment="1">
      <alignment vertical="center"/>
    </xf>
    <xf numFmtId="164" fontId="0" fillId="0" borderId="32" xfId="0" applyNumberFormat="1" applyFont="1" applyFill="1" applyBorder="1" applyAlignment="1">
      <alignment vertical="center"/>
    </xf>
    <xf numFmtId="164" fontId="21" fillId="0" borderId="3" xfId="0" applyNumberFormat="1" applyFont="1" applyFill="1" applyBorder="1" applyAlignment="1">
      <alignment vertical="center"/>
    </xf>
    <xf numFmtId="164" fontId="21" fillId="0" borderId="16" xfId="0" applyNumberFormat="1" applyFont="1" applyFill="1" applyBorder="1" applyAlignment="1">
      <alignment vertical="center"/>
    </xf>
    <xf numFmtId="164" fontId="21" fillId="0" borderId="17" xfId="0" applyNumberFormat="1" applyFont="1" applyFill="1" applyBorder="1" applyAlignment="1">
      <alignment vertical="center"/>
    </xf>
    <xf numFmtId="164" fontId="2" fillId="0" borderId="30" xfId="0" applyNumberFormat="1" applyFont="1" applyFill="1" applyBorder="1" applyAlignment="1">
      <alignment vertical="center"/>
    </xf>
    <xf numFmtId="164" fontId="2" fillId="0" borderId="31" xfId="0" applyNumberFormat="1" applyFont="1" applyFill="1" applyBorder="1" applyAlignment="1">
      <alignment vertical="center"/>
    </xf>
    <xf numFmtId="164" fontId="2" fillId="0" borderId="32"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0" xfId="0" applyFill="1"/>
    <xf numFmtId="0" fontId="0" fillId="0" borderId="2" xfId="0" applyFill="1" applyBorder="1" applyAlignment="1">
      <alignment horizontal="left" vertical="center" wrapText="1" indent="2"/>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23" fillId="0" borderId="0" xfId="0" applyFont="1" applyFill="1" applyAlignment="1">
      <alignment horizontal="center" vertical="center"/>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0" fillId="0" borderId="7" xfId="0" applyFill="1" applyBorder="1" applyAlignment="1">
      <alignment horizontal="center" vertical="center" wrapText="1"/>
    </xf>
  </cellXfs>
  <cellStyles count="3">
    <cellStyle name="xl25" xfId="2"/>
    <cellStyle name="Обычный" xfId="0" builtinId="0"/>
    <cellStyle name="Обычный 3" xfId="1"/>
  </cellStyles>
  <dxfs count="0"/>
  <tableStyles count="0" defaultTableStyle="TableStyleMedium9" defaultPivotStyle="PivotStyleLight16"/>
  <colors>
    <mruColors>
      <color rgb="FF95F868"/>
      <color rgb="FFE10D3F"/>
      <color rgb="FF31E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59" t="s">
        <v>336</v>
      </c>
      <c r="B8" s="259"/>
      <c r="C8" s="260"/>
      <c r="D8" s="260"/>
      <c r="E8" s="260"/>
      <c r="F8" s="260"/>
      <c r="G8" s="260"/>
      <c r="H8" s="260"/>
      <c r="I8" s="260"/>
      <c r="J8" s="260"/>
      <c r="K8" s="128"/>
      <c r="L8" s="128"/>
    </row>
    <row r="9" spans="1:12" ht="12" customHeight="1">
      <c r="A9" s="3"/>
      <c r="B9" s="5"/>
      <c r="C9" s="5"/>
      <c r="D9" s="5"/>
      <c r="E9" s="5"/>
      <c r="F9" s="5"/>
      <c r="G9" s="5"/>
      <c r="H9" s="5"/>
      <c r="I9" s="5"/>
      <c r="J9" s="5"/>
      <c r="K9" s="5"/>
      <c r="L9" s="11"/>
    </row>
    <row r="10" spans="1:12" ht="30" customHeight="1">
      <c r="A10" s="261" t="s">
        <v>50</v>
      </c>
      <c r="B10" s="263" t="s">
        <v>51</v>
      </c>
      <c r="C10" s="265" t="s">
        <v>337</v>
      </c>
      <c r="D10" s="266"/>
      <c r="E10" s="267"/>
      <c r="F10" s="265" t="s">
        <v>290</v>
      </c>
      <c r="G10" s="266"/>
      <c r="H10" s="267"/>
      <c r="I10" s="268" t="s">
        <v>338</v>
      </c>
      <c r="J10" s="269"/>
      <c r="K10" s="270"/>
      <c r="L10" s="11"/>
    </row>
    <row r="11" spans="1:12" ht="22.5" customHeight="1">
      <c r="A11" s="262"/>
      <c r="B11" s="264"/>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59" t="s">
        <v>292</v>
      </c>
      <c r="B8" s="259"/>
      <c r="C8" s="260"/>
      <c r="D8" s="260"/>
      <c r="E8" s="260"/>
      <c r="F8" s="260"/>
      <c r="G8" s="260"/>
      <c r="H8" s="260"/>
      <c r="I8" s="260"/>
      <c r="J8" s="260"/>
      <c r="K8" s="19"/>
      <c r="L8" s="19"/>
    </row>
    <row r="9" spans="1:12" ht="12" customHeight="1">
      <c r="A9" s="3"/>
      <c r="B9" s="5"/>
      <c r="C9" s="5"/>
      <c r="D9" s="5"/>
      <c r="E9" s="5"/>
      <c r="F9" s="5"/>
      <c r="G9" s="5"/>
      <c r="H9" s="5"/>
      <c r="I9" s="5"/>
      <c r="J9" s="5"/>
      <c r="K9" s="5"/>
      <c r="L9" s="11"/>
    </row>
    <row r="10" spans="1:12" ht="20.25" customHeight="1">
      <c r="A10" s="261" t="s">
        <v>50</v>
      </c>
      <c r="B10" s="263" t="s">
        <v>51</v>
      </c>
      <c r="C10" s="265" t="s">
        <v>289</v>
      </c>
      <c r="D10" s="266"/>
      <c r="E10" s="267"/>
      <c r="F10" s="265" t="s">
        <v>290</v>
      </c>
      <c r="G10" s="266"/>
      <c r="H10" s="267"/>
      <c r="I10" s="268" t="s">
        <v>291</v>
      </c>
      <c r="J10" s="269"/>
      <c r="K10" s="270"/>
      <c r="L10" s="11"/>
    </row>
    <row r="11" spans="1:12" ht="22.5" customHeight="1">
      <c r="A11" s="262"/>
      <c r="B11" s="264"/>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dimension ref="A1:L211"/>
  <sheetViews>
    <sheetView tabSelected="1" view="pageBreakPreview" zoomScale="85" zoomScaleNormal="85" zoomScaleSheetLayoutView="85" workbookViewId="0">
      <pane xSplit="1" ySplit="16" topLeftCell="B165" activePane="bottomRight" state="frozen"/>
      <selection pane="topRight" activeCell="B1" sqref="B1"/>
      <selection pane="bottomLeft" activeCell="A14" sqref="A14"/>
      <selection pane="bottomRight" activeCell="B166" sqref="B166"/>
    </sheetView>
  </sheetViews>
  <sheetFormatPr defaultColWidth="9.140625" defaultRowHeight="12.75"/>
  <cols>
    <col min="1" max="1" width="69.7109375" style="2" customWidth="1"/>
    <col min="2" max="2" width="26.28515625" style="2" customWidth="1"/>
    <col min="3" max="3" width="19.5703125" style="183" hidden="1" customWidth="1"/>
    <col min="4" max="4" width="20.28515625" style="183" hidden="1" customWidth="1"/>
    <col min="5" max="5" width="20.42578125" style="183" hidden="1" customWidth="1"/>
    <col min="6" max="6" width="18.28515625" style="20" hidden="1" customWidth="1"/>
    <col min="7" max="7" width="18.42578125" style="20" hidden="1" customWidth="1"/>
    <col min="8" max="8" width="18.7109375" style="20" hidden="1" customWidth="1"/>
    <col min="9" max="9" width="20.85546875" style="183" customWidth="1"/>
    <col min="10" max="10" width="21.7109375" style="183" customWidth="1"/>
    <col min="11" max="11" width="22" style="183" customWidth="1"/>
    <col min="12" max="12" width="2.140625" style="2" customWidth="1"/>
    <col min="13" max="16384" width="9.140625" style="2"/>
  </cols>
  <sheetData>
    <row r="1" spans="1:11" ht="16.5" customHeight="1">
      <c r="J1" s="271" t="s">
        <v>425</v>
      </c>
      <c r="K1" s="271"/>
    </row>
    <row r="2" spans="1:11" ht="16.5" customHeight="1">
      <c r="J2" s="271" t="s">
        <v>408</v>
      </c>
      <c r="K2" s="271"/>
    </row>
    <row r="3" spans="1:11" ht="14.25" customHeight="1"/>
    <row r="4" spans="1:11" ht="15.75" customHeight="1"/>
    <row r="5" spans="1:11" ht="14.25" customHeight="1"/>
    <row r="6" spans="1:11" ht="18" customHeight="1">
      <c r="E6" s="217"/>
      <c r="F6" s="217"/>
      <c r="G6" s="217"/>
      <c r="H6" s="217"/>
      <c r="I6" s="217"/>
      <c r="J6" s="271" t="s">
        <v>423</v>
      </c>
      <c r="K6" s="271"/>
    </row>
    <row r="7" spans="1:11" ht="18" customHeight="1">
      <c r="E7" s="217"/>
      <c r="F7" s="217"/>
      <c r="G7" s="217"/>
      <c r="H7" s="217"/>
      <c r="I7" s="217"/>
      <c r="J7" s="271" t="s">
        <v>408</v>
      </c>
      <c r="K7" s="271"/>
    </row>
    <row r="8" spans="1:11" ht="18" customHeight="1">
      <c r="E8" s="10"/>
      <c r="F8" s="10"/>
      <c r="G8" s="10"/>
      <c r="H8" s="10"/>
      <c r="I8" s="10"/>
      <c r="J8" s="271" t="s">
        <v>421</v>
      </c>
      <c r="K8" s="271"/>
    </row>
    <row r="9" spans="1:11" ht="18" customHeight="1">
      <c r="E9" s="10"/>
      <c r="F9" s="10"/>
      <c r="G9" s="10"/>
      <c r="H9" s="10"/>
      <c r="I9" s="10"/>
      <c r="J9" s="271" t="s">
        <v>422</v>
      </c>
      <c r="K9" s="271"/>
    </row>
    <row r="11" spans="1:11" ht="5.25" customHeight="1">
      <c r="B11" s="4"/>
    </row>
    <row r="12" spans="1:11" ht="39" customHeight="1">
      <c r="A12" s="259" t="s">
        <v>409</v>
      </c>
      <c r="B12" s="259"/>
      <c r="C12" s="260"/>
      <c r="D12" s="260"/>
      <c r="E12" s="260"/>
      <c r="F12" s="260"/>
      <c r="G12" s="260"/>
      <c r="H12" s="260"/>
      <c r="I12" s="260"/>
      <c r="J12" s="260"/>
      <c r="K12" s="260"/>
    </row>
    <row r="13" spans="1:11" ht="14.25" customHeight="1">
      <c r="A13" s="3"/>
      <c r="B13" s="5"/>
      <c r="C13" s="184"/>
      <c r="D13" s="184"/>
      <c r="E13" s="184"/>
      <c r="F13" s="5"/>
      <c r="G13" s="5"/>
      <c r="H13" s="5"/>
      <c r="I13" s="184"/>
      <c r="J13" s="184"/>
      <c r="K13" s="184"/>
    </row>
    <row r="14" spans="1:11" ht="20.25" customHeight="1">
      <c r="A14" s="261" t="s">
        <v>50</v>
      </c>
      <c r="B14" s="263" t="s">
        <v>51</v>
      </c>
      <c r="C14" s="274" t="s">
        <v>411</v>
      </c>
      <c r="D14" s="275"/>
      <c r="E14" s="276"/>
      <c r="F14" s="265" t="s">
        <v>412</v>
      </c>
      <c r="G14" s="272"/>
      <c r="H14" s="273"/>
      <c r="I14" s="265" t="s">
        <v>426</v>
      </c>
      <c r="J14" s="272"/>
      <c r="K14" s="273"/>
    </row>
    <row r="15" spans="1:11" ht="22.5" customHeight="1">
      <c r="A15" s="262"/>
      <c r="B15" s="277"/>
      <c r="C15" s="195" t="s">
        <v>139</v>
      </c>
      <c r="D15" s="185" t="s">
        <v>191</v>
      </c>
      <c r="E15" s="186" t="s">
        <v>360</v>
      </c>
      <c r="F15" s="254" t="s">
        <v>139</v>
      </c>
      <c r="G15" s="255" t="s">
        <v>191</v>
      </c>
      <c r="H15" s="256" t="s">
        <v>360</v>
      </c>
      <c r="I15" s="254" t="s">
        <v>139</v>
      </c>
      <c r="J15" s="255" t="s">
        <v>191</v>
      </c>
      <c r="K15" s="256" t="s">
        <v>360</v>
      </c>
    </row>
    <row r="16" spans="1:11">
      <c r="A16" s="6">
        <v>1</v>
      </c>
      <c r="B16" s="48">
        <v>2</v>
      </c>
      <c r="C16" s="187">
        <v>3</v>
      </c>
      <c r="D16" s="188">
        <v>4</v>
      </c>
      <c r="E16" s="189">
        <v>5</v>
      </c>
      <c r="F16" s="224">
        <v>6</v>
      </c>
      <c r="G16" s="225">
        <v>7</v>
      </c>
      <c r="H16" s="226">
        <v>8</v>
      </c>
      <c r="I16" s="224">
        <v>3</v>
      </c>
      <c r="J16" s="225">
        <v>4</v>
      </c>
      <c r="K16" s="226">
        <v>5</v>
      </c>
    </row>
    <row r="17" spans="1:11">
      <c r="A17" s="45"/>
      <c r="B17" s="49"/>
      <c r="C17" s="190"/>
      <c r="D17" s="191"/>
      <c r="E17" s="192"/>
      <c r="F17" s="227"/>
      <c r="G17" s="228"/>
      <c r="H17" s="229"/>
      <c r="I17" s="227"/>
      <c r="J17" s="228"/>
      <c r="K17" s="229"/>
    </row>
    <row r="18" spans="1:11" ht="21" customHeight="1">
      <c r="A18" s="32" t="s">
        <v>59</v>
      </c>
      <c r="B18" s="51" t="s">
        <v>22</v>
      </c>
      <c r="C18" s="197">
        <f>C20+C24+C27+C31+C36+C41+C45+C52+C57+C61+C65+C69</f>
        <v>63279739322</v>
      </c>
      <c r="D18" s="198">
        <f t="shared" ref="D18:E18" si="0">D20+D24+D27+D31+D36+D41+D45+D52+D57+D61+D65+D69</f>
        <v>69271262232</v>
      </c>
      <c r="E18" s="199">
        <f t="shared" si="0"/>
        <v>73726536038</v>
      </c>
      <c r="F18" s="218">
        <f>F20+F24+F27+F31+F36+F41+F45+F52+F57+F61+F65+F69</f>
        <v>1171753200</v>
      </c>
      <c r="G18" s="219">
        <f t="shared" ref="G18:H18" si="1">G20+G24+G27+G31+G36+G41+G45+G52+G57+G61+G65+G69</f>
        <v>0</v>
      </c>
      <c r="H18" s="220">
        <f t="shared" si="1"/>
        <v>0</v>
      </c>
      <c r="I18" s="218">
        <f>I20+I24+I27+I31+I36+I41+I45+I52+I57+I61+I65+I69</f>
        <v>64451492522</v>
      </c>
      <c r="J18" s="219">
        <f t="shared" ref="J18:K18" si="2">J20+J24+J27+J31+J36+J41+J45+J52+J57+J61+J65+J69</f>
        <v>69271262232</v>
      </c>
      <c r="K18" s="220">
        <f t="shared" si="2"/>
        <v>73726536038</v>
      </c>
    </row>
    <row r="19" spans="1:11">
      <c r="A19" s="32"/>
      <c r="B19" s="51"/>
      <c r="C19" s="200"/>
      <c r="D19" s="201"/>
      <c r="E19" s="202"/>
      <c r="F19" s="221"/>
      <c r="G19" s="222"/>
      <c r="H19" s="223"/>
      <c r="I19" s="221"/>
      <c r="J19" s="222"/>
      <c r="K19" s="223"/>
    </row>
    <row r="20" spans="1:11" ht="18" customHeight="1">
      <c r="A20" s="139" t="s">
        <v>18</v>
      </c>
      <c r="B20" s="53" t="s">
        <v>23</v>
      </c>
      <c r="C20" s="200">
        <f t="shared" ref="C20:E20" si="3">C21+C22</f>
        <v>38513725835</v>
      </c>
      <c r="D20" s="201">
        <f t="shared" si="3"/>
        <v>41536988795</v>
      </c>
      <c r="E20" s="202">
        <f t="shared" si="3"/>
        <v>43623253259</v>
      </c>
      <c r="F20" s="221">
        <f t="shared" ref="F20:H20" si="4">F21+F22</f>
        <v>814600000</v>
      </c>
      <c r="G20" s="222">
        <f t="shared" si="4"/>
        <v>0</v>
      </c>
      <c r="H20" s="223">
        <f t="shared" si="4"/>
        <v>0</v>
      </c>
      <c r="I20" s="221">
        <f t="shared" ref="I20:K20" si="5">I21+I22</f>
        <v>39328325835</v>
      </c>
      <c r="J20" s="222">
        <f t="shared" si="5"/>
        <v>41536988795</v>
      </c>
      <c r="K20" s="223">
        <f t="shared" si="5"/>
        <v>43623253259</v>
      </c>
    </row>
    <row r="21" spans="1:11" ht="17.25" customHeight="1">
      <c r="A21" s="7" t="s">
        <v>0</v>
      </c>
      <c r="B21" s="53" t="s">
        <v>24</v>
      </c>
      <c r="C21" s="200">
        <v>16876894000</v>
      </c>
      <c r="D21" s="201">
        <v>18630070000</v>
      </c>
      <c r="E21" s="202">
        <v>19294480000</v>
      </c>
      <c r="F21" s="221">
        <v>814600000</v>
      </c>
      <c r="G21" s="222"/>
      <c r="H21" s="223"/>
      <c r="I21" s="221">
        <f t="shared" ref="I21:K22" si="6">C21+F21</f>
        <v>17691494000</v>
      </c>
      <c r="J21" s="222">
        <f t="shared" si="6"/>
        <v>18630070000</v>
      </c>
      <c r="K21" s="223">
        <f t="shared" si="6"/>
        <v>19294480000</v>
      </c>
    </row>
    <row r="22" spans="1:11" ht="16.5" customHeight="1">
      <c r="A22" s="7" t="s">
        <v>1</v>
      </c>
      <c r="B22" s="53" t="s">
        <v>25</v>
      </c>
      <c r="C22" s="200">
        <v>21636831835</v>
      </c>
      <c r="D22" s="201">
        <v>22906918795</v>
      </c>
      <c r="E22" s="202">
        <v>24328773259</v>
      </c>
      <c r="F22" s="221"/>
      <c r="G22" s="222"/>
      <c r="H22" s="223"/>
      <c r="I22" s="221">
        <f t="shared" si="6"/>
        <v>21636831835</v>
      </c>
      <c r="J22" s="222">
        <f t="shared" si="6"/>
        <v>22906918795</v>
      </c>
      <c r="K22" s="223">
        <f t="shared" si="6"/>
        <v>24328773259</v>
      </c>
    </row>
    <row r="23" spans="1:11">
      <c r="A23" s="7"/>
      <c r="B23" s="53"/>
      <c r="C23" s="200"/>
      <c r="D23" s="201"/>
      <c r="E23" s="202"/>
      <c r="F23" s="221"/>
      <c r="G23" s="222"/>
      <c r="H23" s="223"/>
      <c r="I23" s="221"/>
      <c r="J23" s="222"/>
      <c r="K23" s="223"/>
    </row>
    <row r="24" spans="1:11" ht="28.5" customHeight="1">
      <c r="A24" s="140" t="s">
        <v>9</v>
      </c>
      <c r="B24" s="53" t="s">
        <v>26</v>
      </c>
      <c r="C24" s="200">
        <f t="shared" ref="C24:K24" si="7">C25</f>
        <v>8381739600</v>
      </c>
      <c r="D24" s="201">
        <f t="shared" si="7"/>
        <v>9721964600</v>
      </c>
      <c r="E24" s="202">
        <f t="shared" si="7"/>
        <v>11827308000</v>
      </c>
      <c r="F24" s="221">
        <f t="shared" si="7"/>
        <v>21753200</v>
      </c>
      <c r="G24" s="222">
        <f t="shared" si="7"/>
        <v>0</v>
      </c>
      <c r="H24" s="223">
        <f t="shared" si="7"/>
        <v>0</v>
      </c>
      <c r="I24" s="221">
        <f t="shared" si="7"/>
        <v>8403492800</v>
      </c>
      <c r="J24" s="222">
        <f t="shared" si="7"/>
        <v>9721964600</v>
      </c>
      <c r="K24" s="223">
        <f t="shared" si="7"/>
        <v>11827308000</v>
      </c>
    </row>
    <row r="25" spans="1:11" ht="30.75" customHeight="1">
      <c r="A25" s="7" t="s">
        <v>10</v>
      </c>
      <c r="B25" s="53" t="s">
        <v>27</v>
      </c>
      <c r="C25" s="200">
        <v>8381739600</v>
      </c>
      <c r="D25" s="201">
        <v>9721964600</v>
      </c>
      <c r="E25" s="202">
        <v>11827308000</v>
      </c>
      <c r="F25" s="221">
        <v>21753200</v>
      </c>
      <c r="G25" s="222"/>
      <c r="H25" s="223"/>
      <c r="I25" s="221">
        <f>C25+F25</f>
        <v>8403492800</v>
      </c>
      <c r="J25" s="222">
        <f>D25+G25</f>
        <v>9721964600</v>
      </c>
      <c r="K25" s="223">
        <f>E25+H25</f>
        <v>11827308000</v>
      </c>
    </row>
    <row r="26" spans="1:11">
      <c r="A26" s="7"/>
      <c r="B26" s="53"/>
      <c r="C26" s="200"/>
      <c r="D26" s="201"/>
      <c r="E26" s="202"/>
      <c r="F26" s="221"/>
      <c r="G26" s="222"/>
      <c r="H26" s="223"/>
      <c r="I26" s="221"/>
      <c r="J26" s="222"/>
      <c r="K26" s="223"/>
    </row>
    <row r="27" spans="1:11" ht="19.5" customHeight="1">
      <c r="A27" s="140" t="s">
        <v>2</v>
      </c>
      <c r="B27" s="53" t="s">
        <v>28</v>
      </c>
      <c r="C27" s="200">
        <f t="shared" ref="C27:K27" si="8">C28+C29</f>
        <v>3227731000</v>
      </c>
      <c r="D27" s="201">
        <f t="shared" si="8"/>
        <v>4505533000</v>
      </c>
      <c r="E27" s="202">
        <f t="shared" si="8"/>
        <v>4505533000</v>
      </c>
      <c r="F27" s="221">
        <f t="shared" si="8"/>
        <v>0</v>
      </c>
      <c r="G27" s="222">
        <f t="shared" si="8"/>
        <v>0</v>
      </c>
      <c r="H27" s="223">
        <f t="shared" si="8"/>
        <v>0</v>
      </c>
      <c r="I27" s="221">
        <f t="shared" si="8"/>
        <v>3227731000</v>
      </c>
      <c r="J27" s="222">
        <f t="shared" si="8"/>
        <v>4505533000</v>
      </c>
      <c r="K27" s="223">
        <f t="shared" si="8"/>
        <v>4505533000</v>
      </c>
    </row>
    <row r="28" spans="1:11" ht="28.5" customHeight="1">
      <c r="A28" s="7" t="s">
        <v>58</v>
      </c>
      <c r="B28" s="53" t="s">
        <v>29</v>
      </c>
      <c r="C28" s="200">
        <f>3227731000-500000</f>
        <v>3227231000</v>
      </c>
      <c r="D28" s="201">
        <f>4505533000-500000</f>
        <v>4505033000</v>
      </c>
      <c r="E28" s="202">
        <f>4505533000-500000</f>
        <v>4505033000</v>
      </c>
      <c r="F28" s="221"/>
      <c r="G28" s="222"/>
      <c r="H28" s="223"/>
      <c r="I28" s="221">
        <f t="shared" ref="I28:K29" si="9">C28+F28</f>
        <v>3227231000</v>
      </c>
      <c r="J28" s="222">
        <f t="shared" si="9"/>
        <v>4505033000</v>
      </c>
      <c r="K28" s="223">
        <f t="shared" si="9"/>
        <v>4505033000</v>
      </c>
    </row>
    <row r="29" spans="1:11" ht="20.25" customHeight="1">
      <c r="A29" s="7" t="s">
        <v>380</v>
      </c>
      <c r="B29" s="53" t="s">
        <v>381</v>
      </c>
      <c r="C29" s="200">
        <v>500000</v>
      </c>
      <c r="D29" s="201">
        <v>500000</v>
      </c>
      <c r="E29" s="202">
        <v>500000</v>
      </c>
      <c r="F29" s="221"/>
      <c r="G29" s="222"/>
      <c r="H29" s="223"/>
      <c r="I29" s="221">
        <f t="shared" si="9"/>
        <v>500000</v>
      </c>
      <c r="J29" s="222">
        <f t="shared" si="9"/>
        <v>500000</v>
      </c>
      <c r="K29" s="223">
        <f t="shared" si="9"/>
        <v>500000</v>
      </c>
    </row>
    <row r="30" spans="1:11">
      <c r="A30" s="7"/>
      <c r="B30" s="53"/>
      <c r="C30" s="200"/>
      <c r="D30" s="201"/>
      <c r="E30" s="202"/>
      <c r="F30" s="221"/>
      <c r="G30" s="222"/>
      <c r="H30" s="223"/>
      <c r="I30" s="221"/>
      <c r="J30" s="222"/>
      <c r="K30" s="223"/>
    </row>
    <row r="31" spans="1:11" ht="19.5" customHeight="1">
      <c r="A31" s="140" t="s">
        <v>3</v>
      </c>
      <c r="B31" s="53" t="s">
        <v>30</v>
      </c>
      <c r="C31" s="200">
        <f>SUM(C32:C34)</f>
        <v>9069238000</v>
      </c>
      <c r="D31" s="201">
        <f t="shared" ref="D31:E31" si="10">SUM(D32:D34)</f>
        <v>9286354000</v>
      </c>
      <c r="E31" s="202">
        <f t="shared" si="10"/>
        <v>9374231000</v>
      </c>
      <c r="F31" s="221">
        <f>SUM(F32:F34)</f>
        <v>245592000</v>
      </c>
      <c r="G31" s="222">
        <f t="shared" ref="G31:H31" si="11">SUM(G32:G34)</f>
        <v>0</v>
      </c>
      <c r="H31" s="223">
        <f t="shared" si="11"/>
        <v>0</v>
      </c>
      <c r="I31" s="221">
        <f>SUM(I32:I34)</f>
        <v>9314830000</v>
      </c>
      <c r="J31" s="222">
        <f t="shared" ref="J31:K31" si="12">SUM(J32:J34)</f>
        <v>9286354000</v>
      </c>
      <c r="K31" s="223">
        <f t="shared" si="12"/>
        <v>9374231000</v>
      </c>
    </row>
    <row r="32" spans="1:11" ht="18" customHeight="1">
      <c r="A32" s="7" t="s">
        <v>4</v>
      </c>
      <c r="B32" s="53" t="s">
        <v>31</v>
      </c>
      <c r="C32" s="200">
        <v>7755734000</v>
      </c>
      <c r="D32" s="201">
        <v>7967803000</v>
      </c>
      <c r="E32" s="202">
        <v>8048981000</v>
      </c>
      <c r="F32" s="221">
        <v>245592000</v>
      </c>
      <c r="G32" s="222"/>
      <c r="H32" s="223"/>
      <c r="I32" s="221">
        <f>C32+F32</f>
        <v>8001326000</v>
      </c>
      <c r="J32" s="222">
        <f>D32+G32</f>
        <v>7967803000</v>
      </c>
      <c r="K32" s="223">
        <f>E32+H32</f>
        <v>8048981000</v>
      </c>
    </row>
    <row r="33" spans="1:11" ht="17.25" customHeight="1">
      <c r="A33" s="7" t="s">
        <v>6</v>
      </c>
      <c r="B33" s="53" t="s">
        <v>32</v>
      </c>
      <c r="C33" s="200">
        <v>1311320000</v>
      </c>
      <c r="D33" s="201">
        <v>1316367000</v>
      </c>
      <c r="E33" s="202">
        <v>1323066000</v>
      </c>
      <c r="F33" s="221"/>
      <c r="G33" s="222"/>
      <c r="H33" s="223"/>
      <c r="I33" s="221">
        <f t="shared" ref="I33:I34" si="13">C33+F33</f>
        <v>1311320000</v>
      </c>
      <c r="J33" s="222">
        <f t="shared" ref="J33:J34" si="14">D33+G33</f>
        <v>1316367000</v>
      </c>
      <c r="K33" s="223">
        <f t="shared" ref="K33:K34" si="15">E33+H33</f>
        <v>1323066000</v>
      </c>
    </row>
    <row r="34" spans="1:11" ht="19.5" customHeight="1">
      <c r="A34" s="7" t="s">
        <v>68</v>
      </c>
      <c r="B34" s="53" t="s">
        <v>69</v>
      </c>
      <c r="C34" s="200">
        <v>2184000</v>
      </c>
      <c r="D34" s="201">
        <v>2184000</v>
      </c>
      <c r="E34" s="202">
        <v>2184000</v>
      </c>
      <c r="F34" s="221"/>
      <c r="G34" s="222"/>
      <c r="H34" s="223"/>
      <c r="I34" s="221">
        <f t="shared" si="13"/>
        <v>2184000</v>
      </c>
      <c r="J34" s="222">
        <f t="shared" si="14"/>
        <v>2184000</v>
      </c>
      <c r="K34" s="223">
        <f t="shared" si="15"/>
        <v>2184000</v>
      </c>
    </row>
    <row r="35" spans="1:11">
      <c r="A35" s="7"/>
      <c r="B35" s="53"/>
      <c r="C35" s="200"/>
      <c r="D35" s="201"/>
      <c r="E35" s="202"/>
      <c r="F35" s="221"/>
      <c r="G35" s="222"/>
      <c r="H35" s="223"/>
      <c r="I35" s="221"/>
      <c r="J35" s="222"/>
      <c r="K35" s="223"/>
    </row>
    <row r="36" spans="1:11" ht="31.5" customHeight="1">
      <c r="A36" s="140" t="s">
        <v>11</v>
      </c>
      <c r="B36" s="53" t="s">
        <v>34</v>
      </c>
      <c r="C36" s="200">
        <f>SUM(C37:C39)</f>
        <v>2375535000</v>
      </c>
      <c r="D36" s="201">
        <f t="shared" ref="D36:E36" si="16">SUM(D37:D39)</f>
        <v>2528467000</v>
      </c>
      <c r="E36" s="202">
        <f t="shared" si="16"/>
        <v>2657740500</v>
      </c>
      <c r="F36" s="221">
        <f>SUM(F37:F39)</f>
        <v>20357000</v>
      </c>
      <c r="G36" s="222">
        <f t="shared" ref="G36:H36" si="17">SUM(G37:G39)</f>
        <v>0</v>
      </c>
      <c r="H36" s="223">
        <f t="shared" si="17"/>
        <v>0</v>
      </c>
      <c r="I36" s="221">
        <f>SUM(I37:I39)</f>
        <v>2395892000</v>
      </c>
      <c r="J36" s="222">
        <f t="shared" ref="J36:K36" si="18">SUM(J37:J39)</f>
        <v>2528467000</v>
      </c>
      <c r="K36" s="223">
        <f t="shared" si="18"/>
        <v>2657740500</v>
      </c>
    </row>
    <row r="37" spans="1:11" ht="17.25" customHeight="1">
      <c r="A37" s="7" t="s">
        <v>5</v>
      </c>
      <c r="B37" s="53" t="s">
        <v>35</v>
      </c>
      <c r="C37" s="200">
        <v>2270766000</v>
      </c>
      <c r="D37" s="201">
        <v>2424860000</v>
      </c>
      <c r="E37" s="202">
        <v>2550880000</v>
      </c>
      <c r="F37" s="221"/>
      <c r="G37" s="222"/>
      <c r="H37" s="223"/>
      <c r="I37" s="221">
        <f t="shared" ref="I37" si="19">C37+F37</f>
        <v>2270766000</v>
      </c>
      <c r="J37" s="222">
        <f t="shared" ref="J37" si="20">D37+G37</f>
        <v>2424860000</v>
      </c>
      <c r="K37" s="223">
        <f t="shared" ref="K37" si="21">E37+H37</f>
        <v>2550880000</v>
      </c>
    </row>
    <row r="38" spans="1:11" ht="30.75" customHeight="1">
      <c r="A38" s="7" t="s">
        <v>21</v>
      </c>
      <c r="B38" s="53" t="s">
        <v>33</v>
      </c>
      <c r="C38" s="200">
        <v>51135000</v>
      </c>
      <c r="D38" s="201">
        <v>52632500</v>
      </c>
      <c r="E38" s="202">
        <v>52182500</v>
      </c>
      <c r="F38" s="221">
        <v>20357000</v>
      </c>
      <c r="G38" s="222"/>
      <c r="H38" s="223"/>
      <c r="I38" s="221">
        <f t="shared" ref="I38:I39" si="22">C38+F38</f>
        <v>71492000</v>
      </c>
      <c r="J38" s="222">
        <f t="shared" ref="J38:J39" si="23">D38+G38</f>
        <v>52632500</v>
      </c>
      <c r="K38" s="223">
        <f t="shared" ref="K38:K39" si="24">E38+H38</f>
        <v>52182500</v>
      </c>
    </row>
    <row r="39" spans="1:11" ht="30" customHeight="1">
      <c r="A39" s="7" t="s">
        <v>12</v>
      </c>
      <c r="B39" s="53" t="s">
        <v>36</v>
      </c>
      <c r="C39" s="200">
        <v>53634000</v>
      </c>
      <c r="D39" s="201">
        <v>50974500</v>
      </c>
      <c r="E39" s="202">
        <v>54678000</v>
      </c>
      <c r="F39" s="221"/>
      <c r="G39" s="222"/>
      <c r="H39" s="223"/>
      <c r="I39" s="221">
        <f t="shared" si="22"/>
        <v>53634000</v>
      </c>
      <c r="J39" s="222">
        <f t="shared" si="23"/>
        <v>50974500</v>
      </c>
      <c r="K39" s="223">
        <f t="shared" si="24"/>
        <v>54678000</v>
      </c>
    </row>
    <row r="40" spans="1:11">
      <c r="A40" s="7"/>
      <c r="B40" s="53"/>
      <c r="C40" s="200"/>
      <c r="D40" s="201"/>
      <c r="E40" s="202"/>
      <c r="F40" s="221"/>
      <c r="G40" s="222"/>
      <c r="H40" s="223"/>
      <c r="I40" s="221"/>
      <c r="J40" s="222"/>
      <c r="K40" s="223"/>
    </row>
    <row r="41" spans="1:11" ht="19.5" customHeight="1">
      <c r="A41" s="140" t="s">
        <v>56</v>
      </c>
      <c r="B41" s="53" t="s">
        <v>37</v>
      </c>
      <c r="C41" s="200">
        <f>SUM(C42:C43)</f>
        <v>140961300</v>
      </c>
      <c r="D41" s="201">
        <f t="shared" ref="D41:E41" si="25">SUM(D42:D43)</f>
        <v>118121799.99999999</v>
      </c>
      <c r="E41" s="202">
        <f t="shared" si="25"/>
        <v>114139000</v>
      </c>
      <c r="F41" s="221">
        <f>SUM(F42:F43)</f>
        <v>0</v>
      </c>
      <c r="G41" s="222">
        <f t="shared" ref="G41:H41" si="26">SUM(G42:G43)</f>
        <v>0</v>
      </c>
      <c r="H41" s="223">
        <f t="shared" si="26"/>
        <v>0</v>
      </c>
      <c r="I41" s="221">
        <f>SUM(I42:I43)</f>
        <v>140961300</v>
      </c>
      <c r="J41" s="222">
        <f t="shared" ref="J41:K41" si="27">SUM(J42:J43)</f>
        <v>118121799.99999999</v>
      </c>
      <c r="K41" s="223">
        <f t="shared" si="27"/>
        <v>114139000</v>
      </c>
    </row>
    <row r="42" spans="1:11" ht="54.75" customHeight="1">
      <c r="A42" s="7" t="s">
        <v>78</v>
      </c>
      <c r="B42" s="53" t="s">
        <v>72</v>
      </c>
      <c r="C42" s="200">
        <v>7385300</v>
      </c>
      <c r="D42" s="201">
        <v>7200000</v>
      </c>
      <c r="E42" s="202">
        <v>6030100</v>
      </c>
      <c r="F42" s="221"/>
      <c r="G42" s="222"/>
      <c r="H42" s="223"/>
      <c r="I42" s="221">
        <f t="shared" ref="I42" si="28">C42+F42</f>
        <v>7385300</v>
      </c>
      <c r="J42" s="222">
        <f t="shared" ref="J42" si="29">D42+G42</f>
        <v>7200000</v>
      </c>
      <c r="K42" s="223">
        <f t="shared" ref="K42" si="30">E42+H42</f>
        <v>6030100</v>
      </c>
    </row>
    <row r="43" spans="1:11" ht="29.25" customHeight="1">
      <c r="A43" s="7" t="s">
        <v>17</v>
      </c>
      <c r="B43" s="53" t="s">
        <v>38</v>
      </c>
      <c r="C43" s="200">
        <v>133576000</v>
      </c>
      <c r="D43" s="201">
        <v>110921799.99999999</v>
      </c>
      <c r="E43" s="202">
        <v>108108900</v>
      </c>
      <c r="F43" s="221"/>
      <c r="G43" s="222"/>
      <c r="H43" s="223"/>
      <c r="I43" s="221">
        <f t="shared" ref="I43" si="31">C43+F43</f>
        <v>133576000</v>
      </c>
      <c r="J43" s="222">
        <f t="shared" ref="J43" si="32">D43+G43</f>
        <v>110921799.99999999</v>
      </c>
      <c r="K43" s="223">
        <f t="shared" ref="K43" si="33">E43+H43</f>
        <v>108108900</v>
      </c>
    </row>
    <row r="44" spans="1:11">
      <c r="A44" s="7"/>
      <c r="B44" s="53"/>
      <c r="C44" s="200"/>
      <c r="D44" s="201"/>
      <c r="E44" s="202"/>
      <c r="F44" s="221"/>
      <c r="G44" s="222"/>
      <c r="H44" s="223"/>
      <c r="I44" s="221"/>
      <c r="J44" s="222"/>
      <c r="K44" s="223"/>
    </row>
    <row r="45" spans="1:11" s="22" customFormat="1" ht="29.25" customHeight="1">
      <c r="A45" s="139" t="s">
        <v>13</v>
      </c>
      <c r="B45" s="53" t="s">
        <v>39</v>
      </c>
      <c r="C45" s="200">
        <f>SUM(C46:C50)</f>
        <v>19138847</v>
      </c>
      <c r="D45" s="201">
        <f t="shared" ref="D45:E45" si="34">SUM(D46:D50)</f>
        <v>18678897</v>
      </c>
      <c r="E45" s="202">
        <f t="shared" si="34"/>
        <v>18919139</v>
      </c>
      <c r="F45" s="221">
        <f>SUM(F46:F50)</f>
        <v>0</v>
      </c>
      <c r="G45" s="222">
        <f t="shared" ref="G45:H45" si="35">SUM(G46:G50)</f>
        <v>0</v>
      </c>
      <c r="H45" s="223">
        <f t="shared" si="35"/>
        <v>0</v>
      </c>
      <c r="I45" s="221">
        <f>SUM(I46:I50)</f>
        <v>19138847</v>
      </c>
      <c r="J45" s="222">
        <f t="shared" ref="J45:K45" si="36">SUM(J46:J50)</f>
        <v>18678897</v>
      </c>
      <c r="K45" s="223">
        <f t="shared" si="36"/>
        <v>18919139</v>
      </c>
    </row>
    <row r="46" spans="1:11" s="22" customFormat="1" ht="54.75" customHeight="1">
      <c r="A46" s="7" t="s">
        <v>53</v>
      </c>
      <c r="B46" s="53" t="s">
        <v>40</v>
      </c>
      <c r="C46" s="200">
        <v>83180</v>
      </c>
      <c r="D46" s="201">
        <v>100630</v>
      </c>
      <c r="E46" s="202">
        <v>91900</v>
      </c>
      <c r="F46" s="221"/>
      <c r="G46" s="222"/>
      <c r="H46" s="223"/>
      <c r="I46" s="221">
        <f t="shared" ref="I46" si="37">C46+F46</f>
        <v>83180</v>
      </c>
      <c r="J46" s="222">
        <f t="shared" ref="J46" si="38">D46+G46</f>
        <v>100630</v>
      </c>
      <c r="K46" s="223">
        <f t="shared" ref="K46" si="39">E46+H46</f>
        <v>91900</v>
      </c>
    </row>
    <row r="47" spans="1:11" s="22" customFormat="1" ht="29.25" customHeight="1">
      <c r="A47" s="7" t="s">
        <v>61</v>
      </c>
      <c r="B47" s="53" t="s">
        <v>62</v>
      </c>
      <c r="C47" s="200">
        <v>711467</v>
      </c>
      <c r="D47" s="201">
        <v>711467</v>
      </c>
      <c r="E47" s="202">
        <v>704839</v>
      </c>
      <c r="F47" s="221"/>
      <c r="G47" s="222"/>
      <c r="H47" s="223"/>
      <c r="I47" s="221">
        <f t="shared" ref="I47:I50" si="40">C47+F47</f>
        <v>711467</v>
      </c>
      <c r="J47" s="222">
        <f t="shared" ref="J47:J50" si="41">D47+G47</f>
        <v>711467</v>
      </c>
      <c r="K47" s="223">
        <f t="shared" ref="K47:K50" si="42">E47+H47</f>
        <v>704839</v>
      </c>
    </row>
    <row r="48" spans="1:11" s="22" customFormat="1" ht="66.75" customHeight="1">
      <c r="A48" s="7" t="s">
        <v>60</v>
      </c>
      <c r="B48" s="53" t="s">
        <v>41</v>
      </c>
      <c r="C48" s="200">
        <v>12326200</v>
      </c>
      <c r="D48" s="201">
        <v>10320800</v>
      </c>
      <c r="E48" s="202">
        <v>10324400</v>
      </c>
      <c r="F48" s="221"/>
      <c r="G48" s="222"/>
      <c r="H48" s="223"/>
      <c r="I48" s="221">
        <f t="shared" si="40"/>
        <v>12326200</v>
      </c>
      <c r="J48" s="222">
        <f t="shared" si="41"/>
        <v>10320800</v>
      </c>
      <c r="K48" s="223">
        <f t="shared" si="42"/>
        <v>10324400</v>
      </c>
    </row>
    <row r="49" spans="1:11" s="22" customFormat="1" ht="18.75" customHeight="1">
      <c r="A49" s="7" t="s">
        <v>14</v>
      </c>
      <c r="B49" s="53" t="s">
        <v>42</v>
      </c>
      <c r="C49" s="200">
        <v>5018000</v>
      </c>
      <c r="D49" s="201">
        <v>6546000</v>
      </c>
      <c r="E49" s="202">
        <v>6798000</v>
      </c>
      <c r="F49" s="221"/>
      <c r="G49" s="222"/>
      <c r="H49" s="223"/>
      <c r="I49" s="221">
        <f t="shared" si="40"/>
        <v>5018000</v>
      </c>
      <c r="J49" s="222">
        <f t="shared" si="41"/>
        <v>6546000</v>
      </c>
      <c r="K49" s="223">
        <f t="shared" si="42"/>
        <v>6798000</v>
      </c>
    </row>
    <row r="50" spans="1:11" s="22" customFormat="1" ht="69" customHeight="1">
      <c r="A50" s="37" t="s">
        <v>80</v>
      </c>
      <c r="B50" s="53" t="s">
        <v>77</v>
      </c>
      <c r="C50" s="200">
        <v>1000000</v>
      </c>
      <c r="D50" s="201">
        <v>1000000</v>
      </c>
      <c r="E50" s="202">
        <v>1000000</v>
      </c>
      <c r="F50" s="221"/>
      <c r="G50" s="222"/>
      <c r="H50" s="223"/>
      <c r="I50" s="221">
        <f t="shared" si="40"/>
        <v>1000000</v>
      </c>
      <c r="J50" s="222">
        <f t="shared" si="41"/>
        <v>1000000</v>
      </c>
      <c r="K50" s="223">
        <f t="shared" si="42"/>
        <v>1000000</v>
      </c>
    </row>
    <row r="51" spans="1:11">
      <c r="A51" s="37"/>
      <c r="B51" s="53"/>
      <c r="C51" s="200"/>
      <c r="D51" s="201"/>
      <c r="E51" s="202"/>
      <c r="F51" s="221"/>
      <c r="G51" s="222"/>
      <c r="H51" s="223"/>
      <c r="I51" s="221"/>
      <c r="J51" s="222"/>
      <c r="K51" s="223"/>
    </row>
    <row r="52" spans="1:11" s="22" customFormat="1" ht="17.25" customHeight="1">
      <c r="A52" s="140" t="s">
        <v>19</v>
      </c>
      <c r="B52" s="53" t="s">
        <v>43</v>
      </c>
      <c r="C52" s="200">
        <f>SUM(C53:C55)</f>
        <v>1185444940</v>
      </c>
      <c r="D52" s="201">
        <f t="shared" ref="D52:E52" si="43">SUM(D53:D55)</f>
        <v>1235736940</v>
      </c>
      <c r="E52" s="202">
        <f t="shared" si="43"/>
        <v>1287002240</v>
      </c>
      <c r="F52" s="221">
        <f>SUM(F53:F55)</f>
        <v>69451000</v>
      </c>
      <c r="G52" s="222">
        <f t="shared" ref="G52:H52" si="44">SUM(G53:G55)</f>
        <v>0</v>
      </c>
      <c r="H52" s="223">
        <f t="shared" si="44"/>
        <v>0</v>
      </c>
      <c r="I52" s="221">
        <f>SUM(I53:I55)</f>
        <v>1254895940</v>
      </c>
      <c r="J52" s="222">
        <f t="shared" ref="J52:K52" si="45">SUM(J53:J55)</f>
        <v>1235736940</v>
      </c>
      <c r="K52" s="223">
        <f t="shared" si="45"/>
        <v>1287002240</v>
      </c>
    </row>
    <row r="53" spans="1:11" s="22" customFormat="1" ht="18" customHeight="1">
      <c r="A53" s="7" t="s">
        <v>7</v>
      </c>
      <c r="B53" s="53" t="s">
        <v>44</v>
      </c>
      <c r="C53" s="200">
        <v>45448640</v>
      </c>
      <c r="D53" s="201">
        <v>45448640</v>
      </c>
      <c r="E53" s="202">
        <v>45448640</v>
      </c>
      <c r="F53" s="221">
        <v>69451000</v>
      </c>
      <c r="G53" s="222"/>
      <c r="H53" s="223"/>
      <c r="I53" s="221">
        <f t="shared" ref="I53" si="46">C53+F53</f>
        <v>114899640</v>
      </c>
      <c r="J53" s="222">
        <f t="shared" ref="J53" si="47">D53+G53</f>
        <v>45448640</v>
      </c>
      <c r="K53" s="223">
        <f t="shared" ref="K53" si="48">E53+H53</f>
        <v>45448640</v>
      </c>
    </row>
    <row r="54" spans="1:11" s="22" customFormat="1" ht="17.25" customHeight="1">
      <c r="A54" s="7" t="s">
        <v>16</v>
      </c>
      <c r="B54" s="53" t="s">
        <v>140</v>
      </c>
      <c r="C54" s="200">
        <v>10104000</v>
      </c>
      <c r="D54" s="201">
        <v>9502000</v>
      </c>
      <c r="E54" s="202">
        <v>9464000</v>
      </c>
      <c r="F54" s="221"/>
      <c r="G54" s="222"/>
      <c r="H54" s="223"/>
      <c r="I54" s="221">
        <f t="shared" ref="I54:I55" si="49">C54+F54</f>
        <v>10104000</v>
      </c>
      <c r="J54" s="222">
        <f t="shared" ref="J54:J55" si="50">D54+G54</f>
        <v>9502000</v>
      </c>
      <c r="K54" s="223">
        <f t="shared" ref="K54:K55" si="51">E54+H54</f>
        <v>9464000</v>
      </c>
    </row>
    <row r="55" spans="1:11" s="22" customFormat="1" ht="18" customHeight="1">
      <c r="A55" s="7" t="s">
        <v>52</v>
      </c>
      <c r="B55" s="53" t="s">
        <v>45</v>
      </c>
      <c r="C55" s="200">
        <v>1129892300</v>
      </c>
      <c r="D55" s="201">
        <v>1180786300</v>
      </c>
      <c r="E55" s="202">
        <v>1232089600</v>
      </c>
      <c r="F55" s="221"/>
      <c r="G55" s="222"/>
      <c r="H55" s="223"/>
      <c r="I55" s="221">
        <f t="shared" si="49"/>
        <v>1129892300</v>
      </c>
      <c r="J55" s="222">
        <f t="shared" si="50"/>
        <v>1180786300</v>
      </c>
      <c r="K55" s="223">
        <f t="shared" si="51"/>
        <v>1232089600</v>
      </c>
    </row>
    <row r="56" spans="1:11">
      <c r="A56" s="7"/>
      <c r="B56" s="53"/>
      <c r="C56" s="200"/>
      <c r="D56" s="201"/>
      <c r="E56" s="202"/>
      <c r="F56" s="221"/>
      <c r="G56" s="222"/>
      <c r="H56" s="223"/>
      <c r="I56" s="221"/>
      <c r="J56" s="222"/>
      <c r="K56" s="223"/>
    </row>
    <row r="57" spans="1:11" s="22" customFormat="1" ht="33" customHeight="1">
      <c r="A57" s="140" t="s">
        <v>141</v>
      </c>
      <c r="B57" s="53" t="s">
        <v>46</v>
      </c>
      <c r="C57" s="200">
        <f>SUM(C58:C59)</f>
        <v>70256300</v>
      </c>
      <c r="D57" s="201">
        <f t="shared" ref="D57:E57" si="52">SUM(D58:D59)</f>
        <v>63494400</v>
      </c>
      <c r="E57" s="202">
        <f t="shared" si="52"/>
        <v>62927600</v>
      </c>
      <c r="F57" s="221">
        <f>SUM(F58:F59)</f>
        <v>0</v>
      </c>
      <c r="G57" s="222">
        <f t="shared" ref="G57:H57" si="53">SUM(G58:G59)</f>
        <v>0</v>
      </c>
      <c r="H57" s="223">
        <f t="shared" si="53"/>
        <v>0</v>
      </c>
      <c r="I57" s="221">
        <f>SUM(I58:I59)</f>
        <v>70256300</v>
      </c>
      <c r="J57" s="222">
        <f t="shared" ref="J57:K57" si="54">SUM(J58:J59)</f>
        <v>63494400</v>
      </c>
      <c r="K57" s="223">
        <f t="shared" si="54"/>
        <v>62927600</v>
      </c>
    </row>
    <row r="58" spans="1:11" s="22" customFormat="1" ht="17.25" customHeight="1">
      <c r="A58" s="7" t="s">
        <v>63</v>
      </c>
      <c r="B58" s="53" t="s">
        <v>64</v>
      </c>
      <c r="C58" s="200">
        <v>2737900</v>
      </c>
      <c r="D58" s="201">
        <v>2766400</v>
      </c>
      <c r="E58" s="202">
        <v>2796100</v>
      </c>
      <c r="F58" s="221"/>
      <c r="G58" s="222"/>
      <c r="H58" s="223"/>
      <c r="I58" s="221">
        <f t="shared" ref="I58" si="55">C58+F58</f>
        <v>2737900</v>
      </c>
      <c r="J58" s="222">
        <f t="shared" ref="J58" si="56">D58+G58</f>
        <v>2766400</v>
      </c>
      <c r="K58" s="223">
        <f t="shared" ref="K58" si="57">E58+H58</f>
        <v>2796100</v>
      </c>
    </row>
    <row r="59" spans="1:11" s="22" customFormat="1" ht="18" customHeight="1">
      <c r="A59" s="7" t="s">
        <v>67</v>
      </c>
      <c r="B59" s="53" t="s">
        <v>70</v>
      </c>
      <c r="C59" s="200">
        <v>67518400</v>
      </c>
      <c r="D59" s="201">
        <v>60728000</v>
      </c>
      <c r="E59" s="202">
        <v>60131500</v>
      </c>
      <c r="F59" s="221"/>
      <c r="G59" s="222"/>
      <c r="H59" s="223"/>
      <c r="I59" s="221">
        <f t="shared" ref="I59" si="58">C59+F59</f>
        <v>67518400</v>
      </c>
      <c r="J59" s="222">
        <f t="shared" ref="J59" si="59">D59+G59</f>
        <v>60728000</v>
      </c>
      <c r="K59" s="223">
        <f t="shared" ref="K59" si="60">E59+H59</f>
        <v>60131500</v>
      </c>
    </row>
    <row r="60" spans="1:11" s="22" customFormat="1">
      <c r="A60" s="7"/>
      <c r="B60" s="53"/>
      <c r="C60" s="200"/>
      <c r="D60" s="201"/>
      <c r="E60" s="202"/>
      <c r="F60" s="221"/>
      <c r="G60" s="222"/>
      <c r="H60" s="223"/>
      <c r="I60" s="221"/>
      <c r="J60" s="222"/>
      <c r="K60" s="223"/>
    </row>
    <row r="61" spans="1:11" s="22" customFormat="1" ht="16.5" customHeight="1">
      <c r="A61" s="140" t="s">
        <v>20</v>
      </c>
      <c r="B61" s="53" t="s">
        <v>47</v>
      </c>
      <c r="C61" s="200">
        <f t="shared" ref="C61:K61" si="61">C62+C63</f>
        <v>5300000</v>
      </c>
      <c r="D61" s="201">
        <f t="shared" si="61"/>
        <v>100000</v>
      </c>
      <c r="E61" s="202">
        <f t="shared" si="61"/>
        <v>100000</v>
      </c>
      <c r="F61" s="221">
        <f t="shared" si="61"/>
        <v>0</v>
      </c>
      <c r="G61" s="222">
        <f t="shared" si="61"/>
        <v>0</v>
      </c>
      <c r="H61" s="223">
        <f t="shared" si="61"/>
        <v>0</v>
      </c>
      <c r="I61" s="221">
        <f t="shared" si="61"/>
        <v>5300000</v>
      </c>
      <c r="J61" s="222">
        <f t="shared" si="61"/>
        <v>100000</v>
      </c>
      <c r="K61" s="223">
        <f t="shared" si="61"/>
        <v>100000</v>
      </c>
    </row>
    <row r="62" spans="1:11" s="22" customFormat="1" ht="60" customHeight="1">
      <c r="A62" s="7" t="s">
        <v>358</v>
      </c>
      <c r="B62" s="53" t="s">
        <v>359</v>
      </c>
      <c r="C62" s="200">
        <v>5200000</v>
      </c>
      <c r="D62" s="201">
        <v>0</v>
      </c>
      <c r="E62" s="202">
        <v>0</v>
      </c>
      <c r="F62" s="221"/>
      <c r="G62" s="222"/>
      <c r="H62" s="223"/>
      <c r="I62" s="221">
        <f t="shared" ref="I62" si="62">C62+F62</f>
        <v>5200000</v>
      </c>
      <c r="J62" s="222">
        <f t="shared" ref="J62" si="63">D62+G62</f>
        <v>0</v>
      </c>
      <c r="K62" s="223">
        <f t="shared" ref="K62" si="64">E62+H62</f>
        <v>0</v>
      </c>
    </row>
    <row r="63" spans="1:11" s="22" customFormat="1" ht="29.25" customHeight="1">
      <c r="A63" s="7" t="s">
        <v>79</v>
      </c>
      <c r="B63" s="53" t="s">
        <v>55</v>
      </c>
      <c r="C63" s="200">
        <v>100000</v>
      </c>
      <c r="D63" s="201">
        <v>100000</v>
      </c>
      <c r="E63" s="202">
        <v>100000</v>
      </c>
      <c r="F63" s="221"/>
      <c r="G63" s="222"/>
      <c r="H63" s="223"/>
      <c r="I63" s="221">
        <f t="shared" ref="I63" si="65">C63+F63</f>
        <v>100000</v>
      </c>
      <c r="J63" s="222">
        <f t="shared" ref="J63" si="66">D63+G63</f>
        <v>100000</v>
      </c>
      <c r="K63" s="223">
        <f t="shared" ref="K63" si="67">E63+H63</f>
        <v>100000</v>
      </c>
    </row>
    <row r="64" spans="1:11" s="22" customFormat="1">
      <c r="A64" s="7"/>
      <c r="B64" s="53"/>
      <c r="C64" s="200"/>
      <c r="D64" s="201"/>
      <c r="E64" s="202"/>
      <c r="F64" s="221"/>
      <c r="G64" s="222"/>
      <c r="H64" s="223"/>
      <c r="I64" s="221"/>
      <c r="J64" s="222"/>
      <c r="K64" s="223"/>
    </row>
    <row r="65" spans="1:11" s="22" customFormat="1" ht="18.75" customHeight="1">
      <c r="A65" s="140" t="s">
        <v>8</v>
      </c>
      <c r="B65" s="53" t="s">
        <v>48</v>
      </c>
      <c r="C65" s="200">
        <f>C66+C67</f>
        <v>1051500</v>
      </c>
      <c r="D65" s="201">
        <f t="shared" ref="D65:E65" si="68">D66+D67</f>
        <v>1051500</v>
      </c>
      <c r="E65" s="202">
        <f t="shared" si="68"/>
        <v>1051500</v>
      </c>
      <c r="F65" s="221">
        <f>F66+F67</f>
        <v>0</v>
      </c>
      <c r="G65" s="222">
        <f t="shared" ref="G65:H65" si="69">G66+G67</f>
        <v>0</v>
      </c>
      <c r="H65" s="223">
        <f t="shared" si="69"/>
        <v>0</v>
      </c>
      <c r="I65" s="221">
        <f>I66+I67</f>
        <v>1051500</v>
      </c>
      <c r="J65" s="222">
        <f t="shared" ref="J65:K65" si="70">J66+J67</f>
        <v>1051500</v>
      </c>
      <c r="K65" s="223">
        <f t="shared" si="70"/>
        <v>1051500</v>
      </c>
    </row>
    <row r="66" spans="1:11" s="22" customFormat="1" ht="30.75" customHeight="1">
      <c r="A66" s="7" t="s">
        <v>378</v>
      </c>
      <c r="B66" s="53" t="s">
        <v>379</v>
      </c>
      <c r="C66" s="209">
        <v>1000000</v>
      </c>
      <c r="D66" s="210">
        <v>1000000</v>
      </c>
      <c r="E66" s="211">
        <v>1000000</v>
      </c>
      <c r="F66" s="143"/>
      <c r="G66" s="144"/>
      <c r="H66" s="145"/>
      <c r="I66" s="221">
        <f t="shared" ref="I66" si="71">C66+F66</f>
        <v>1000000</v>
      </c>
      <c r="J66" s="222">
        <f t="shared" ref="J66" si="72">D66+G66</f>
        <v>1000000</v>
      </c>
      <c r="K66" s="223">
        <f t="shared" ref="K66" si="73">E66+H66</f>
        <v>1000000</v>
      </c>
    </row>
    <row r="67" spans="1:11" s="22" customFormat="1" ht="45" customHeight="1">
      <c r="A67" s="7" t="s">
        <v>74</v>
      </c>
      <c r="B67" s="53" t="s">
        <v>73</v>
      </c>
      <c r="C67" s="209">
        <v>51500</v>
      </c>
      <c r="D67" s="210">
        <v>51500</v>
      </c>
      <c r="E67" s="211">
        <v>51500</v>
      </c>
      <c r="F67" s="143"/>
      <c r="G67" s="144"/>
      <c r="H67" s="145"/>
      <c r="I67" s="221">
        <f t="shared" ref="I67" si="74">C67+F67</f>
        <v>51500</v>
      </c>
      <c r="J67" s="222">
        <f t="shared" ref="J67" si="75">D67+G67</f>
        <v>51500</v>
      </c>
      <c r="K67" s="223">
        <f t="shared" ref="K67" si="76">E67+H67</f>
        <v>51500</v>
      </c>
    </row>
    <row r="68" spans="1:11" s="22" customFormat="1">
      <c r="A68" s="7"/>
      <c r="B68" s="53"/>
      <c r="C68" s="200"/>
      <c r="D68" s="201"/>
      <c r="E68" s="202"/>
      <c r="F68" s="221"/>
      <c r="G68" s="222"/>
      <c r="H68" s="223"/>
      <c r="I68" s="221"/>
      <c r="J68" s="222"/>
      <c r="K68" s="223"/>
    </row>
    <row r="69" spans="1:11" s="22" customFormat="1" ht="17.25" customHeight="1">
      <c r="A69" s="140" t="s">
        <v>15</v>
      </c>
      <c r="B69" s="53" t="s">
        <v>49</v>
      </c>
      <c r="C69" s="200">
        <f>SUM(C70:C73)</f>
        <v>289617000</v>
      </c>
      <c r="D69" s="201">
        <f t="shared" ref="D69:E69" si="77">SUM(D70:D73)</f>
        <v>254771300</v>
      </c>
      <c r="E69" s="202">
        <f t="shared" si="77"/>
        <v>254330800</v>
      </c>
      <c r="F69" s="221">
        <f>SUM(F70:F73)</f>
        <v>0</v>
      </c>
      <c r="G69" s="222">
        <f t="shared" ref="G69:H69" si="78">SUM(G70:G73)</f>
        <v>0</v>
      </c>
      <c r="H69" s="223">
        <f t="shared" si="78"/>
        <v>0</v>
      </c>
      <c r="I69" s="221">
        <f>SUM(I70:I73)</f>
        <v>289617000</v>
      </c>
      <c r="J69" s="222">
        <f t="shared" ref="J69:K69" si="79">SUM(J70:J73)</f>
        <v>254771300</v>
      </c>
      <c r="K69" s="223">
        <f t="shared" si="79"/>
        <v>254330800</v>
      </c>
    </row>
    <row r="70" spans="1:11" s="22" customFormat="1" ht="32.25" customHeight="1">
      <c r="A70" s="7" t="s">
        <v>282</v>
      </c>
      <c r="B70" s="54" t="s">
        <v>263</v>
      </c>
      <c r="C70" s="200">
        <v>241990900</v>
      </c>
      <c r="D70" s="201">
        <v>241993600</v>
      </c>
      <c r="E70" s="202">
        <v>241553100</v>
      </c>
      <c r="F70" s="221"/>
      <c r="G70" s="222"/>
      <c r="H70" s="223"/>
      <c r="I70" s="221">
        <f t="shared" ref="I70" si="80">C70+F70</f>
        <v>241990900</v>
      </c>
      <c r="J70" s="222">
        <f t="shared" ref="J70" si="81">D70+G70</f>
        <v>241993600</v>
      </c>
      <c r="K70" s="223">
        <f t="shared" ref="K70" si="82">E70+H70</f>
        <v>241553100</v>
      </c>
    </row>
    <row r="71" spans="1:11" s="22" customFormat="1" ht="83.25" customHeight="1">
      <c r="A71" s="7" t="s">
        <v>260</v>
      </c>
      <c r="B71" s="53" t="s">
        <v>264</v>
      </c>
      <c r="C71" s="200">
        <v>2776700</v>
      </c>
      <c r="D71" s="201">
        <v>2776700</v>
      </c>
      <c r="E71" s="202">
        <v>2776700</v>
      </c>
      <c r="F71" s="221"/>
      <c r="G71" s="222"/>
      <c r="H71" s="223"/>
      <c r="I71" s="221">
        <f t="shared" ref="I71:I73" si="83">C71+F71</f>
        <v>2776700</v>
      </c>
      <c r="J71" s="222">
        <f t="shared" ref="J71:J73" si="84">D71+G71</f>
        <v>2776700</v>
      </c>
      <c r="K71" s="223">
        <f t="shared" ref="K71:K73" si="85">E71+H71</f>
        <v>2776700</v>
      </c>
    </row>
    <row r="72" spans="1:11" s="22" customFormat="1" ht="18" customHeight="1">
      <c r="A72" s="7" t="s">
        <v>261</v>
      </c>
      <c r="B72" s="53" t="s">
        <v>283</v>
      </c>
      <c r="C72" s="200">
        <v>34849400</v>
      </c>
      <c r="D72" s="201">
        <v>1000</v>
      </c>
      <c r="E72" s="202">
        <v>1000</v>
      </c>
      <c r="F72" s="221"/>
      <c r="G72" s="222"/>
      <c r="H72" s="223"/>
      <c r="I72" s="221">
        <f t="shared" si="83"/>
        <v>34849400</v>
      </c>
      <c r="J72" s="222">
        <f t="shared" si="84"/>
        <v>1000</v>
      </c>
      <c r="K72" s="223">
        <f t="shared" si="85"/>
        <v>1000</v>
      </c>
    </row>
    <row r="73" spans="1:11" s="22" customFormat="1" ht="18" customHeight="1">
      <c r="A73" s="7" t="s">
        <v>262</v>
      </c>
      <c r="B73" s="53" t="s">
        <v>265</v>
      </c>
      <c r="C73" s="200">
        <v>10000000</v>
      </c>
      <c r="D73" s="201">
        <v>10000000</v>
      </c>
      <c r="E73" s="202">
        <v>10000000</v>
      </c>
      <c r="F73" s="221"/>
      <c r="G73" s="222"/>
      <c r="H73" s="223"/>
      <c r="I73" s="221">
        <f t="shared" si="83"/>
        <v>10000000</v>
      </c>
      <c r="J73" s="222">
        <f t="shared" si="84"/>
        <v>10000000</v>
      </c>
      <c r="K73" s="223">
        <f t="shared" si="85"/>
        <v>10000000</v>
      </c>
    </row>
    <row r="74" spans="1:11">
      <c r="A74" s="7"/>
      <c r="B74" s="53"/>
      <c r="C74" s="200"/>
      <c r="D74" s="201"/>
      <c r="E74" s="202"/>
      <c r="F74" s="221"/>
      <c r="G74" s="222"/>
      <c r="H74" s="223"/>
      <c r="I74" s="221"/>
      <c r="J74" s="222"/>
      <c r="K74" s="223"/>
    </row>
    <row r="75" spans="1:11" ht="22.5" customHeight="1">
      <c r="A75" s="33" t="s">
        <v>270</v>
      </c>
      <c r="B75" s="55" t="s">
        <v>271</v>
      </c>
      <c r="C75" s="203">
        <f>C77+C194+C198+C203+C206</f>
        <v>36321418409.790001</v>
      </c>
      <c r="D75" s="212">
        <f t="shared" ref="D75:K75" si="86">D77+D194+D198+D203+D206</f>
        <v>36961316900</v>
      </c>
      <c r="E75" s="213">
        <f t="shared" si="86"/>
        <v>32638318800</v>
      </c>
      <c r="F75" s="218">
        <f t="shared" si="86"/>
        <v>-1067016523.1499999</v>
      </c>
      <c r="G75" s="219">
        <f t="shared" si="86"/>
        <v>-300000000</v>
      </c>
      <c r="H75" s="220">
        <f t="shared" si="86"/>
        <v>880000000</v>
      </c>
      <c r="I75" s="218">
        <f t="shared" si="86"/>
        <v>35254401886.639999</v>
      </c>
      <c r="J75" s="219">
        <f t="shared" si="86"/>
        <v>36661316900</v>
      </c>
      <c r="K75" s="220">
        <f t="shared" si="86"/>
        <v>33518318800</v>
      </c>
    </row>
    <row r="76" spans="1:11">
      <c r="A76" s="7"/>
      <c r="B76" s="53"/>
      <c r="C76" s="200"/>
      <c r="D76" s="201"/>
      <c r="E76" s="202"/>
      <c r="F76" s="221"/>
      <c r="G76" s="222"/>
      <c r="H76" s="223"/>
      <c r="I76" s="221"/>
      <c r="J76" s="222"/>
      <c r="K76" s="223"/>
    </row>
    <row r="77" spans="1:11" ht="29.25" customHeight="1">
      <c r="A77" s="141" t="s">
        <v>65</v>
      </c>
      <c r="B77" s="142" t="s">
        <v>57</v>
      </c>
      <c r="C77" s="204">
        <f t="shared" ref="C77:K77" si="87">C78+C84+C152+C177</f>
        <v>33347556123.119999</v>
      </c>
      <c r="D77" s="205">
        <f t="shared" si="87"/>
        <v>31293986700</v>
      </c>
      <c r="E77" s="206">
        <f t="shared" si="87"/>
        <v>26970988600</v>
      </c>
      <c r="F77" s="221">
        <f t="shared" si="87"/>
        <v>-2159207923.1199999</v>
      </c>
      <c r="G77" s="222">
        <f t="shared" si="87"/>
        <v>-300000000</v>
      </c>
      <c r="H77" s="223">
        <f t="shared" si="87"/>
        <v>880000000</v>
      </c>
      <c r="I77" s="221">
        <f t="shared" si="87"/>
        <v>31188348200</v>
      </c>
      <c r="J77" s="222">
        <f t="shared" si="87"/>
        <v>30993986700</v>
      </c>
      <c r="K77" s="223">
        <f t="shared" si="87"/>
        <v>27850988600</v>
      </c>
    </row>
    <row r="78" spans="1:11" s="20" customFormat="1" ht="23.25" customHeight="1">
      <c r="A78" s="146" t="s">
        <v>75</v>
      </c>
      <c r="B78" s="147" t="s">
        <v>134</v>
      </c>
      <c r="C78" s="204">
        <f>C79+C80+C81+C82</f>
        <v>13600364823.119999</v>
      </c>
      <c r="D78" s="205">
        <f t="shared" ref="D78:K78" si="88">D79+D80+D81+D82</f>
        <v>13025249100</v>
      </c>
      <c r="E78" s="206">
        <f t="shared" si="88"/>
        <v>13010695100</v>
      </c>
      <c r="F78" s="221">
        <f t="shared" si="88"/>
        <v>-2100751223.1199999</v>
      </c>
      <c r="G78" s="222">
        <f t="shared" si="88"/>
        <v>0</v>
      </c>
      <c r="H78" s="223">
        <f t="shared" si="88"/>
        <v>0</v>
      </c>
      <c r="I78" s="221">
        <f t="shared" si="88"/>
        <v>11499613600</v>
      </c>
      <c r="J78" s="222">
        <f t="shared" si="88"/>
        <v>13025249100</v>
      </c>
      <c r="K78" s="223">
        <f t="shared" si="88"/>
        <v>13010695100</v>
      </c>
    </row>
    <row r="79" spans="1:11" s="20" customFormat="1" ht="29.25" customHeight="1">
      <c r="A79" s="194" t="s">
        <v>81</v>
      </c>
      <c r="B79" s="142" t="s">
        <v>98</v>
      </c>
      <c r="C79" s="221">
        <v>9557096600</v>
      </c>
      <c r="D79" s="222">
        <v>9629281000</v>
      </c>
      <c r="E79" s="223">
        <v>9629281000</v>
      </c>
      <c r="F79" s="221"/>
      <c r="G79" s="222"/>
      <c r="H79" s="223"/>
      <c r="I79" s="221">
        <f t="shared" ref="I79" si="89">C79+F79</f>
        <v>9557096600</v>
      </c>
      <c r="J79" s="222">
        <f t="shared" ref="J79" si="90">D79+G79</f>
        <v>9629281000</v>
      </c>
      <c r="K79" s="223">
        <f t="shared" ref="K79" si="91">E79+H79</f>
        <v>9629281000</v>
      </c>
    </row>
    <row r="80" spans="1:11" s="20" customFormat="1" ht="28.5" hidden="1" customHeight="1">
      <c r="A80" s="258" t="s">
        <v>357</v>
      </c>
      <c r="B80" s="196" t="s">
        <v>356</v>
      </c>
      <c r="C80" s="200">
        <v>2100751223.1199999</v>
      </c>
      <c r="D80" s="201">
        <v>0</v>
      </c>
      <c r="E80" s="202">
        <v>0</v>
      </c>
      <c r="F80" s="200">
        <v>-2100751223.1199999</v>
      </c>
      <c r="G80" s="222"/>
      <c r="H80" s="223"/>
      <c r="I80" s="221">
        <f t="shared" ref="I80:I82" si="92">C80+F80</f>
        <v>0</v>
      </c>
      <c r="J80" s="222">
        <f t="shared" ref="J80:J82" si="93">D80+G80</f>
        <v>0</v>
      </c>
      <c r="K80" s="223">
        <f t="shared" ref="K80:K82" si="94">E80+H80</f>
        <v>0</v>
      </c>
    </row>
    <row r="81" spans="1:11" s="20" customFormat="1" ht="42.75" customHeight="1">
      <c r="A81" s="194" t="s">
        <v>99</v>
      </c>
      <c r="B81" s="142" t="s">
        <v>100</v>
      </c>
      <c r="C81" s="221">
        <v>1784418000</v>
      </c>
      <c r="D81" s="222">
        <v>3262509100</v>
      </c>
      <c r="E81" s="223">
        <v>3262509100</v>
      </c>
      <c r="F81" s="221"/>
      <c r="G81" s="222"/>
      <c r="H81" s="223"/>
      <c r="I81" s="221">
        <f t="shared" si="92"/>
        <v>1784418000</v>
      </c>
      <c r="J81" s="222">
        <f t="shared" si="93"/>
        <v>3262509100</v>
      </c>
      <c r="K81" s="223">
        <f t="shared" si="94"/>
        <v>3262509100</v>
      </c>
    </row>
    <row r="82" spans="1:11" s="20" customFormat="1" ht="42.75" customHeight="1">
      <c r="A82" s="194" t="s">
        <v>82</v>
      </c>
      <c r="B82" s="142" t="s">
        <v>101</v>
      </c>
      <c r="C82" s="221">
        <v>158099000</v>
      </c>
      <c r="D82" s="222">
        <v>133459000</v>
      </c>
      <c r="E82" s="223">
        <v>118905000</v>
      </c>
      <c r="F82" s="221"/>
      <c r="G82" s="222"/>
      <c r="H82" s="223"/>
      <c r="I82" s="221">
        <f t="shared" si="92"/>
        <v>158099000</v>
      </c>
      <c r="J82" s="222">
        <f t="shared" si="93"/>
        <v>133459000</v>
      </c>
      <c r="K82" s="223">
        <f t="shared" si="94"/>
        <v>118905000</v>
      </c>
    </row>
    <row r="83" spans="1:11">
      <c r="A83" s="17"/>
      <c r="B83" s="59"/>
      <c r="C83" s="200"/>
      <c r="D83" s="201"/>
      <c r="E83" s="202"/>
      <c r="F83" s="221"/>
      <c r="G83" s="222"/>
      <c r="H83" s="223"/>
      <c r="I83" s="221"/>
      <c r="J83" s="222"/>
      <c r="K83" s="223"/>
    </row>
    <row r="84" spans="1:11" ht="30.75" customHeight="1">
      <c r="A84" s="146" t="s">
        <v>71</v>
      </c>
      <c r="B84" s="142" t="s">
        <v>135</v>
      </c>
      <c r="C84" s="204">
        <f>SUM(C85:C150)</f>
        <v>12031184600</v>
      </c>
      <c r="D84" s="205">
        <f t="shared" ref="D84:K84" si="95">SUM(D85:D150)</f>
        <v>11247038400</v>
      </c>
      <c r="E84" s="206">
        <f t="shared" si="95"/>
        <v>8067332300</v>
      </c>
      <c r="F84" s="221">
        <f t="shared" si="95"/>
        <v>-58456700</v>
      </c>
      <c r="G84" s="222">
        <f t="shared" si="95"/>
        <v>0</v>
      </c>
      <c r="H84" s="223">
        <f t="shared" si="95"/>
        <v>0</v>
      </c>
      <c r="I84" s="221">
        <f t="shared" si="95"/>
        <v>11972727900</v>
      </c>
      <c r="J84" s="222">
        <f t="shared" si="95"/>
        <v>11247038400</v>
      </c>
      <c r="K84" s="223">
        <f t="shared" si="95"/>
        <v>8067332300</v>
      </c>
    </row>
    <row r="85" spans="1:11" s="22" customFormat="1" ht="30" customHeight="1">
      <c r="A85" s="17" t="s">
        <v>242</v>
      </c>
      <c r="B85" s="59" t="s">
        <v>243</v>
      </c>
      <c r="C85" s="236">
        <v>969451800</v>
      </c>
      <c r="D85" s="237">
        <v>834182700</v>
      </c>
      <c r="E85" s="238">
        <v>867550100</v>
      </c>
      <c r="F85" s="221"/>
      <c r="G85" s="222"/>
      <c r="H85" s="223"/>
      <c r="I85" s="236">
        <f t="shared" ref="I85" si="96">C85+F85</f>
        <v>969451800</v>
      </c>
      <c r="J85" s="237">
        <f t="shared" ref="J85" si="97">D85+G85</f>
        <v>834182700</v>
      </c>
      <c r="K85" s="238">
        <f t="shared" ref="K85" si="98">E85+H85</f>
        <v>867550100</v>
      </c>
    </row>
    <row r="86" spans="1:11" s="22" customFormat="1" ht="47.25" customHeight="1">
      <c r="A86" s="17" t="s">
        <v>384</v>
      </c>
      <c r="B86" s="59" t="s">
        <v>383</v>
      </c>
      <c r="C86" s="236">
        <v>145683200</v>
      </c>
      <c r="D86" s="237">
        <v>49632700</v>
      </c>
      <c r="E86" s="238">
        <v>0</v>
      </c>
      <c r="F86" s="221"/>
      <c r="G86" s="222"/>
      <c r="H86" s="223"/>
      <c r="I86" s="236">
        <f t="shared" ref="I86" si="99">C86+F86</f>
        <v>145683200</v>
      </c>
      <c r="J86" s="237">
        <f t="shared" ref="J86" si="100">D86+G86</f>
        <v>49632700</v>
      </c>
      <c r="K86" s="238">
        <f t="shared" ref="K86" si="101">E86+H86</f>
        <v>0</v>
      </c>
    </row>
    <row r="87" spans="1:11" ht="44.25" customHeight="1">
      <c r="A87" s="17" t="s">
        <v>275</v>
      </c>
      <c r="B87" s="59" t="s">
        <v>192</v>
      </c>
      <c r="C87" s="200">
        <v>0</v>
      </c>
      <c r="D87" s="201">
        <v>0</v>
      </c>
      <c r="E87" s="202">
        <v>15720100</v>
      </c>
      <c r="F87" s="221"/>
      <c r="G87" s="222"/>
      <c r="H87" s="223"/>
      <c r="I87" s="221">
        <f t="shared" ref="I87:I150" si="102">C87+F87</f>
        <v>0</v>
      </c>
      <c r="J87" s="222">
        <f t="shared" ref="J87:J150" si="103">D87+G87</f>
        <v>0</v>
      </c>
      <c r="K87" s="223">
        <f t="shared" ref="K87:K150" si="104">E87+H87</f>
        <v>15720100</v>
      </c>
    </row>
    <row r="88" spans="1:11" s="20" customFormat="1" ht="42.75" customHeight="1">
      <c r="A88" s="152" t="s">
        <v>193</v>
      </c>
      <c r="B88" s="153" t="s">
        <v>194</v>
      </c>
      <c r="C88" s="236">
        <v>990300</v>
      </c>
      <c r="D88" s="237">
        <v>990300</v>
      </c>
      <c r="E88" s="238">
        <v>990300</v>
      </c>
      <c r="F88" s="221"/>
      <c r="G88" s="222"/>
      <c r="H88" s="223"/>
      <c r="I88" s="221">
        <f t="shared" si="102"/>
        <v>990300</v>
      </c>
      <c r="J88" s="222">
        <f t="shared" si="103"/>
        <v>990300</v>
      </c>
      <c r="K88" s="223">
        <f t="shared" si="104"/>
        <v>990300</v>
      </c>
    </row>
    <row r="89" spans="1:11" ht="60" customHeight="1">
      <c r="A89" s="152" t="s">
        <v>340</v>
      </c>
      <c r="B89" s="154" t="s">
        <v>195</v>
      </c>
      <c r="C89" s="200">
        <v>4061400</v>
      </c>
      <c r="D89" s="201">
        <v>4301300</v>
      </c>
      <c r="E89" s="202">
        <v>4301300</v>
      </c>
      <c r="F89" s="221"/>
      <c r="G89" s="222"/>
      <c r="H89" s="223"/>
      <c r="I89" s="221">
        <f t="shared" si="102"/>
        <v>4061400</v>
      </c>
      <c r="J89" s="222">
        <f t="shared" si="103"/>
        <v>4301300</v>
      </c>
      <c r="K89" s="223">
        <f t="shared" si="104"/>
        <v>4301300</v>
      </c>
    </row>
    <row r="90" spans="1:11" ht="57.75" customHeight="1">
      <c r="A90" s="152" t="s">
        <v>83</v>
      </c>
      <c r="B90" s="158" t="s">
        <v>102</v>
      </c>
      <c r="C90" s="200">
        <v>103687500</v>
      </c>
      <c r="D90" s="201">
        <v>104324200</v>
      </c>
      <c r="E90" s="202">
        <v>104324200</v>
      </c>
      <c r="F90" s="221"/>
      <c r="G90" s="222"/>
      <c r="H90" s="223"/>
      <c r="I90" s="221">
        <f t="shared" si="102"/>
        <v>103687500</v>
      </c>
      <c r="J90" s="222">
        <f t="shared" si="103"/>
        <v>104324200</v>
      </c>
      <c r="K90" s="223">
        <f t="shared" si="104"/>
        <v>104324200</v>
      </c>
    </row>
    <row r="91" spans="1:11" ht="57" customHeight="1">
      <c r="A91" s="152" t="s">
        <v>182</v>
      </c>
      <c r="B91" s="59" t="s">
        <v>103</v>
      </c>
      <c r="C91" s="200">
        <v>659578500</v>
      </c>
      <c r="D91" s="201">
        <v>691757500</v>
      </c>
      <c r="E91" s="202">
        <v>709753599.99999988</v>
      </c>
      <c r="F91" s="221"/>
      <c r="G91" s="222"/>
      <c r="H91" s="223"/>
      <c r="I91" s="221">
        <f t="shared" si="102"/>
        <v>659578500</v>
      </c>
      <c r="J91" s="222">
        <f t="shared" si="103"/>
        <v>691757500</v>
      </c>
      <c r="K91" s="223">
        <f t="shared" si="104"/>
        <v>709753599.99999988</v>
      </c>
    </row>
    <row r="92" spans="1:11" ht="68.25" customHeight="1">
      <c r="A92" s="152" t="s">
        <v>84</v>
      </c>
      <c r="B92" s="59" t="s">
        <v>104</v>
      </c>
      <c r="C92" s="200">
        <v>1080000</v>
      </c>
      <c r="D92" s="201">
        <v>1080000</v>
      </c>
      <c r="E92" s="202">
        <v>1166400</v>
      </c>
      <c r="F92" s="221"/>
      <c r="G92" s="222"/>
      <c r="H92" s="223"/>
      <c r="I92" s="221">
        <f t="shared" si="102"/>
        <v>1080000</v>
      </c>
      <c r="J92" s="222">
        <f t="shared" si="103"/>
        <v>1080000</v>
      </c>
      <c r="K92" s="223">
        <f t="shared" si="104"/>
        <v>1166400</v>
      </c>
    </row>
    <row r="93" spans="1:11" ht="54" customHeight="1">
      <c r="A93" s="152" t="s">
        <v>341</v>
      </c>
      <c r="B93" s="59" t="s">
        <v>197</v>
      </c>
      <c r="C93" s="200">
        <v>14759000</v>
      </c>
      <c r="D93" s="201">
        <v>13182500</v>
      </c>
      <c r="E93" s="202">
        <v>12932800</v>
      </c>
      <c r="F93" s="221"/>
      <c r="G93" s="222"/>
      <c r="H93" s="223"/>
      <c r="I93" s="221">
        <f t="shared" si="102"/>
        <v>14759000</v>
      </c>
      <c r="J93" s="222">
        <f t="shared" si="103"/>
        <v>13182500</v>
      </c>
      <c r="K93" s="223">
        <f t="shared" si="104"/>
        <v>12932800</v>
      </c>
    </row>
    <row r="94" spans="1:11" ht="82.5" customHeight="1">
      <c r="A94" s="152" t="s">
        <v>176</v>
      </c>
      <c r="B94" s="59" t="s">
        <v>175</v>
      </c>
      <c r="C94" s="200">
        <v>0</v>
      </c>
      <c r="D94" s="201">
        <v>396497400</v>
      </c>
      <c r="E94" s="202">
        <v>0</v>
      </c>
      <c r="F94" s="221"/>
      <c r="G94" s="222"/>
      <c r="H94" s="223"/>
      <c r="I94" s="221">
        <f t="shared" si="102"/>
        <v>0</v>
      </c>
      <c r="J94" s="222">
        <f t="shared" si="103"/>
        <v>396497400</v>
      </c>
      <c r="K94" s="223">
        <f t="shared" si="104"/>
        <v>0</v>
      </c>
    </row>
    <row r="95" spans="1:11" s="20" customFormat="1" ht="55.5" customHeight="1">
      <c r="A95" s="159" t="s">
        <v>159</v>
      </c>
      <c r="B95" s="158" t="s">
        <v>160</v>
      </c>
      <c r="C95" s="200">
        <v>125999400</v>
      </c>
      <c r="D95" s="201">
        <v>115127100</v>
      </c>
      <c r="E95" s="202">
        <v>80240400</v>
      </c>
      <c r="F95" s="221"/>
      <c r="G95" s="222"/>
      <c r="H95" s="223"/>
      <c r="I95" s="221">
        <f t="shared" si="102"/>
        <v>125999400</v>
      </c>
      <c r="J95" s="222">
        <f t="shared" si="103"/>
        <v>115127100</v>
      </c>
      <c r="K95" s="223">
        <f t="shared" si="104"/>
        <v>80240400</v>
      </c>
    </row>
    <row r="96" spans="1:11" s="20" customFormat="1" ht="90" customHeight="1">
      <c r="A96" s="152" t="s">
        <v>390</v>
      </c>
      <c r="B96" s="153" t="s">
        <v>394</v>
      </c>
      <c r="C96" s="236">
        <v>0</v>
      </c>
      <c r="D96" s="237">
        <v>0</v>
      </c>
      <c r="E96" s="238">
        <v>96264400</v>
      </c>
      <c r="F96" s="221"/>
      <c r="G96" s="222"/>
      <c r="H96" s="223"/>
      <c r="I96" s="221">
        <f t="shared" ref="I96" si="105">C96+F96</f>
        <v>0</v>
      </c>
      <c r="J96" s="222">
        <f t="shared" ref="J96" si="106">D96+G96</f>
        <v>0</v>
      </c>
      <c r="K96" s="223">
        <f t="shared" ref="K96" si="107">E96+H96</f>
        <v>96264400</v>
      </c>
    </row>
    <row r="97" spans="1:11" s="20" customFormat="1" ht="70.5" customHeight="1">
      <c r="A97" s="152" t="s">
        <v>342</v>
      </c>
      <c r="B97" s="59" t="s">
        <v>147</v>
      </c>
      <c r="C97" s="200">
        <v>54900000</v>
      </c>
      <c r="D97" s="201">
        <v>54900000</v>
      </c>
      <c r="E97" s="202">
        <v>54900000</v>
      </c>
      <c r="F97" s="221"/>
      <c r="G97" s="222"/>
      <c r="H97" s="223"/>
      <c r="I97" s="221">
        <f t="shared" si="102"/>
        <v>54900000</v>
      </c>
      <c r="J97" s="222">
        <f t="shared" si="103"/>
        <v>54900000</v>
      </c>
      <c r="K97" s="223">
        <f t="shared" si="104"/>
        <v>54900000</v>
      </c>
    </row>
    <row r="98" spans="1:11" s="20" customFormat="1" ht="60.75" customHeight="1">
      <c r="A98" s="152" t="s">
        <v>399</v>
      </c>
      <c r="B98" s="59" t="s">
        <v>198</v>
      </c>
      <c r="C98" s="236">
        <v>46120800</v>
      </c>
      <c r="D98" s="237">
        <v>46121100</v>
      </c>
      <c r="E98" s="238">
        <v>46114100</v>
      </c>
      <c r="F98" s="221"/>
      <c r="G98" s="222"/>
      <c r="H98" s="223"/>
      <c r="I98" s="221">
        <f t="shared" si="102"/>
        <v>46120800</v>
      </c>
      <c r="J98" s="222">
        <f t="shared" si="103"/>
        <v>46121100</v>
      </c>
      <c r="K98" s="223">
        <f t="shared" si="104"/>
        <v>46114100</v>
      </c>
    </row>
    <row r="99" spans="1:11" s="20" customFormat="1" ht="30.75" customHeight="1">
      <c r="A99" s="152" t="s">
        <v>274</v>
      </c>
      <c r="B99" s="59" t="s">
        <v>200</v>
      </c>
      <c r="C99" s="236">
        <v>20934600</v>
      </c>
      <c r="D99" s="237">
        <v>21015300</v>
      </c>
      <c r="E99" s="238">
        <v>20929900</v>
      </c>
      <c r="F99" s="221"/>
      <c r="G99" s="222"/>
      <c r="H99" s="223"/>
      <c r="I99" s="221">
        <f t="shared" si="102"/>
        <v>20934600</v>
      </c>
      <c r="J99" s="222">
        <f t="shared" si="103"/>
        <v>21015300</v>
      </c>
      <c r="K99" s="223">
        <f t="shared" si="104"/>
        <v>20929900</v>
      </c>
    </row>
    <row r="100" spans="1:11" s="20" customFormat="1" ht="44.25" customHeight="1">
      <c r="A100" s="152" t="s">
        <v>403</v>
      </c>
      <c r="B100" s="153" t="s">
        <v>361</v>
      </c>
      <c r="C100" s="236">
        <v>0</v>
      </c>
      <c r="D100" s="237">
        <v>0</v>
      </c>
      <c r="E100" s="238">
        <v>22272800</v>
      </c>
      <c r="F100" s="221"/>
      <c r="G100" s="222"/>
      <c r="H100" s="223"/>
      <c r="I100" s="221">
        <f t="shared" si="102"/>
        <v>0</v>
      </c>
      <c r="J100" s="222">
        <f t="shared" si="103"/>
        <v>0</v>
      </c>
      <c r="K100" s="223">
        <f t="shared" si="104"/>
        <v>22272800</v>
      </c>
    </row>
    <row r="101" spans="1:11" s="20" customFormat="1" ht="56.25" customHeight="1">
      <c r="A101" s="152" t="s">
        <v>299</v>
      </c>
      <c r="B101" s="59" t="s">
        <v>199</v>
      </c>
      <c r="C101" s="236">
        <v>14417300</v>
      </c>
      <c r="D101" s="237">
        <v>15581600</v>
      </c>
      <c r="E101" s="238">
        <v>7297400</v>
      </c>
      <c r="F101" s="221"/>
      <c r="G101" s="222"/>
      <c r="H101" s="223"/>
      <c r="I101" s="221">
        <f t="shared" si="102"/>
        <v>14417300</v>
      </c>
      <c r="J101" s="222">
        <f t="shared" si="103"/>
        <v>15581600</v>
      </c>
      <c r="K101" s="223">
        <f t="shared" si="104"/>
        <v>7297400</v>
      </c>
    </row>
    <row r="102" spans="1:11" s="20" customFormat="1" ht="33" customHeight="1">
      <c r="A102" s="152" t="s">
        <v>206</v>
      </c>
      <c r="B102" s="153" t="s">
        <v>205</v>
      </c>
      <c r="C102" s="236">
        <v>198893000</v>
      </c>
      <c r="D102" s="237">
        <v>0</v>
      </c>
      <c r="E102" s="238">
        <v>0</v>
      </c>
      <c r="F102" s="221"/>
      <c r="G102" s="222"/>
      <c r="H102" s="223"/>
      <c r="I102" s="221">
        <f t="shared" si="102"/>
        <v>198893000</v>
      </c>
      <c r="J102" s="222">
        <f t="shared" si="103"/>
        <v>0</v>
      </c>
      <c r="K102" s="223">
        <f t="shared" si="104"/>
        <v>0</v>
      </c>
    </row>
    <row r="103" spans="1:11" s="20" customFormat="1" ht="30" customHeight="1">
      <c r="A103" s="152" t="s">
        <v>155</v>
      </c>
      <c r="B103" s="153" t="s">
        <v>156</v>
      </c>
      <c r="C103" s="200">
        <v>36332100</v>
      </c>
      <c r="D103" s="201">
        <v>36223500</v>
      </c>
      <c r="E103" s="202">
        <v>36223500</v>
      </c>
      <c r="F103" s="221"/>
      <c r="G103" s="222"/>
      <c r="H103" s="223"/>
      <c r="I103" s="221">
        <f t="shared" si="102"/>
        <v>36332100</v>
      </c>
      <c r="J103" s="222">
        <f t="shared" si="103"/>
        <v>36223500</v>
      </c>
      <c r="K103" s="223">
        <f t="shared" si="104"/>
        <v>36223500</v>
      </c>
    </row>
    <row r="104" spans="1:11" s="20" customFormat="1" ht="42.75" customHeight="1">
      <c r="A104" s="159" t="s">
        <v>144</v>
      </c>
      <c r="B104" s="161" t="s">
        <v>145</v>
      </c>
      <c r="C104" s="200">
        <v>9117500</v>
      </c>
      <c r="D104" s="201">
        <v>8761700</v>
      </c>
      <c r="E104" s="202">
        <v>9111200</v>
      </c>
      <c r="F104" s="221"/>
      <c r="G104" s="222"/>
      <c r="H104" s="223"/>
      <c r="I104" s="221">
        <f t="shared" si="102"/>
        <v>9117500</v>
      </c>
      <c r="J104" s="222">
        <f t="shared" si="103"/>
        <v>8761700</v>
      </c>
      <c r="K104" s="223">
        <f t="shared" si="104"/>
        <v>9111200</v>
      </c>
    </row>
    <row r="105" spans="1:11" s="20" customFormat="1" ht="45.75" customHeight="1">
      <c r="A105" s="152" t="s">
        <v>398</v>
      </c>
      <c r="B105" s="163" t="s">
        <v>210</v>
      </c>
      <c r="C105" s="236">
        <v>152648100</v>
      </c>
      <c r="D105" s="237">
        <v>93163100</v>
      </c>
      <c r="E105" s="238">
        <v>153240300</v>
      </c>
      <c r="F105" s="221"/>
      <c r="G105" s="222"/>
      <c r="H105" s="223"/>
      <c r="I105" s="221">
        <f t="shared" si="102"/>
        <v>152648100</v>
      </c>
      <c r="J105" s="222">
        <f t="shared" si="103"/>
        <v>93163100</v>
      </c>
      <c r="K105" s="223">
        <f t="shared" si="104"/>
        <v>153240300</v>
      </c>
    </row>
    <row r="106" spans="1:11" s="20" customFormat="1" ht="44.25" customHeight="1">
      <c r="A106" s="152" t="s">
        <v>355</v>
      </c>
      <c r="B106" s="59" t="s">
        <v>146</v>
      </c>
      <c r="C106" s="200">
        <v>5021200</v>
      </c>
      <c r="D106" s="201">
        <v>7202900</v>
      </c>
      <c r="E106" s="202">
        <v>7204900</v>
      </c>
      <c r="F106" s="221"/>
      <c r="G106" s="222"/>
      <c r="H106" s="223"/>
      <c r="I106" s="221">
        <f t="shared" si="102"/>
        <v>5021200</v>
      </c>
      <c r="J106" s="222">
        <f t="shared" si="103"/>
        <v>7202900</v>
      </c>
      <c r="K106" s="223">
        <f t="shared" si="104"/>
        <v>7204900</v>
      </c>
    </row>
    <row r="107" spans="1:11" s="20" customFormat="1" ht="43.5" customHeight="1">
      <c r="A107" s="152" t="s">
        <v>142</v>
      </c>
      <c r="B107" s="59" t="s">
        <v>143</v>
      </c>
      <c r="C107" s="236">
        <v>8829600</v>
      </c>
      <c r="D107" s="237">
        <v>13713700</v>
      </c>
      <c r="E107" s="238">
        <v>14625200</v>
      </c>
      <c r="F107" s="221"/>
      <c r="G107" s="222"/>
      <c r="H107" s="223"/>
      <c r="I107" s="221">
        <f t="shared" si="102"/>
        <v>8829600</v>
      </c>
      <c r="J107" s="222">
        <f t="shared" si="103"/>
        <v>13713700</v>
      </c>
      <c r="K107" s="223">
        <f t="shared" si="104"/>
        <v>14625200</v>
      </c>
    </row>
    <row r="108" spans="1:11" s="20" customFormat="1" ht="43.5" customHeight="1">
      <c r="A108" s="159" t="s">
        <v>212</v>
      </c>
      <c r="B108" s="158" t="s">
        <v>213</v>
      </c>
      <c r="C108" s="200">
        <v>0</v>
      </c>
      <c r="D108" s="201">
        <v>111707200</v>
      </c>
      <c r="E108" s="202">
        <v>108046700</v>
      </c>
      <c r="F108" s="221"/>
      <c r="G108" s="222"/>
      <c r="H108" s="223"/>
      <c r="I108" s="221">
        <f t="shared" si="102"/>
        <v>0</v>
      </c>
      <c r="J108" s="222">
        <f t="shared" si="103"/>
        <v>111707200</v>
      </c>
      <c r="K108" s="223">
        <f t="shared" si="104"/>
        <v>108046700</v>
      </c>
    </row>
    <row r="109" spans="1:11" s="20" customFormat="1" ht="59.25" customHeight="1">
      <c r="A109" s="152" t="s">
        <v>152</v>
      </c>
      <c r="B109" s="59" t="s">
        <v>153</v>
      </c>
      <c r="C109" s="236">
        <v>551327000</v>
      </c>
      <c r="D109" s="237">
        <v>0</v>
      </c>
      <c r="E109" s="238">
        <v>0</v>
      </c>
      <c r="F109" s="221"/>
      <c r="G109" s="222"/>
      <c r="H109" s="223"/>
      <c r="I109" s="221">
        <f t="shared" si="102"/>
        <v>551327000</v>
      </c>
      <c r="J109" s="222">
        <f t="shared" si="103"/>
        <v>0</v>
      </c>
      <c r="K109" s="223">
        <f t="shared" si="104"/>
        <v>0</v>
      </c>
    </row>
    <row r="110" spans="1:11" s="20" customFormat="1" ht="30" customHeight="1">
      <c r="A110" s="152" t="s">
        <v>157</v>
      </c>
      <c r="B110" s="59" t="s">
        <v>158</v>
      </c>
      <c r="C110" s="200">
        <v>522828700</v>
      </c>
      <c r="D110" s="201">
        <v>704777500</v>
      </c>
      <c r="E110" s="202">
        <v>715236200</v>
      </c>
      <c r="F110" s="221"/>
      <c r="G110" s="222"/>
      <c r="H110" s="223"/>
      <c r="I110" s="221">
        <f t="shared" si="102"/>
        <v>522828700</v>
      </c>
      <c r="J110" s="222">
        <f t="shared" si="103"/>
        <v>704777500</v>
      </c>
      <c r="K110" s="223">
        <f t="shared" si="104"/>
        <v>715236200</v>
      </c>
    </row>
    <row r="111" spans="1:11" s="20" customFormat="1" ht="102.75" customHeight="1">
      <c r="A111" s="152" t="s">
        <v>386</v>
      </c>
      <c r="B111" s="153" t="s">
        <v>385</v>
      </c>
      <c r="C111" s="236">
        <v>1209300</v>
      </c>
      <c r="D111" s="237">
        <v>1209300</v>
      </c>
      <c r="E111" s="238">
        <v>1209300</v>
      </c>
      <c r="F111" s="221"/>
      <c r="G111" s="222"/>
      <c r="H111" s="223"/>
      <c r="I111" s="221">
        <f t="shared" ref="I111" si="108">C111+F111</f>
        <v>1209300</v>
      </c>
      <c r="J111" s="222">
        <f t="shared" ref="J111" si="109">D111+G111</f>
        <v>1209300</v>
      </c>
      <c r="K111" s="223">
        <f t="shared" ref="K111" si="110">E111+H111</f>
        <v>1209300</v>
      </c>
    </row>
    <row r="112" spans="1:11" s="20" customFormat="1" ht="58.5" customHeight="1">
      <c r="A112" s="152" t="s">
        <v>335</v>
      </c>
      <c r="B112" s="59" t="s">
        <v>310</v>
      </c>
      <c r="C112" s="200">
        <v>202143900</v>
      </c>
      <c r="D112" s="201">
        <v>0</v>
      </c>
      <c r="E112" s="202">
        <v>0</v>
      </c>
      <c r="F112" s="221"/>
      <c r="G112" s="222"/>
      <c r="H112" s="223"/>
      <c r="I112" s="221">
        <f t="shared" si="102"/>
        <v>202143900</v>
      </c>
      <c r="J112" s="222">
        <f t="shared" si="103"/>
        <v>0</v>
      </c>
      <c r="K112" s="223">
        <f t="shared" si="104"/>
        <v>0</v>
      </c>
    </row>
    <row r="113" spans="1:11" s="20" customFormat="1" ht="67.5" customHeight="1">
      <c r="A113" s="152" t="s">
        <v>300</v>
      </c>
      <c r="B113" s="59" t="s">
        <v>241</v>
      </c>
      <c r="C113" s="236">
        <v>7200000</v>
      </c>
      <c r="D113" s="237">
        <v>0</v>
      </c>
      <c r="E113" s="238">
        <v>11700000</v>
      </c>
      <c r="F113" s="221"/>
      <c r="G113" s="222"/>
      <c r="H113" s="223"/>
      <c r="I113" s="221">
        <f t="shared" si="102"/>
        <v>7200000</v>
      </c>
      <c r="J113" s="222">
        <f t="shared" si="103"/>
        <v>0</v>
      </c>
      <c r="K113" s="223">
        <f t="shared" si="104"/>
        <v>11700000</v>
      </c>
    </row>
    <row r="114" spans="1:11" s="20" customFormat="1" ht="30" customHeight="1">
      <c r="A114" s="152" t="s">
        <v>303</v>
      </c>
      <c r="B114" s="153" t="s">
        <v>304</v>
      </c>
      <c r="C114" s="236">
        <v>19600000</v>
      </c>
      <c r="D114" s="237">
        <v>4900000</v>
      </c>
      <c r="E114" s="238">
        <v>4900000</v>
      </c>
      <c r="F114" s="221"/>
      <c r="G114" s="222"/>
      <c r="H114" s="223"/>
      <c r="I114" s="221">
        <f t="shared" si="102"/>
        <v>19600000</v>
      </c>
      <c r="J114" s="222">
        <f t="shared" si="103"/>
        <v>4900000</v>
      </c>
      <c r="K114" s="223">
        <f t="shared" si="104"/>
        <v>4900000</v>
      </c>
    </row>
    <row r="115" spans="1:11" s="20" customFormat="1" ht="68.25" customHeight="1">
      <c r="A115" s="152" t="s">
        <v>343</v>
      </c>
      <c r="B115" s="153" t="s">
        <v>240</v>
      </c>
      <c r="C115" s="200">
        <v>11469500</v>
      </c>
      <c r="D115" s="201">
        <v>720000</v>
      </c>
      <c r="E115" s="202">
        <v>915000</v>
      </c>
      <c r="F115" s="221"/>
      <c r="G115" s="222"/>
      <c r="H115" s="223"/>
      <c r="I115" s="221">
        <f t="shared" si="102"/>
        <v>11469500</v>
      </c>
      <c r="J115" s="222">
        <f t="shared" si="103"/>
        <v>720000</v>
      </c>
      <c r="K115" s="223">
        <f t="shared" si="104"/>
        <v>915000</v>
      </c>
    </row>
    <row r="116" spans="1:11" s="20" customFormat="1" ht="28.5" customHeight="1">
      <c r="A116" s="152" t="s">
        <v>353</v>
      </c>
      <c r="B116" s="153" t="s">
        <v>354</v>
      </c>
      <c r="C116" s="236">
        <v>1812252000</v>
      </c>
      <c r="D116" s="237">
        <v>1783268400</v>
      </c>
      <c r="E116" s="238">
        <v>1799898600</v>
      </c>
      <c r="F116" s="221"/>
      <c r="G116" s="222"/>
      <c r="H116" s="223"/>
      <c r="I116" s="221">
        <f t="shared" si="102"/>
        <v>1812252000</v>
      </c>
      <c r="J116" s="222">
        <f t="shared" si="103"/>
        <v>1783268400</v>
      </c>
      <c r="K116" s="223">
        <f t="shared" si="104"/>
        <v>1799898600</v>
      </c>
    </row>
    <row r="117" spans="1:11" s="20" customFormat="1" ht="54" customHeight="1">
      <c r="A117" s="152" t="s">
        <v>362</v>
      </c>
      <c r="B117" s="153" t="s">
        <v>363</v>
      </c>
      <c r="C117" s="236">
        <v>589929500</v>
      </c>
      <c r="D117" s="237">
        <v>607403500</v>
      </c>
      <c r="E117" s="238">
        <v>620316900</v>
      </c>
      <c r="F117" s="221"/>
      <c r="G117" s="222"/>
      <c r="H117" s="223"/>
      <c r="I117" s="221">
        <f t="shared" si="102"/>
        <v>589929500</v>
      </c>
      <c r="J117" s="222">
        <f t="shared" si="103"/>
        <v>607403500</v>
      </c>
      <c r="K117" s="223">
        <f t="shared" si="104"/>
        <v>620316900</v>
      </c>
    </row>
    <row r="118" spans="1:11" s="20" customFormat="1" ht="57.75" customHeight="1">
      <c r="A118" s="152" t="s">
        <v>396</v>
      </c>
      <c r="B118" s="153" t="s">
        <v>397</v>
      </c>
      <c r="C118" s="236">
        <v>1115236300</v>
      </c>
      <c r="D118" s="237">
        <v>1115236300</v>
      </c>
      <c r="E118" s="238">
        <v>1115236300</v>
      </c>
      <c r="F118" s="221"/>
      <c r="G118" s="222"/>
      <c r="H118" s="223"/>
      <c r="I118" s="221">
        <f t="shared" ref="I118" si="111">C118+F118</f>
        <v>1115236300</v>
      </c>
      <c r="J118" s="222">
        <f t="shared" ref="J118" si="112">D118+G118</f>
        <v>1115236300</v>
      </c>
      <c r="K118" s="223">
        <f t="shared" ref="K118" si="113">E118+H118</f>
        <v>1115236300</v>
      </c>
    </row>
    <row r="119" spans="1:11" s="20" customFormat="1" ht="66" customHeight="1">
      <c r="A119" s="152" t="s">
        <v>105</v>
      </c>
      <c r="B119" s="153" t="s">
        <v>106</v>
      </c>
      <c r="C119" s="200">
        <v>65386300</v>
      </c>
      <c r="D119" s="201">
        <v>63637700</v>
      </c>
      <c r="E119" s="202">
        <v>63637700</v>
      </c>
      <c r="F119" s="221"/>
      <c r="G119" s="222"/>
      <c r="H119" s="223"/>
      <c r="I119" s="221">
        <f t="shared" si="102"/>
        <v>65386300</v>
      </c>
      <c r="J119" s="222">
        <f t="shared" si="103"/>
        <v>63637700</v>
      </c>
      <c r="K119" s="223">
        <f t="shared" si="104"/>
        <v>63637700</v>
      </c>
    </row>
    <row r="120" spans="1:11" s="20" customFormat="1" ht="55.5" customHeight="1">
      <c r="A120" s="152" t="s">
        <v>364</v>
      </c>
      <c r="B120" s="153" t="s">
        <v>365</v>
      </c>
      <c r="C120" s="236">
        <v>208970900</v>
      </c>
      <c r="D120" s="237">
        <v>208970900</v>
      </c>
      <c r="E120" s="238">
        <v>208970900</v>
      </c>
      <c r="F120" s="221"/>
      <c r="G120" s="222"/>
      <c r="H120" s="223"/>
      <c r="I120" s="221">
        <f t="shared" si="102"/>
        <v>208970900</v>
      </c>
      <c r="J120" s="222">
        <f t="shared" si="103"/>
        <v>208970900</v>
      </c>
      <c r="K120" s="223">
        <f t="shared" si="104"/>
        <v>208970900</v>
      </c>
    </row>
    <row r="121" spans="1:11" s="20" customFormat="1" ht="66" customHeight="1">
      <c r="A121" s="152" t="s">
        <v>238</v>
      </c>
      <c r="B121" s="153" t="s">
        <v>239</v>
      </c>
      <c r="C121" s="200">
        <v>6299500</v>
      </c>
      <c r="D121" s="201">
        <v>0</v>
      </c>
      <c r="E121" s="202">
        <v>0</v>
      </c>
      <c r="F121" s="221"/>
      <c r="G121" s="222"/>
      <c r="H121" s="223"/>
      <c r="I121" s="221">
        <f t="shared" si="102"/>
        <v>6299500</v>
      </c>
      <c r="J121" s="222">
        <f t="shared" si="103"/>
        <v>0</v>
      </c>
      <c r="K121" s="223">
        <f t="shared" si="104"/>
        <v>0</v>
      </c>
    </row>
    <row r="122" spans="1:11" ht="30" customHeight="1">
      <c r="A122" s="152" t="s">
        <v>366</v>
      </c>
      <c r="B122" s="59" t="s">
        <v>367</v>
      </c>
      <c r="C122" s="200">
        <v>0</v>
      </c>
      <c r="D122" s="201">
        <v>0</v>
      </c>
      <c r="E122" s="202">
        <v>58800000</v>
      </c>
      <c r="F122" s="221"/>
      <c r="G122" s="222"/>
      <c r="H122" s="223"/>
      <c r="I122" s="221">
        <f t="shared" si="102"/>
        <v>0</v>
      </c>
      <c r="J122" s="222">
        <f t="shared" si="103"/>
        <v>0</v>
      </c>
      <c r="K122" s="223">
        <f t="shared" si="104"/>
        <v>58800000</v>
      </c>
    </row>
    <row r="123" spans="1:11" ht="44.25" customHeight="1">
      <c r="A123" s="152" t="s">
        <v>97</v>
      </c>
      <c r="B123" s="59" t="s">
        <v>107</v>
      </c>
      <c r="C123" s="200">
        <v>13568000</v>
      </c>
      <c r="D123" s="201">
        <v>13675100</v>
      </c>
      <c r="E123" s="202">
        <v>13171600</v>
      </c>
      <c r="F123" s="221"/>
      <c r="G123" s="222"/>
      <c r="H123" s="223"/>
      <c r="I123" s="221">
        <f t="shared" si="102"/>
        <v>13568000</v>
      </c>
      <c r="J123" s="222">
        <f t="shared" si="103"/>
        <v>13675100</v>
      </c>
      <c r="K123" s="223">
        <f t="shared" si="104"/>
        <v>13171600</v>
      </c>
    </row>
    <row r="124" spans="1:11" ht="54" customHeight="1">
      <c r="A124" s="152" t="s">
        <v>377</v>
      </c>
      <c r="B124" s="59" t="s">
        <v>224</v>
      </c>
      <c r="C124" s="200">
        <v>7698700</v>
      </c>
      <c r="D124" s="201">
        <v>6809500</v>
      </c>
      <c r="E124" s="202">
        <v>6723300</v>
      </c>
      <c r="F124" s="221"/>
      <c r="G124" s="222"/>
      <c r="H124" s="223"/>
      <c r="I124" s="221">
        <f t="shared" si="102"/>
        <v>7698700</v>
      </c>
      <c r="J124" s="222">
        <f t="shared" si="103"/>
        <v>6809500</v>
      </c>
      <c r="K124" s="223">
        <f t="shared" si="104"/>
        <v>6723300</v>
      </c>
    </row>
    <row r="125" spans="1:11" ht="44.25" customHeight="1">
      <c r="A125" s="159" t="s">
        <v>221</v>
      </c>
      <c r="B125" s="162" t="s">
        <v>222</v>
      </c>
      <c r="C125" s="200">
        <v>17524100</v>
      </c>
      <c r="D125" s="201">
        <v>15803500</v>
      </c>
      <c r="E125" s="202">
        <v>15803500</v>
      </c>
      <c r="F125" s="221"/>
      <c r="G125" s="222"/>
      <c r="H125" s="223"/>
      <c r="I125" s="221">
        <f t="shared" si="102"/>
        <v>17524100</v>
      </c>
      <c r="J125" s="222">
        <f t="shared" si="103"/>
        <v>15803500</v>
      </c>
      <c r="K125" s="223">
        <f t="shared" si="104"/>
        <v>15803500</v>
      </c>
    </row>
    <row r="126" spans="1:11" ht="30.75" customHeight="1">
      <c r="A126" s="159" t="s">
        <v>108</v>
      </c>
      <c r="B126" s="161" t="s">
        <v>285</v>
      </c>
      <c r="C126" s="200">
        <v>12150000</v>
      </c>
      <c r="D126" s="201">
        <v>12150000</v>
      </c>
      <c r="E126" s="202">
        <v>10125000</v>
      </c>
      <c r="F126" s="221"/>
      <c r="G126" s="222"/>
      <c r="H126" s="223"/>
      <c r="I126" s="221">
        <f t="shared" si="102"/>
        <v>12150000</v>
      </c>
      <c r="J126" s="222">
        <f t="shared" si="103"/>
        <v>12150000</v>
      </c>
      <c r="K126" s="223">
        <f t="shared" si="104"/>
        <v>10125000</v>
      </c>
    </row>
    <row r="127" spans="1:11" s="20" customFormat="1" ht="30" customHeight="1">
      <c r="A127" s="152" t="s">
        <v>273</v>
      </c>
      <c r="B127" s="153" t="s">
        <v>249</v>
      </c>
      <c r="C127" s="236">
        <v>8331600</v>
      </c>
      <c r="D127" s="237">
        <v>7486000</v>
      </c>
      <c r="E127" s="238">
        <v>8563900</v>
      </c>
      <c r="F127" s="221"/>
      <c r="G127" s="222"/>
      <c r="H127" s="223"/>
      <c r="I127" s="221">
        <f t="shared" si="102"/>
        <v>8331600</v>
      </c>
      <c r="J127" s="222">
        <f t="shared" si="103"/>
        <v>7486000</v>
      </c>
      <c r="K127" s="223">
        <f t="shared" si="104"/>
        <v>8563900</v>
      </c>
    </row>
    <row r="128" spans="1:11" s="20" customFormat="1" ht="63" customHeight="1">
      <c r="A128" s="152" t="s">
        <v>391</v>
      </c>
      <c r="B128" s="153" t="s">
        <v>395</v>
      </c>
      <c r="C128" s="236">
        <v>10804500</v>
      </c>
      <c r="D128" s="237">
        <v>0</v>
      </c>
      <c r="E128" s="238">
        <v>0</v>
      </c>
      <c r="F128" s="221"/>
      <c r="G128" s="222"/>
      <c r="H128" s="223"/>
      <c r="I128" s="221">
        <f t="shared" ref="I128" si="114">C128+F128</f>
        <v>10804500</v>
      </c>
      <c r="J128" s="222">
        <f t="shared" ref="J128" si="115">D128+G128</f>
        <v>0</v>
      </c>
      <c r="K128" s="223">
        <f t="shared" ref="K128" si="116">E128+H128</f>
        <v>0</v>
      </c>
    </row>
    <row r="129" spans="1:11" ht="43.5" customHeight="1">
      <c r="A129" s="152" t="s">
        <v>307</v>
      </c>
      <c r="B129" s="59" t="s">
        <v>306</v>
      </c>
      <c r="C129" s="200">
        <v>13590300</v>
      </c>
      <c r="D129" s="201">
        <v>0</v>
      </c>
      <c r="E129" s="202">
        <v>0</v>
      </c>
      <c r="F129" s="221"/>
      <c r="G129" s="222"/>
      <c r="H129" s="223"/>
      <c r="I129" s="221">
        <f t="shared" si="102"/>
        <v>13590300</v>
      </c>
      <c r="J129" s="222">
        <f t="shared" si="103"/>
        <v>0</v>
      </c>
      <c r="K129" s="223">
        <f t="shared" si="104"/>
        <v>0</v>
      </c>
    </row>
    <row r="130" spans="1:11" ht="31.5" customHeight="1">
      <c r="A130" s="152" t="s">
        <v>215</v>
      </c>
      <c r="B130" s="59" t="s">
        <v>216</v>
      </c>
      <c r="C130" s="200">
        <v>95053800</v>
      </c>
      <c r="D130" s="201">
        <v>39831900</v>
      </c>
      <c r="E130" s="202">
        <v>36414900</v>
      </c>
      <c r="F130" s="221"/>
      <c r="G130" s="222"/>
      <c r="H130" s="223"/>
      <c r="I130" s="221">
        <f t="shared" si="102"/>
        <v>95053800</v>
      </c>
      <c r="J130" s="222">
        <f t="shared" si="103"/>
        <v>39831900</v>
      </c>
      <c r="K130" s="223">
        <f t="shared" si="104"/>
        <v>36414900</v>
      </c>
    </row>
    <row r="131" spans="1:11" s="20" customFormat="1" ht="41.25" customHeight="1">
      <c r="A131" s="152" t="s">
        <v>404</v>
      </c>
      <c r="B131" s="153" t="s">
        <v>407</v>
      </c>
      <c r="C131" s="236">
        <v>68624700</v>
      </c>
      <c r="D131" s="237">
        <v>68203900</v>
      </c>
      <c r="E131" s="238">
        <v>68832600</v>
      </c>
      <c r="F131" s="221"/>
      <c r="G131" s="222"/>
      <c r="H131" s="223"/>
      <c r="I131" s="221">
        <f t="shared" si="102"/>
        <v>68624700</v>
      </c>
      <c r="J131" s="222">
        <f t="shared" si="103"/>
        <v>68203900</v>
      </c>
      <c r="K131" s="223">
        <f t="shared" si="104"/>
        <v>68832600</v>
      </c>
    </row>
    <row r="132" spans="1:11" s="22" customFormat="1" ht="42" customHeight="1">
      <c r="A132" s="17" t="s">
        <v>247</v>
      </c>
      <c r="B132" s="59" t="s">
        <v>248</v>
      </c>
      <c r="C132" s="236">
        <v>92801200</v>
      </c>
      <c r="D132" s="237">
        <v>92267800</v>
      </c>
      <c r="E132" s="238">
        <v>92265000</v>
      </c>
      <c r="F132" s="221"/>
      <c r="G132" s="222"/>
      <c r="H132" s="223"/>
      <c r="I132" s="236">
        <f t="shared" si="102"/>
        <v>92801200</v>
      </c>
      <c r="J132" s="237">
        <f t="shared" si="103"/>
        <v>92267800</v>
      </c>
      <c r="K132" s="238">
        <f t="shared" si="104"/>
        <v>92265000</v>
      </c>
    </row>
    <row r="133" spans="1:11" ht="29.25" customHeight="1">
      <c r="A133" s="159" t="s">
        <v>368</v>
      </c>
      <c r="B133" s="158" t="s">
        <v>369</v>
      </c>
      <c r="C133" s="200">
        <v>5040200</v>
      </c>
      <c r="D133" s="201">
        <v>3802400</v>
      </c>
      <c r="E133" s="202">
        <v>0</v>
      </c>
      <c r="F133" s="221"/>
      <c r="G133" s="222"/>
      <c r="H133" s="223"/>
      <c r="I133" s="221">
        <f t="shared" si="102"/>
        <v>5040200</v>
      </c>
      <c r="J133" s="222">
        <f t="shared" si="103"/>
        <v>3802400</v>
      </c>
      <c r="K133" s="223">
        <f t="shared" si="104"/>
        <v>0</v>
      </c>
    </row>
    <row r="134" spans="1:11" ht="31.5" customHeight="1">
      <c r="A134" s="159" t="s">
        <v>370</v>
      </c>
      <c r="B134" s="158" t="s">
        <v>371</v>
      </c>
      <c r="C134" s="200">
        <v>0</v>
      </c>
      <c r="D134" s="201">
        <v>0</v>
      </c>
      <c r="E134" s="202">
        <v>22009100</v>
      </c>
      <c r="F134" s="221"/>
      <c r="G134" s="222"/>
      <c r="H134" s="223"/>
      <c r="I134" s="221">
        <f t="shared" si="102"/>
        <v>0</v>
      </c>
      <c r="J134" s="222">
        <f t="shared" si="103"/>
        <v>0</v>
      </c>
      <c r="K134" s="223">
        <f t="shared" si="104"/>
        <v>22009100</v>
      </c>
    </row>
    <row r="135" spans="1:11" ht="44.25" customHeight="1">
      <c r="A135" s="152" t="s">
        <v>226</v>
      </c>
      <c r="B135" s="158" t="s">
        <v>227</v>
      </c>
      <c r="C135" s="200">
        <v>1600600</v>
      </c>
      <c r="D135" s="201">
        <v>0</v>
      </c>
      <c r="E135" s="202">
        <v>0</v>
      </c>
      <c r="F135" s="221"/>
      <c r="G135" s="222"/>
      <c r="H135" s="223"/>
      <c r="I135" s="221">
        <f t="shared" si="102"/>
        <v>1600600</v>
      </c>
      <c r="J135" s="222">
        <f t="shared" si="103"/>
        <v>0</v>
      </c>
      <c r="K135" s="223">
        <f t="shared" si="104"/>
        <v>0</v>
      </c>
    </row>
    <row r="136" spans="1:11" ht="42" customHeight="1">
      <c r="A136" s="152" t="s">
        <v>228</v>
      </c>
      <c r="B136" s="163" t="s">
        <v>229</v>
      </c>
      <c r="C136" s="200">
        <v>16271200</v>
      </c>
      <c r="D136" s="201">
        <v>14387900</v>
      </c>
      <c r="E136" s="202">
        <v>13820100</v>
      </c>
      <c r="F136" s="221"/>
      <c r="G136" s="222"/>
      <c r="H136" s="223"/>
      <c r="I136" s="221">
        <f t="shared" si="102"/>
        <v>16271200</v>
      </c>
      <c r="J136" s="222">
        <f t="shared" si="103"/>
        <v>14387900</v>
      </c>
      <c r="K136" s="223">
        <f t="shared" si="104"/>
        <v>13820100</v>
      </c>
    </row>
    <row r="137" spans="1:11" ht="30" customHeight="1">
      <c r="A137" s="152" t="s">
        <v>218</v>
      </c>
      <c r="B137" s="153" t="s">
        <v>219</v>
      </c>
      <c r="C137" s="200">
        <v>61916400</v>
      </c>
      <c r="D137" s="201">
        <v>53147000</v>
      </c>
      <c r="E137" s="202">
        <v>130229900</v>
      </c>
      <c r="F137" s="221"/>
      <c r="G137" s="222"/>
      <c r="H137" s="223"/>
      <c r="I137" s="221">
        <f t="shared" si="102"/>
        <v>61916400</v>
      </c>
      <c r="J137" s="222">
        <f t="shared" si="103"/>
        <v>53147000</v>
      </c>
      <c r="K137" s="223">
        <f t="shared" si="104"/>
        <v>130229900</v>
      </c>
    </row>
    <row r="138" spans="1:11" ht="45" customHeight="1">
      <c r="A138" s="152" t="s">
        <v>183</v>
      </c>
      <c r="B138" s="59" t="s">
        <v>109</v>
      </c>
      <c r="C138" s="200">
        <v>616775900</v>
      </c>
      <c r="D138" s="201">
        <v>613473700</v>
      </c>
      <c r="E138" s="202">
        <v>0</v>
      </c>
      <c r="F138" s="221"/>
      <c r="G138" s="222"/>
      <c r="H138" s="223"/>
      <c r="I138" s="221">
        <f t="shared" si="102"/>
        <v>616775900</v>
      </c>
      <c r="J138" s="222">
        <f t="shared" si="103"/>
        <v>613473700</v>
      </c>
      <c r="K138" s="223">
        <f t="shared" si="104"/>
        <v>0</v>
      </c>
    </row>
    <row r="139" spans="1:11" s="20" customFormat="1" ht="62.25" customHeight="1">
      <c r="A139" s="164" t="s">
        <v>400</v>
      </c>
      <c r="B139" s="165" t="s">
        <v>179</v>
      </c>
      <c r="C139" s="236">
        <v>98590300</v>
      </c>
      <c r="D139" s="237">
        <v>104526700</v>
      </c>
      <c r="E139" s="238">
        <v>165710800</v>
      </c>
      <c r="F139" s="221"/>
      <c r="G139" s="222"/>
      <c r="H139" s="223"/>
      <c r="I139" s="221">
        <f t="shared" si="102"/>
        <v>98590300</v>
      </c>
      <c r="J139" s="222">
        <f t="shared" si="103"/>
        <v>104526700</v>
      </c>
      <c r="K139" s="223">
        <f t="shared" si="104"/>
        <v>165710800</v>
      </c>
    </row>
    <row r="140" spans="1:11" ht="32.25" customHeight="1">
      <c r="A140" s="152" t="s">
        <v>297</v>
      </c>
      <c r="B140" s="153" t="s">
        <v>138</v>
      </c>
      <c r="C140" s="200">
        <v>78170900</v>
      </c>
      <c r="D140" s="201">
        <v>87126100</v>
      </c>
      <c r="E140" s="202">
        <v>76044400</v>
      </c>
      <c r="F140" s="221"/>
      <c r="G140" s="222"/>
      <c r="H140" s="223"/>
      <c r="I140" s="221">
        <f t="shared" si="102"/>
        <v>78170900</v>
      </c>
      <c r="J140" s="222">
        <f t="shared" si="103"/>
        <v>87126100</v>
      </c>
      <c r="K140" s="223">
        <f t="shared" si="104"/>
        <v>76044400</v>
      </c>
    </row>
    <row r="141" spans="1:11" ht="32.25" customHeight="1">
      <c r="A141" s="152" t="s">
        <v>184</v>
      </c>
      <c r="B141" s="59" t="s">
        <v>110</v>
      </c>
      <c r="C141" s="200">
        <v>315617300</v>
      </c>
      <c r="D141" s="201">
        <v>311104800</v>
      </c>
      <c r="E141" s="202">
        <v>311104800</v>
      </c>
      <c r="F141" s="221"/>
      <c r="G141" s="222"/>
      <c r="H141" s="223"/>
      <c r="I141" s="221">
        <f t="shared" si="102"/>
        <v>315617300</v>
      </c>
      <c r="J141" s="222">
        <f t="shared" si="103"/>
        <v>311104800</v>
      </c>
      <c r="K141" s="223">
        <f t="shared" si="104"/>
        <v>311104800</v>
      </c>
    </row>
    <row r="142" spans="1:11" s="20" customFormat="1" ht="43.5" customHeight="1">
      <c r="A142" s="152" t="s">
        <v>401</v>
      </c>
      <c r="B142" s="59" t="s">
        <v>284</v>
      </c>
      <c r="C142" s="236">
        <v>50388000</v>
      </c>
      <c r="D142" s="237">
        <v>49236000</v>
      </c>
      <c r="E142" s="238">
        <v>9869000</v>
      </c>
      <c r="F142" s="221"/>
      <c r="G142" s="222"/>
      <c r="H142" s="223"/>
      <c r="I142" s="221">
        <f t="shared" si="102"/>
        <v>50388000</v>
      </c>
      <c r="J142" s="222">
        <f t="shared" si="103"/>
        <v>49236000</v>
      </c>
      <c r="K142" s="223">
        <f t="shared" si="104"/>
        <v>9869000</v>
      </c>
    </row>
    <row r="143" spans="1:11" s="20" customFormat="1" ht="33" customHeight="1">
      <c r="A143" s="152" t="s">
        <v>405</v>
      </c>
      <c r="B143" s="59" t="s">
        <v>406</v>
      </c>
      <c r="C143" s="236">
        <v>809936500</v>
      </c>
      <c r="D143" s="237">
        <v>209774000</v>
      </c>
      <c r="E143" s="238">
        <v>16098600</v>
      </c>
      <c r="F143" s="221"/>
      <c r="G143" s="222"/>
      <c r="H143" s="223"/>
      <c r="I143" s="221">
        <f t="shared" si="102"/>
        <v>809936500</v>
      </c>
      <c r="J143" s="222">
        <f t="shared" si="103"/>
        <v>209774000</v>
      </c>
      <c r="K143" s="223">
        <f t="shared" si="104"/>
        <v>16098600</v>
      </c>
    </row>
    <row r="144" spans="1:11" s="20" customFormat="1" ht="57.75" customHeight="1">
      <c r="A144" s="152" t="s">
        <v>339</v>
      </c>
      <c r="B144" s="59" t="s">
        <v>317</v>
      </c>
      <c r="C144" s="200">
        <v>88306600</v>
      </c>
      <c r="D144" s="201">
        <v>88306600</v>
      </c>
      <c r="E144" s="202">
        <v>88306600</v>
      </c>
      <c r="F144" s="221"/>
      <c r="G144" s="222"/>
      <c r="H144" s="223"/>
      <c r="I144" s="221">
        <f t="shared" si="102"/>
        <v>88306600</v>
      </c>
      <c r="J144" s="222">
        <f t="shared" si="103"/>
        <v>88306600</v>
      </c>
      <c r="K144" s="223">
        <f t="shared" si="104"/>
        <v>88306600</v>
      </c>
    </row>
    <row r="145" spans="1:11" s="20" customFormat="1" ht="96" customHeight="1">
      <c r="A145" s="152" t="s">
        <v>392</v>
      </c>
      <c r="B145" s="153" t="s">
        <v>393</v>
      </c>
      <c r="C145" s="236">
        <v>10356200</v>
      </c>
      <c r="D145" s="237">
        <v>42472400</v>
      </c>
      <c r="E145" s="238">
        <v>8208700</v>
      </c>
      <c r="F145" s="221"/>
      <c r="G145" s="222"/>
      <c r="H145" s="223"/>
      <c r="I145" s="221">
        <f t="shared" ref="I145" si="117">C145+F145</f>
        <v>10356200</v>
      </c>
      <c r="J145" s="222">
        <f t="shared" ref="J145" si="118">D145+G145</f>
        <v>42472400</v>
      </c>
      <c r="K145" s="223">
        <f t="shared" ref="K145" si="119">E145+H145</f>
        <v>8208700</v>
      </c>
    </row>
    <row r="146" spans="1:11" s="20" customFormat="1" ht="71.25" customHeight="1">
      <c r="A146" s="152" t="s">
        <v>346</v>
      </c>
      <c r="B146" s="59" t="s">
        <v>345</v>
      </c>
      <c r="C146" s="236">
        <v>268445600</v>
      </c>
      <c r="D146" s="237">
        <v>106554400</v>
      </c>
      <c r="E146" s="238">
        <v>0</v>
      </c>
      <c r="F146" s="221"/>
      <c r="G146" s="222"/>
      <c r="H146" s="223"/>
      <c r="I146" s="221">
        <f t="shared" si="102"/>
        <v>268445600</v>
      </c>
      <c r="J146" s="222">
        <f t="shared" si="103"/>
        <v>106554400</v>
      </c>
      <c r="K146" s="223">
        <f t="shared" si="104"/>
        <v>0</v>
      </c>
    </row>
    <row r="147" spans="1:11" s="20" customFormat="1" ht="55.5" customHeight="1">
      <c r="A147" s="152" t="s">
        <v>372</v>
      </c>
      <c r="B147" s="59" t="s">
        <v>373</v>
      </c>
      <c r="C147" s="200">
        <v>702021300</v>
      </c>
      <c r="D147" s="201">
        <v>1712978700</v>
      </c>
      <c r="E147" s="202">
        <v>0</v>
      </c>
      <c r="F147" s="221"/>
      <c r="G147" s="239"/>
      <c r="H147" s="223"/>
      <c r="I147" s="221">
        <f t="shared" si="102"/>
        <v>702021300</v>
      </c>
      <c r="J147" s="222">
        <f t="shared" si="103"/>
        <v>1712978700</v>
      </c>
      <c r="K147" s="223">
        <f t="shared" si="104"/>
        <v>0</v>
      </c>
    </row>
    <row r="148" spans="1:11" s="20" customFormat="1" ht="57" customHeight="1">
      <c r="A148" s="152" t="s">
        <v>374</v>
      </c>
      <c r="B148" s="59" t="s">
        <v>246</v>
      </c>
      <c r="C148" s="200">
        <v>258972500</v>
      </c>
      <c r="D148" s="201">
        <v>284330600</v>
      </c>
      <c r="E148" s="202">
        <v>0</v>
      </c>
      <c r="F148" s="221"/>
      <c r="G148" s="222"/>
      <c r="H148" s="223"/>
      <c r="I148" s="221">
        <f t="shared" si="102"/>
        <v>258972500</v>
      </c>
      <c r="J148" s="222">
        <f t="shared" si="103"/>
        <v>284330600</v>
      </c>
      <c r="K148" s="223">
        <f t="shared" si="104"/>
        <v>0</v>
      </c>
    </row>
    <row r="149" spans="1:11" s="20" customFormat="1" ht="81.75" customHeight="1">
      <c r="A149" s="152" t="s">
        <v>161</v>
      </c>
      <c r="B149" s="59" t="s">
        <v>162</v>
      </c>
      <c r="C149" s="200">
        <v>60580000</v>
      </c>
      <c r="D149" s="201">
        <v>200000000</v>
      </c>
      <c r="E149" s="202">
        <v>0</v>
      </c>
      <c r="F149" s="221"/>
      <c r="G149" s="222"/>
      <c r="H149" s="223"/>
      <c r="I149" s="221">
        <f t="shared" si="102"/>
        <v>60580000</v>
      </c>
      <c r="J149" s="222">
        <f t="shared" si="103"/>
        <v>200000000</v>
      </c>
      <c r="K149" s="223">
        <f t="shared" si="104"/>
        <v>0</v>
      </c>
    </row>
    <row r="150" spans="1:11" s="20" customFormat="1" ht="68.25" customHeight="1">
      <c r="A150" s="152" t="s">
        <v>344</v>
      </c>
      <c r="B150" s="153" t="s">
        <v>180</v>
      </c>
      <c r="C150" s="200">
        <v>561690000</v>
      </c>
      <c r="D150" s="201">
        <v>0</v>
      </c>
      <c r="E150" s="202">
        <v>0</v>
      </c>
      <c r="F150" s="221">
        <v>-58456700</v>
      </c>
      <c r="G150" s="222"/>
      <c r="H150" s="223"/>
      <c r="I150" s="221">
        <f t="shared" si="102"/>
        <v>503233300</v>
      </c>
      <c r="J150" s="222">
        <f t="shared" si="103"/>
        <v>0</v>
      </c>
      <c r="K150" s="223">
        <f t="shared" si="104"/>
        <v>0</v>
      </c>
    </row>
    <row r="151" spans="1:11" s="20" customFormat="1">
      <c r="A151" s="152"/>
      <c r="B151" s="59"/>
      <c r="C151" s="200"/>
      <c r="D151" s="201"/>
      <c r="E151" s="202"/>
      <c r="F151" s="221"/>
      <c r="G151" s="222"/>
      <c r="H151" s="223"/>
      <c r="I151" s="221"/>
      <c r="J151" s="222"/>
      <c r="K151" s="223"/>
    </row>
    <row r="152" spans="1:11" s="20" customFormat="1" ht="21.75" customHeight="1">
      <c r="A152" s="208" t="s">
        <v>76</v>
      </c>
      <c r="B152" s="59" t="s">
        <v>112</v>
      </c>
      <c r="C152" s="200">
        <f>SUM(C153:C175)</f>
        <v>4851483800</v>
      </c>
      <c r="D152" s="201">
        <f t="shared" ref="D152:E152" si="120">SUM(D153:D175)</f>
        <v>4656614100</v>
      </c>
      <c r="E152" s="202">
        <f t="shared" si="120"/>
        <v>4663760800</v>
      </c>
      <c r="F152" s="221">
        <f>SUM(F153:F175)</f>
        <v>0</v>
      </c>
      <c r="G152" s="222">
        <f t="shared" ref="G152:H152" si="121">SUM(G153:G175)</f>
        <v>0</v>
      </c>
      <c r="H152" s="223">
        <f t="shared" si="121"/>
        <v>0</v>
      </c>
      <c r="I152" s="221">
        <f>SUM(I153:I175)</f>
        <v>4851483800</v>
      </c>
      <c r="J152" s="222">
        <f t="shared" ref="J152:K152" si="122">SUM(J153:J175)</f>
        <v>4656614100</v>
      </c>
      <c r="K152" s="223">
        <f t="shared" si="122"/>
        <v>4663760800</v>
      </c>
    </row>
    <row r="153" spans="1:11" ht="42.75" customHeight="1">
      <c r="A153" s="152" t="s">
        <v>85</v>
      </c>
      <c r="B153" s="59" t="s">
        <v>113</v>
      </c>
      <c r="C153" s="200">
        <v>45215600</v>
      </c>
      <c r="D153" s="201">
        <v>45690800</v>
      </c>
      <c r="E153" s="202">
        <v>47524900</v>
      </c>
      <c r="F153" s="221"/>
      <c r="G153" s="222"/>
      <c r="H153" s="223"/>
      <c r="I153" s="221">
        <f t="shared" ref="I153" si="123">C153+F153</f>
        <v>45215600</v>
      </c>
      <c r="J153" s="222">
        <f t="shared" ref="J153" si="124">D153+G153</f>
        <v>45690800</v>
      </c>
      <c r="K153" s="223">
        <f t="shared" ref="K153" si="125">E153+H153</f>
        <v>47524900</v>
      </c>
    </row>
    <row r="154" spans="1:11" ht="55.5" customHeight="1">
      <c r="A154" s="152" t="s">
        <v>96</v>
      </c>
      <c r="B154" s="59" t="s">
        <v>114</v>
      </c>
      <c r="C154" s="207">
        <v>516700.00000000006</v>
      </c>
      <c r="D154" s="205">
        <v>4823000</v>
      </c>
      <c r="E154" s="206">
        <v>213200</v>
      </c>
      <c r="F154" s="221"/>
      <c r="G154" s="222"/>
      <c r="H154" s="223"/>
      <c r="I154" s="221">
        <f t="shared" ref="I154:I175" si="126">C154+F154</f>
        <v>516700.00000000006</v>
      </c>
      <c r="J154" s="222">
        <f t="shared" ref="J154:J175" si="127">D154+G154</f>
        <v>4823000</v>
      </c>
      <c r="K154" s="223">
        <f t="shared" ref="K154:K175" si="128">E154+H154</f>
        <v>213200</v>
      </c>
    </row>
    <row r="155" spans="1:11" ht="29.25" customHeight="1">
      <c r="A155" s="194" t="s">
        <v>95</v>
      </c>
      <c r="B155" s="142" t="s">
        <v>115</v>
      </c>
      <c r="C155" s="204">
        <v>10304900</v>
      </c>
      <c r="D155" s="205">
        <v>10308400</v>
      </c>
      <c r="E155" s="206">
        <v>11622500</v>
      </c>
      <c r="F155" s="221"/>
      <c r="G155" s="222"/>
      <c r="H155" s="223"/>
      <c r="I155" s="221">
        <f t="shared" si="126"/>
        <v>10304900</v>
      </c>
      <c r="J155" s="222">
        <f t="shared" si="127"/>
        <v>10308400</v>
      </c>
      <c r="K155" s="223">
        <f t="shared" si="128"/>
        <v>11622500</v>
      </c>
    </row>
    <row r="156" spans="1:11" s="22" customFormat="1" ht="33.75" customHeight="1">
      <c r="A156" s="17" t="s">
        <v>94</v>
      </c>
      <c r="B156" s="59" t="s">
        <v>116</v>
      </c>
      <c r="C156" s="236">
        <v>711454500</v>
      </c>
      <c r="D156" s="237">
        <v>874871400</v>
      </c>
      <c r="E156" s="238">
        <v>852959700</v>
      </c>
      <c r="F156" s="221"/>
      <c r="G156" s="222"/>
      <c r="H156" s="223"/>
      <c r="I156" s="236">
        <f t="shared" si="126"/>
        <v>711454500</v>
      </c>
      <c r="J156" s="237">
        <f t="shared" si="127"/>
        <v>874871400</v>
      </c>
      <c r="K156" s="238">
        <f t="shared" si="128"/>
        <v>852959700</v>
      </c>
    </row>
    <row r="157" spans="1:11" s="22" customFormat="1" ht="87" customHeight="1">
      <c r="A157" s="17" t="s">
        <v>410</v>
      </c>
      <c r="B157" s="59" t="s">
        <v>389</v>
      </c>
      <c r="C157" s="236">
        <v>4873200</v>
      </c>
      <c r="D157" s="237">
        <v>3239700</v>
      </c>
      <c r="E157" s="238">
        <v>2843900</v>
      </c>
      <c r="F157" s="221"/>
      <c r="G157" s="222"/>
      <c r="H157" s="223"/>
      <c r="I157" s="236">
        <f t="shared" ref="I157" si="129">C157+F157</f>
        <v>4873200</v>
      </c>
      <c r="J157" s="237">
        <f t="shared" ref="J157" si="130">D157+G157</f>
        <v>3239700</v>
      </c>
      <c r="K157" s="238">
        <f t="shared" ref="K157" si="131">E157+H157</f>
        <v>2843900</v>
      </c>
    </row>
    <row r="158" spans="1:11" s="22" customFormat="1" ht="57" customHeight="1">
      <c r="A158" s="17" t="s">
        <v>136</v>
      </c>
      <c r="B158" s="59" t="s">
        <v>117</v>
      </c>
      <c r="C158" s="236">
        <v>22794300</v>
      </c>
      <c r="D158" s="237">
        <v>22760000</v>
      </c>
      <c r="E158" s="238">
        <v>20473800</v>
      </c>
      <c r="F158" s="221"/>
      <c r="G158" s="222"/>
      <c r="H158" s="223"/>
      <c r="I158" s="236">
        <f t="shared" si="126"/>
        <v>22794300</v>
      </c>
      <c r="J158" s="237">
        <f t="shared" si="127"/>
        <v>22760000</v>
      </c>
      <c r="K158" s="238">
        <f t="shared" si="128"/>
        <v>20473800</v>
      </c>
    </row>
    <row r="159" spans="1:11" s="1" customFormat="1" ht="54" customHeight="1">
      <c r="A159" s="17" t="s">
        <v>86</v>
      </c>
      <c r="B159" s="59" t="s">
        <v>118</v>
      </c>
      <c r="C159" s="200">
        <v>9106600</v>
      </c>
      <c r="D159" s="201">
        <v>9437300</v>
      </c>
      <c r="E159" s="202">
        <v>9762400</v>
      </c>
      <c r="F159" s="221"/>
      <c r="G159" s="222"/>
      <c r="H159" s="223"/>
      <c r="I159" s="221">
        <f t="shared" si="126"/>
        <v>9106600</v>
      </c>
      <c r="J159" s="222">
        <f t="shared" si="127"/>
        <v>9437300</v>
      </c>
      <c r="K159" s="223">
        <f t="shared" si="128"/>
        <v>9762400</v>
      </c>
    </row>
    <row r="160" spans="1:11" s="22" customFormat="1" ht="57" customHeight="1">
      <c r="A160" s="17" t="s">
        <v>137</v>
      </c>
      <c r="B160" s="59" t="s">
        <v>119</v>
      </c>
      <c r="C160" s="236">
        <v>19279700</v>
      </c>
      <c r="D160" s="237">
        <v>19307900</v>
      </c>
      <c r="E160" s="238">
        <v>17397600</v>
      </c>
      <c r="F160" s="221"/>
      <c r="G160" s="222"/>
      <c r="H160" s="223"/>
      <c r="I160" s="236">
        <f t="shared" si="126"/>
        <v>19279700</v>
      </c>
      <c r="J160" s="237">
        <f t="shared" si="127"/>
        <v>19307900</v>
      </c>
      <c r="K160" s="238">
        <f t="shared" si="128"/>
        <v>17397600</v>
      </c>
    </row>
    <row r="161" spans="1:11" ht="56.25" customHeight="1">
      <c r="A161" s="17" t="s">
        <v>87</v>
      </c>
      <c r="B161" s="59" t="s">
        <v>120</v>
      </c>
      <c r="C161" s="200">
        <v>134960800</v>
      </c>
      <c r="D161" s="201">
        <v>140358600</v>
      </c>
      <c r="E161" s="202">
        <v>145969000</v>
      </c>
      <c r="F161" s="221"/>
      <c r="G161" s="222"/>
      <c r="H161" s="223"/>
      <c r="I161" s="221">
        <f t="shared" si="126"/>
        <v>134960800</v>
      </c>
      <c r="J161" s="222">
        <f t="shared" si="127"/>
        <v>140358600</v>
      </c>
      <c r="K161" s="223">
        <f t="shared" si="128"/>
        <v>145969000</v>
      </c>
    </row>
    <row r="162" spans="1:11" ht="49.5" customHeight="1">
      <c r="A162" s="17" t="s">
        <v>302</v>
      </c>
      <c r="B162" s="59" t="s">
        <v>301</v>
      </c>
      <c r="C162" s="200">
        <v>34600</v>
      </c>
      <c r="D162" s="201">
        <v>35900</v>
      </c>
      <c r="E162" s="202">
        <v>37300</v>
      </c>
      <c r="F162" s="221"/>
      <c r="G162" s="222"/>
      <c r="H162" s="223"/>
      <c r="I162" s="221">
        <f t="shared" si="126"/>
        <v>34600</v>
      </c>
      <c r="J162" s="222">
        <f t="shared" si="127"/>
        <v>35900</v>
      </c>
      <c r="K162" s="223">
        <f t="shared" si="128"/>
        <v>37300</v>
      </c>
    </row>
    <row r="163" spans="1:11" ht="33.75" customHeight="1">
      <c r="A163" s="17" t="s">
        <v>88</v>
      </c>
      <c r="B163" s="59" t="s">
        <v>121</v>
      </c>
      <c r="C163" s="200">
        <v>695931200</v>
      </c>
      <c r="D163" s="201">
        <v>698851300</v>
      </c>
      <c r="E163" s="202">
        <v>698851300</v>
      </c>
      <c r="F163" s="221"/>
      <c r="G163" s="222"/>
      <c r="H163" s="223"/>
      <c r="I163" s="221">
        <f t="shared" si="126"/>
        <v>695931200</v>
      </c>
      <c r="J163" s="222">
        <f t="shared" si="127"/>
        <v>698851300</v>
      </c>
      <c r="K163" s="223">
        <f t="shared" si="128"/>
        <v>698851300</v>
      </c>
    </row>
    <row r="164" spans="1:11" ht="44.25" customHeight="1">
      <c r="A164" s="17" t="s">
        <v>89</v>
      </c>
      <c r="B164" s="59" t="s">
        <v>122</v>
      </c>
      <c r="C164" s="200">
        <v>12068900</v>
      </c>
      <c r="D164" s="201">
        <v>12639300</v>
      </c>
      <c r="E164" s="202">
        <v>13144300</v>
      </c>
      <c r="F164" s="221"/>
      <c r="G164" s="222"/>
      <c r="H164" s="223"/>
      <c r="I164" s="221">
        <f t="shared" si="126"/>
        <v>12068900</v>
      </c>
      <c r="J164" s="222">
        <f t="shared" si="127"/>
        <v>12639300</v>
      </c>
      <c r="K164" s="223">
        <f t="shared" si="128"/>
        <v>13144300</v>
      </c>
    </row>
    <row r="165" spans="1:11" ht="57.75" customHeight="1">
      <c r="A165" s="17" t="s">
        <v>90</v>
      </c>
      <c r="B165" s="59" t="s">
        <v>123</v>
      </c>
      <c r="C165" s="200">
        <v>6979900</v>
      </c>
      <c r="D165" s="201">
        <v>7238600</v>
      </c>
      <c r="E165" s="202">
        <v>7526200</v>
      </c>
      <c r="F165" s="221"/>
      <c r="G165" s="222"/>
      <c r="H165" s="223"/>
      <c r="I165" s="221">
        <f t="shared" si="126"/>
        <v>6979900</v>
      </c>
      <c r="J165" s="222">
        <f t="shared" si="127"/>
        <v>7238600</v>
      </c>
      <c r="K165" s="223">
        <f t="shared" si="128"/>
        <v>7526200</v>
      </c>
    </row>
    <row r="166" spans="1:11" ht="57.75" customHeight="1">
      <c r="A166" s="17" t="s">
        <v>185</v>
      </c>
      <c r="B166" s="59" t="s">
        <v>124</v>
      </c>
      <c r="C166" s="200">
        <v>470300</v>
      </c>
      <c r="D166" s="201">
        <v>470300</v>
      </c>
      <c r="E166" s="202">
        <v>470300</v>
      </c>
      <c r="F166" s="221"/>
      <c r="G166" s="222"/>
      <c r="H166" s="223"/>
      <c r="I166" s="221">
        <f t="shared" si="126"/>
        <v>470300</v>
      </c>
      <c r="J166" s="222">
        <f t="shared" si="127"/>
        <v>470300</v>
      </c>
      <c r="K166" s="223">
        <f t="shared" si="128"/>
        <v>470300</v>
      </c>
    </row>
    <row r="167" spans="1:11" ht="40.5" customHeight="1">
      <c r="A167" s="17" t="s">
        <v>125</v>
      </c>
      <c r="B167" s="59" t="s">
        <v>126</v>
      </c>
      <c r="C167" s="200">
        <v>967865300</v>
      </c>
      <c r="D167" s="201">
        <v>627640400</v>
      </c>
      <c r="E167" s="202">
        <v>635485700</v>
      </c>
      <c r="F167" s="221"/>
      <c r="G167" s="222"/>
      <c r="H167" s="223"/>
      <c r="I167" s="221">
        <f t="shared" si="126"/>
        <v>967865300</v>
      </c>
      <c r="J167" s="222">
        <f t="shared" si="127"/>
        <v>627640400</v>
      </c>
      <c r="K167" s="223">
        <f t="shared" si="128"/>
        <v>635485700</v>
      </c>
    </row>
    <row r="168" spans="1:11" ht="81" customHeight="1">
      <c r="A168" s="17" t="s">
        <v>91</v>
      </c>
      <c r="B168" s="59" t="s">
        <v>127</v>
      </c>
      <c r="C168" s="200">
        <v>505269000</v>
      </c>
      <c r="D168" s="201">
        <v>523986400</v>
      </c>
      <c r="E168" s="202">
        <v>544799500</v>
      </c>
      <c r="F168" s="221"/>
      <c r="G168" s="222"/>
      <c r="H168" s="223"/>
      <c r="I168" s="221">
        <f t="shared" si="126"/>
        <v>505269000</v>
      </c>
      <c r="J168" s="222">
        <f t="shared" si="127"/>
        <v>523986400</v>
      </c>
      <c r="K168" s="223">
        <f t="shared" si="128"/>
        <v>544799500</v>
      </c>
    </row>
    <row r="169" spans="1:11" ht="32.25" customHeight="1">
      <c r="A169" s="17" t="s">
        <v>187</v>
      </c>
      <c r="B169" s="59" t="s">
        <v>188</v>
      </c>
      <c r="C169" s="200">
        <v>38144200</v>
      </c>
      <c r="D169" s="201">
        <v>37983700</v>
      </c>
      <c r="E169" s="202">
        <v>38893100</v>
      </c>
      <c r="F169" s="221"/>
      <c r="G169" s="222"/>
      <c r="H169" s="223"/>
      <c r="I169" s="221">
        <f t="shared" si="126"/>
        <v>38144200</v>
      </c>
      <c r="J169" s="222">
        <f t="shared" si="127"/>
        <v>37983700</v>
      </c>
      <c r="K169" s="223">
        <f t="shared" si="128"/>
        <v>38893100</v>
      </c>
    </row>
    <row r="170" spans="1:11" s="22" customFormat="1" ht="69.75" customHeight="1">
      <c r="A170" s="17" t="s">
        <v>278</v>
      </c>
      <c r="B170" s="59" t="s">
        <v>236</v>
      </c>
      <c r="C170" s="236">
        <v>31079400</v>
      </c>
      <c r="D170" s="237">
        <v>10929200</v>
      </c>
      <c r="E170" s="238">
        <v>0</v>
      </c>
      <c r="F170" s="221"/>
      <c r="G170" s="222"/>
      <c r="H170" s="223"/>
      <c r="I170" s="236">
        <f t="shared" si="126"/>
        <v>31079400</v>
      </c>
      <c r="J170" s="237">
        <f t="shared" si="127"/>
        <v>10929200</v>
      </c>
      <c r="K170" s="238">
        <f t="shared" si="128"/>
        <v>0</v>
      </c>
    </row>
    <row r="171" spans="1:11" s="22" customFormat="1" ht="68.25" customHeight="1">
      <c r="A171" s="17" t="s">
        <v>190</v>
      </c>
      <c r="B171" s="59" t="s">
        <v>189</v>
      </c>
      <c r="C171" s="236">
        <v>48110000</v>
      </c>
      <c r="D171" s="237">
        <v>22680700</v>
      </c>
      <c r="E171" s="238">
        <v>35125000</v>
      </c>
      <c r="F171" s="221"/>
      <c r="G171" s="222"/>
      <c r="H171" s="223"/>
      <c r="I171" s="236">
        <f t="shared" si="126"/>
        <v>48110000</v>
      </c>
      <c r="J171" s="237">
        <f t="shared" si="127"/>
        <v>22680700</v>
      </c>
      <c r="K171" s="238">
        <f t="shared" si="128"/>
        <v>35125000</v>
      </c>
    </row>
    <row r="172" spans="1:11" ht="81.75" customHeight="1">
      <c r="A172" s="17" t="s">
        <v>234</v>
      </c>
      <c r="B172" s="165" t="s">
        <v>235</v>
      </c>
      <c r="C172" s="200">
        <v>372756000</v>
      </c>
      <c r="D172" s="201">
        <v>372756000</v>
      </c>
      <c r="E172" s="202">
        <v>372756000</v>
      </c>
      <c r="F172" s="221"/>
      <c r="G172" s="222"/>
      <c r="H172" s="223"/>
      <c r="I172" s="221">
        <f t="shared" si="126"/>
        <v>372756000</v>
      </c>
      <c r="J172" s="222">
        <f t="shared" si="127"/>
        <v>372756000</v>
      </c>
      <c r="K172" s="223">
        <f t="shared" si="128"/>
        <v>372756000</v>
      </c>
    </row>
    <row r="173" spans="1:11" ht="29.25" customHeight="1">
      <c r="A173" s="17" t="s">
        <v>233</v>
      </c>
      <c r="B173" s="165" t="s">
        <v>232</v>
      </c>
      <c r="C173" s="200">
        <v>16801800</v>
      </c>
      <c r="D173" s="201">
        <v>0</v>
      </c>
      <c r="E173" s="202">
        <v>0</v>
      </c>
      <c r="F173" s="221"/>
      <c r="G173" s="222"/>
      <c r="H173" s="223"/>
      <c r="I173" s="221">
        <f t="shared" si="126"/>
        <v>16801800</v>
      </c>
      <c r="J173" s="222">
        <f t="shared" si="127"/>
        <v>0</v>
      </c>
      <c r="K173" s="223">
        <f t="shared" si="128"/>
        <v>0</v>
      </c>
    </row>
    <row r="174" spans="1:11" ht="44.25" customHeight="1">
      <c r="A174" s="17" t="s">
        <v>186</v>
      </c>
      <c r="B174" s="165" t="s">
        <v>128</v>
      </c>
      <c r="C174" s="200">
        <v>1072691700</v>
      </c>
      <c r="D174" s="201">
        <v>1084491300</v>
      </c>
      <c r="E174" s="202">
        <v>1094251700</v>
      </c>
      <c r="F174" s="221"/>
      <c r="G174" s="222"/>
      <c r="H174" s="223"/>
      <c r="I174" s="221">
        <f t="shared" si="126"/>
        <v>1072691700</v>
      </c>
      <c r="J174" s="222">
        <f t="shared" si="127"/>
        <v>1084491300</v>
      </c>
      <c r="K174" s="223">
        <f t="shared" si="128"/>
        <v>1094251700</v>
      </c>
    </row>
    <row r="175" spans="1:11" s="22" customFormat="1" ht="32.25" customHeight="1">
      <c r="A175" s="17" t="s">
        <v>92</v>
      </c>
      <c r="B175" s="165" t="s">
        <v>129</v>
      </c>
      <c r="C175" s="236">
        <v>124775200</v>
      </c>
      <c r="D175" s="237">
        <v>126113900</v>
      </c>
      <c r="E175" s="238">
        <v>113653400</v>
      </c>
      <c r="F175" s="221"/>
      <c r="G175" s="222"/>
      <c r="H175" s="223"/>
      <c r="I175" s="236">
        <f t="shared" si="126"/>
        <v>124775200</v>
      </c>
      <c r="J175" s="237">
        <f t="shared" si="127"/>
        <v>126113900</v>
      </c>
      <c r="K175" s="238">
        <f t="shared" si="128"/>
        <v>113653400</v>
      </c>
    </row>
    <row r="176" spans="1:11">
      <c r="A176" s="17"/>
      <c r="B176" s="166"/>
      <c r="C176" s="200"/>
      <c r="D176" s="201"/>
      <c r="E176" s="202"/>
      <c r="F176" s="221"/>
      <c r="G176" s="222"/>
      <c r="H176" s="223"/>
      <c r="I176" s="221"/>
      <c r="J176" s="222"/>
      <c r="K176" s="223"/>
    </row>
    <row r="177" spans="1:11" ht="21" customHeight="1">
      <c r="A177" s="7" t="s">
        <v>54</v>
      </c>
      <c r="B177" s="59" t="s">
        <v>130</v>
      </c>
      <c r="C177" s="200">
        <f>SUM(C178:C192)</f>
        <v>2864522900</v>
      </c>
      <c r="D177" s="201">
        <f t="shared" ref="D177:E177" si="132">SUM(D178:D192)</f>
        <v>2365085100</v>
      </c>
      <c r="E177" s="202">
        <f t="shared" si="132"/>
        <v>1229200400</v>
      </c>
      <c r="F177" s="221">
        <f>SUM(F178:F192)</f>
        <v>0</v>
      </c>
      <c r="G177" s="222">
        <f t="shared" ref="G177:H177" si="133">SUM(G178:G192)</f>
        <v>-300000000</v>
      </c>
      <c r="H177" s="223">
        <f t="shared" si="133"/>
        <v>880000000</v>
      </c>
      <c r="I177" s="221">
        <f>SUM(I178:I192)</f>
        <v>2864522900</v>
      </c>
      <c r="J177" s="222">
        <f t="shared" ref="J177:K177" si="134">SUM(J178:J192)</f>
        <v>2065085100</v>
      </c>
      <c r="K177" s="223">
        <f t="shared" si="134"/>
        <v>2109200400</v>
      </c>
    </row>
    <row r="178" spans="1:11" ht="44.25" customHeight="1">
      <c r="A178" s="17" t="s">
        <v>93</v>
      </c>
      <c r="B178" s="59" t="s">
        <v>131</v>
      </c>
      <c r="C178" s="200">
        <v>137692500</v>
      </c>
      <c r="D178" s="201">
        <v>137692500</v>
      </c>
      <c r="E178" s="202">
        <v>137692500</v>
      </c>
      <c r="F178" s="221"/>
      <c r="G178" s="222"/>
      <c r="H178" s="223"/>
      <c r="I178" s="221">
        <f t="shared" ref="I178" si="135">C178+F178</f>
        <v>137692500</v>
      </c>
      <c r="J178" s="222">
        <f t="shared" ref="J178" si="136">D178+G178</f>
        <v>137692500</v>
      </c>
      <c r="K178" s="223">
        <f t="shared" ref="K178" si="137">E178+H178</f>
        <v>137692500</v>
      </c>
    </row>
    <row r="179" spans="1:11" ht="54" customHeight="1">
      <c r="A179" s="17" t="s">
        <v>254</v>
      </c>
      <c r="B179" s="59" t="s">
        <v>169</v>
      </c>
      <c r="C179" s="200">
        <v>192958800</v>
      </c>
      <c r="D179" s="201">
        <v>230861400</v>
      </c>
      <c r="E179" s="202">
        <v>60029400</v>
      </c>
      <c r="F179" s="221"/>
      <c r="G179" s="222"/>
      <c r="H179" s="223"/>
      <c r="I179" s="221">
        <f t="shared" ref="I179:I192" si="138">C179+F179</f>
        <v>192958800</v>
      </c>
      <c r="J179" s="222">
        <f t="shared" ref="J179:J192" si="139">D179+G179</f>
        <v>230861400</v>
      </c>
      <c r="K179" s="223">
        <f t="shared" ref="K179:K192" si="140">E179+H179</f>
        <v>60029400</v>
      </c>
    </row>
    <row r="180" spans="1:11" ht="46.5" customHeight="1">
      <c r="A180" s="194" t="s">
        <v>163</v>
      </c>
      <c r="B180" s="142" t="s">
        <v>164</v>
      </c>
      <c r="C180" s="200">
        <v>107496000</v>
      </c>
      <c r="D180" s="201">
        <v>173104700</v>
      </c>
      <c r="E180" s="202">
        <v>94014300</v>
      </c>
      <c r="F180" s="221"/>
      <c r="G180" s="222"/>
      <c r="H180" s="223"/>
      <c r="I180" s="221">
        <f t="shared" si="138"/>
        <v>107496000</v>
      </c>
      <c r="J180" s="222">
        <f t="shared" si="139"/>
        <v>173104700</v>
      </c>
      <c r="K180" s="223">
        <f t="shared" si="140"/>
        <v>94014300</v>
      </c>
    </row>
    <row r="181" spans="1:11" ht="154.5" customHeight="1">
      <c r="A181" s="17" t="s">
        <v>382</v>
      </c>
      <c r="B181" s="196" t="s">
        <v>166</v>
      </c>
      <c r="C181" s="200">
        <v>3729200</v>
      </c>
      <c r="D181" s="201">
        <v>3729200</v>
      </c>
      <c r="E181" s="202">
        <v>3729200</v>
      </c>
      <c r="F181" s="221"/>
      <c r="G181" s="222"/>
      <c r="H181" s="223"/>
      <c r="I181" s="221">
        <f t="shared" si="138"/>
        <v>3729200</v>
      </c>
      <c r="J181" s="222">
        <f t="shared" si="139"/>
        <v>3729200</v>
      </c>
      <c r="K181" s="223">
        <f t="shared" si="140"/>
        <v>3729200</v>
      </c>
    </row>
    <row r="182" spans="1:11" s="22" customFormat="1" ht="57" customHeight="1">
      <c r="A182" s="17" t="s">
        <v>402</v>
      </c>
      <c r="B182" s="59" t="s">
        <v>255</v>
      </c>
      <c r="C182" s="236">
        <v>19500000</v>
      </c>
      <c r="D182" s="237">
        <v>12017500</v>
      </c>
      <c r="E182" s="238">
        <v>12009000</v>
      </c>
      <c r="F182" s="221"/>
      <c r="G182" s="222"/>
      <c r="H182" s="223"/>
      <c r="I182" s="236">
        <f t="shared" si="138"/>
        <v>19500000</v>
      </c>
      <c r="J182" s="237">
        <f t="shared" si="139"/>
        <v>12017500</v>
      </c>
      <c r="K182" s="238">
        <f t="shared" si="140"/>
        <v>12009000</v>
      </c>
    </row>
    <row r="183" spans="1:11" s="22" customFormat="1" ht="65.25" customHeight="1">
      <c r="A183" s="17" t="s">
        <v>388</v>
      </c>
      <c r="B183" s="59" t="s">
        <v>387</v>
      </c>
      <c r="C183" s="236">
        <v>920826700</v>
      </c>
      <c r="D183" s="237">
        <v>920826700</v>
      </c>
      <c r="E183" s="238">
        <v>920826700</v>
      </c>
      <c r="F183" s="221"/>
      <c r="G183" s="222"/>
      <c r="H183" s="223"/>
      <c r="I183" s="236">
        <f t="shared" ref="I183" si="141">C183+F183</f>
        <v>920826700</v>
      </c>
      <c r="J183" s="237">
        <f t="shared" ref="J183" si="142">D183+G183</f>
        <v>920826700</v>
      </c>
      <c r="K183" s="238">
        <f t="shared" ref="K183" si="143">E183+H183</f>
        <v>920826700</v>
      </c>
    </row>
    <row r="184" spans="1:11" s="22" customFormat="1" ht="41.25" customHeight="1">
      <c r="A184" s="17" t="s">
        <v>350</v>
      </c>
      <c r="B184" s="59" t="s">
        <v>349</v>
      </c>
      <c r="C184" s="200">
        <v>700000000</v>
      </c>
      <c r="D184" s="201">
        <v>800000000</v>
      </c>
      <c r="E184" s="202">
        <v>0</v>
      </c>
      <c r="F184" s="221"/>
      <c r="G184" s="222">
        <v>-300000000</v>
      </c>
      <c r="H184" s="223">
        <f>800000000</f>
        <v>800000000</v>
      </c>
      <c r="I184" s="221">
        <f t="shared" si="138"/>
        <v>700000000</v>
      </c>
      <c r="J184" s="222">
        <f t="shared" si="139"/>
        <v>500000000</v>
      </c>
      <c r="K184" s="223">
        <f t="shared" si="140"/>
        <v>800000000</v>
      </c>
    </row>
    <row r="185" spans="1:11" s="167" customFormat="1" ht="58.5" customHeight="1">
      <c r="A185" s="17" t="s">
        <v>172</v>
      </c>
      <c r="B185" s="59" t="s">
        <v>173</v>
      </c>
      <c r="C185" s="200">
        <v>568000000</v>
      </c>
      <c r="D185" s="201">
        <v>0</v>
      </c>
      <c r="E185" s="202">
        <v>0</v>
      </c>
      <c r="F185" s="221"/>
      <c r="G185" s="222"/>
      <c r="H185" s="223"/>
      <c r="I185" s="221">
        <f t="shared" si="138"/>
        <v>568000000</v>
      </c>
      <c r="J185" s="222">
        <f t="shared" si="139"/>
        <v>0</v>
      </c>
      <c r="K185" s="223">
        <f t="shared" si="140"/>
        <v>0</v>
      </c>
    </row>
    <row r="186" spans="1:11" s="22" customFormat="1" ht="66" customHeight="1">
      <c r="A186" s="17" t="s">
        <v>352</v>
      </c>
      <c r="B186" s="59" t="s">
        <v>351</v>
      </c>
      <c r="C186" s="200">
        <v>80000000</v>
      </c>
      <c r="D186" s="201">
        <v>80000000</v>
      </c>
      <c r="E186" s="202">
        <v>0</v>
      </c>
      <c r="F186" s="221"/>
      <c r="G186" s="222"/>
      <c r="H186" s="223">
        <v>80000000</v>
      </c>
      <c r="I186" s="221">
        <f t="shared" si="138"/>
        <v>80000000</v>
      </c>
      <c r="J186" s="222">
        <f t="shared" si="139"/>
        <v>80000000</v>
      </c>
      <c r="K186" s="223">
        <f t="shared" si="140"/>
        <v>80000000</v>
      </c>
    </row>
    <row r="187" spans="1:11" s="22" customFormat="1" ht="60" customHeight="1">
      <c r="A187" s="17" t="s">
        <v>375</v>
      </c>
      <c r="B187" s="59" t="s">
        <v>376</v>
      </c>
      <c r="C187" s="200">
        <v>120000000</v>
      </c>
      <c r="D187" s="201">
        <v>0</v>
      </c>
      <c r="E187" s="202">
        <v>0</v>
      </c>
      <c r="F187" s="221"/>
      <c r="G187" s="222"/>
      <c r="H187" s="223"/>
      <c r="I187" s="221">
        <f t="shared" si="138"/>
        <v>120000000</v>
      </c>
      <c r="J187" s="222">
        <f t="shared" si="139"/>
        <v>0</v>
      </c>
      <c r="K187" s="223">
        <f t="shared" si="140"/>
        <v>0</v>
      </c>
    </row>
    <row r="188" spans="1:11" s="22" customFormat="1" ht="42.75" customHeight="1">
      <c r="A188" s="17" t="s">
        <v>315</v>
      </c>
      <c r="B188" s="169" t="s">
        <v>316</v>
      </c>
      <c r="C188" s="200">
        <v>920500</v>
      </c>
      <c r="D188" s="201">
        <v>253800</v>
      </c>
      <c r="E188" s="202">
        <v>0</v>
      </c>
      <c r="F188" s="221"/>
      <c r="G188" s="222"/>
      <c r="H188" s="223"/>
      <c r="I188" s="221">
        <f t="shared" si="138"/>
        <v>920500</v>
      </c>
      <c r="J188" s="222">
        <f t="shared" si="139"/>
        <v>253800</v>
      </c>
      <c r="K188" s="223">
        <f t="shared" si="140"/>
        <v>0</v>
      </c>
    </row>
    <row r="189" spans="1:11" s="22" customFormat="1" ht="30.75" customHeight="1">
      <c r="A189" s="17" t="s">
        <v>252</v>
      </c>
      <c r="B189" s="169" t="s">
        <v>253</v>
      </c>
      <c r="C189" s="200">
        <v>2500000</v>
      </c>
      <c r="D189" s="201">
        <v>5700000</v>
      </c>
      <c r="E189" s="202">
        <v>0</v>
      </c>
      <c r="F189" s="221"/>
      <c r="G189" s="222"/>
      <c r="H189" s="223"/>
      <c r="I189" s="221">
        <f t="shared" si="138"/>
        <v>2500000</v>
      </c>
      <c r="J189" s="222">
        <f t="shared" si="139"/>
        <v>5700000</v>
      </c>
      <c r="K189" s="223">
        <f t="shared" si="140"/>
        <v>0</v>
      </c>
    </row>
    <row r="190" spans="1:11" s="22" customFormat="1" ht="41.25" customHeight="1">
      <c r="A190" s="17" t="s">
        <v>230</v>
      </c>
      <c r="B190" s="59" t="s">
        <v>231</v>
      </c>
      <c r="C190" s="200">
        <v>10000000</v>
      </c>
      <c r="D190" s="201">
        <v>0</v>
      </c>
      <c r="E190" s="202">
        <v>0</v>
      </c>
      <c r="F190" s="221"/>
      <c r="G190" s="222"/>
      <c r="H190" s="223"/>
      <c r="I190" s="221">
        <f t="shared" si="138"/>
        <v>10000000</v>
      </c>
      <c r="J190" s="222">
        <f t="shared" si="139"/>
        <v>0</v>
      </c>
      <c r="K190" s="223">
        <f t="shared" si="140"/>
        <v>0</v>
      </c>
    </row>
    <row r="191" spans="1:11" s="22" customFormat="1" ht="58.5" customHeight="1">
      <c r="A191" s="17" t="s">
        <v>168</v>
      </c>
      <c r="B191" s="59" t="s">
        <v>167</v>
      </c>
      <c r="C191" s="200">
        <v>205000</v>
      </c>
      <c r="D191" s="201">
        <v>205100</v>
      </c>
      <c r="E191" s="202">
        <v>205100</v>
      </c>
      <c r="F191" s="221"/>
      <c r="G191" s="222"/>
      <c r="H191" s="223"/>
      <c r="I191" s="221">
        <f t="shared" si="138"/>
        <v>205000</v>
      </c>
      <c r="J191" s="222">
        <f t="shared" si="139"/>
        <v>205100</v>
      </c>
      <c r="K191" s="223">
        <f t="shared" si="140"/>
        <v>205100</v>
      </c>
    </row>
    <row r="192" spans="1:11" s="22" customFormat="1" ht="55.5" customHeight="1">
      <c r="A192" s="17" t="s">
        <v>319</v>
      </c>
      <c r="B192" s="59" t="s">
        <v>318</v>
      </c>
      <c r="C192" s="200">
        <v>694200</v>
      </c>
      <c r="D192" s="201">
        <v>694200</v>
      </c>
      <c r="E192" s="202">
        <v>694200</v>
      </c>
      <c r="F192" s="221"/>
      <c r="G192" s="222"/>
      <c r="H192" s="223"/>
      <c r="I192" s="221">
        <f t="shared" si="138"/>
        <v>694200</v>
      </c>
      <c r="J192" s="222">
        <f t="shared" si="139"/>
        <v>694200</v>
      </c>
      <c r="K192" s="223">
        <f t="shared" si="140"/>
        <v>694200</v>
      </c>
    </row>
    <row r="193" spans="1:11" s="22" customFormat="1">
      <c r="A193" s="159"/>
      <c r="B193" s="158"/>
      <c r="C193" s="200"/>
      <c r="D193" s="201"/>
      <c r="E193" s="202"/>
      <c r="F193" s="221"/>
      <c r="G193" s="222"/>
      <c r="H193" s="223"/>
      <c r="I193" s="221"/>
      <c r="J193" s="222"/>
      <c r="K193" s="223"/>
    </row>
    <row r="194" spans="1:11" s="22" customFormat="1" ht="34.5" customHeight="1">
      <c r="A194" s="170" t="s">
        <v>266</v>
      </c>
      <c r="B194" s="153" t="s">
        <v>267</v>
      </c>
      <c r="C194" s="200">
        <f t="shared" ref="C194:K195" si="144">C195</f>
        <v>2068162286.6700001</v>
      </c>
      <c r="D194" s="201">
        <f t="shared" si="144"/>
        <v>5517330200</v>
      </c>
      <c r="E194" s="202">
        <f t="shared" si="144"/>
        <v>5517330200</v>
      </c>
      <c r="F194" s="221">
        <f t="shared" si="144"/>
        <v>686479462.49000001</v>
      </c>
      <c r="G194" s="222">
        <f t="shared" si="144"/>
        <v>0</v>
      </c>
      <c r="H194" s="223">
        <f t="shared" si="144"/>
        <v>0</v>
      </c>
      <c r="I194" s="221">
        <f t="shared" si="144"/>
        <v>2754641749.1599998</v>
      </c>
      <c r="J194" s="222">
        <f t="shared" si="144"/>
        <v>5517330200</v>
      </c>
      <c r="K194" s="223">
        <f t="shared" si="144"/>
        <v>5517330200</v>
      </c>
    </row>
    <row r="195" spans="1:11" s="22" customFormat="1" ht="32.25" customHeight="1">
      <c r="A195" s="7" t="s">
        <v>279</v>
      </c>
      <c r="B195" s="59" t="s">
        <v>280</v>
      </c>
      <c r="C195" s="200">
        <f t="shared" si="144"/>
        <v>2068162286.6700001</v>
      </c>
      <c r="D195" s="201">
        <f t="shared" si="144"/>
        <v>5517330200</v>
      </c>
      <c r="E195" s="202">
        <f t="shared" si="144"/>
        <v>5517330200</v>
      </c>
      <c r="F195" s="221">
        <f t="shared" si="144"/>
        <v>686479462.49000001</v>
      </c>
      <c r="G195" s="222">
        <f t="shared" si="144"/>
        <v>0</v>
      </c>
      <c r="H195" s="223">
        <f t="shared" si="144"/>
        <v>0</v>
      </c>
      <c r="I195" s="221">
        <f t="shared" si="144"/>
        <v>2754641749.1599998</v>
      </c>
      <c r="J195" s="222">
        <f t="shared" si="144"/>
        <v>5517330200</v>
      </c>
      <c r="K195" s="223">
        <f t="shared" si="144"/>
        <v>5517330200</v>
      </c>
    </row>
    <row r="196" spans="1:11" s="22" customFormat="1" ht="83.25" customHeight="1">
      <c r="A196" s="17" t="s">
        <v>268</v>
      </c>
      <c r="B196" s="59" t="s">
        <v>269</v>
      </c>
      <c r="C196" s="200">
        <v>2068162286.6700001</v>
      </c>
      <c r="D196" s="201">
        <v>5517330200</v>
      </c>
      <c r="E196" s="202">
        <v>5517330200</v>
      </c>
      <c r="F196" s="221">
        <v>686479462.49000001</v>
      </c>
      <c r="G196" s="222"/>
      <c r="H196" s="223"/>
      <c r="I196" s="221">
        <f t="shared" ref="I196" si="145">C196+F196</f>
        <v>2754641749.1599998</v>
      </c>
      <c r="J196" s="222">
        <f t="shared" ref="J196" si="146">D196+G196</f>
        <v>5517330200</v>
      </c>
      <c r="K196" s="223">
        <f t="shared" ref="K196" si="147">E196+H196</f>
        <v>5517330200</v>
      </c>
    </row>
    <row r="197" spans="1:11" s="22" customFormat="1">
      <c r="A197" s="152"/>
      <c r="B197" s="153"/>
      <c r="C197" s="200"/>
      <c r="D197" s="201"/>
      <c r="E197" s="202"/>
      <c r="F197" s="221"/>
      <c r="G197" s="222"/>
      <c r="H197" s="223"/>
      <c r="I197" s="221"/>
      <c r="J197" s="222"/>
      <c r="K197" s="223"/>
    </row>
    <row r="198" spans="1:11" s="22" customFormat="1" ht="19.5" customHeight="1">
      <c r="A198" s="170" t="s">
        <v>256</v>
      </c>
      <c r="B198" s="171" t="s">
        <v>257</v>
      </c>
      <c r="C198" s="200">
        <f>C199</f>
        <v>905700000</v>
      </c>
      <c r="D198" s="201">
        <f t="shared" ref="D198:K198" si="148">D199</f>
        <v>150000000</v>
      </c>
      <c r="E198" s="202">
        <f t="shared" si="148"/>
        <v>150000000</v>
      </c>
      <c r="F198" s="221">
        <f>F199</f>
        <v>392251217.94999999</v>
      </c>
      <c r="G198" s="222">
        <f t="shared" si="148"/>
        <v>0</v>
      </c>
      <c r="H198" s="223">
        <f t="shared" si="148"/>
        <v>0</v>
      </c>
      <c r="I198" s="221">
        <f>I199</f>
        <v>1297951217.95</v>
      </c>
      <c r="J198" s="222">
        <f t="shared" si="148"/>
        <v>150000000</v>
      </c>
      <c r="K198" s="223">
        <f t="shared" si="148"/>
        <v>150000000</v>
      </c>
    </row>
    <row r="199" spans="1:11" s="22" customFormat="1" ht="30" customHeight="1">
      <c r="A199" s="7" t="s">
        <v>258</v>
      </c>
      <c r="B199" s="8" t="s">
        <v>281</v>
      </c>
      <c r="C199" s="200">
        <f>C200+C201</f>
        <v>905700000</v>
      </c>
      <c r="D199" s="201">
        <f t="shared" ref="D199:E199" si="149">D200+D201</f>
        <v>150000000</v>
      </c>
      <c r="E199" s="202">
        <f t="shared" si="149"/>
        <v>150000000</v>
      </c>
      <c r="F199" s="221">
        <f>F200+F201</f>
        <v>392251217.94999999</v>
      </c>
      <c r="G199" s="222">
        <f t="shared" ref="G199:H199" si="150">G200+G201</f>
        <v>0</v>
      </c>
      <c r="H199" s="223">
        <f t="shared" si="150"/>
        <v>0</v>
      </c>
      <c r="I199" s="221">
        <f>I200+I201</f>
        <v>1297951217.95</v>
      </c>
      <c r="J199" s="222">
        <f t="shared" ref="J199:K199" si="151">J200+J201</f>
        <v>150000000</v>
      </c>
      <c r="K199" s="223">
        <f t="shared" si="151"/>
        <v>150000000</v>
      </c>
    </row>
    <row r="200" spans="1:11" s="22" customFormat="1" ht="56.25" customHeight="1">
      <c r="A200" s="17" t="s">
        <v>347</v>
      </c>
      <c r="B200" s="59" t="s">
        <v>348</v>
      </c>
      <c r="C200" s="200">
        <v>180000000</v>
      </c>
      <c r="D200" s="201">
        <v>150000000</v>
      </c>
      <c r="E200" s="202">
        <v>150000000</v>
      </c>
      <c r="F200" s="221"/>
      <c r="G200" s="222"/>
      <c r="H200" s="223"/>
      <c r="I200" s="221">
        <f t="shared" ref="I200" si="152">C200+F200</f>
        <v>180000000</v>
      </c>
      <c r="J200" s="222">
        <f t="shared" ref="J200" si="153">D200+G200</f>
        <v>150000000</v>
      </c>
      <c r="K200" s="223">
        <f t="shared" ref="K200" si="154">E200+H200</f>
        <v>150000000</v>
      </c>
    </row>
    <row r="201" spans="1:11" s="22" customFormat="1" ht="30" customHeight="1">
      <c r="A201" s="17" t="s">
        <v>258</v>
      </c>
      <c r="B201" s="59" t="s">
        <v>259</v>
      </c>
      <c r="C201" s="200">
        <v>725700000</v>
      </c>
      <c r="D201" s="201">
        <v>0</v>
      </c>
      <c r="E201" s="202">
        <v>0</v>
      </c>
      <c r="F201" s="221">
        <v>392251217.94999999</v>
      </c>
      <c r="G201" s="222"/>
      <c r="H201" s="223"/>
      <c r="I201" s="221">
        <f t="shared" ref="I201" si="155">C201+F201</f>
        <v>1117951217.95</v>
      </c>
      <c r="J201" s="222">
        <f t="shared" ref="J201" si="156">D201+G201</f>
        <v>0</v>
      </c>
      <c r="K201" s="223">
        <f t="shared" ref="K201" si="157">E201+H201</f>
        <v>0</v>
      </c>
    </row>
    <row r="202" spans="1:11" s="22" customFormat="1" ht="16.5" customHeight="1">
      <c r="A202" s="240"/>
      <c r="B202" s="241"/>
      <c r="C202" s="242"/>
      <c r="D202" s="243"/>
      <c r="E202" s="244"/>
      <c r="F202" s="245"/>
      <c r="G202" s="246"/>
      <c r="H202" s="247"/>
      <c r="I202" s="245"/>
      <c r="J202" s="246"/>
      <c r="K202" s="247"/>
    </row>
    <row r="203" spans="1:11" s="22" customFormat="1" ht="53.25" customHeight="1">
      <c r="A203" s="139" t="s">
        <v>417</v>
      </c>
      <c r="B203" s="9" t="s">
        <v>418</v>
      </c>
      <c r="C203" s="251">
        <f>C204</f>
        <v>0</v>
      </c>
      <c r="D203" s="252">
        <f t="shared" ref="D203:K203" si="158">D204</f>
        <v>0</v>
      </c>
      <c r="E203" s="253">
        <f t="shared" si="158"/>
        <v>0</v>
      </c>
      <c r="F203" s="251">
        <f t="shared" si="158"/>
        <v>17616076.899999999</v>
      </c>
      <c r="G203" s="252">
        <f t="shared" si="158"/>
        <v>0</v>
      </c>
      <c r="H203" s="253">
        <f t="shared" si="158"/>
        <v>0</v>
      </c>
      <c r="I203" s="251">
        <f t="shared" si="158"/>
        <v>17616076.899999999</v>
      </c>
      <c r="J203" s="252">
        <f t="shared" si="158"/>
        <v>0</v>
      </c>
      <c r="K203" s="253">
        <f t="shared" si="158"/>
        <v>0</v>
      </c>
    </row>
    <row r="204" spans="1:11" s="22" customFormat="1" ht="33" customHeight="1">
      <c r="A204" s="7" t="s">
        <v>419</v>
      </c>
      <c r="B204" s="9" t="s">
        <v>420</v>
      </c>
      <c r="C204" s="251">
        <v>0</v>
      </c>
      <c r="D204" s="252">
        <v>0</v>
      </c>
      <c r="E204" s="253">
        <v>0</v>
      </c>
      <c r="F204" s="251">
        <f>13800000+3816076.9</f>
        <v>17616076.899999999</v>
      </c>
      <c r="G204" s="252">
        <v>0</v>
      </c>
      <c r="H204" s="253">
        <v>0</v>
      </c>
      <c r="I204" s="236">
        <f t="shared" ref="I204" si="159">C204+F204</f>
        <v>17616076.899999999</v>
      </c>
      <c r="J204" s="237">
        <f t="shared" ref="J204" si="160">D204+G204</f>
        <v>0</v>
      </c>
      <c r="K204" s="238">
        <f t="shared" ref="K204" si="161">E204+H204</f>
        <v>0</v>
      </c>
    </row>
    <row r="205" spans="1:11" s="22" customFormat="1" ht="16.5" customHeight="1">
      <c r="A205" s="240"/>
      <c r="B205" s="241"/>
      <c r="C205" s="251"/>
      <c r="D205" s="252"/>
      <c r="E205" s="253"/>
      <c r="F205" s="251"/>
      <c r="G205" s="252"/>
      <c r="H205" s="253"/>
      <c r="I205" s="251"/>
      <c r="J205" s="252"/>
      <c r="K205" s="253"/>
    </row>
    <row r="206" spans="1:11" s="22" customFormat="1" ht="30" customHeight="1">
      <c r="A206" s="139" t="s">
        <v>413</v>
      </c>
      <c r="B206" s="9" t="s">
        <v>414</v>
      </c>
      <c r="C206" s="242">
        <f>C207</f>
        <v>0</v>
      </c>
      <c r="D206" s="243">
        <f t="shared" ref="D206:K206" si="162">D207</f>
        <v>0</v>
      </c>
      <c r="E206" s="244">
        <f t="shared" si="162"/>
        <v>0</v>
      </c>
      <c r="F206" s="245">
        <f t="shared" si="162"/>
        <v>-4155357.37</v>
      </c>
      <c r="G206" s="246">
        <f t="shared" si="162"/>
        <v>0</v>
      </c>
      <c r="H206" s="247">
        <f t="shared" si="162"/>
        <v>0</v>
      </c>
      <c r="I206" s="245">
        <f t="shared" si="162"/>
        <v>-4155357.37</v>
      </c>
      <c r="J206" s="246">
        <f t="shared" si="162"/>
        <v>0</v>
      </c>
      <c r="K206" s="247">
        <f t="shared" si="162"/>
        <v>0</v>
      </c>
    </row>
    <row r="207" spans="1:11" s="22" customFormat="1" ht="39" customHeight="1">
      <c r="A207" s="7" t="s">
        <v>415</v>
      </c>
      <c r="B207" s="8" t="s">
        <v>416</v>
      </c>
      <c r="C207" s="242"/>
      <c r="D207" s="243"/>
      <c r="E207" s="244"/>
      <c r="F207" s="245">
        <v>-4155357.37</v>
      </c>
      <c r="G207" s="246"/>
      <c r="H207" s="247"/>
      <c r="I207" s="221">
        <f t="shared" ref="I207" si="163">C207+F207</f>
        <v>-4155357.37</v>
      </c>
      <c r="J207" s="222">
        <f t="shared" ref="J207" si="164">D207+G207</f>
        <v>0</v>
      </c>
      <c r="K207" s="223">
        <f t="shared" ref="K207" si="165">E207+H207</f>
        <v>0</v>
      </c>
    </row>
    <row r="208" spans="1:11">
      <c r="A208" s="173"/>
      <c r="B208" s="174"/>
      <c r="C208" s="214"/>
      <c r="D208" s="215"/>
      <c r="E208" s="216"/>
      <c r="F208" s="230"/>
      <c r="G208" s="231"/>
      <c r="H208" s="232"/>
      <c r="I208" s="230"/>
      <c r="J208" s="231"/>
      <c r="K208" s="232"/>
    </row>
    <row r="209" spans="1:12" ht="27.75" customHeight="1">
      <c r="A209" s="178" t="s">
        <v>66</v>
      </c>
      <c r="B209" s="179"/>
      <c r="C209" s="248">
        <f>C18+C75</f>
        <v>99601157731.790009</v>
      </c>
      <c r="D209" s="249">
        <f t="shared" ref="D209:E209" si="166">D18+D75</f>
        <v>106232579132</v>
      </c>
      <c r="E209" s="250">
        <f t="shared" si="166"/>
        <v>106364854838</v>
      </c>
      <c r="F209" s="233">
        <f>F18+F75</f>
        <v>104736676.85000014</v>
      </c>
      <c r="G209" s="234">
        <f t="shared" ref="G209:H209" si="167">G18+G75</f>
        <v>-300000000</v>
      </c>
      <c r="H209" s="235">
        <f t="shared" si="167"/>
        <v>880000000</v>
      </c>
      <c r="I209" s="233">
        <f>I18+I75</f>
        <v>99705894408.639999</v>
      </c>
      <c r="J209" s="234">
        <f t="shared" ref="J209:K209" si="168">J18+J75</f>
        <v>105932579132</v>
      </c>
      <c r="K209" s="235">
        <f t="shared" si="168"/>
        <v>107244854838</v>
      </c>
      <c r="L209" s="257" t="s">
        <v>424</v>
      </c>
    </row>
    <row r="211" spans="1:12">
      <c r="C211" s="193"/>
      <c r="D211" s="193"/>
      <c r="E211" s="193"/>
      <c r="F211" s="21"/>
      <c r="G211" s="21"/>
      <c r="H211" s="21"/>
      <c r="I211" s="193"/>
      <c r="J211" s="193"/>
      <c r="K211" s="193"/>
    </row>
  </sheetData>
  <mergeCells count="12">
    <mergeCell ref="I14:K14"/>
    <mergeCell ref="C14:E14"/>
    <mergeCell ref="A14:A15"/>
    <mergeCell ref="B14:B15"/>
    <mergeCell ref="F14:H14"/>
    <mergeCell ref="J1:K1"/>
    <mergeCell ref="J2:K2"/>
    <mergeCell ref="J6:K6"/>
    <mergeCell ref="J7:K7"/>
    <mergeCell ref="A12:K12"/>
    <mergeCell ref="J8:K8"/>
    <mergeCell ref="J9:K9"/>
  </mergeCells>
  <pageMargins left="0.6692913385826772" right="0.39370078740157483" top="0.94488188976377963" bottom="0.6692913385826772" header="0.51181102362204722" footer="0.35433070866141736"/>
  <pageSetup paperSize="9" scale="84" firstPageNumber="44" fitToWidth="0" fitToHeight="0" orientation="landscape" horizontalDpi="4294967295" verticalDpi="4294967295"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для руководства</vt:lpstr>
      <vt:lpstr>доходы по федер бюдж</vt:lpstr>
      <vt:lpstr>доходы-основной</vt:lpstr>
      <vt:lpstr>'для руководства'!Заголовки_для_печати</vt:lpstr>
      <vt:lpstr>'доходы по федер бюдж'!Заголовки_для_печати</vt:lpstr>
      <vt:lpstr>'доходы-основной'!Заголовки_для_печати</vt:lpstr>
      <vt:lpstr>'для руководства'!Область_печати</vt:lpstr>
      <vt:lpstr>'доходы по федер бюдж'!Область_печати</vt:lpstr>
      <vt:lpstr>'доходы-основной'!Область_печати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minfin user</cp:lastModifiedBy>
  <cp:lastPrinted>2021-03-09T07:24:30Z</cp:lastPrinted>
  <dcterms:created xsi:type="dcterms:W3CDTF">2004-09-13T07:20:24Z</dcterms:created>
  <dcterms:modified xsi:type="dcterms:W3CDTF">2021-03-09T07:24:31Z</dcterms:modified>
</cp:coreProperties>
</file>