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165" windowWidth="11340" windowHeight="5505" firstSheet="2" activeTab="2"/>
  </bookViews>
  <sheets>
    <sheet name="для руководства" sheetId="7" state="hidden" r:id="rId1"/>
    <sheet name="доходы по федер бюдж" sheetId="5" state="hidden" r:id="rId2"/>
    <sheet name="доходы-основной" sheetId="6" r:id="rId3"/>
  </sheets>
  <definedNames>
    <definedName name="OLE_LINK1" localSheetId="0">'для руководства'!#REF!</definedName>
    <definedName name="OLE_LINK1" localSheetId="1">'доходы по федер бюдж'!#REF!</definedName>
    <definedName name="OLE_LINK1" localSheetId="2">'доходы-основной'!#REF!</definedName>
    <definedName name="_xlnm.Print_Titles" localSheetId="0">'для руководства'!$10:$12</definedName>
    <definedName name="_xlnm.Print_Titles" localSheetId="1">'доходы по федер бюдж'!$10:$12</definedName>
    <definedName name="_xlnm.Print_Titles" localSheetId="2">'доходы-основной'!$7:$9</definedName>
    <definedName name="_xlnm.Print_Area" localSheetId="0">'для руководства'!$A$1:$K$193</definedName>
    <definedName name="_xlnm.Print_Area" localSheetId="1">'доходы по федер бюдж'!$A$1:$K$193</definedName>
    <definedName name="_xlnm.Print_Area" localSheetId="2">'доходы-основной'!$A$1:$L$202</definedName>
  </definedNames>
  <calcPr calcId="125725"/>
</workbook>
</file>

<file path=xl/calcChain.xml><?xml version="1.0" encoding="utf-8"?>
<calcChain xmlns="http://schemas.openxmlformats.org/spreadsheetml/2006/main">
  <c r="F197" i="6"/>
  <c r="I197" s="1"/>
  <c r="I196" s="1"/>
  <c r="K197"/>
  <c r="K196" s="1"/>
  <c r="J197"/>
  <c r="J196" s="1"/>
  <c r="D196"/>
  <c r="E196"/>
  <c r="G196"/>
  <c r="H196"/>
  <c r="C196"/>
  <c r="F196" l="1"/>
  <c r="K200"/>
  <c r="K199" s="1"/>
  <c r="J200"/>
  <c r="J199" s="1"/>
  <c r="I200"/>
  <c r="I199" s="1"/>
  <c r="D199"/>
  <c r="E199"/>
  <c r="F199"/>
  <c r="G199"/>
  <c r="H199"/>
  <c r="C199"/>
  <c r="H177" l="1"/>
  <c r="H77" l="1"/>
  <c r="I86"/>
  <c r="D77"/>
  <c r="E77"/>
  <c r="G77"/>
  <c r="C77"/>
  <c r="K111"/>
  <c r="J111"/>
  <c r="I111"/>
  <c r="J121"/>
  <c r="K121"/>
  <c r="I121"/>
  <c r="J89"/>
  <c r="K89"/>
  <c r="I89"/>
  <c r="K150"/>
  <c r="J150"/>
  <c r="I150"/>
  <c r="K176"/>
  <c r="J176"/>
  <c r="I176"/>
  <c r="G71"/>
  <c r="F71"/>
  <c r="J104"/>
  <c r="K104"/>
  <c r="I104"/>
  <c r="K79"/>
  <c r="J79"/>
  <c r="I79"/>
  <c r="D71"/>
  <c r="E71"/>
  <c r="H71"/>
  <c r="C71"/>
  <c r="K75"/>
  <c r="J75"/>
  <c r="I75"/>
  <c r="K138" l="1"/>
  <c r="J138"/>
  <c r="I138"/>
  <c r="J139" l="1"/>
  <c r="J153"/>
  <c r="J135"/>
  <c r="J149"/>
  <c r="K151"/>
  <c r="I194"/>
  <c r="J194"/>
  <c r="K194"/>
  <c r="K193"/>
  <c r="J193"/>
  <c r="I193"/>
  <c r="K189"/>
  <c r="J189"/>
  <c r="I189"/>
  <c r="I172"/>
  <c r="J172"/>
  <c r="K172"/>
  <c r="I173"/>
  <c r="J173"/>
  <c r="K173"/>
  <c r="I174"/>
  <c r="J174"/>
  <c r="K174"/>
  <c r="I175"/>
  <c r="J175"/>
  <c r="K175"/>
  <c r="I177"/>
  <c r="J177"/>
  <c r="K177"/>
  <c r="I178"/>
  <c r="J178"/>
  <c r="K178"/>
  <c r="I179"/>
  <c r="J179"/>
  <c r="K179"/>
  <c r="I180"/>
  <c r="J180"/>
  <c r="K180"/>
  <c r="I181"/>
  <c r="J181"/>
  <c r="K181"/>
  <c r="I182"/>
  <c r="J182"/>
  <c r="K182"/>
  <c r="I183"/>
  <c r="J183"/>
  <c r="K183"/>
  <c r="I184"/>
  <c r="J184"/>
  <c r="K184"/>
  <c r="I185"/>
  <c r="J185"/>
  <c r="K185"/>
  <c r="K171"/>
  <c r="J171"/>
  <c r="I171"/>
  <c r="I147"/>
  <c r="J147"/>
  <c r="K147"/>
  <c r="I148"/>
  <c r="J148"/>
  <c r="K148"/>
  <c r="K149"/>
  <c r="J151"/>
  <c r="I152"/>
  <c r="J152"/>
  <c r="K152"/>
  <c r="I153"/>
  <c r="K153"/>
  <c r="I154"/>
  <c r="J154"/>
  <c r="K154"/>
  <c r="I155"/>
  <c r="J155"/>
  <c r="K155"/>
  <c r="I156"/>
  <c r="J156"/>
  <c r="K156"/>
  <c r="I157"/>
  <c r="J157"/>
  <c r="K157"/>
  <c r="I158"/>
  <c r="J158"/>
  <c r="K158"/>
  <c r="I159"/>
  <c r="J159"/>
  <c r="K159"/>
  <c r="I160"/>
  <c r="J160"/>
  <c r="K160"/>
  <c r="I161"/>
  <c r="J161"/>
  <c r="K161"/>
  <c r="I162"/>
  <c r="J162"/>
  <c r="K162"/>
  <c r="I163"/>
  <c r="J163"/>
  <c r="K163"/>
  <c r="I164"/>
  <c r="J164"/>
  <c r="K164"/>
  <c r="I165"/>
  <c r="J165"/>
  <c r="K165"/>
  <c r="I166"/>
  <c r="J166"/>
  <c r="K166"/>
  <c r="I167"/>
  <c r="J167"/>
  <c r="K167"/>
  <c r="I168"/>
  <c r="J168"/>
  <c r="K168"/>
  <c r="K146"/>
  <c r="J146"/>
  <c r="I146"/>
  <c r="I80"/>
  <c r="J80"/>
  <c r="K80"/>
  <c r="I81"/>
  <c r="J81"/>
  <c r="K81"/>
  <c r="I82"/>
  <c r="J82"/>
  <c r="K82"/>
  <c r="I83"/>
  <c r="J83"/>
  <c r="K83"/>
  <c r="J84"/>
  <c r="K84"/>
  <c r="I85"/>
  <c r="J85"/>
  <c r="K85"/>
  <c r="J86"/>
  <c r="K86"/>
  <c r="I87"/>
  <c r="J87"/>
  <c r="K87"/>
  <c r="I88"/>
  <c r="J88"/>
  <c r="K88"/>
  <c r="I90"/>
  <c r="J90"/>
  <c r="K90"/>
  <c r="I92"/>
  <c r="J92"/>
  <c r="K92"/>
  <c r="I93"/>
  <c r="J93"/>
  <c r="K93"/>
  <c r="I94"/>
  <c r="J94"/>
  <c r="K94"/>
  <c r="I95"/>
  <c r="J95"/>
  <c r="K95"/>
  <c r="I96"/>
  <c r="J96"/>
  <c r="K96"/>
  <c r="I97"/>
  <c r="J97"/>
  <c r="K97"/>
  <c r="I98"/>
  <c r="J98"/>
  <c r="K98"/>
  <c r="I99"/>
  <c r="J99"/>
  <c r="K99"/>
  <c r="I100"/>
  <c r="J100"/>
  <c r="K100"/>
  <c r="I101"/>
  <c r="J101"/>
  <c r="K101"/>
  <c r="I102"/>
  <c r="J102"/>
  <c r="K102"/>
  <c r="I103"/>
  <c r="J103"/>
  <c r="K103"/>
  <c r="I105"/>
  <c r="J105"/>
  <c r="K105"/>
  <c r="I106"/>
  <c r="J106"/>
  <c r="K106"/>
  <c r="I107"/>
  <c r="J107"/>
  <c r="K107"/>
  <c r="I108"/>
  <c r="J108"/>
  <c r="K108"/>
  <c r="I109"/>
  <c r="J109"/>
  <c r="K109"/>
  <c r="I110"/>
  <c r="J110"/>
  <c r="K110"/>
  <c r="I112"/>
  <c r="J112"/>
  <c r="K112"/>
  <c r="I113"/>
  <c r="J113"/>
  <c r="K113"/>
  <c r="I114"/>
  <c r="J114"/>
  <c r="K114"/>
  <c r="I115"/>
  <c r="J115"/>
  <c r="K115"/>
  <c r="I116"/>
  <c r="J116"/>
  <c r="K116"/>
  <c r="I117"/>
  <c r="J117"/>
  <c r="K117"/>
  <c r="I118"/>
  <c r="J118"/>
  <c r="K118"/>
  <c r="I119"/>
  <c r="J119"/>
  <c r="K119"/>
  <c r="I120"/>
  <c r="J120"/>
  <c r="K120"/>
  <c r="I122"/>
  <c r="J122"/>
  <c r="K122"/>
  <c r="I123"/>
  <c r="J123"/>
  <c r="K123"/>
  <c r="I124"/>
  <c r="J124"/>
  <c r="K124"/>
  <c r="I125"/>
  <c r="J125"/>
  <c r="K125"/>
  <c r="I126"/>
  <c r="J126"/>
  <c r="K126"/>
  <c r="I127"/>
  <c r="J127"/>
  <c r="K127"/>
  <c r="I128"/>
  <c r="J128"/>
  <c r="K128"/>
  <c r="I129"/>
  <c r="J129"/>
  <c r="K129"/>
  <c r="I130"/>
  <c r="J130"/>
  <c r="K130"/>
  <c r="I131"/>
  <c r="J131"/>
  <c r="K131"/>
  <c r="I132"/>
  <c r="J132"/>
  <c r="K132"/>
  <c r="I133"/>
  <c r="J133"/>
  <c r="K133"/>
  <c r="I134"/>
  <c r="J134"/>
  <c r="K134"/>
  <c r="I135"/>
  <c r="K135"/>
  <c r="I136"/>
  <c r="J136"/>
  <c r="K136"/>
  <c r="I137"/>
  <c r="J137"/>
  <c r="K137"/>
  <c r="I139"/>
  <c r="K139"/>
  <c r="I140"/>
  <c r="J140"/>
  <c r="K140"/>
  <c r="I141"/>
  <c r="J141"/>
  <c r="K141"/>
  <c r="I142"/>
  <c r="J142"/>
  <c r="K142"/>
  <c r="I143"/>
  <c r="J143"/>
  <c r="K143"/>
  <c r="K78"/>
  <c r="J78"/>
  <c r="I78"/>
  <c r="I73"/>
  <c r="J73"/>
  <c r="K73"/>
  <c r="I74"/>
  <c r="J74"/>
  <c r="K74"/>
  <c r="K72"/>
  <c r="J72"/>
  <c r="I72"/>
  <c r="I64"/>
  <c r="J64"/>
  <c r="K64"/>
  <c r="I65"/>
  <c r="J65"/>
  <c r="K65"/>
  <c r="I66"/>
  <c r="J66"/>
  <c r="K66"/>
  <c r="K63"/>
  <c r="J63"/>
  <c r="I63"/>
  <c r="I60"/>
  <c r="J60"/>
  <c r="K60"/>
  <c r="K59"/>
  <c r="J59"/>
  <c r="I59"/>
  <c r="I56"/>
  <c r="J56"/>
  <c r="K56"/>
  <c r="K55"/>
  <c r="J55"/>
  <c r="I55"/>
  <c r="I52"/>
  <c r="J52"/>
  <c r="K52"/>
  <c r="K51"/>
  <c r="J51"/>
  <c r="I51"/>
  <c r="I47"/>
  <c r="J47"/>
  <c r="K47"/>
  <c r="I48"/>
  <c r="J48"/>
  <c r="K48"/>
  <c r="K46"/>
  <c r="J46"/>
  <c r="I46"/>
  <c r="I40"/>
  <c r="J40"/>
  <c r="K40"/>
  <c r="I41"/>
  <c r="J41"/>
  <c r="K41"/>
  <c r="I42"/>
  <c r="J42"/>
  <c r="K42"/>
  <c r="I43"/>
  <c r="J43"/>
  <c r="K43"/>
  <c r="K39"/>
  <c r="J39"/>
  <c r="I39"/>
  <c r="I36"/>
  <c r="J36"/>
  <c r="K36"/>
  <c r="K35"/>
  <c r="J35"/>
  <c r="I35"/>
  <c r="I31"/>
  <c r="J31"/>
  <c r="K31"/>
  <c r="I32"/>
  <c r="J32"/>
  <c r="K32"/>
  <c r="K30"/>
  <c r="J30"/>
  <c r="I30"/>
  <c r="I26"/>
  <c r="J26"/>
  <c r="K26"/>
  <c r="I27"/>
  <c r="J27"/>
  <c r="K27"/>
  <c r="K25"/>
  <c r="J25"/>
  <c r="I25"/>
  <c r="K22"/>
  <c r="J22"/>
  <c r="I22"/>
  <c r="K18"/>
  <c r="J18"/>
  <c r="I18"/>
  <c r="K15"/>
  <c r="J15"/>
  <c r="I15"/>
  <c r="K14"/>
  <c r="J14"/>
  <c r="I14"/>
  <c r="H192"/>
  <c r="H191" s="1"/>
  <c r="G192"/>
  <c r="G191" s="1"/>
  <c r="F192"/>
  <c r="F191" s="1"/>
  <c r="H188"/>
  <c r="H187" s="1"/>
  <c r="G188"/>
  <c r="G187" s="1"/>
  <c r="F188"/>
  <c r="F187" s="1"/>
  <c r="H170"/>
  <c r="G170"/>
  <c r="F170"/>
  <c r="H62"/>
  <c r="G62"/>
  <c r="F62"/>
  <c r="H58"/>
  <c r="G58"/>
  <c r="F58"/>
  <c r="H54"/>
  <c r="G54"/>
  <c r="F54"/>
  <c r="H50"/>
  <c r="G50"/>
  <c r="F50"/>
  <c r="H45"/>
  <c r="G45"/>
  <c r="F45"/>
  <c r="H38"/>
  <c r="G38"/>
  <c r="F38"/>
  <c r="H34"/>
  <c r="G34"/>
  <c r="F34"/>
  <c r="H29"/>
  <c r="G29"/>
  <c r="F29"/>
  <c r="H24"/>
  <c r="G24"/>
  <c r="F24"/>
  <c r="G20"/>
  <c r="F20"/>
  <c r="H20"/>
  <c r="H17"/>
  <c r="G17"/>
  <c r="F17"/>
  <c r="H13"/>
  <c r="G13"/>
  <c r="F13"/>
  <c r="C21"/>
  <c r="D21"/>
  <c r="E21"/>
  <c r="D192"/>
  <c r="D191" s="1"/>
  <c r="E192"/>
  <c r="E191" s="1"/>
  <c r="C192"/>
  <c r="C191" s="1"/>
  <c r="E188"/>
  <c r="E187" s="1"/>
  <c r="D188"/>
  <c r="D187" s="1"/>
  <c r="C188"/>
  <c r="C187" s="1"/>
  <c r="D170"/>
  <c r="E170"/>
  <c r="C170"/>
  <c r="D145"/>
  <c r="E145"/>
  <c r="C145"/>
  <c r="D58"/>
  <c r="E58"/>
  <c r="C58"/>
  <c r="E17"/>
  <c r="D17"/>
  <c r="J192" l="1"/>
  <c r="J191" s="1"/>
  <c r="J17"/>
  <c r="I17"/>
  <c r="K188"/>
  <c r="I188"/>
  <c r="E20"/>
  <c r="K54"/>
  <c r="D20"/>
  <c r="I192"/>
  <c r="C20"/>
  <c r="J188"/>
  <c r="K24"/>
  <c r="J34"/>
  <c r="J54"/>
  <c r="I29"/>
  <c r="K34"/>
  <c r="I24"/>
  <c r="J50"/>
  <c r="K45"/>
  <c r="I58"/>
  <c r="I50"/>
  <c r="J58"/>
  <c r="J38"/>
  <c r="J62"/>
  <c r="J71"/>
  <c r="K29"/>
  <c r="K17"/>
  <c r="K38"/>
  <c r="J21"/>
  <c r="K13"/>
  <c r="K62"/>
  <c r="I21"/>
  <c r="I34"/>
  <c r="I54"/>
  <c r="I38"/>
  <c r="J45"/>
  <c r="I62"/>
  <c r="J13"/>
  <c r="I45"/>
  <c r="K58"/>
  <c r="K192"/>
  <c r="I13"/>
  <c r="K21"/>
  <c r="J170"/>
  <c r="K170"/>
  <c r="I71"/>
  <c r="K71"/>
  <c r="I170"/>
  <c r="G145"/>
  <c r="F145"/>
  <c r="K145"/>
  <c r="H145"/>
  <c r="I151"/>
  <c r="I149"/>
  <c r="J145"/>
  <c r="K50"/>
  <c r="J29"/>
  <c r="J24"/>
  <c r="F11"/>
  <c r="G11"/>
  <c r="H11"/>
  <c r="E70"/>
  <c r="E68" s="1"/>
  <c r="D70"/>
  <c r="D68" s="1"/>
  <c r="C70"/>
  <c r="C68" s="1"/>
  <c r="E54"/>
  <c r="D54"/>
  <c r="C54"/>
  <c r="D13"/>
  <c r="D24"/>
  <c r="D29"/>
  <c r="D34"/>
  <c r="D38"/>
  <c r="D45"/>
  <c r="D50"/>
  <c r="D62"/>
  <c r="E13"/>
  <c r="E24"/>
  <c r="E29"/>
  <c r="E34"/>
  <c r="E38"/>
  <c r="E45"/>
  <c r="E50"/>
  <c r="E62"/>
  <c r="C17"/>
  <c r="J20" l="1"/>
  <c r="J187"/>
  <c r="I191"/>
  <c r="K20"/>
  <c r="K11" s="1"/>
  <c r="K187"/>
  <c r="I187"/>
  <c r="K191"/>
  <c r="I20"/>
  <c r="I11" s="1"/>
  <c r="I145"/>
  <c r="D11"/>
  <c r="E11"/>
  <c r="C50"/>
  <c r="C62"/>
  <c r="C45"/>
  <c r="C34"/>
  <c r="C24"/>
  <c r="C13"/>
  <c r="C38"/>
  <c r="C29"/>
  <c r="L195" i="7"/>
  <c r="L193"/>
  <c r="K191"/>
  <c r="K190" s="1"/>
  <c r="K189" s="1"/>
  <c r="J191"/>
  <c r="J190" s="1"/>
  <c r="J189" s="1"/>
  <c r="I191"/>
  <c r="I190" s="1"/>
  <c r="I189" s="1"/>
  <c r="H190"/>
  <c r="H189" s="1"/>
  <c r="G190"/>
  <c r="G189" s="1"/>
  <c r="F190"/>
  <c r="F189" s="1"/>
  <c r="E190"/>
  <c r="E189" s="1"/>
  <c r="D190"/>
  <c r="D189" s="1"/>
  <c r="C190"/>
  <c r="C189" s="1"/>
  <c r="L189"/>
  <c r="K187"/>
  <c r="K186" s="1"/>
  <c r="K185" s="1"/>
  <c r="J187"/>
  <c r="J186" s="1"/>
  <c r="J185" s="1"/>
  <c r="I187"/>
  <c r="I186" s="1"/>
  <c r="I185" s="1"/>
  <c r="H186"/>
  <c r="H185" s="1"/>
  <c r="G186"/>
  <c r="G185" s="1"/>
  <c r="F186"/>
  <c r="F185" s="1"/>
  <c r="E186"/>
  <c r="E185" s="1"/>
  <c r="D186"/>
  <c r="D185" s="1"/>
  <c r="C186"/>
  <c r="C185" s="1"/>
  <c r="H183"/>
  <c r="G183"/>
  <c r="F183"/>
  <c r="H182"/>
  <c r="G182"/>
  <c r="F182"/>
  <c r="H181"/>
  <c r="G181"/>
  <c r="F181"/>
  <c r="H180"/>
  <c r="G180"/>
  <c r="F180"/>
  <c r="H179"/>
  <c r="G179"/>
  <c r="F179"/>
  <c r="H178"/>
  <c r="G178"/>
  <c r="F178"/>
  <c r="H177"/>
  <c r="G177"/>
  <c r="F177"/>
  <c r="H176"/>
  <c r="G176"/>
  <c r="F176"/>
  <c r="H175"/>
  <c r="G175"/>
  <c r="F175"/>
  <c r="H174"/>
  <c r="G174"/>
  <c r="F174"/>
  <c r="H173"/>
  <c r="G173"/>
  <c r="F173"/>
  <c r="H172"/>
  <c r="G172"/>
  <c r="F172"/>
  <c r="H171"/>
  <c r="G171"/>
  <c r="F171"/>
  <c r="G170"/>
  <c r="F170"/>
  <c r="K169"/>
  <c r="J169"/>
  <c r="I169"/>
  <c r="E169"/>
  <c r="D169"/>
  <c r="C169"/>
  <c r="H167"/>
  <c r="G167"/>
  <c r="F167"/>
  <c r="H166"/>
  <c r="G166"/>
  <c r="F166"/>
  <c r="H165"/>
  <c r="G165"/>
  <c r="F165"/>
  <c r="H164"/>
  <c r="G164"/>
  <c r="F164"/>
  <c r="H163"/>
  <c r="G163"/>
  <c r="F163"/>
  <c r="H162"/>
  <c r="G162"/>
  <c r="F162"/>
  <c r="H161"/>
  <c r="G161"/>
  <c r="F161"/>
  <c r="H160"/>
  <c r="G160"/>
  <c r="F160"/>
  <c r="H159"/>
  <c r="G159"/>
  <c r="F159"/>
  <c r="H158"/>
  <c r="G158"/>
  <c r="F158"/>
  <c r="H157"/>
  <c r="G157"/>
  <c r="F157"/>
  <c r="H156"/>
  <c r="G156"/>
  <c r="F156"/>
  <c r="H155"/>
  <c r="G155"/>
  <c r="F155"/>
  <c r="H154"/>
  <c r="G154"/>
  <c r="F154"/>
  <c r="H153"/>
  <c r="G153"/>
  <c r="F153"/>
  <c r="H152"/>
  <c r="G152"/>
  <c r="F152"/>
  <c r="H151"/>
  <c r="G151"/>
  <c r="F151"/>
  <c r="H150"/>
  <c r="G150"/>
  <c r="F150"/>
  <c r="H149"/>
  <c r="G149"/>
  <c r="F149"/>
  <c r="H148"/>
  <c r="G148"/>
  <c r="F148"/>
  <c r="H147"/>
  <c r="G147"/>
  <c r="F147"/>
  <c r="H146"/>
  <c r="G146"/>
  <c r="F146"/>
  <c r="F145" s="1"/>
  <c r="K145"/>
  <c r="J145"/>
  <c r="I145"/>
  <c r="E145"/>
  <c r="D145"/>
  <c r="C145"/>
  <c r="H143"/>
  <c r="G143"/>
  <c r="F143"/>
  <c r="H142"/>
  <c r="G142"/>
  <c r="F142"/>
  <c r="H141"/>
  <c r="G141"/>
  <c r="F141"/>
  <c r="H140"/>
  <c r="G140"/>
  <c r="F140"/>
  <c r="H139"/>
  <c r="G139"/>
  <c r="F139"/>
  <c r="H138"/>
  <c r="G138"/>
  <c r="F138"/>
  <c r="H137"/>
  <c r="G137"/>
  <c r="F137"/>
  <c r="H136"/>
  <c r="G136"/>
  <c r="F136"/>
  <c r="H135"/>
  <c r="G135"/>
  <c r="F135"/>
  <c r="H134"/>
  <c r="G134"/>
  <c r="F134"/>
  <c r="H133"/>
  <c r="G133"/>
  <c r="C133"/>
  <c r="F133" s="1"/>
  <c r="H132"/>
  <c r="G132"/>
  <c r="F132"/>
  <c r="H131"/>
  <c r="G131"/>
  <c r="F131"/>
  <c r="H130"/>
  <c r="G130"/>
  <c r="F130"/>
  <c r="H129"/>
  <c r="G129"/>
  <c r="F129"/>
  <c r="H128"/>
  <c r="G128"/>
  <c r="F128"/>
  <c r="H127"/>
  <c r="G127"/>
  <c r="F127"/>
  <c r="H126"/>
  <c r="G126"/>
  <c r="F126"/>
  <c r="H125"/>
  <c r="G125"/>
  <c r="F125"/>
  <c r="H124"/>
  <c r="G124"/>
  <c r="F124"/>
  <c r="H123"/>
  <c r="G123"/>
  <c r="F123"/>
  <c r="H122"/>
  <c r="G122"/>
  <c r="F122"/>
  <c r="H121"/>
  <c r="G121"/>
  <c r="F121"/>
  <c r="H120"/>
  <c r="G120"/>
  <c r="F120"/>
  <c r="H119"/>
  <c r="G119"/>
  <c r="F119"/>
  <c r="H118"/>
  <c r="G118"/>
  <c r="F118"/>
  <c r="H117"/>
  <c r="G117"/>
  <c r="F117"/>
  <c r="H116"/>
  <c r="G116"/>
  <c r="F116"/>
  <c r="H115"/>
  <c r="G115"/>
  <c r="F115"/>
  <c r="H114"/>
  <c r="G114"/>
  <c r="F114"/>
  <c r="H113"/>
  <c r="G113"/>
  <c r="F113"/>
  <c r="H112"/>
  <c r="G112"/>
  <c r="F112"/>
  <c r="H111"/>
  <c r="G111"/>
  <c r="F111"/>
  <c r="H110"/>
  <c r="G110"/>
  <c r="F110"/>
  <c r="H109"/>
  <c r="G109"/>
  <c r="F109"/>
  <c r="H108"/>
  <c r="G108"/>
  <c r="F108"/>
  <c r="H107"/>
  <c r="G107"/>
  <c r="F107"/>
  <c r="H106"/>
  <c r="G106"/>
  <c r="F106"/>
  <c r="H105"/>
  <c r="G105"/>
  <c r="F105"/>
  <c r="H104"/>
  <c r="G104"/>
  <c r="F104"/>
  <c r="H103"/>
  <c r="G103"/>
  <c r="F103"/>
  <c r="H102"/>
  <c r="G102"/>
  <c r="F102"/>
  <c r="H101"/>
  <c r="G101"/>
  <c r="F101"/>
  <c r="H100"/>
  <c r="G100"/>
  <c r="F100"/>
  <c r="H99"/>
  <c r="G99"/>
  <c r="F99"/>
  <c r="H98"/>
  <c r="G98"/>
  <c r="F98"/>
  <c r="H97"/>
  <c r="G97"/>
  <c r="F97"/>
  <c r="H96"/>
  <c r="G96"/>
  <c r="F96"/>
  <c r="H95"/>
  <c r="G95"/>
  <c r="F95"/>
  <c r="H94"/>
  <c r="G94"/>
  <c r="F94"/>
  <c r="H93"/>
  <c r="G93"/>
  <c r="F93"/>
  <c r="H92"/>
  <c r="G92"/>
  <c r="F92"/>
  <c r="H91"/>
  <c r="G91"/>
  <c r="F91"/>
  <c r="F90"/>
  <c r="H89"/>
  <c r="G89"/>
  <c r="F89"/>
  <c r="H88"/>
  <c r="G88"/>
  <c r="F88"/>
  <c r="H87"/>
  <c r="G87"/>
  <c r="F87"/>
  <c r="H86"/>
  <c r="G86"/>
  <c r="F86"/>
  <c r="H85"/>
  <c r="G85"/>
  <c r="F85"/>
  <c r="H84"/>
  <c r="G84"/>
  <c r="F84"/>
  <c r="H83"/>
  <c r="G83"/>
  <c r="F83"/>
  <c r="H82"/>
  <c r="G82"/>
  <c r="F82"/>
  <c r="H81"/>
  <c r="G81"/>
  <c r="F81"/>
  <c r="H80"/>
  <c r="G80"/>
  <c r="F80"/>
  <c r="I79"/>
  <c r="H79"/>
  <c r="G79"/>
  <c r="F79"/>
  <c r="H78"/>
  <c r="G78"/>
  <c r="F78"/>
  <c r="H77"/>
  <c r="G77"/>
  <c r="F77"/>
  <c r="K76"/>
  <c r="K70" s="1"/>
  <c r="J76"/>
  <c r="I76"/>
  <c r="E76"/>
  <c r="D76"/>
  <c r="C76"/>
  <c r="H74"/>
  <c r="G74"/>
  <c r="F74"/>
  <c r="H73"/>
  <c r="H71" s="1"/>
  <c r="G73"/>
  <c r="F73"/>
  <c r="H72"/>
  <c r="G72"/>
  <c r="F72"/>
  <c r="K71"/>
  <c r="J71"/>
  <c r="I71"/>
  <c r="I70" s="1"/>
  <c r="E71"/>
  <c r="D71"/>
  <c r="C71"/>
  <c r="L70"/>
  <c r="K66"/>
  <c r="J66"/>
  <c r="I66"/>
  <c r="K65"/>
  <c r="J65"/>
  <c r="I65"/>
  <c r="K64"/>
  <c r="J64"/>
  <c r="I64"/>
  <c r="K63"/>
  <c r="J63"/>
  <c r="I63"/>
  <c r="I62" s="1"/>
  <c r="H62"/>
  <c r="G62"/>
  <c r="F62"/>
  <c r="E62"/>
  <c r="D62"/>
  <c r="C62"/>
  <c r="K60"/>
  <c r="K59" s="1"/>
  <c r="J60"/>
  <c r="J59" s="1"/>
  <c r="I60"/>
  <c r="I59"/>
  <c r="H59"/>
  <c r="G59"/>
  <c r="F59"/>
  <c r="E59"/>
  <c r="D59"/>
  <c r="C59"/>
  <c r="K57"/>
  <c r="J57"/>
  <c r="J56" s="1"/>
  <c r="I57"/>
  <c r="I56" s="1"/>
  <c r="K56"/>
  <c r="H56"/>
  <c r="G56"/>
  <c r="F56"/>
  <c r="E56"/>
  <c r="D56"/>
  <c r="C56"/>
  <c r="K54"/>
  <c r="J54"/>
  <c r="J52" s="1"/>
  <c r="I54"/>
  <c r="K53"/>
  <c r="J53"/>
  <c r="I53"/>
  <c r="H52"/>
  <c r="G52"/>
  <c r="F52"/>
  <c r="E52"/>
  <c r="D52"/>
  <c r="C52"/>
  <c r="K50"/>
  <c r="J50"/>
  <c r="I50"/>
  <c r="K49"/>
  <c r="J49"/>
  <c r="I49"/>
  <c r="K48"/>
  <c r="J48"/>
  <c r="I48"/>
  <c r="H47"/>
  <c r="G47"/>
  <c r="F47"/>
  <c r="E47"/>
  <c r="D47"/>
  <c r="C47"/>
  <c r="K45"/>
  <c r="J45"/>
  <c r="I45"/>
  <c r="K44"/>
  <c r="J44"/>
  <c r="I44"/>
  <c r="K43"/>
  <c r="J43"/>
  <c r="I43"/>
  <c r="K42"/>
  <c r="J42"/>
  <c r="I42"/>
  <c r="K41"/>
  <c r="J41"/>
  <c r="I41"/>
  <c r="H40"/>
  <c r="G40"/>
  <c r="F40"/>
  <c r="E40"/>
  <c r="D40"/>
  <c r="C40"/>
  <c r="K38"/>
  <c r="K36" s="1"/>
  <c r="J38"/>
  <c r="I38"/>
  <c r="K37"/>
  <c r="J37"/>
  <c r="I37"/>
  <c r="I36" s="1"/>
  <c r="H36"/>
  <c r="G36"/>
  <c r="F36"/>
  <c r="E36"/>
  <c r="D36"/>
  <c r="C36"/>
  <c r="K34"/>
  <c r="K31" s="1"/>
  <c r="J34"/>
  <c r="I34"/>
  <c r="K33"/>
  <c r="J33"/>
  <c r="I33"/>
  <c r="K32"/>
  <c r="J32"/>
  <c r="I32"/>
  <c r="H31"/>
  <c r="G31"/>
  <c r="F31"/>
  <c r="E31"/>
  <c r="D31"/>
  <c r="C31"/>
  <c r="K29"/>
  <c r="J29"/>
  <c r="I29"/>
  <c r="K28"/>
  <c r="J28"/>
  <c r="I28"/>
  <c r="K27"/>
  <c r="J27"/>
  <c r="I27"/>
  <c r="H26"/>
  <c r="G26"/>
  <c r="F26"/>
  <c r="E26"/>
  <c r="D26"/>
  <c r="C26"/>
  <c r="K24"/>
  <c r="K23" s="1"/>
  <c r="J24"/>
  <c r="J23" s="1"/>
  <c r="I24"/>
  <c r="I23" s="1"/>
  <c r="H23"/>
  <c r="G23"/>
  <c r="F23"/>
  <c r="E23"/>
  <c r="D23"/>
  <c r="C23"/>
  <c r="K21"/>
  <c r="K20" s="1"/>
  <c r="J21"/>
  <c r="J20" s="1"/>
  <c r="I21"/>
  <c r="I20" s="1"/>
  <c r="H20"/>
  <c r="G20"/>
  <c r="F20"/>
  <c r="E20"/>
  <c r="D20"/>
  <c r="C20"/>
  <c r="K18"/>
  <c r="J18"/>
  <c r="I18"/>
  <c r="K17"/>
  <c r="J17"/>
  <c r="I17"/>
  <c r="H16"/>
  <c r="G16"/>
  <c r="F16"/>
  <c r="F14" s="1"/>
  <c r="E16"/>
  <c r="D16"/>
  <c r="C16"/>
  <c r="D76" i="5"/>
  <c r="E76"/>
  <c r="J76"/>
  <c r="K76"/>
  <c r="G125"/>
  <c r="H125"/>
  <c r="F125"/>
  <c r="G175"/>
  <c r="H175"/>
  <c r="F175"/>
  <c r="G181"/>
  <c r="H181"/>
  <c r="F181"/>
  <c r="G143"/>
  <c r="H143"/>
  <c r="F143"/>
  <c r="G142"/>
  <c r="H142"/>
  <c r="F142"/>
  <c r="K169"/>
  <c r="J169"/>
  <c r="I169"/>
  <c r="E169"/>
  <c r="D169"/>
  <c r="C169"/>
  <c r="G72"/>
  <c r="H72"/>
  <c r="F72"/>
  <c r="G78"/>
  <c r="H78"/>
  <c r="F78"/>
  <c r="G183"/>
  <c r="H183"/>
  <c r="F183"/>
  <c r="G137"/>
  <c r="H137"/>
  <c r="F137"/>
  <c r="G178"/>
  <c r="H178"/>
  <c r="F178"/>
  <c r="G73"/>
  <c r="H73"/>
  <c r="F73"/>
  <c r="G136"/>
  <c r="H136"/>
  <c r="F136"/>
  <c r="G114"/>
  <c r="H114"/>
  <c r="F114"/>
  <c r="G135"/>
  <c r="H135"/>
  <c r="F135"/>
  <c r="G107"/>
  <c r="H107"/>
  <c r="F107"/>
  <c r="G105"/>
  <c r="H105"/>
  <c r="F105"/>
  <c r="G106"/>
  <c r="H106"/>
  <c r="F106"/>
  <c r="G130"/>
  <c r="H130"/>
  <c r="F130"/>
  <c r="H119"/>
  <c r="G119"/>
  <c r="F119"/>
  <c r="G94"/>
  <c r="H94"/>
  <c r="F94"/>
  <c r="G110"/>
  <c r="H110"/>
  <c r="F110"/>
  <c r="G109"/>
  <c r="H109"/>
  <c r="F109"/>
  <c r="G84"/>
  <c r="H84"/>
  <c r="F84"/>
  <c r="G132"/>
  <c r="H132"/>
  <c r="F132"/>
  <c r="G89"/>
  <c r="H89"/>
  <c r="F89"/>
  <c r="G141"/>
  <c r="H141"/>
  <c r="F141"/>
  <c r="J11" i="6" l="1"/>
  <c r="C70" i="7"/>
  <c r="C68" s="1"/>
  <c r="J70"/>
  <c r="K68"/>
  <c r="F169"/>
  <c r="K52"/>
  <c r="D70"/>
  <c r="K16"/>
  <c r="K14" s="1"/>
  <c r="K193" s="1"/>
  <c r="J36"/>
  <c r="J40"/>
  <c r="J47"/>
  <c r="I26"/>
  <c r="E14"/>
  <c r="J16"/>
  <c r="J26"/>
  <c r="I47"/>
  <c r="E70"/>
  <c r="E68" s="1"/>
  <c r="H145"/>
  <c r="I16"/>
  <c r="I14" s="1"/>
  <c r="I193" s="1"/>
  <c r="K26"/>
  <c r="H76"/>
  <c r="F71"/>
  <c r="H169"/>
  <c r="J31"/>
  <c r="J14" s="1"/>
  <c r="K40"/>
  <c r="J62"/>
  <c r="C14"/>
  <c r="C193" s="1"/>
  <c r="G76"/>
  <c r="H14"/>
  <c r="I31"/>
  <c r="I40"/>
  <c r="I52"/>
  <c r="K62"/>
  <c r="G169"/>
  <c r="D14"/>
  <c r="D68"/>
  <c r="K47"/>
  <c r="G71"/>
  <c r="G14"/>
  <c r="G145"/>
  <c r="E202" i="6"/>
  <c r="D202"/>
  <c r="C11"/>
  <c r="F76" i="7"/>
  <c r="F70" s="1"/>
  <c r="F68" s="1"/>
  <c r="F193" s="1"/>
  <c r="E193"/>
  <c r="I68"/>
  <c r="J68"/>
  <c r="G70" l="1"/>
  <c r="G68" s="1"/>
  <c r="G193" s="1"/>
  <c r="D193"/>
  <c r="H70"/>
  <c r="H68" s="1"/>
  <c r="H193" s="1"/>
  <c r="C202" i="6"/>
  <c r="J193" i="7"/>
  <c r="G154" i="5"/>
  <c r="H154"/>
  <c r="F154"/>
  <c r="G167"/>
  <c r="H167"/>
  <c r="F167"/>
  <c r="G74"/>
  <c r="H74"/>
  <c r="F74"/>
  <c r="G140"/>
  <c r="H140"/>
  <c r="F140"/>
  <c r="G148"/>
  <c r="H148"/>
  <c r="F148"/>
  <c r="G180"/>
  <c r="H180"/>
  <c r="F180"/>
  <c r="G176"/>
  <c r="H176"/>
  <c r="F176"/>
  <c r="G122"/>
  <c r="H122"/>
  <c r="F122"/>
  <c r="G124"/>
  <c r="H124"/>
  <c r="F124"/>
  <c r="G123"/>
  <c r="H123"/>
  <c r="F123"/>
  <c r="G139"/>
  <c r="H139"/>
  <c r="F139"/>
  <c r="G133"/>
  <c r="H133"/>
  <c r="G77"/>
  <c r="H77"/>
  <c r="F77"/>
  <c r="G108"/>
  <c r="H108"/>
  <c r="F108"/>
  <c r="G164"/>
  <c r="H164"/>
  <c r="F164"/>
  <c r="G111"/>
  <c r="H111"/>
  <c r="F111"/>
  <c r="G177"/>
  <c r="H177"/>
  <c r="F177"/>
  <c r="G99"/>
  <c r="H99"/>
  <c r="F99"/>
  <c r="G96"/>
  <c r="H96"/>
  <c r="F96"/>
  <c r="G93"/>
  <c r="H93"/>
  <c r="F93"/>
  <c r="G95"/>
  <c r="H95"/>
  <c r="F95"/>
  <c r="G91"/>
  <c r="H91"/>
  <c r="F91"/>
  <c r="G162"/>
  <c r="H162"/>
  <c r="F162"/>
  <c r="G163"/>
  <c r="H163"/>
  <c r="F163"/>
  <c r="G161"/>
  <c r="H161"/>
  <c r="F161"/>
  <c r="G104"/>
  <c r="H104"/>
  <c r="F104"/>
  <c r="G113"/>
  <c r="H113"/>
  <c r="F113"/>
  <c r="G103"/>
  <c r="H103"/>
  <c r="F103"/>
  <c r="G102"/>
  <c r="H102"/>
  <c r="F102"/>
  <c r="G182"/>
  <c r="H182"/>
  <c r="F182"/>
  <c r="G171"/>
  <c r="H171"/>
  <c r="F171"/>
  <c r="G174"/>
  <c r="H174"/>
  <c r="F174"/>
  <c r="G97"/>
  <c r="H97"/>
  <c r="F97"/>
  <c r="G173"/>
  <c r="H173"/>
  <c r="F173"/>
  <c r="G172"/>
  <c r="H172"/>
  <c r="F172"/>
  <c r="G92"/>
  <c r="H92"/>
  <c r="F92"/>
  <c r="G131"/>
  <c r="H131"/>
  <c r="F131"/>
  <c r="G138"/>
  <c r="H138"/>
  <c r="F138"/>
  <c r="G88" l="1"/>
  <c r="H88"/>
  <c r="F88"/>
  <c r="G127"/>
  <c r="H127"/>
  <c r="F127"/>
  <c r="F90"/>
  <c r="G166"/>
  <c r="H166"/>
  <c r="F166"/>
  <c r="G98"/>
  <c r="H98"/>
  <c r="F98"/>
  <c r="G101"/>
  <c r="H101"/>
  <c r="F101"/>
  <c r="G100"/>
  <c r="H100"/>
  <c r="F100"/>
  <c r="G165"/>
  <c r="H165"/>
  <c r="F165"/>
  <c r="G126"/>
  <c r="H126"/>
  <c r="F126"/>
  <c r="G129"/>
  <c r="H129"/>
  <c r="F129"/>
  <c r="G112"/>
  <c r="H112"/>
  <c r="F112"/>
  <c r="G152"/>
  <c r="H152"/>
  <c r="F152"/>
  <c r="G115"/>
  <c r="H115"/>
  <c r="F115"/>
  <c r="G87"/>
  <c r="H87"/>
  <c r="F87"/>
  <c r="G118"/>
  <c r="H118"/>
  <c r="F118"/>
  <c r="G116"/>
  <c r="H116"/>
  <c r="F116"/>
  <c r="G134"/>
  <c r="H134"/>
  <c r="F134"/>
  <c r="G81"/>
  <c r="H81"/>
  <c r="F81"/>
  <c r="G128"/>
  <c r="H128"/>
  <c r="F128"/>
  <c r="G121"/>
  <c r="H121"/>
  <c r="F121"/>
  <c r="G117"/>
  <c r="H117"/>
  <c r="F117"/>
  <c r="G120"/>
  <c r="H120"/>
  <c r="F120"/>
  <c r="G85"/>
  <c r="H85"/>
  <c r="F85"/>
  <c r="G83"/>
  <c r="H83"/>
  <c r="F83"/>
  <c r="G80"/>
  <c r="H80"/>
  <c r="F80"/>
  <c r="G79"/>
  <c r="H79"/>
  <c r="I79"/>
  <c r="I76" s="1"/>
  <c r="G86"/>
  <c r="H86"/>
  <c r="F86"/>
  <c r="G82"/>
  <c r="H82"/>
  <c r="F82"/>
  <c r="G150"/>
  <c r="H150"/>
  <c r="F150"/>
  <c r="G147"/>
  <c r="H147"/>
  <c r="F147"/>
  <c r="G149"/>
  <c r="H149"/>
  <c r="F149"/>
  <c r="G179"/>
  <c r="H179"/>
  <c r="H169" s="1"/>
  <c r="F179"/>
  <c r="G157"/>
  <c r="H157"/>
  <c r="F157"/>
  <c r="G151"/>
  <c r="H151"/>
  <c r="F151"/>
  <c r="G159"/>
  <c r="H159"/>
  <c r="F159"/>
  <c r="G158"/>
  <c r="H158"/>
  <c r="F158"/>
  <c r="G160"/>
  <c r="H160"/>
  <c r="F160"/>
  <c r="G156"/>
  <c r="H156"/>
  <c r="F156"/>
  <c r="G153"/>
  <c r="H153"/>
  <c r="F153"/>
  <c r="G155"/>
  <c r="H155"/>
  <c r="F155"/>
  <c r="G146"/>
  <c r="H146"/>
  <c r="F146"/>
  <c r="G170"/>
  <c r="F170"/>
  <c r="K191"/>
  <c r="K190" s="1"/>
  <c r="K189" s="1"/>
  <c r="J191"/>
  <c r="J190" s="1"/>
  <c r="J189" s="1"/>
  <c r="I191"/>
  <c r="I190" s="1"/>
  <c r="I189" s="1"/>
  <c r="K187"/>
  <c r="K186" s="1"/>
  <c r="K185" s="1"/>
  <c r="J187"/>
  <c r="I187"/>
  <c r="J145"/>
  <c r="I71"/>
  <c r="K66"/>
  <c r="J66"/>
  <c r="I66"/>
  <c r="K65"/>
  <c r="J65"/>
  <c r="I65"/>
  <c r="K64"/>
  <c r="J64"/>
  <c r="I64"/>
  <c r="K63"/>
  <c r="J63"/>
  <c r="I63"/>
  <c r="K60"/>
  <c r="K59" s="1"/>
  <c r="J60"/>
  <c r="J59" s="1"/>
  <c r="I60"/>
  <c r="I59" s="1"/>
  <c r="K57"/>
  <c r="K56" s="1"/>
  <c r="J57"/>
  <c r="J56" s="1"/>
  <c r="I57"/>
  <c r="I56" s="1"/>
  <c r="K54"/>
  <c r="J54"/>
  <c r="I54"/>
  <c r="K53"/>
  <c r="J53"/>
  <c r="I53"/>
  <c r="K50"/>
  <c r="J50"/>
  <c r="I50"/>
  <c r="K49"/>
  <c r="J49"/>
  <c r="I49"/>
  <c r="K48"/>
  <c r="J48"/>
  <c r="I48"/>
  <c r="K45"/>
  <c r="J45"/>
  <c r="I45"/>
  <c r="K44"/>
  <c r="J44"/>
  <c r="I44"/>
  <c r="K43"/>
  <c r="J43"/>
  <c r="I43"/>
  <c r="K42"/>
  <c r="J42"/>
  <c r="I42"/>
  <c r="K41"/>
  <c r="J41"/>
  <c r="I41"/>
  <c r="K38"/>
  <c r="J38"/>
  <c r="I38"/>
  <c r="K37"/>
  <c r="J37"/>
  <c r="I37"/>
  <c r="K34"/>
  <c r="J34"/>
  <c r="I34"/>
  <c r="K33"/>
  <c r="J33"/>
  <c r="I33"/>
  <c r="K32"/>
  <c r="J32"/>
  <c r="I32"/>
  <c r="K29"/>
  <c r="J29"/>
  <c r="I29"/>
  <c r="K28"/>
  <c r="J28"/>
  <c r="I28"/>
  <c r="K27"/>
  <c r="J27"/>
  <c r="I27"/>
  <c r="K24"/>
  <c r="K23" s="1"/>
  <c r="J24"/>
  <c r="J23" s="1"/>
  <c r="I24"/>
  <c r="I23" s="1"/>
  <c r="K21"/>
  <c r="K20" s="1"/>
  <c r="J21"/>
  <c r="J20" s="1"/>
  <c r="I21"/>
  <c r="I20" s="1"/>
  <c r="K18"/>
  <c r="J18"/>
  <c r="I18"/>
  <c r="K17"/>
  <c r="J17"/>
  <c r="I17"/>
  <c r="J186"/>
  <c r="J185" s="1"/>
  <c r="I186"/>
  <c r="I185" s="1"/>
  <c r="K145"/>
  <c r="K71"/>
  <c r="H190"/>
  <c r="H189" s="1"/>
  <c r="G190"/>
  <c r="G189" s="1"/>
  <c r="F190"/>
  <c r="F189" s="1"/>
  <c r="H186"/>
  <c r="H185" s="1"/>
  <c r="G186"/>
  <c r="G185" s="1"/>
  <c r="F186"/>
  <c r="F185" s="1"/>
  <c r="H71"/>
  <c r="G71"/>
  <c r="F71"/>
  <c r="H62"/>
  <c r="G62"/>
  <c r="F62"/>
  <c r="H59"/>
  <c r="G59"/>
  <c r="F59"/>
  <c r="H56"/>
  <c r="G56"/>
  <c r="F56"/>
  <c r="H52"/>
  <c r="G52"/>
  <c r="F52"/>
  <c r="H47"/>
  <c r="G47"/>
  <c r="F47"/>
  <c r="H40"/>
  <c r="G40"/>
  <c r="F40"/>
  <c r="H36"/>
  <c r="G36"/>
  <c r="F36"/>
  <c r="H31"/>
  <c r="G31"/>
  <c r="F31"/>
  <c r="H26"/>
  <c r="G26"/>
  <c r="F26"/>
  <c r="H23"/>
  <c r="G23"/>
  <c r="F23"/>
  <c r="H20"/>
  <c r="G20"/>
  <c r="F20"/>
  <c r="H16"/>
  <c r="G16"/>
  <c r="F16"/>
  <c r="E190"/>
  <c r="E189" s="1"/>
  <c r="D190"/>
  <c r="D189" s="1"/>
  <c r="C190"/>
  <c r="C189" s="1"/>
  <c r="E186"/>
  <c r="E185" s="1"/>
  <c r="D186"/>
  <c r="D185" s="1"/>
  <c r="C186"/>
  <c r="C185" s="1"/>
  <c r="E62"/>
  <c r="D62"/>
  <c r="C62"/>
  <c r="E59"/>
  <c r="D59"/>
  <c r="C59"/>
  <c r="D56"/>
  <c r="C56"/>
  <c r="E56"/>
  <c r="E52"/>
  <c r="D52"/>
  <c r="C52"/>
  <c r="E47"/>
  <c r="D47"/>
  <c r="C47"/>
  <c r="E40"/>
  <c r="D40"/>
  <c r="C40"/>
  <c r="E36"/>
  <c r="D36"/>
  <c r="C36"/>
  <c r="E31"/>
  <c r="D31"/>
  <c r="C31"/>
  <c r="E26"/>
  <c r="D26"/>
  <c r="C26"/>
  <c r="E23"/>
  <c r="D23"/>
  <c r="C23"/>
  <c r="E20"/>
  <c r="D20"/>
  <c r="C20"/>
  <c r="E16"/>
  <c r="D16"/>
  <c r="C16"/>
  <c r="L193"/>
  <c r="G76" l="1"/>
  <c r="H76"/>
  <c r="G169"/>
  <c r="F169"/>
  <c r="F79"/>
  <c r="K16"/>
  <c r="J16"/>
  <c r="K36"/>
  <c r="I52"/>
  <c r="I16"/>
  <c r="J26"/>
  <c r="K31"/>
  <c r="J47"/>
  <c r="K52"/>
  <c r="I26"/>
  <c r="J31"/>
  <c r="I31"/>
  <c r="J52"/>
  <c r="I47"/>
  <c r="I40"/>
  <c r="J62"/>
  <c r="K26"/>
  <c r="I36"/>
  <c r="K40"/>
  <c r="J40"/>
  <c r="K47"/>
  <c r="J36"/>
  <c r="J71"/>
  <c r="G145"/>
  <c r="H145"/>
  <c r="I62"/>
  <c r="K62"/>
  <c r="G14"/>
  <c r="F14"/>
  <c r="H14"/>
  <c r="D14"/>
  <c r="E14"/>
  <c r="C14"/>
  <c r="K14" l="1"/>
  <c r="I14"/>
  <c r="J14"/>
  <c r="L189"/>
  <c r="L70" s="1"/>
  <c r="C133"/>
  <c r="F133" l="1"/>
  <c r="F76" s="1"/>
  <c r="C76"/>
  <c r="E145"/>
  <c r="E71"/>
  <c r="D145"/>
  <c r="D71"/>
  <c r="C145"/>
  <c r="C71"/>
  <c r="L195"/>
  <c r="C70" l="1"/>
  <c r="E70"/>
  <c r="E68" s="1"/>
  <c r="E193" s="1"/>
  <c r="D70"/>
  <c r="D68" s="1"/>
  <c r="D193" s="1"/>
  <c r="C68" l="1"/>
  <c r="C193" s="1"/>
  <c r="I145"/>
  <c r="F145"/>
  <c r="G70" l="1"/>
  <c r="G68" s="1"/>
  <c r="G193" s="1"/>
  <c r="J70"/>
  <c r="J68" s="1"/>
  <c r="J193" s="1"/>
  <c r="H70" l="1"/>
  <c r="H68" s="1"/>
  <c r="H193" s="1"/>
  <c r="K70"/>
  <c r="K68" s="1"/>
  <c r="K193" s="1"/>
  <c r="I70"/>
  <c r="I68" s="1"/>
  <c r="I193" s="1"/>
  <c r="F70"/>
  <c r="F68" s="1"/>
  <c r="F193" s="1"/>
  <c r="I91" i="6"/>
  <c r="H70"/>
  <c r="H68" s="1"/>
  <c r="G70"/>
  <c r="G68" s="1"/>
  <c r="K91"/>
  <c r="J91"/>
  <c r="H202" l="1"/>
  <c r="G202"/>
  <c r="K77"/>
  <c r="J77"/>
  <c r="K70" l="1"/>
  <c r="K68" s="1"/>
  <c r="J70"/>
  <c r="J68" s="1"/>
  <c r="K202" l="1"/>
  <c r="J202"/>
  <c r="F77"/>
  <c r="F70" s="1"/>
  <c r="F68" s="1"/>
  <c r="I84"/>
  <c r="F202" l="1"/>
  <c r="I77"/>
  <c r="I70" l="1"/>
  <c r="I68" s="1"/>
  <c r="I202" l="1"/>
</calcChain>
</file>

<file path=xl/sharedStrings.xml><?xml version="1.0" encoding="utf-8"?>
<sst xmlns="http://schemas.openxmlformats.org/spreadsheetml/2006/main" count="1045" uniqueCount="423">
  <si>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</si>
  <si>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</si>
  <si>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</si>
  <si>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</si>
  <si>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</si>
  <si>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</si>
  <si>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</si>
  <si>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</si>
  <si>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</si>
  <si>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</si>
  <si>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</si>
  <si>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</si>
  <si>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</si>
  <si>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</si>
  <si>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</si>
  <si>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</si>
  <si>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</si>
  <si>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</si>
  <si>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</si>
  <si>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</si>
  <si>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</si>
  <si>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</si>
  <si>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</si>
  <si>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</si>
  <si>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</si>
  <si>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</si>
  <si>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</si>
  <si>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</si>
  <si>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</si>
  <si>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</si>
  <si>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</si>
  <si>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</si>
  <si>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</si>
  <si>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</si>
  <si>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</si>
  <si>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</si>
  <si>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</si>
  <si>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</si>
  <si>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</si>
  <si>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</si>
  <si>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</si>
  <si>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</si>
  <si>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</si>
  <si>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</si>
  <si>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</si>
  <si>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</si>
  <si>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</si>
  <si>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</si>
  <si>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</si>
  <si>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</si>
  <si>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</si>
  <si>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</si>
  <si>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</si>
  <si>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</si>
  <si>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</si>
  <si>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</si>
  <si>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</si>
  <si>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</si>
  <si>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</si>
  <si>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</si>
  <si>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</si>
  <si>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</si>
  <si>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</si>
  <si>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</si>
  <si>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</si>
  <si>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</si>
  <si>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</si>
  <si>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</si>
  <si>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</si>
  <si>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</si>
  <si>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</si>
  <si>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</si>
  <si>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</si>
  <si>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</si>
  <si>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</si>
  <si>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</si>
  <si>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</si>
  <si>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</si>
  <si>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</si>
  <si>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</si>
  <si>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</si>
  <si>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</si>
  <si>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</si>
  <si>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</si>
  <si>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</si>
  <si>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</si>
  <si>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</si>
  <si>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</si>
  <si>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</si>
  <si>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</si>
  <si>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</si>
  <si>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</si>
  <si>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</si>
  <si>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</si>
  <si>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</si>
  <si>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</si>
  <si>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</si>
  <si>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</si>
  <si>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</si>
  <si>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</si>
  <si>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</si>
  <si>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</si>
  <si>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</si>
  <si>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</si>
  <si>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</si>
  <si>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</si>
  <si>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</si>
  <si>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</si>
  <si>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</si>
  <si>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</si>
  <si>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</si>
  <si>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</si>
  <si>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</si>
  <si>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</si>
  <si>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</si>
  <si>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</si>
  <si>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</si>
  <si>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</si>
  <si>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</si>
  <si>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</si>
  <si>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</si>
  <si>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</si>
  <si>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</si>
  <si>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</si>
  <si>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</si>
  <si>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</si>
  <si>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</si>
  <si>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</si>
  <si>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</si>
  <si>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</si>
  <si>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</si>
  <si>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</si>
  <si>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</si>
  <si>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</si>
  <si>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</si>
  <si>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</si>
  <si>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</si>
  <si>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</si>
  <si>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2 02 25554 02 0000 150</t>
  </si>
  <si>
    <t>2021 год</t>
  </si>
  <si>
    <t>1 12 02000 00 0000 120</t>
  </si>
  <si>
    <t>ДОХОДЫ ОТ ОКАЗАНИЯ ПЛАТНЫХ УСЛУГ И КОМПЕНСАЦИИ ЗАТРАТ ГОСУДАРСТВА</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</si>
  <si>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</si>
  <si>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</si>
  <si>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</si>
  <si>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</si>
  <si>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</si>
  <si>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</si>
  <si>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</si>
  <si>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</si>
  <si>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</si>
  <si>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</si>
  <si>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</si>
  <si>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</si>
  <si>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</si>
  <si>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</si>
  <si>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</si>
  <si>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</si>
  <si>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</si>
  <si>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</si>
  <si>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</si>
  <si>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</si>
  <si>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</si>
  <si>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</si>
  <si>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</si>
  <si>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</si>
  <si>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</si>
  <si>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</si>
  <si>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</si>
  <si>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</si>
  <si>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</si>
  <si>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</si>
  <si>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</si>
  <si>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</si>
  <si>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</si>
  <si>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</si>
  <si>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</si>
  <si>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</si>
  <si>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</si>
  <si>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</si>
  <si>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</si>
  <si>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</si>
  <si>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</si>
  <si>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</si>
  <si>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</si>
  <si>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</si>
  <si>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</si>
  <si>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</si>
  <si>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</si>
  <si>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</si>
  <si>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</si>
  <si>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</si>
  <si>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</si>
  <si>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</si>
  <si>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</si>
  <si>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</si>
  <si>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</si>
  <si>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2 02 25097 02 0000 150</t>
  </si>
  <si>
    <t xml:space="preserve">2 02 25169 02 0000 150 </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</si>
  <si>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</si>
  <si>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</si>
  <si>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</si>
  <si>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</si>
  <si>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</si>
  <si>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</si>
  <si>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</si>
  <si>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</si>
  <si>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</si>
  <si>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</si>
  <si>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</si>
  <si>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</si>
  <si>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</si>
  <si>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</si>
  <si>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</si>
  <si>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</si>
  <si>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</si>
  <si>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</si>
  <si>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</si>
  <si>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</si>
  <si>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</si>
  <si>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</si>
  <si>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</si>
  <si>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</si>
  <si>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</si>
  <si>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</si>
  <si>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</si>
  <si>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</si>
  <si>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</si>
  <si>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</si>
  <si>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</si>
  <si>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</si>
  <si>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</si>
  <si>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</si>
  <si>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</si>
  <si>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</si>
  <si>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</si>
  <si>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</si>
  <si>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</si>
  <si>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</si>
  <si>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</si>
  <si>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</si>
  <si>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</si>
  <si>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</si>
  <si>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</si>
  <si>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</si>
  <si>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</si>
  <si>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</si>
  <si>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</si>
  <si>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</si>
  <si>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</si>
  <si>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</si>
  <si>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</si>
  <si>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</si>
  <si>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</si>
  <si>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</si>
  <si>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</si>
  <si>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</si>
  <si>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</si>
  <si>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</si>
  <si>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</si>
  <si>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</si>
  <si>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</si>
  <si>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</si>
  <si>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</si>
  <si>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</si>
  <si>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</si>
  <si>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</si>
  <si>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</si>
  <si>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</si>
  <si>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</si>
  <si>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</si>
  <si>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</si>
  <si>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</si>
  <si>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</si>
  <si>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</si>
  <si>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</si>
  <si>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</si>
  <si>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</si>
  <si>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</si>
  <si>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</si>
  <si>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</si>
  <si>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</si>
  <si>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</si>
  <si>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</si>
  <si>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</si>
  <si>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</si>
  <si>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</si>
  <si>
    <t xml:space="preserve">                            Приложение № </t>
  </si>
  <si>
    <t xml:space="preserve">                            к поправке</t>
  </si>
  <si>
    <t>Утверждено в 1 чтении, тыс. рублей</t>
  </si>
  <si>
    <t>Поправки ко 2 чтении, тыс. рублей</t>
  </si>
  <si>
    <t>Суммас учетом поправок ко 2 чтению, тыс. рублей</t>
  </si>
  <si>
    <t>Предлагаемые изменения прогнозируемого поступления доходов областного бюджета на 2020 год и на плановый период 2021 и 2022 годов</t>
  </si>
  <si>
    <t>Распределение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</si>
  <si>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Субсидии бюджетам субъектов Российской Федерации на реализацию мероприятий ведомственной программы "Развитие мелиоративного комплекса России" </t>
  </si>
  <si>
    <t xml:space="preserve">Субсидии на реализацию мероприятий по оснащению объектов спортивной инфраструктуры спортивно-технологическим оборудованием </t>
  </si>
  <si>
    <t>Субсидии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рамках государственной программы Российской Федерации "Развитие физической культуры и спорта"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</si>
  <si>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</si>
  <si>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</si>
  <si>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</si>
  <si>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</si>
  <si>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</si>
  <si>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</si>
  <si>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Субсидии бюджетам субъектов Российской Федерации на повышение эффективности службы занятости</t>
  </si>
  <si>
    <t>2 02 25291 02 0000 150</t>
  </si>
  <si>
    <t>2 02 25294 02 0000 150</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</si>
  <si>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</si>
  <si>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</si>
  <si>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2 02 25253 02 0000 150
</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</si>
  <si>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</si>
  <si>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2 02 25255 02 0000 150
</t>
  </si>
  <si>
    <t xml:space="preserve">Субсидии бюджетам субъектов Российской Федерации на реализацию мероприятий по переобучению, повышению квалификации работников предприятий в целях поддержки занятости и повышения эффективности рынка труда </t>
  </si>
  <si>
    <t>2 02 25569 02 0000 150</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</si>
  <si>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</si>
  <si>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2 02 25461 02 0000 150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</si>
  <si>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</si>
  <si>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</si>
  <si>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2 02 25586 02 0000 150</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</si>
  <si>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</si>
  <si>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</si>
  <si>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2 02 25008 02 0000 150</t>
  </si>
  <si>
    <t xml:space="preserve"> (Убрать, нет таких)</t>
  </si>
  <si>
    <t xml:space="preserve"> (4854 страница)</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</si>
  <si>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</si>
  <si>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 (стр. 4955) </t>
  </si>
  <si>
    <r>
      <t>Субсидии бюджетам субъектов Российской Федерации на обеспечение устойчивого развития сельских территорий</t>
    </r>
    <r>
      <rPr>
        <sz val="10"/>
        <rFont val="Arial"/>
        <family val="2"/>
        <charset val="204"/>
      </rPr>
      <t xml:space="preserve"> </t>
    </r>
  </si>
  <si>
    <t xml:space="preserve"> ( название взято из  "распределение МБТ, не соответсвует названию в файле "сопоставление NR доходы")</t>
  </si>
  <si>
    <t xml:space="preserve">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t>
  </si>
  <si>
    <t>(стали субсидиями) убрать</t>
  </si>
  <si>
    <r>
      <t xml:space="preserve">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t>
    </r>
    <r>
      <rPr>
        <b/>
        <sz val="12"/>
        <rFont val="Arial"/>
        <family val="2"/>
        <charset val="204"/>
      </rPr>
      <t/>
    </r>
  </si>
  <si>
    <r>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r>
    <r>
      <rPr>
        <sz val="12"/>
        <rFont val="Arial Cyr"/>
        <charset val="204"/>
      </rPr>
      <t/>
    </r>
  </si>
  <si>
    <t xml:space="preserve">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</si>
  <si>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(были межбюджетными)</t>
  </si>
  <si>
    <t>(Код составлен самостоятельно на основании ведомств. структуры)</t>
  </si>
  <si>
    <t xml:space="preserve">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</si>
  <si>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</si>
  <si>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Изменения безвозмездных поступлений из федерального бюджета по результатам 2 чтения</t>
  </si>
  <si>
    <t>Предусмотрено в областном бюджете в 1 чтении, тыс. рублей</t>
  </si>
  <si>
    <t>Суммас принятых поправок ко 2 чтению проекта федерального бюджета, тыс. рублей</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</si>
  <si>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</si>
  <si>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</si>
  <si>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</si>
  <si>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</si>
  <si>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</si>
  <si>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Субсидии бюджету Архангельской области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</si>
  <si>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2 02 27139 02 0000 150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</si>
  <si>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для занятий физической культурой и спортом</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</si>
  <si>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регионального или межмуниципального значения</t>
  </si>
  <si>
    <t>2 07 02010 02 0000 150</t>
  </si>
  <si>
    <t>2 02 45390 02 0000 150</t>
  </si>
  <si>
    <t>Межбюджетные трансферты, передаваемые бюджетам субъектов Российской Федерации на финансовое обеспечение дорожной деятельности</t>
  </si>
  <si>
    <t>2 02 45418 02 0000 150</t>
  </si>
  <si>
    <t>Межбюджетные трансферты, передаваемые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</si>
  <si>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Субсидии бюджетам субъектов Российской Федерации на осуществление ежемесячных выплат на детей в возрасте от 3 до 7 лет включительно</t>
  </si>
  <si>
    <t>2 02 25302 02 0000 150</t>
  </si>
  <si>
    <t xml:space="preserve">Субсидии бюджетам субъектов Российской Федерации на реализацию мероприятий по оснащению объектов спортивной инфраструктуры спортивно-технологическим оборудованием </t>
  </si>
  <si>
    <t>2 02 15002 02 0000 150</t>
  </si>
  <si>
    <t>Дотации бюджетам субъектов Российской Федерации на поддержку мер по обеспечению сбалансированности бюджетов</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</si>
  <si>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</si>
  <si>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1 14 02000 00 0000 000</t>
  </si>
  <si>
    <t>2023 год</t>
  </si>
  <si>
    <t>2 02 25177 02 0000 150</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</si>
  <si>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</si>
  <si>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2 02 25304 02 0000 150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</si>
  <si>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</si>
  <si>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2 02 25404 02 0000 150</t>
  </si>
  <si>
    <t>Субсидии бюджетам субъектов Российской Федерации на модернизацию театров юного зрителя и театров кукол</t>
  </si>
  <si>
    <t>2 02 25456 02 0000 150</t>
  </si>
  <si>
    <t>Субсидии бюджетам субъектов Российской Федерации на проведение комплексных кадастровых работ</t>
  </si>
  <si>
    <t>2 02 25511 02 0000 150</t>
  </si>
  <si>
    <t>Субсидии бюджетам субъектов Российской Федерации на реализацию мероприятий в сфере реабилитации и абилитации инвалидов</t>
  </si>
  <si>
    <t>2 02 25514 02 0000 150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</si>
  <si>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нового строительства или реконструкции детских больниц (корпусов)</t>
  </si>
  <si>
    <t>2 02 27246 02 0000 150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</si>
  <si>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развития транспортной инфраструктуры на сельских территориях</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</si>
  <si>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</si>
  <si>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2 02 45424 02 0000 150</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</si>
  <si>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</si>
  <si>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Платежи, взимаемые государственными и муниципальными органами (организациями) за выполнение определенных функций</t>
  </si>
  <si>
    <t>1 15 02000 00 0000 140</t>
  </si>
  <si>
    <t>Налог на профессиональный доход</t>
  </si>
  <si>
    <t>1 05 06000 00 0000 110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</si>
  <si>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</si>
  <si>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2 02 25021 02 0000 150</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</si>
  <si>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</si>
  <si>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2 02 25253 02 0000 150</t>
  </si>
  <si>
    <t>Субсидии бюджетам субъектов Российской Федерации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</si>
  <si>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2 02 45303 02 0000 150</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</si>
  <si>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</si>
  <si>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2 02 35134 02 0000 150</t>
  </si>
  <si>
    <t>Субсидии бюджетам субъектов Российской Федерации на формирование ИТ-инфраструктуры в государственных (муниципальных) образовательных организациях, реализующих программы общего образования, в соответствии с утвержденным стандартом для обеспечения в помещениях безопасного доступа к государственным, муниципальным и иным информационным системам, а также к сети "Интернет"</t>
  </si>
  <si>
    <t>Субсидии бюджетам субъектов Российской Федерации на реализацию мероприятий по формированию и обеспечению функционирования единой федеральной системы научно-методического сопровождения педагогических работников и управленческих кадров</t>
  </si>
  <si>
    <t>Субсидии бюджетам субъектов Российской Федерации на обеспечение на участках мировых судей формирования и функционирования необходимой информационно-технологической и телекоммуникационной инфраструктуры  для организации защищенного межведомственного электронного взаимодействия, приема исковых заявлений, направляемых в электронном виде, и организации участия в заседаниях мировых судов в режиме видеоконференцсвязи</t>
  </si>
  <si>
    <t>2 02 25589 02 0000 150</t>
  </si>
  <si>
    <t>2 02 25117 02 0000 150</t>
  </si>
  <si>
    <t>2 02 25481 02 0000 150</t>
  </si>
  <si>
    <t>Субсидии бюджетам субъектов Российской Федерации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t>
  </si>
  <si>
    <t>2 02 25365 02 0000 150</t>
  </si>
  <si>
    <t>Субсидии бюджетам субъектов Российской Федерации на обеспечение образовательных организаций материально-технической базой для внедрения цифровой образовательной среды</t>
  </si>
  <si>
    <t>Субсидии бюджетам субъектов Российской Федерации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</si>
  <si>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</si>
  <si>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Субсидии бюджетам субъектов Российской Федерации на реализацию мероприятий в области мелиорации земель сельскохозяйственного назначения</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</si>
  <si>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"Производительность труда и поддержка занятости"</t>
    </r>
  </si>
  <si>
    <t>Субсидии бюджетам субъектов Российской Федерации на создание и обеспечение функционирования центров опережающей профессиональной подготовки</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</si>
  <si>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</si>
  <si>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Субсидии бюджетам субъектов Российской Федерации на обеспечение комплексного развития сельских территорий</t>
  </si>
  <si>
    <t>2 02 25576 02 0000 150</t>
  </si>
  <si>
    <t>2 02 25502 02 0000 150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</si>
  <si>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</si>
  <si>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Утверждено, рублей</t>
  </si>
  <si>
    <t>Предлагаемые изменения, рублей</t>
  </si>
  <si>
    <t>Сумма с учетом предлагаемых изменений, рублей</t>
  </si>
  <si>
    <t>ВОЗВРАТ ОСТАТКОВ СУБСИДИЙ, СУБВЕНЦИЙ И ИНЫХ МЕЖБЮДЖЕТНЫХ ТРАНСФЕРТОВ, ИМЕЮЩИХ ЦЕЛЕВОЕ НАЗНАЧЕНИЕ, ПРОШЛЫХ ЛЕТ</t>
  </si>
  <si>
    <t>2 19 00000 00 0000 000</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</si>
  <si>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</si>
  <si>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2 19 00000 02 0000 150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</si>
  <si>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</si>
  <si>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 xml:space="preserve"> 2 18 00000 00 0000 000</t>
  </si>
  <si>
    <t>Доходы бюджетов субъектов Российской Федерации от возврата организациями остатков субсидий прошлых лет</t>
  </si>
  <si>
    <t>2 18 02000 02 0000 150</t>
  </si>
  <si>
    <t xml:space="preserve">                   Приложение № 1</t>
  </si>
  <si>
    <t xml:space="preserve">                   к пояснительной записке</t>
  </si>
  <si>
    <t>Предлагаемое изменение прогнозируемого поступления доходов областного бюджета на 2021 год и на плановый период 2022 и 2023 годов</t>
  </si>
</sst>
</file>

<file path=xl/styles.xml><?xml version="1.0" encoding="utf-8"?>
<styleSheet xmlns="http://schemas.openxmlformats.org/spreadsheetml/2006/main">
  <numFmts count="2">
    <numFmt numFmtId="164" formatCode="_-* #,##0.00_р_._-;\-* #,##0.00_р_._-;_-* &quot;-&quot;??_р_._-;_-@_-"/>
    <numFmt numFmtId="165" formatCode="_-* #,##0.0_р_._-;\-* #,##0.0_р_._-;_-* &quot;-&quot;?_р_._-;_-@_-"/>
  </numFmts>
  <fonts count="25">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0"/>
      <name val="Calibri"/>
      <family val="2"/>
      <charset val="204"/>
    </font>
    <font>
      <sz val="12"/>
      <name val="Arial Cyr"/>
      <charset val="204"/>
    </font>
    <font>
      <b/>
      <sz val="12"/>
      <name val="Arial"/>
      <family val="2"/>
      <charset val="204"/>
    </font>
    <font>
      <b/>
      <sz val="14"/>
      <name val="Arial Cyr"/>
      <charset val="204"/>
    </font>
    <font>
      <sz val="10"/>
      <color theme="1"/>
      <name val="Arial Cyr"/>
      <charset val="204"/>
    </font>
    <font>
      <b/>
      <sz val="10"/>
      <color theme="1"/>
      <name val="Arial Cyr"/>
      <charset val="204"/>
    </font>
    <font>
      <sz val="7"/>
      <color theme="1"/>
      <name val="Arial Cyr"/>
      <family val="2"/>
      <charset val="204"/>
    </font>
    <font>
      <sz val="10"/>
      <color theme="1"/>
      <name val="Arial Cyr"/>
      <family val="2"/>
      <charset val="204"/>
    </font>
    <font>
      <b/>
      <sz val="10"/>
      <color theme="1"/>
      <name val="Arial Cyr"/>
      <family val="2"/>
      <charset val="204"/>
    </font>
    <font>
      <b/>
      <i/>
      <sz val="13"/>
      <color rgb="FF000000"/>
      <name val="Arial Cyr"/>
    </font>
    <font>
      <sz val="12"/>
      <name val="Arial"/>
      <family val="2"/>
      <charset val="204"/>
    </font>
    <font>
      <sz val="7"/>
      <name val="Arial Cyr"/>
      <charset val="204"/>
    </font>
  </fonts>
  <fills count="7">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s>
  <borders count="33">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rgb="FF000000"/>
      </left>
      <right style="thin">
        <color rgb="FF000000"/>
      </right>
      <top style="thin">
        <color rgb="FF000000"/>
      </top>
      <bottom style="thin">
        <color rgb="FF000000"/>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s>
  <cellStyleXfs count="3">
    <xf numFmtId="0" fontId="0" fillId="0" borderId="0"/>
    <xf numFmtId="0" fontId="11" fillId="0" borderId="0"/>
    <xf numFmtId="0" fontId="22" fillId="0" borderId="28">
      <alignment horizontal="left" vertical="top" wrapText="1"/>
    </xf>
  </cellStyleXfs>
  <cellXfs count="279">
    <xf numFmtId="0" fontId="0" fillId="0" borderId="0" xfId="0"/>
    <xf numFmtId="0" fontId="1" fillId="0" borderId="0" xfId="0" applyFont="1" applyFill="1"/>
    <xf numFmtId="0" fontId="7" fillId="0" borderId="0" xfId="0" applyFont="1" applyFill="1"/>
    <xf numFmtId="0" fontId="5" fillId="0" borderId="0" xfId="0" applyFont="1" applyFill="1"/>
    <xf numFmtId="0" fontId="0" fillId="0" borderId="0" xfId="0" applyFill="1" applyAlignment="1">
      <alignment vertical="center"/>
    </xf>
    <xf numFmtId="0" fontId="8" fillId="0" borderId="0" xfId="0" applyFont="1" applyFill="1" applyAlignment="1">
      <alignment horizontal="right"/>
    </xf>
    <xf numFmtId="0" fontId="3" fillId="0" borderId="3" xfId="0" applyFont="1" applyFill="1" applyBorder="1" applyAlignment="1">
      <alignment horizontal="center" vertical="center"/>
    </xf>
    <xf numFmtId="0" fontId="2" fillId="0" borderId="2" xfId="0" applyFont="1" applyFill="1" applyBorder="1" applyAlignment="1">
      <alignment horizontal="left" vertical="center" wrapText="1" indent="1"/>
    </xf>
    <xf numFmtId="165"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5" fontId="4" fillId="0" borderId="0" xfId="0" applyNumberFormat="1" applyFont="1" applyFill="1" applyBorder="1" applyAlignment="1">
      <alignment vertical="center"/>
    </xf>
    <xf numFmtId="165" fontId="2" fillId="0" borderId="0" xfId="0" applyNumberFormat="1" applyFont="1" applyFill="1" applyBorder="1" applyAlignment="1">
      <alignment vertical="center"/>
    </xf>
    <xf numFmtId="0" fontId="2" fillId="0" borderId="2" xfId="0" applyFont="1" applyFill="1" applyBorder="1" applyAlignment="1">
      <alignment horizontal="left" vertical="center" wrapText="1" indent="2"/>
    </xf>
    <xf numFmtId="165" fontId="7" fillId="0" borderId="0" xfId="0" applyNumberFormat="1" applyFont="1" applyFill="1"/>
    <xf numFmtId="0" fontId="0" fillId="0" borderId="0" xfId="0" applyFill="1" applyAlignment="1"/>
    <xf numFmtId="0" fontId="0" fillId="0" borderId="0" xfId="0" applyFont="1" applyFill="1"/>
    <xf numFmtId="165" fontId="0" fillId="0" borderId="0" xfId="0" applyNumberFormat="1" applyFont="1" applyFill="1"/>
    <xf numFmtId="0" fontId="2" fillId="0" borderId="0" xfId="0" applyFont="1" applyFill="1"/>
    <xf numFmtId="0" fontId="8" fillId="0" borderId="0" xfId="0" applyFont="1" applyFill="1" applyAlignment="1"/>
    <xf numFmtId="0" fontId="7" fillId="2" borderId="0" xfId="0" applyFont="1" applyFill="1"/>
    <xf numFmtId="165" fontId="2" fillId="2" borderId="0" xfId="0" applyNumberFormat="1" applyFont="1" applyFill="1" applyBorder="1" applyAlignment="1">
      <alignment vertical="center"/>
    </xf>
    <xf numFmtId="165"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8" fillId="4" borderId="2" xfId="0" applyFont="1" applyFill="1" applyBorder="1" applyAlignment="1">
      <alignment horizontal="left" vertical="center" wrapText="1" indent="2"/>
    </xf>
    <xf numFmtId="0" fontId="2" fillId="4" borderId="2" xfId="0" applyFont="1" applyFill="1" applyBorder="1" applyAlignment="1">
      <alignment horizontal="left" vertical="center" wrapText="1" indent="2"/>
    </xf>
    <xf numFmtId="0" fontId="2" fillId="3" borderId="0" xfId="0" applyFont="1" applyFill="1"/>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2" fillId="4" borderId="2" xfId="0" applyFont="1" applyFill="1" applyBorder="1" applyAlignment="1">
      <alignment horizontal="left" vertical="center" wrapText="1" indent="1"/>
    </xf>
    <xf numFmtId="165" fontId="2" fillId="4" borderId="9" xfId="0" applyNumberFormat="1" applyFont="1" applyFill="1" applyBorder="1" applyAlignment="1">
      <alignment horizontal="center" vertical="center"/>
    </xf>
    <xf numFmtId="0" fontId="4" fillId="4" borderId="2" xfId="0" applyFont="1" applyFill="1" applyBorder="1" applyAlignment="1">
      <alignment vertical="center" wrapText="1"/>
    </xf>
    <xf numFmtId="0" fontId="2" fillId="0" borderId="2" xfId="0" applyNumberFormat="1" applyFont="1" applyFill="1" applyBorder="1" applyAlignment="1">
      <alignment horizontal="left" vertical="center" wrapText="1" indent="1"/>
    </xf>
    <xf numFmtId="0" fontId="0" fillId="4" borderId="2" xfId="0" applyFont="1" applyFill="1" applyBorder="1" applyAlignment="1">
      <alignment vertical="center" wrapText="1"/>
    </xf>
    <xf numFmtId="0" fontId="0" fillId="4" borderId="2" xfId="0" applyFont="1" applyFill="1" applyBorder="1" applyAlignment="1">
      <alignment horizontal="left" vertical="center" wrapText="1" indent="1"/>
    </xf>
    <xf numFmtId="0" fontId="8" fillId="4" borderId="2" xfId="0" applyFont="1" applyFill="1" applyBorder="1" applyAlignment="1">
      <alignment horizontal="left" vertical="center" wrapText="1"/>
    </xf>
    <xf numFmtId="0" fontId="1" fillId="3" borderId="0" xfId="0" applyFont="1" applyFill="1"/>
    <xf numFmtId="0" fontId="10" fillId="3" borderId="0" xfId="0" applyFont="1" applyFill="1"/>
    <xf numFmtId="0" fontId="2" fillId="4" borderId="12" xfId="0" applyFont="1" applyFill="1" applyBorder="1" applyAlignment="1">
      <alignment horizontal="left" vertical="center" wrapText="1" indent="2"/>
    </xf>
    <xf numFmtId="0" fontId="4" fillId="4" borderId="10" xfId="0" applyFont="1" applyFill="1" applyBorder="1" applyAlignment="1">
      <alignment vertical="center" wrapText="1"/>
    </xf>
    <xf numFmtId="0" fontId="2" fillId="0" borderId="1" xfId="0" applyFont="1" applyFill="1" applyBorder="1" applyAlignment="1"/>
    <xf numFmtId="0" fontId="2" fillId="4" borderId="2" xfId="0" applyFont="1" applyFill="1" applyBorder="1" applyAlignment="1">
      <alignment vertical="center" wrapText="1"/>
    </xf>
    <xf numFmtId="0" fontId="2"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5" xfId="0" applyFont="1" applyFill="1" applyBorder="1" applyAlignment="1"/>
    <xf numFmtId="49" fontId="4" fillId="4"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165" fontId="9" fillId="0" borderId="13" xfId="0" applyNumberFormat="1" applyFont="1" applyFill="1" applyBorder="1" applyAlignment="1">
      <alignment horizontal="center" vertical="center"/>
    </xf>
    <xf numFmtId="165" fontId="0" fillId="4" borderId="13" xfId="0" applyNumberFormat="1" applyFont="1" applyFill="1" applyBorder="1" applyAlignment="1">
      <alignment horizontal="center" vertical="center"/>
    </xf>
    <xf numFmtId="165" fontId="0" fillId="4" borderId="11" xfId="0" applyNumberFormat="1" applyFont="1" applyFill="1" applyBorder="1" applyAlignment="1">
      <alignment horizontal="center" vertical="center"/>
    </xf>
    <xf numFmtId="165" fontId="2" fillId="4" borderId="13" xfId="0" applyNumberFormat="1" applyFont="1" applyFill="1" applyBorder="1" applyAlignment="1">
      <alignment horizontal="center" vertical="center"/>
    </xf>
    <xf numFmtId="165" fontId="2" fillId="0" borderId="13"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3" xfId="0" applyFont="1" applyFill="1" applyBorder="1" applyAlignment="1">
      <alignment horizontal="center" vertical="center" wrapText="1"/>
    </xf>
    <xf numFmtId="165" fontId="2" fillId="4" borderId="11" xfId="0" applyNumberFormat="1" applyFont="1" applyFill="1" applyBorder="1" applyAlignment="1">
      <alignment horizontal="center" vertical="center"/>
    </xf>
    <xf numFmtId="165" fontId="2" fillId="4" borderId="12" xfId="0" applyNumberFormat="1" applyFont="1" applyFill="1" applyBorder="1" applyAlignment="1">
      <alignment horizontal="center" vertical="center"/>
    </xf>
    <xf numFmtId="165" fontId="4" fillId="4" borderId="14"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165" fontId="4" fillId="4" borderId="9" xfId="0" applyNumberFormat="1" applyFont="1" applyFill="1" applyBorder="1" applyAlignment="1">
      <alignment vertical="center"/>
    </xf>
    <xf numFmtId="165" fontId="4" fillId="4" borderId="21" xfId="0" applyNumberFormat="1" applyFont="1" applyFill="1" applyBorder="1" applyAlignment="1">
      <alignment vertical="center"/>
    </xf>
    <xf numFmtId="165" fontId="4" fillId="4" borderId="22" xfId="0" applyNumberFormat="1" applyFont="1" applyFill="1" applyBorder="1" applyAlignment="1">
      <alignment vertical="center"/>
    </xf>
    <xf numFmtId="165" fontId="2" fillId="0" borderId="9" xfId="0" applyNumberFormat="1" applyFont="1" applyFill="1" applyBorder="1" applyAlignment="1">
      <alignment vertical="center"/>
    </xf>
    <xf numFmtId="165" fontId="2" fillId="0" borderId="21" xfId="0" applyNumberFormat="1" applyFont="1" applyFill="1" applyBorder="1" applyAlignment="1">
      <alignment vertical="center"/>
    </xf>
    <xf numFmtId="165" fontId="2" fillId="0" borderId="22" xfId="0" applyNumberFormat="1" applyFont="1" applyFill="1" applyBorder="1" applyAlignment="1">
      <alignment vertical="center"/>
    </xf>
    <xf numFmtId="165" fontId="2" fillId="4" borderId="9" xfId="0" applyNumberFormat="1" applyFont="1" applyFill="1" applyBorder="1" applyAlignment="1">
      <alignment vertical="center"/>
    </xf>
    <xf numFmtId="165" fontId="2" fillId="4" borderId="21" xfId="0" applyNumberFormat="1" applyFont="1" applyFill="1" applyBorder="1" applyAlignment="1">
      <alignment vertical="center"/>
    </xf>
    <xf numFmtId="165" fontId="2" fillId="4" borderId="22" xfId="0" applyNumberFormat="1" applyFont="1" applyFill="1" applyBorder="1" applyAlignment="1">
      <alignment vertical="center"/>
    </xf>
    <xf numFmtId="165" fontId="9" fillId="0" borderId="9" xfId="0" applyNumberFormat="1" applyFont="1" applyFill="1" applyBorder="1" applyAlignment="1">
      <alignment vertical="center"/>
    </xf>
    <xf numFmtId="165" fontId="9" fillId="0" borderId="21" xfId="0" applyNumberFormat="1" applyFont="1" applyFill="1" applyBorder="1" applyAlignment="1">
      <alignment vertical="center"/>
    </xf>
    <xf numFmtId="165" fontId="9" fillId="0" borderId="22" xfId="0" applyNumberFormat="1" applyFont="1" applyFill="1" applyBorder="1" applyAlignment="1">
      <alignment vertical="center"/>
    </xf>
    <xf numFmtId="165" fontId="0" fillId="4" borderId="9" xfId="0" applyNumberFormat="1" applyFont="1" applyFill="1" applyBorder="1" applyAlignment="1">
      <alignment vertical="center"/>
    </xf>
    <xf numFmtId="165" fontId="0" fillId="4" borderId="21" xfId="0" applyNumberFormat="1" applyFont="1" applyFill="1" applyBorder="1" applyAlignment="1">
      <alignment vertical="center"/>
    </xf>
    <xf numFmtId="165" fontId="0" fillId="4" borderId="22" xfId="0" applyNumberFormat="1" applyFont="1" applyFill="1" applyBorder="1" applyAlignment="1">
      <alignment vertical="center"/>
    </xf>
    <xf numFmtId="165" fontId="2" fillId="4" borderId="23" xfId="0" applyNumberFormat="1" applyFont="1" applyFill="1" applyBorder="1" applyAlignment="1">
      <alignment vertical="center"/>
    </xf>
    <xf numFmtId="165" fontId="2" fillId="4" borderId="24" xfId="0" applyNumberFormat="1" applyFont="1" applyFill="1" applyBorder="1" applyAlignment="1">
      <alignment vertical="center"/>
    </xf>
    <xf numFmtId="165" fontId="2" fillId="4" borderId="25" xfId="0" applyNumberFormat="1" applyFont="1" applyFill="1" applyBorder="1" applyAlignment="1">
      <alignment vertical="center"/>
    </xf>
    <xf numFmtId="165" fontId="4" fillId="4" borderId="3" xfId="0" applyNumberFormat="1" applyFont="1" applyFill="1" applyBorder="1" applyAlignment="1">
      <alignment vertical="center"/>
    </xf>
    <xf numFmtId="165" fontId="4" fillId="4" borderId="16" xfId="0" applyNumberFormat="1" applyFont="1" applyFill="1" applyBorder="1" applyAlignment="1">
      <alignment vertical="center"/>
    </xf>
    <xf numFmtId="165" fontId="4" fillId="4" borderId="17" xfId="0" applyNumberFormat="1" applyFont="1" applyFill="1" applyBorder="1" applyAlignment="1">
      <alignment vertical="center"/>
    </xf>
    <xf numFmtId="165" fontId="2" fillId="5" borderId="9" xfId="0" applyNumberFormat="1" applyFont="1" applyFill="1" applyBorder="1" applyAlignment="1">
      <alignment vertical="center"/>
    </xf>
    <xf numFmtId="165" fontId="2" fillId="5" borderId="21" xfId="0" applyNumberFormat="1" applyFont="1" applyFill="1" applyBorder="1" applyAlignment="1">
      <alignment vertical="center"/>
    </xf>
    <xf numFmtId="165" fontId="2" fillId="5" borderId="22" xfId="0" applyNumberFormat="1" applyFont="1" applyFill="1" applyBorder="1" applyAlignment="1">
      <alignment vertical="center"/>
    </xf>
    <xf numFmtId="0" fontId="0" fillId="2" borderId="0" xfId="0" applyFont="1" applyFill="1"/>
    <xf numFmtId="0" fontId="2" fillId="6" borderId="0" xfId="0" applyFont="1" applyFill="1"/>
    <xf numFmtId="0" fontId="2" fillId="2" borderId="0" xfId="0" applyFont="1" applyFill="1"/>
    <xf numFmtId="165" fontId="16" fillId="3" borderId="0" xfId="0" applyNumberFormat="1" applyFont="1" applyFill="1" applyBorder="1" applyAlignment="1">
      <alignment vertical="center"/>
    </xf>
    <xf numFmtId="165" fontId="2" fillId="5" borderId="9" xfId="0" applyNumberFormat="1" applyFont="1" applyFill="1" applyBorder="1" applyAlignment="1">
      <alignment horizontal="center" vertical="center"/>
    </xf>
    <xf numFmtId="165" fontId="16" fillId="2" borderId="0" xfId="0" applyNumberFormat="1" applyFont="1" applyFill="1" applyBorder="1" applyAlignment="1">
      <alignment vertical="center"/>
    </xf>
    <xf numFmtId="0" fontId="8" fillId="5" borderId="2" xfId="0" applyFont="1" applyFill="1" applyBorder="1" applyAlignment="1">
      <alignment horizontal="left" vertical="center" wrapText="1" indent="2"/>
    </xf>
    <xf numFmtId="165" fontId="2" fillId="5" borderId="13" xfId="0" applyNumberFormat="1" applyFont="1" applyFill="1" applyBorder="1" applyAlignment="1">
      <alignment horizontal="center" vertical="center"/>
    </xf>
    <xf numFmtId="0" fontId="2" fillId="5" borderId="2" xfId="0" applyFont="1" applyFill="1" applyBorder="1" applyAlignment="1">
      <alignment horizontal="left" vertical="center" wrapText="1" indent="2"/>
    </xf>
    <xf numFmtId="165" fontId="0" fillId="5" borderId="9" xfId="0" applyNumberFormat="1" applyFont="1" applyFill="1" applyBorder="1" applyAlignment="1">
      <alignment vertical="center"/>
    </xf>
    <xf numFmtId="0" fontId="8" fillId="5" borderId="13" xfId="0" applyFont="1" applyFill="1" applyBorder="1" applyAlignment="1">
      <alignment horizontal="center" vertical="center"/>
    </xf>
    <xf numFmtId="0" fontId="12" fillId="5" borderId="2" xfId="0" applyFont="1" applyFill="1" applyBorder="1" applyAlignment="1">
      <alignment horizontal="left" vertical="center" wrapText="1" indent="2"/>
    </xf>
    <xf numFmtId="0" fontId="11" fillId="5" borderId="2" xfId="0" applyFont="1" applyFill="1" applyBorder="1" applyAlignment="1">
      <alignment horizontal="left" vertical="center" wrapText="1" indent="2"/>
    </xf>
    <xf numFmtId="165" fontId="2" fillId="5" borderId="21" xfId="0" applyNumberFormat="1" applyFont="1" applyFill="1" applyBorder="1" applyAlignment="1">
      <alignment horizontal="center" vertical="center"/>
    </xf>
    <xf numFmtId="165" fontId="2" fillId="5" borderId="22" xfId="0" applyNumberFormat="1" applyFont="1" applyFill="1" applyBorder="1" applyAlignment="1">
      <alignment horizontal="center" vertical="center"/>
    </xf>
    <xf numFmtId="0" fontId="16" fillId="6" borderId="0" xfId="0" applyFont="1" applyFill="1"/>
    <xf numFmtId="0" fontId="11" fillId="4" borderId="2" xfId="0" applyFont="1" applyFill="1" applyBorder="1" applyAlignment="1">
      <alignment horizontal="left" vertical="center" wrapText="1" indent="2"/>
    </xf>
    <xf numFmtId="0" fontId="0" fillId="4" borderId="13" xfId="0" applyFill="1" applyBorder="1" applyAlignment="1">
      <alignment horizontal="center" vertical="center"/>
    </xf>
    <xf numFmtId="165" fontId="2" fillId="4" borderId="13"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8" fillId="4" borderId="13" xfId="0" applyFont="1" applyFill="1" applyBorder="1" applyAlignment="1">
      <alignment horizontal="left" vertical="center" wrapText="1" indent="2"/>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165" fontId="2" fillId="4" borderId="9" xfId="0" applyNumberFormat="1" applyFont="1" applyFill="1" applyBorder="1" applyAlignment="1">
      <alignment vertical="center" wrapText="1"/>
    </xf>
    <xf numFmtId="165" fontId="2" fillId="4" borderId="21" xfId="0" applyNumberFormat="1" applyFont="1" applyFill="1" applyBorder="1" applyAlignment="1">
      <alignment horizontal="center" vertical="center"/>
    </xf>
    <xf numFmtId="165" fontId="2" fillId="4" borderId="22" xfId="0" applyNumberFormat="1" applyFont="1" applyFill="1" applyBorder="1" applyAlignment="1">
      <alignment horizontal="center" vertical="center"/>
    </xf>
    <xf numFmtId="165" fontId="2" fillId="4" borderId="0" xfId="0" applyNumberFormat="1" applyFont="1" applyFill="1" applyBorder="1" applyAlignment="1">
      <alignment vertical="center"/>
    </xf>
    <xf numFmtId="0" fontId="7" fillId="4" borderId="0" xfId="0" applyFont="1" applyFill="1"/>
    <xf numFmtId="0" fontId="0" fillId="0" borderId="0" xfId="0" applyFill="1" applyAlignment="1"/>
    <xf numFmtId="165" fontId="2" fillId="4" borderId="21" xfId="0" applyNumberFormat="1" applyFont="1" applyFill="1" applyBorder="1" applyAlignment="1">
      <alignment vertical="center" wrapText="1"/>
    </xf>
    <xf numFmtId="165" fontId="2" fillId="4" borderId="22" xfId="0" applyNumberFormat="1" applyFont="1" applyFill="1" applyBorder="1" applyAlignment="1">
      <alignment vertical="center" wrapText="1"/>
    </xf>
    <xf numFmtId="165" fontId="0" fillId="5" borderId="21" xfId="0" applyNumberFormat="1" applyFont="1" applyFill="1" applyBorder="1" applyAlignment="1">
      <alignment vertical="center"/>
    </xf>
    <xf numFmtId="165" fontId="0" fillId="5" borderId="22" xfId="0" applyNumberFormat="1" applyFont="1" applyFill="1" applyBorder="1" applyAlignment="1">
      <alignment vertical="center"/>
    </xf>
    <xf numFmtId="165" fontId="9" fillId="0" borderId="26" xfId="0" applyNumberFormat="1" applyFont="1" applyFill="1" applyBorder="1" applyAlignment="1">
      <alignment vertical="center"/>
    </xf>
    <xf numFmtId="165" fontId="2" fillId="3" borderId="27" xfId="0" applyNumberFormat="1" applyFont="1" applyFill="1" applyBorder="1" applyAlignment="1">
      <alignment vertical="center"/>
    </xf>
    <xf numFmtId="165" fontId="4" fillId="0" borderId="5" xfId="0" applyNumberFormat="1" applyFont="1" applyFill="1" applyBorder="1" applyAlignment="1">
      <alignment vertical="center"/>
    </xf>
    <xf numFmtId="165" fontId="4" fillId="0" borderId="9" xfId="0" applyNumberFormat="1" applyFont="1" applyFill="1" applyBorder="1" applyAlignment="1">
      <alignment vertical="center"/>
    </xf>
    <xf numFmtId="165" fontId="4" fillId="0" borderId="21" xfId="0" applyNumberFormat="1" applyFont="1" applyFill="1" applyBorder="1" applyAlignment="1">
      <alignment vertical="center"/>
    </xf>
    <xf numFmtId="165" fontId="4" fillId="0" borderId="2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165" fontId="0" fillId="0" borderId="13" xfId="0" applyNumberFormat="1" applyFont="1" applyFill="1" applyBorder="1" applyAlignment="1">
      <alignment horizontal="center" vertical="center"/>
    </xf>
    <xf numFmtId="165" fontId="0" fillId="0" borderId="9" xfId="0" applyNumberFormat="1" applyFont="1" applyFill="1" applyBorder="1" applyAlignment="1">
      <alignment vertical="center"/>
    </xf>
    <xf numFmtId="165" fontId="0" fillId="0" borderId="21" xfId="0" applyNumberFormat="1" applyFont="1" applyFill="1" applyBorder="1" applyAlignment="1">
      <alignment vertical="center"/>
    </xf>
    <xf numFmtId="165" fontId="0" fillId="0" borderId="22" xfId="0" applyNumberFormat="1" applyFont="1" applyFill="1" applyBorder="1" applyAlignment="1">
      <alignment vertical="center"/>
    </xf>
    <xf numFmtId="0" fontId="0" fillId="0" borderId="2" xfId="0" applyFont="1" applyFill="1" applyBorder="1" applyAlignment="1">
      <alignment horizontal="left" vertical="center" wrapText="1" indent="1"/>
    </xf>
    <xf numFmtId="165" fontId="0" fillId="0" borderId="11" xfId="0" applyNumberFormat="1" applyFont="1" applyFill="1" applyBorder="1" applyAlignment="1">
      <alignment horizontal="center" vertical="center"/>
    </xf>
    <xf numFmtId="165" fontId="2" fillId="0" borderId="9" xfId="0" applyNumberFormat="1" applyFont="1" applyFill="1" applyBorder="1" applyAlignment="1">
      <alignment horizontal="center" vertical="center"/>
    </xf>
    <xf numFmtId="165" fontId="2" fillId="0" borderId="21" xfId="0" applyNumberFormat="1" applyFont="1" applyFill="1" applyBorder="1" applyAlignment="1">
      <alignment horizontal="center" vertical="center"/>
    </xf>
    <xf numFmtId="165" fontId="2" fillId="0" borderId="22" xfId="0" applyNumberFormat="1" applyFont="1" applyFill="1" applyBorder="1" applyAlignment="1">
      <alignment horizontal="center" vertical="center"/>
    </xf>
    <xf numFmtId="165" fontId="16" fillId="0" borderId="0" xfId="0" applyNumberFormat="1" applyFont="1" applyFill="1" applyBorder="1" applyAlignment="1">
      <alignment vertical="center"/>
    </xf>
    <xf numFmtId="0" fontId="8" fillId="0" borderId="2" xfId="0" applyFont="1" applyFill="1" applyBorder="1" applyAlignment="1">
      <alignment horizontal="left" vertical="center" wrapText="1" indent="2"/>
    </xf>
    <xf numFmtId="0" fontId="8" fillId="0" borderId="13" xfId="0" applyFont="1" applyFill="1" applyBorder="1" applyAlignment="1">
      <alignment horizontal="center" vertical="center"/>
    </xf>
    <xf numFmtId="0" fontId="11" fillId="0" borderId="11" xfId="0" applyFont="1" applyFill="1" applyBorder="1" applyAlignment="1">
      <alignment horizontal="center" vertical="center"/>
    </xf>
    <xf numFmtId="165" fontId="2" fillId="0" borderId="9" xfId="0" applyNumberFormat="1" applyFont="1" applyFill="1" applyBorder="1" applyAlignment="1">
      <alignment vertical="center" wrapText="1"/>
    </xf>
    <xf numFmtId="165" fontId="2" fillId="0" borderId="21" xfId="0" applyNumberFormat="1" applyFont="1" applyFill="1" applyBorder="1" applyAlignment="1">
      <alignment vertical="center" wrapText="1"/>
    </xf>
    <xf numFmtId="165" fontId="2" fillId="0" borderId="22" xfId="0" applyNumberFormat="1" applyFont="1" applyFill="1" applyBorder="1" applyAlignment="1">
      <alignmen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left" vertical="center" wrapText="1" indent="2"/>
    </xf>
    <xf numFmtId="0" fontId="12" fillId="0" borderId="2" xfId="0"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indent="2"/>
    </xf>
    <xf numFmtId="165" fontId="2" fillId="0" borderId="13" xfId="0" applyNumberFormat="1" applyFont="1" applyFill="1" applyBorder="1" applyAlignment="1">
      <alignment horizontal="center" vertical="center" wrapText="1"/>
    </xf>
    <xf numFmtId="0" fontId="0" fillId="0" borderId="11" xfId="0" applyFill="1" applyBorder="1" applyAlignment="1">
      <alignment horizontal="center" vertical="center"/>
    </xf>
    <xf numFmtId="0" fontId="10" fillId="0" borderId="0" xfId="0" applyFont="1" applyFill="1"/>
    <xf numFmtId="0" fontId="16" fillId="0" borderId="0" xfId="0" applyFont="1" applyFill="1"/>
    <xf numFmtId="0" fontId="0" fillId="0" borderId="13" xfId="0" applyFill="1" applyBorder="1" applyAlignment="1">
      <alignment horizontal="center" vertical="center"/>
    </xf>
    <xf numFmtId="0" fontId="8" fillId="0" borderId="2" xfId="0" applyFont="1" applyFill="1" applyBorder="1" applyAlignment="1">
      <alignment horizontal="left" vertical="center" wrapText="1"/>
    </xf>
    <xf numFmtId="165" fontId="2" fillId="0" borderId="11" xfId="0" applyNumberFormat="1" applyFont="1" applyFill="1" applyBorder="1" applyAlignment="1">
      <alignment horizontal="center" vertical="center"/>
    </xf>
    <xf numFmtId="165" fontId="2" fillId="0" borderId="27" xfId="0" applyNumberFormat="1" applyFont="1" applyFill="1" applyBorder="1" applyAlignment="1">
      <alignment vertical="center"/>
    </xf>
    <xf numFmtId="0" fontId="2" fillId="0" borderId="12" xfId="0" applyFont="1" applyFill="1" applyBorder="1" applyAlignment="1">
      <alignment horizontal="left" vertical="center" wrapText="1" indent="2"/>
    </xf>
    <xf numFmtId="165" fontId="2" fillId="0" borderId="12" xfId="0" applyNumberFormat="1" applyFont="1" applyFill="1" applyBorder="1" applyAlignment="1">
      <alignment horizontal="center" vertical="center"/>
    </xf>
    <xf numFmtId="165" fontId="2" fillId="0" borderId="23" xfId="0" applyNumberFormat="1" applyFont="1" applyFill="1" applyBorder="1" applyAlignment="1">
      <alignment vertical="center"/>
    </xf>
    <xf numFmtId="165" fontId="2" fillId="0" borderId="24" xfId="0" applyNumberFormat="1" applyFont="1" applyFill="1" applyBorder="1" applyAlignment="1">
      <alignment vertical="center"/>
    </xf>
    <xf numFmtId="165" fontId="2" fillId="0" borderId="25" xfId="0" applyNumberFormat="1" applyFont="1" applyFill="1" applyBorder="1" applyAlignment="1">
      <alignment vertical="center"/>
    </xf>
    <xf numFmtId="0" fontId="4" fillId="0" borderId="10" xfId="0" applyFont="1" applyFill="1" applyBorder="1" applyAlignment="1">
      <alignment vertical="center" wrapText="1"/>
    </xf>
    <xf numFmtId="165" fontId="4" fillId="0" borderId="14" xfId="0" applyNumberFormat="1" applyFont="1" applyFill="1" applyBorder="1" applyAlignment="1">
      <alignment vertical="center"/>
    </xf>
    <xf numFmtId="165" fontId="4" fillId="0" borderId="3" xfId="0" applyNumberFormat="1" applyFont="1" applyFill="1" applyBorder="1" applyAlignment="1">
      <alignment vertical="center"/>
    </xf>
    <xf numFmtId="165" fontId="4" fillId="0" borderId="16" xfId="0" applyNumberFormat="1" applyFont="1" applyFill="1" applyBorder="1" applyAlignment="1">
      <alignment vertical="center"/>
    </xf>
    <xf numFmtId="165" fontId="4" fillId="0" borderId="17" xfId="0" applyNumberFormat="1" applyFont="1" applyFill="1" applyBorder="1" applyAlignment="1">
      <alignment vertical="center"/>
    </xf>
    <xf numFmtId="0" fontId="17" fillId="0" borderId="0" xfId="0" applyFont="1" applyFill="1"/>
    <xf numFmtId="0" fontId="12" fillId="0" borderId="0" xfId="0" applyFont="1" applyFill="1" applyAlignment="1">
      <alignment horizontal="right"/>
    </xf>
    <xf numFmtId="0" fontId="17" fillId="0" borderId="16" xfId="0" applyFont="1" applyFill="1" applyBorder="1" applyAlignment="1">
      <alignment horizontal="center" vertical="center" wrapText="1"/>
    </xf>
    <xf numFmtId="0" fontId="17" fillId="0" borderId="17"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20" fillId="0" borderId="18" xfId="0" applyFont="1" applyFill="1" applyBorder="1" applyAlignment="1"/>
    <xf numFmtId="0" fontId="20" fillId="0" borderId="19" xfId="0" applyFont="1" applyFill="1" applyBorder="1" applyAlignment="1"/>
    <xf numFmtId="0" fontId="20" fillId="0" borderId="20" xfId="0" applyFont="1" applyFill="1" applyBorder="1" applyAlignment="1"/>
    <xf numFmtId="165" fontId="17" fillId="0" borderId="0" xfId="0" applyNumberFormat="1" applyFont="1" applyFill="1"/>
    <xf numFmtId="0" fontId="0" fillId="0" borderId="2" xfId="0" applyFont="1" applyFill="1" applyBorder="1" applyAlignment="1">
      <alignment horizontal="left" vertical="center" wrapText="1" indent="2"/>
    </xf>
    <xf numFmtId="0" fontId="17" fillId="0" borderId="3" xfId="0" applyFont="1" applyFill="1" applyBorder="1" applyAlignment="1">
      <alignment horizontal="center" vertical="center" wrapText="1"/>
    </xf>
    <xf numFmtId="165" fontId="0" fillId="0" borderId="13" xfId="0" applyNumberFormat="1" applyFill="1" applyBorder="1" applyAlignment="1">
      <alignment horizontal="center" vertical="center"/>
    </xf>
    <xf numFmtId="164" fontId="21" fillId="0" borderId="9" xfId="0" applyNumberFormat="1" applyFont="1" applyFill="1" applyBorder="1" applyAlignment="1">
      <alignment vertical="center"/>
    </xf>
    <xf numFmtId="164" fontId="21" fillId="0" borderId="21" xfId="0" applyNumberFormat="1" applyFont="1" applyFill="1" applyBorder="1" applyAlignment="1">
      <alignment vertical="center"/>
    </xf>
    <xf numFmtId="164" fontId="21" fillId="0" borderId="22" xfId="0" applyNumberFormat="1" applyFont="1" applyFill="1" applyBorder="1" applyAlignment="1">
      <alignment vertical="center"/>
    </xf>
    <xf numFmtId="164" fontId="20" fillId="0" borderId="9" xfId="0" applyNumberFormat="1" applyFont="1" applyFill="1" applyBorder="1" applyAlignment="1">
      <alignment vertical="center"/>
    </xf>
    <xf numFmtId="164" fontId="20" fillId="0" borderId="21" xfId="0" applyNumberFormat="1" applyFont="1" applyFill="1" applyBorder="1" applyAlignment="1">
      <alignment vertical="center"/>
    </xf>
    <xf numFmtId="164" fontId="20" fillId="0" borderId="22" xfId="0" applyNumberFormat="1" applyFont="1" applyFill="1" applyBorder="1" applyAlignment="1">
      <alignment vertical="center"/>
    </xf>
    <xf numFmtId="164" fontId="18" fillId="0" borderId="9" xfId="0" applyNumberFormat="1" applyFont="1" applyFill="1" applyBorder="1" applyAlignment="1">
      <alignment vertical="center"/>
    </xf>
    <xf numFmtId="164" fontId="17" fillId="0" borderId="9" xfId="0" applyNumberFormat="1" applyFont="1" applyFill="1" applyBorder="1" applyAlignment="1">
      <alignment vertical="center"/>
    </xf>
    <xf numFmtId="164" fontId="17" fillId="0" borderId="21" xfId="0" applyNumberFormat="1" applyFont="1" applyFill="1" applyBorder="1" applyAlignment="1">
      <alignment vertical="center"/>
    </xf>
    <xf numFmtId="164" fontId="17" fillId="0" borderId="22" xfId="0" applyNumberFormat="1" applyFont="1" applyFill="1" applyBorder="1" applyAlignment="1">
      <alignment vertical="center"/>
    </xf>
    <xf numFmtId="164" fontId="17" fillId="0" borderId="9" xfId="0" applyNumberFormat="1" applyFont="1" applyFill="1" applyBorder="1" applyAlignment="1">
      <alignment horizontal="center" vertical="center"/>
    </xf>
    <xf numFmtId="0" fontId="8" fillId="0" borderId="2" xfId="0" applyFont="1" applyFill="1" applyBorder="1" applyAlignment="1">
      <alignment horizontal="left" vertical="center" wrapText="1" indent="1"/>
    </xf>
    <xf numFmtId="165" fontId="20" fillId="0" borderId="9" xfId="0" applyNumberFormat="1" applyFont="1" applyFill="1" applyBorder="1" applyAlignment="1">
      <alignment vertical="center"/>
    </xf>
    <xf numFmtId="165" fontId="20" fillId="0" borderId="21" xfId="0" applyNumberFormat="1" applyFont="1" applyFill="1" applyBorder="1" applyAlignment="1">
      <alignment vertical="center"/>
    </xf>
    <xf numFmtId="165" fontId="20" fillId="0" borderId="22" xfId="0" applyNumberFormat="1" applyFont="1" applyFill="1" applyBorder="1" applyAlignment="1">
      <alignment vertical="center"/>
    </xf>
    <xf numFmtId="164" fontId="18" fillId="0" borderId="21" xfId="0" applyNumberFormat="1" applyFont="1" applyFill="1" applyBorder="1" applyAlignment="1">
      <alignment vertical="center"/>
    </xf>
    <xf numFmtId="164" fontId="18" fillId="0" borderId="22" xfId="0" applyNumberFormat="1" applyFont="1" applyFill="1" applyBorder="1" applyAlignment="1">
      <alignment vertical="center"/>
    </xf>
    <xf numFmtId="164" fontId="20" fillId="0" borderId="23" xfId="0" applyNumberFormat="1" applyFont="1" applyFill="1" applyBorder="1" applyAlignment="1">
      <alignment vertical="center"/>
    </xf>
    <xf numFmtId="164" fontId="20" fillId="0" borderId="24" xfId="0" applyNumberFormat="1" applyFont="1" applyFill="1" applyBorder="1" applyAlignment="1">
      <alignment vertical="center"/>
    </xf>
    <xf numFmtId="164" fontId="20" fillId="0" borderId="25" xfId="0" applyNumberFormat="1" applyFont="1" applyFill="1" applyBorder="1" applyAlignment="1">
      <alignment vertical="center"/>
    </xf>
    <xf numFmtId="164" fontId="9" fillId="0" borderId="9" xfId="0" applyNumberFormat="1" applyFont="1" applyFill="1" applyBorder="1" applyAlignment="1">
      <alignment vertical="center"/>
    </xf>
    <xf numFmtId="164" fontId="9" fillId="0" borderId="21" xfId="0" applyNumberFormat="1" applyFont="1" applyFill="1" applyBorder="1" applyAlignment="1">
      <alignment vertical="center"/>
    </xf>
    <xf numFmtId="164" fontId="9" fillId="0" borderId="22" xfId="0" applyNumberFormat="1" applyFont="1" applyFill="1" applyBorder="1" applyAlignment="1">
      <alignment vertical="center"/>
    </xf>
    <xf numFmtId="164" fontId="0" fillId="0" borderId="9" xfId="0" applyNumberFormat="1" applyFont="1" applyFill="1" applyBorder="1" applyAlignment="1">
      <alignment vertical="center"/>
    </xf>
    <xf numFmtId="164" fontId="0" fillId="0" borderId="21" xfId="0" applyNumberFormat="1" applyFont="1" applyFill="1" applyBorder="1" applyAlignment="1">
      <alignment vertical="center"/>
    </xf>
    <xf numFmtId="164" fontId="0" fillId="0" borderId="22" xfId="0" applyNumberFormat="1" applyFont="1" applyFill="1" applyBorder="1" applyAlignment="1">
      <alignment vertical="center"/>
    </xf>
    <xf numFmtId="0" fontId="24" fillId="0" borderId="3" xfId="0" applyFont="1" applyFill="1" applyBorder="1" applyAlignment="1">
      <alignment horizontal="center" vertical="center" wrapText="1"/>
    </xf>
    <xf numFmtId="0" fontId="24" fillId="0" borderId="16"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0" fillId="0" borderId="18" xfId="0" applyFont="1" applyFill="1" applyBorder="1" applyAlignment="1"/>
    <xf numFmtId="0" fontId="0" fillId="0" borderId="19" xfId="0" applyFont="1" applyFill="1" applyBorder="1" applyAlignment="1"/>
    <xf numFmtId="0" fontId="0" fillId="0" borderId="20" xfId="0" applyFont="1" applyFill="1" applyBorder="1" applyAlignment="1"/>
    <xf numFmtId="164" fontId="0" fillId="0" borderId="23" xfId="0" applyNumberFormat="1" applyFont="1" applyFill="1" applyBorder="1" applyAlignment="1">
      <alignment vertical="center"/>
    </xf>
    <xf numFmtId="164" fontId="0" fillId="0" borderId="24" xfId="0" applyNumberFormat="1" applyFont="1" applyFill="1" applyBorder="1" applyAlignment="1">
      <alignment vertical="center"/>
    </xf>
    <xf numFmtId="164" fontId="0" fillId="0" borderId="25" xfId="0" applyNumberFormat="1" applyFont="1" applyFill="1" applyBorder="1" applyAlignment="1">
      <alignment vertical="center"/>
    </xf>
    <xf numFmtId="164" fontId="9" fillId="0" borderId="3" xfId="0" applyNumberFormat="1" applyFont="1" applyFill="1" applyBorder="1" applyAlignment="1">
      <alignment vertical="center"/>
    </xf>
    <xf numFmtId="164" fontId="9" fillId="0" borderId="16" xfId="0" applyNumberFormat="1" applyFont="1" applyFill="1" applyBorder="1" applyAlignment="1">
      <alignment vertical="center"/>
    </xf>
    <xf numFmtId="164" fontId="9" fillId="0" borderId="17" xfId="0" applyNumberFormat="1" applyFont="1" applyFill="1" applyBorder="1" applyAlignment="1">
      <alignment vertical="center"/>
    </xf>
    <xf numFmtId="164" fontId="2" fillId="0" borderId="9" xfId="0" applyNumberFormat="1" applyFont="1" applyFill="1" applyBorder="1" applyAlignment="1">
      <alignment vertical="center"/>
    </xf>
    <xf numFmtId="164" fontId="2" fillId="0" borderId="21" xfId="0" applyNumberFormat="1" applyFont="1" applyFill="1" applyBorder="1" applyAlignment="1">
      <alignment vertical="center"/>
    </xf>
    <xf numFmtId="164" fontId="2" fillId="0" borderId="22" xfId="0" applyNumberFormat="1" applyFont="1" applyFill="1" applyBorder="1" applyAlignment="1">
      <alignment vertical="center"/>
    </xf>
    <xf numFmtId="164" fontId="0" fillId="0" borderId="21" xfId="0" applyNumberFormat="1" applyFill="1" applyBorder="1" applyAlignment="1">
      <alignment vertical="center"/>
    </xf>
    <xf numFmtId="0" fontId="0" fillId="5" borderId="0" xfId="0" applyFont="1" applyFill="1"/>
    <xf numFmtId="0" fontId="7" fillId="5" borderId="0" xfId="0" applyFont="1" applyFill="1"/>
    <xf numFmtId="0" fontId="2" fillId="0" borderId="29" xfId="0" applyFont="1" applyFill="1" applyBorder="1" applyAlignment="1">
      <alignment horizontal="left" vertical="center" wrapText="1" indent="2"/>
    </xf>
    <xf numFmtId="165" fontId="2" fillId="0" borderId="29" xfId="0" applyNumberFormat="1" applyFont="1" applyFill="1" applyBorder="1" applyAlignment="1">
      <alignment horizontal="center" vertical="center"/>
    </xf>
    <xf numFmtId="164" fontId="20" fillId="0" borderId="30" xfId="0" applyNumberFormat="1" applyFont="1" applyFill="1" applyBorder="1" applyAlignment="1">
      <alignment vertical="center"/>
    </xf>
    <xf numFmtId="164" fontId="20" fillId="0" borderId="31" xfId="0" applyNumberFormat="1" applyFont="1" applyFill="1" applyBorder="1" applyAlignment="1">
      <alignment vertical="center"/>
    </xf>
    <xf numFmtId="164" fontId="20" fillId="0" borderId="32" xfId="0" applyNumberFormat="1" applyFont="1" applyFill="1" applyBorder="1" applyAlignment="1">
      <alignment vertical="center"/>
    </xf>
    <xf numFmtId="164" fontId="0" fillId="0" borderId="30" xfId="0" applyNumberFormat="1" applyFont="1" applyFill="1" applyBorder="1" applyAlignment="1">
      <alignment vertical="center"/>
    </xf>
    <xf numFmtId="164" fontId="0" fillId="0" borderId="31" xfId="0" applyNumberFormat="1" applyFont="1" applyFill="1" applyBorder="1" applyAlignment="1">
      <alignment vertical="center"/>
    </xf>
    <xf numFmtId="164" fontId="0" fillId="0" borderId="32" xfId="0" applyNumberFormat="1" applyFont="1" applyFill="1" applyBorder="1" applyAlignment="1">
      <alignment vertical="center"/>
    </xf>
    <xf numFmtId="164" fontId="21" fillId="0" borderId="3" xfId="0" applyNumberFormat="1" applyFont="1" applyFill="1" applyBorder="1" applyAlignment="1">
      <alignment vertical="center"/>
    </xf>
    <xf numFmtId="164" fontId="21" fillId="0" borderId="16" xfId="0" applyNumberFormat="1" applyFont="1" applyFill="1" applyBorder="1" applyAlignment="1">
      <alignment vertical="center"/>
    </xf>
    <xf numFmtId="164" fontId="21" fillId="0" borderId="17" xfId="0" applyNumberFormat="1" applyFont="1" applyFill="1" applyBorder="1" applyAlignment="1">
      <alignment vertical="center"/>
    </xf>
    <xf numFmtId="164" fontId="2" fillId="0" borderId="30" xfId="0" applyNumberFormat="1" applyFont="1" applyFill="1" applyBorder="1" applyAlignment="1">
      <alignment vertical="center"/>
    </xf>
    <xf numFmtId="164" fontId="2" fillId="0" borderId="31" xfId="0" applyNumberFormat="1" applyFont="1" applyFill="1" applyBorder="1" applyAlignment="1">
      <alignment vertical="center"/>
    </xf>
    <xf numFmtId="164" fontId="2" fillId="0" borderId="32"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0" xfId="0" applyFill="1"/>
    <xf numFmtId="0" fontId="0" fillId="0" borderId="2" xfId="0" applyFill="1" applyBorder="1" applyAlignment="1">
      <alignment horizontal="left" vertical="center" wrapText="1" indent="2"/>
    </xf>
    <xf numFmtId="0" fontId="6" fillId="0" borderId="0" xfId="0" applyFont="1" applyFill="1" applyAlignment="1">
      <alignment horizontal="center" vertical="center" wrapText="1"/>
    </xf>
    <xf numFmtId="0" fontId="0" fillId="0" borderId="0" xfId="0" applyFill="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23" fillId="0" borderId="0" xfId="0" applyFont="1" applyFill="1" applyAlignment="1">
      <alignment horizontal="center" vertical="center"/>
    </xf>
    <xf numFmtId="0" fontId="0" fillId="0" borderId="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0" fillId="0" borderId="7" xfId="0" applyFill="1" applyBorder="1" applyAlignment="1">
      <alignment horizontal="center" vertical="center" wrapText="1"/>
    </xf>
  </cellXfs>
  <cellStyles count="3">
    <cellStyle name="xl25" xfId="2"/>
    <cellStyle name="Обычный" xfId="0" builtinId="0"/>
    <cellStyle name="Обычный 3" xfId="1"/>
  </cellStyles>
  <dxfs count="0"/>
  <tableStyles count="0" defaultTableStyle="TableStyleMedium9" defaultPivotStyle="PivotStyleLight16"/>
  <colors>
    <mruColors>
      <color rgb="FF95F868"/>
      <color rgb="FFE10D3F"/>
      <color rgb="FF31EF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34" activePane="bottomRight" state="frozen"/>
      <selection activeCell="H142" sqref="H142"/>
      <selection pane="topRight" activeCell="H142" sqref="H142"/>
      <selection pane="bottomLeft" activeCell="H142" sqref="H142"/>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hidden="1" customHeight="1">
      <c r="B1" s="4"/>
      <c r="C1" s="1"/>
      <c r="D1" s="4"/>
      <c r="E1" s="4"/>
      <c r="I1" s="4" t="s">
        <v>287</v>
      </c>
      <c r="J1" s="1"/>
      <c r="K1" s="1"/>
    </row>
    <row r="2" spans="1:12" ht="13.5" hidden="1"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60" t="s">
        <v>336</v>
      </c>
      <c r="B8" s="260"/>
      <c r="C8" s="261"/>
      <c r="D8" s="261"/>
      <c r="E8" s="261"/>
      <c r="F8" s="261"/>
      <c r="G8" s="261"/>
      <c r="H8" s="261"/>
      <c r="I8" s="261"/>
      <c r="J8" s="261"/>
      <c r="K8" s="128"/>
      <c r="L8" s="128"/>
    </row>
    <row r="9" spans="1:12" ht="12" customHeight="1">
      <c r="A9" s="3"/>
      <c r="B9" s="5"/>
      <c r="C9" s="5"/>
      <c r="D9" s="5"/>
      <c r="E9" s="5"/>
      <c r="F9" s="5"/>
      <c r="G9" s="5"/>
      <c r="H9" s="5"/>
      <c r="I9" s="5"/>
      <c r="J9" s="5"/>
      <c r="K9" s="5"/>
      <c r="L9" s="11"/>
    </row>
    <row r="10" spans="1:12" ht="30" customHeight="1">
      <c r="A10" s="262" t="s">
        <v>50</v>
      </c>
      <c r="B10" s="264" t="s">
        <v>51</v>
      </c>
      <c r="C10" s="266" t="s">
        <v>337</v>
      </c>
      <c r="D10" s="267"/>
      <c r="E10" s="268"/>
      <c r="F10" s="266" t="s">
        <v>290</v>
      </c>
      <c r="G10" s="267"/>
      <c r="H10" s="268"/>
      <c r="I10" s="269" t="s">
        <v>338</v>
      </c>
      <c r="J10" s="270"/>
      <c r="K10" s="271"/>
      <c r="L10" s="11"/>
    </row>
    <row r="11" spans="1:12" ht="22.5" customHeight="1">
      <c r="A11" s="263"/>
      <c r="B11" s="265"/>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2" t="s">
        <v>59</v>
      </c>
      <c r="B14" s="51" t="s">
        <v>22</v>
      </c>
      <c r="C14" s="136">
        <f>C16+C20+C23+C26+C31+C36+C40+C47+C52+C56+C59+C62</f>
        <v>63632256.100000001</v>
      </c>
      <c r="D14" s="137">
        <f t="shared" ref="D14:E14" si="0">D16+D20+D23+D26+D31+D36+D40+D47+D52+D56+D59+D62</f>
        <v>69571167.200000003</v>
      </c>
      <c r="E14" s="138">
        <f t="shared" si="0"/>
        <v>74041068.200000003</v>
      </c>
      <c r="F14" s="136">
        <f>F16+F20+F23+F26+F31+F36+F40+F47+F52+F56+F59+F62</f>
        <v>0</v>
      </c>
      <c r="G14" s="137">
        <f t="shared" ref="G14:H14" si="1">G16+G20+G23+G26+G31+G36+G40+G47+G52+G56+G59+G62</f>
        <v>0</v>
      </c>
      <c r="H14" s="138">
        <f t="shared" si="1"/>
        <v>0</v>
      </c>
      <c r="I14" s="136">
        <f>I16+I20+I23+I26+I31+I36+I40+I47+I52+I56+I59+I62</f>
        <v>63632256.100000001</v>
      </c>
      <c r="J14" s="137">
        <f t="shared" ref="J14:K14" si="2">J16+J20+J23+J26+J31+J36+J40+J47+J52+J56+J59+J62</f>
        <v>69571167.200000003</v>
      </c>
      <c r="K14" s="138">
        <f t="shared" si="2"/>
        <v>74041068.200000003</v>
      </c>
      <c r="L14" s="15"/>
    </row>
    <row r="15" spans="1:12" hidden="1">
      <c r="A15" s="32"/>
      <c r="B15" s="51"/>
      <c r="C15" s="78"/>
      <c r="D15" s="79"/>
      <c r="E15" s="80"/>
      <c r="F15" s="78"/>
      <c r="G15" s="79"/>
      <c r="H15" s="80"/>
      <c r="I15" s="78"/>
      <c r="J15" s="79"/>
      <c r="K15" s="80"/>
      <c r="L15" s="16"/>
    </row>
    <row r="16" spans="1:12" ht="16.5" hidden="1" customHeight="1">
      <c r="A16" s="139" t="s">
        <v>18</v>
      </c>
      <c r="B16" s="53" t="s">
        <v>23</v>
      </c>
      <c r="C16" s="78">
        <f t="shared" ref="C16:K16" si="3">C17+C18</f>
        <v>38972774.900000006</v>
      </c>
      <c r="D16" s="79">
        <f t="shared" si="3"/>
        <v>41662215.5</v>
      </c>
      <c r="E16" s="80">
        <f t="shared" si="3"/>
        <v>44058458</v>
      </c>
      <c r="F16" s="78">
        <f t="shared" si="3"/>
        <v>0</v>
      </c>
      <c r="G16" s="79">
        <f t="shared" si="3"/>
        <v>0</v>
      </c>
      <c r="H16" s="80">
        <f t="shared" si="3"/>
        <v>0</v>
      </c>
      <c r="I16" s="78">
        <f t="shared" si="3"/>
        <v>38972774.900000006</v>
      </c>
      <c r="J16" s="79">
        <f t="shared" si="3"/>
        <v>41662215.5</v>
      </c>
      <c r="K16" s="80">
        <f t="shared" si="3"/>
        <v>44058458</v>
      </c>
      <c r="L16" s="16"/>
    </row>
    <row r="17" spans="1:12" ht="18" hidden="1" customHeight="1">
      <c r="A17" s="7" t="s">
        <v>0</v>
      </c>
      <c r="B17" s="53" t="s">
        <v>24</v>
      </c>
      <c r="C17" s="78">
        <v>18600066</v>
      </c>
      <c r="D17" s="79">
        <v>20025878</v>
      </c>
      <c r="E17" s="80">
        <v>20956360</v>
      </c>
      <c r="F17" s="78"/>
      <c r="G17" s="79"/>
      <c r="H17" s="80"/>
      <c r="I17" s="78">
        <f t="shared" ref="I17:K18" si="4">C17+F17</f>
        <v>18600066</v>
      </c>
      <c r="J17" s="79">
        <f t="shared" si="4"/>
        <v>20025878</v>
      </c>
      <c r="K17" s="80">
        <f t="shared" si="4"/>
        <v>20956360</v>
      </c>
      <c r="L17" s="16"/>
    </row>
    <row r="18" spans="1:12" ht="18" hidden="1" customHeight="1">
      <c r="A18" s="7" t="s">
        <v>1</v>
      </c>
      <c r="B18" s="53" t="s">
        <v>25</v>
      </c>
      <c r="C18" s="78">
        <v>20372708.900000002</v>
      </c>
      <c r="D18" s="79">
        <v>21636337.5</v>
      </c>
      <c r="E18" s="80">
        <v>23102098</v>
      </c>
      <c r="F18" s="78"/>
      <c r="G18" s="79"/>
      <c r="H18" s="80"/>
      <c r="I18" s="78">
        <f t="shared" si="4"/>
        <v>20372708.900000002</v>
      </c>
      <c r="J18" s="79">
        <f t="shared" si="4"/>
        <v>21636337.5</v>
      </c>
      <c r="K18" s="80">
        <f t="shared" si="4"/>
        <v>23102098</v>
      </c>
      <c r="L18" s="16"/>
    </row>
    <row r="19" spans="1:12" ht="15" hidden="1" customHeight="1">
      <c r="A19" s="7"/>
      <c r="B19" s="53"/>
      <c r="C19" s="78"/>
      <c r="D19" s="79"/>
      <c r="E19" s="80"/>
      <c r="F19" s="78"/>
      <c r="G19" s="79"/>
      <c r="H19" s="80"/>
      <c r="I19" s="78"/>
      <c r="J19" s="79"/>
      <c r="K19" s="80"/>
      <c r="L19" s="16"/>
    </row>
    <row r="20" spans="1:12" ht="30" hidden="1" customHeight="1">
      <c r="A20" s="140" t="s">
        <v>9</v>
      </c>
      <c r="B20" s="53" t="s">
        <v>26</v>
      </c>
      <c r="C20" s="78">
        <f>C21</f>
        <v>7114668.7999999998</v>
      </c>
      <c r="D20" s="79">
        <f t="shared" ref="D20:K20" si="5">D21</f>
        <v>8847988.5999999996</v>
      </c>
      <c r="E20" s="80">
        <f t="shared" si="5"/>
        <v>10313975.5</v>
      </c>
      <c r="F20" s="78">
        <f>F21</f>
        <v>0</v>
      </c>
      <c r="G20" s="79">
        <f t="shared" si="5"/>
        <v>0</v>
      </c>
      <c r="H20" s="80">
        <f t="shared" si="5"/>
        <v>0</v>
      </c>
      <c r="I20" s="78">
        <f>I21</f>
        <v>7114668.7999999998</v>
      </c>
      <c r="J20" s="79">
        <f t="shared" si="5"/>
        <v>8847988.5999999996</v>
      </c>
      <c r="K20" s="80">
        <f t="shared" si="5"/>
        <v>10313975.5</v>
      </c>
      <c r="L20" s="16"/>
    </row>
    <row r="21" spans="1:12" ht="27.75" hidden="1" customHeight="1">
      <c r="A21" s="7" t="s">
        <v>10</v>
      </c>
      <c r="B21" s="53" t="s">
        <v>27</v>
      </c>
      <c r="C21" s="78">
        <v>7114668.7999999998</v>
      </c>
      <c r="D21" s="79">
        <v>8847988.5999999996</v>
      </c>
      <c r="E21" s="80">
        <v>10313975.5</v>
      </c>
      <c r="F21" s="78"/>
      <c r="G21" s="79"/>
      <c r="H21" s="80"/>
      <c r="I21" s="78">
        <f>C21+F21</f>
        <v>7114668.7999999998</v>
      </c>
      <c r="J21" s="79">
        <f>D21+G21</f>
        <v>8847988.5999999996</v>
      </c>
      <c r="K21" s="80">
        <f>E21+H21</f>
        <v>10313975.5</v>
      </c>
      <c r="L21" s="16"/>
    </row>
    <row r="22" spans="1:12" ht="15" hidden="1" customHeight="1">
      <c r="A22" s="7"/>
      <c r="B22" s="53"/>
      <c r="C22" s="78"/>
      <c r="D22" s="79"/>
      <c r="E22" s="80"/>
      <c r="F22" s="78"/>
      <c r="G22" s="79"/>
      <c r="H22" s="80"/>
      <c r="I22" s="78"/>
      <c r="J22" s="79"/>
      <c r="K22" s="80"/>
      <c r="L22" s="16"/>
    </row>
    <row r="23" spans="1:12" ht="18" hidden="1" customHeight="1">
      <c r="A23" s="140" t="s">
        <v>2</v>
      </c>
      <c r="B23" s="53" t="s">
        <v>28</v>
      </c>
      <c r="C23" s="78">
        <f>C24</f>
        <v>3802103</v>
      </c>
      <c r="D23" s="79">
        <f t="shared" ref="D23:K23" si="6">D24</f>
        <v>4647767</v>
      </c>
      <c r="E23" s="80">
        <f t="shared" si="6"/>
        <v>4833952</v>
      </c>
      <c r="F23" s="78">
        <f>F24</f>
        <v>0</v>
      </c>
      <c r="G23" s="79">
        <f t="shared" si="6"/>
        <v>0</v>
      </c>
      <c r="H23" s="80">
        <f t="shared" si="6"/>
        <v>0</v>
      </c>
      <c r="I23" s="78">
        <f>I24</f>
        <v>3802103</v>
      </c>
      <c r="J23" s="79">
        <f t="shared" si="6"/>
        <v>4647767</v>
      </c>
      <c r="K23" s="80">
        <f t="shared" si="6"/>
        <v>4833952</v>
      </c>
      <c r="L23" s="16"/>
    </row>
    <row r="24" spans="1:12" ht="27.75" hidden="1" customHeight="1">
      <c r="A24" s="7" t="s">
        <v>58</v>
      </c>
      <c r="B24" s="53" t="s">
        <v>29</v>
      </c>
      <c r="C24" s="78">
        <v>3802103</v>
      </c>
      <c r="D24" s="79">
        <v>4647767</v>
      </c>
      <c r="E24" s="80">
        <v>4833952</v>
      </c>
      <c r="F24" s="78"/>
      <c r="G24" s="79"/>
      <c r="H24" s="80"/>
      <c r="I24" s="78">
        <f>C24+F24</f>
        <v>3802103</v>
      </c>
      <c r="J24" s="79">
        <f>D24+G24</f>
        <v>4647767</v>
      </c>
      <c r="K24" s="80">
        <f>E24+H24</f>
        <v>4833952</v>
      </c>
      <c r="L24" s="16"/>
    </row>
    <row r="25" spans="1:12" ht="14.25" hidden="1" customHeight="1">
      <c r="A25" s="7"/>
      <c r="B25" s="53"/>
      <c r="C25" s="78"/>
      <c r="D25" s="79"/>
      <c r="E25" s="80"/>
      <c r="F25" s="78"/>
      <c r="G25" s="79"/>
      <c r="H25" s="80"/>
      <c r="I25" s="78"/>
      <c r="J25" s="79"/>
      <c r="K25" s="80"/>
      <c r="L25" s="16"/>
    </row>
    <row r="26" spans="1:12" ht="17.25" hidden="1" customHeight="1">
      <c r="A26" s="140" t="s">
        <v>3</v>
      </c>
      <c r="B26" s="53" t="s">
        <v>30</v>
      </c>
      <c r="C26" s="78">
        <f>SUM(C27:C29)</f>
        <v>9139810</v>
      </c>
      <c r="D26" s="79">
        <f t="shared" ref="D26:E26" si="7">SUM(D27:D29)</f>
        <v>9522327</v>
      </c>
      <c r="E26" s="80">
        <f t="shared" si="7"/>
        <v>9778355</v>
      </c>
      <c r="F26" s="78">
        <f>SUM(F27:F29)</f>
        <v>0</v>
      </c>
      <c r="G26" s="79">
        <f t="shared" ref="G26:H26" si="8">SUM(G27:G29)</f>
        <v>0</v>
      </c>
      <c r="H26" s="80">
        <f t="shared" si="8"/>
        <v>0</v>
      </c>
      <c r="I26" s="78">
        <f>SUM(I27:I29)</f>
        <v>9139810</v>
      </c>
      <c r="J26" s="79">
        <f t="shared" ref="J26:K26" si="9">SUM(J27:J29)</f>
        <v>9522327</v>
      </c>
      <c r="K26" s="80">
        <f t="shared" si="9"/>
        <v>9778355</v>
      </c>
      <c r="L26" s="16"/>
    </row>
    <row r="27" spans="1:12" ht="15.75" hidden="1" customHeight="1">
      <c r="A27" s="7" t="s">
        <v>4</v>
      </c>
      <c r="B27" s="53" t="s">
        <v>31</v>
      </c>
      <c r="C27" s="78">
        <v>7833689</v>
      </c>
      <c r="D27" s="79">
        <v>8179013</v>
      </c>
      <c r="E27" s="80">
        <v>8382193</v>
      </c>
      <c r="F27" s="78"/>
      <c r="G27" s="79"/>
      <c r="H27" s="80"/>
      <c r="I27" s="78">
        <f t="shared" ref="I27:K29" si="10">C27+F27</f>
        <v>7833689</v>
      </c>
      <c r="J27" s="79">
        <f t="shared" si="10"/>
        <v>8179013</v>
      </c>
      <c r="K27" s="80">
        <f t="shared" si="10"/>
        <v>8382193</v>
      </c>
      <c r="L27" s="16"/>
    </row>
    <row r="28" spans="1:12" ht="15.75" hidden="1" customHeight="1">
      <c r="A28" s="7" t="s">
        <v>6</v>
      </c>
      <c r="B28" s="53" t="s">
        <v>32</v>
      </c>
      <c r="C28" s="78">
        <v>1303097</v>
      </c>
      <c r="D28" s="79">
        <v>1340290</v>
      </c>
      <c r="E28" s="80">
        <v>1393138</v>
      </c>
      <c r="F28" s="78"/>
      <c r="G28" s="79"/>
      <c r="H28" s="80"/>
      <c r="I28" s="78">
        <f t="shared" si="10"/>
        <v>1303097</v>
      </c>
      <c r="J28" s="79">
        <f t="shared" si="10"/>
        <v>1340290</v>
      </c>
      <c r="K28" s="80">
        <f t="shared" si="10"/>
        <v>1393138</v>
      </c>
      <c r="L28" s="16"/>
    </row>
    <row r="29" spans="1:12" ht="17.25" hidden="1" customHeight="1">
      <c r="A29" s="7" t="s">
        <v>68</v>
      </c>
      <c r="B29" s="53" t="s">
        <v>69</v>
      </c>
      <c r="C29" s="78">
        <v>3024</v>
      </c>
      <c r="D29" s="79">
        <v>3024</v>
      </c>
      <c r="E29" s="80">
        <v>3024</v>
      </c>
      <c r="F29" s="78"/>
      <c r="G29" s="79"/>
      <c r="H29" s="80"/>
      <c r="I29" s="78">
        <f t="shared" si="10"/>
        <v>3024</v>
      </c>
      <c r="J29" s="79">
        <f t="shared" si="10"/>
        <v>3024</v>
      </c>
      <c r="K29" s="80">
        <f t="shared" si="10"/>
        <v>3024</v>
      </c>
      <c r="L29" s="16"/>
    </row>
    <row r="30" spans="1:12" ht="15" hidden="1" customHeight="1">
      <c r="A30" s="7"/>
      <c r="B30" s="53"/>
      <c r="C30" s="78"/>
      <c r="D30" s="79"/>
      <c r="E30" s="80"/>
      <c r="F30" s="78"/>
      <c r="G30" s="79"/>
      <c r="H30" s="80"/>
      <c r="I30" s="78"/>
      <c r="J30" s="79"/>
      <c r="K30" s="80"/>
      <c r="L30" s="16"/>
    </row>
    <row r="31" spans="1:12" ht="26.25" hidden="1" customHeight="1">
      <c r="A31" s="140" t="s">
        <v>11</v>
      </c>
      <c r="B31" s="53" t="s">
        <v>34</v>
      </c>
      <c r="C31" s="78">
        <f>SUM(C32:C34)</f>
        <v>2931854</v>
      </c>
      <c r="D31" s="79">
        <f t="shared" ref="D31:E31" si="11">SUM(D32:D34)</f>
        <v>3179830.5</v>
      </c>
      <c r="E31" s="80">
        <f t="shared" si="11"/>
        <v>3303767</v>
      </c>
      <c r="F31" s="78">
        <f>SUM(F32:F34)</f>
        <v>0</v>
      </c>
      <c r="G31" s="79">
        <f t="shared" ref="G31:H31" si="12">SUM(G32:G34)</f>
        <v>0</v>
      </c>
      <c r="H31" s="80">
        <f t="shared" si="12"/>
        <v>0</v>
      </c>
      <c r="I31" s="78">
        <f>SUM(I32:I34)</f>
        <v>2931854</v>
      </c>
      <c r="J31" s="79">
        <f t="shared" ref="J31:K31" si="13">SUM(J32:J34)</f>
        <v>3179830.5</v>
      </c>
      <c r="K31" s="80">
        <f t="shared" si="13"/>
        <v>3303767</v>
      </c>
      <c r="L31" s="16"/>
    </row>
    <row r="32" spans="1:12" ht="18" hidden="1" customHeight="1">
      <c r="A32" s="7" t="s">
        <v>5</v>
      </c>
      <c r="B32" s="53" t="s">
        <v>35</v>
      </c>
      <c r="C32" s="78">
        <v>2803660.5</v>
      </c>
      <c r="D32" s="79">
        <v>3064074</v>
      </c>
      <c r="E32" s="80">
        <v>3201241</v>
      </c>
      <c r="F32" s="78"/>
      <c r="G32" s="79"/>
      <c r="H32" s="80"/>
      <c r="I32" s="78">
        <f t="shared" ref="I32:K34" si="14">C32+F32</f>
        <v>2803660.5</v>
      </c>
      <c r="J32" s="79">
        <f t="shared" si="14"/>
        <v>3064074</v>
      </c>
      <c r="K32" s="80">
        <f t="shared" si="14"/>
        <v>3201241</v>
      </c>
      <c r="L32" s="16"/>
    </row>
    <row r="33" spans="1:12" ht="29.25" hidden="1" customHeight="1">
      <c r="A33" s="7" t="s">
        <v>21</v>
      </c>
      <c r="B33" s="53" t="s">
        <v>33</v>
      </c>
      <c r="C33" s="78">
        <v>80325</v>
      </c>
      <c r="D33" s="79">
        <v>69897</v>
      </c>
      <c r="E33" s="80">
        <v>58452</v>
      </c>
      <c r="F33" s="78"/>
      <c r="G33" s="79"/>
      <c r="H33" s="80"/>
      <c r="I33" s="78">
        <f t="shared" si="14"/>
        <v>80325</v>
      </c>
      <c r="J33" s="79">
        <f t="shared" si="14"/>
        <v>69897</v>
      </c>
      <c r="K33" s="80">
        <f t="shared" si="14"/>
        <v>58452</v>
      </c>
      <c r="L33" s="16"/>
    </row>
    <row r="34" spans="1:12" ht="27.75" hidden="1" customHeight="1">
      <c r="A34" s="7" t="s">
        <v>12</v>
      </c>
      <c r="B34" s="53" t="s">
        <v>36</v>
      </c>
      <c r="C34" s="78">
        <v>47868.5</v>
      </c>
      <c r="D34" s="79">
        <v>45859.5</v>
      </c>
      <c r="E34" s="80">
        <v>44074</v>
      </c>
      <c r="F34" s="78"/>
      <c r="G34" s="79"/>
      <c r="H34" s="80"/>
      <c r="I34" s="78">
        <f t="shared" si="14"/>
        <v>47868.5</v>
      </c>
      <c r="J34" s="79">
        <f t="shared" si="14"/>
        <v>45859.5</v>
      </c>
      <c r="K34" s="80">
        <f t="shared" si="14"/>
        <v>44074</v>
      </c>
      <c r="L34" s="16"/>
    </row>
    <row r="35" spans="1:12" ht="15" hidden="1" customHeight="1">
      <c r="A35" s="7"/>
      <c r="B35" s="53"/>
      <c r="C35" s="78"/>
      <c r="D35" s="79"/>
      <c r="E35" s="80"/>
      <c r="F35" s="78"/>
      <c r="G35" s="79"/>
      <c r="H35" s="80"/>
      <c r="I35" s="78"/>
      <c r="J35" s="79"/>
      <c r="K35" s="80"/>
      <c r="L35" s="16"/>
    </row>
    <row r="36" spans="1:12" ht="19.5" hidden="1" customHeight="1">
      <c r="A36" s="140" t="s">
        <v>56</v>
      </c>
      <c r="B36" s="53" t="s">
        <v>37</v>
      </c>
      <c r="C36" s="78">
        <f>SUM(C37:C38)</f>
        <v>161162.5</v>
      </c>
      <c r="D36" s="79">
        <f t="shared" ref="D36:E36" si="15">SUM(D37:D38)</f>
        <v>166145.29999999999</v>
      </c>
      <c r="E36" s="80">
        <f t="shared" si="15"/>
        <v>165935.1</v>
      </c>
      <c r="F36" s="78">
        <f>SUM(F37:F38)</f>
        <v>0</v>
      </c>
      <c r="G36" s="79">
        <f t="shared" ref="G36:H36" si="16">SUM(G37:G38)</f>
        <v>0</v>
      </c>
      <c r="H36" s="80">
        <f t="shared" si="16"/>
        <v>0</v>
      </c>
      <c r="I36" s="78">
        <f>SUM(I37:I38)</f>
        <v>161162.5</v>
      </c>
      <c r="J36" s="79">
        <f t="shared" ref="J36:K36" si="17">SUM(J37:J38)</f>
        <v>166145.29999999999</v>
      </c>
      <c r="K36" s="80">
        <f t="shared" si="17"/>
        <v>165935.1</v>
      </c>
      <c r="L36" s="16"/>
    </row>
    <row r="37" spans="1:12" ht="54" hidden="1" customHeight="1">
      <c r="A37" s="7" t="s">
        <v>78</v>
      </c>
      <c r="B37" s="53" t="s">
        <v>72</v>
      </c>
      <c r="C37" s="78">
        <v>4642.8999999999996</v>
      </c>
      <c r="D37" s="79">
        <v>4411.3999999999996</v>
      </c>
      <c r="E37" s="80">
        <v>4359.6000000000004</v>
      </c>
      <c r="F37" s="78"/>
      <c r="G37" s="79"/>
      <c r="H37" s="80"/>
      <c r="I37" s="78">
        <f t="shared" ref="I37:K38" si="18">C37+F37</f>
        <v>4642.8999999999996</v>
      </c>
      <c r="J37" s="79">
        <f t="shared" si="18"/>
        <v>4411.3999999999996</v>
      </c>
      <c r="K37" s="80">
        <f t="shared" si="18"/>
        <v>4359.6000000000004</v>
      </c>
      <c r="L37" s="16"/>
    </row>
    <row r="38" spans="1:12" ht="29.25" hidden="1" customHeight="1">
      <c r="A38" s="7" t="s">
        <v>17</v>
      </c>
      <c r="B38" s="53" t="s">
        <v>38</v>
      </c>
      <c r="C38" s="78">
        <v>156519.6</v>
      </c>
      <c r="D38" s="79">
        <v>161733.9</v>
      </c>
      <c r="E38" s="80">
        <v>161575.5</v>
      </c>
      <c r="F38" s="78"/>
      <c r="G38" s="79"/>
      <c r="H38" s="80"/>
      <c r="I38" s="78">
        <f t="shared" si="18"/>
        <v>156519.6</v>
      </c>
      <c r="J38" s="79">
        <f t="shared" si="18"/>
        <v>161733.9</v>
      </c>
      <c r="K38" s="80">
        <f t="shared" si="18"/>
        <v>161575.5</v>
      </c>
      <c r="L38" s="16"/>
    </row>
    <row r="39" spans="1:12" ht="15.75" hidden="1" customHeight="1">
      <c r="A39" s="7"/>
      <c r="B39" s="53"/>
      <c r="C39" s="78"/>
      <c r="D39" s="79"/>
      <c r="E39" s="80"/>
      <c r="F39" s="78"/>
      <c r="G39" s="79"/>
      <c r="H39" s="80"/>
      <c r="I39" s="78"/>
      <c r="J39" s="79"/>
      <c r="K39" s="80"/>
      <c r="L39" s="16"/>
    </row>
    <row r="40" spans="1:12" ht="32.25" hidden="1" customHeight="1">
      <c r="A40" s="139" t="s">
        <v>13</v>
      </c>
      <c r="B40" s="53" t="s">
        <v>39</v>
      </c>
      <c r="C40" s="78">
        <f>SUM(C41:C45)</f>
        <v>33414.199999999997</v>
      </c>
      <c r="D40" s="79">
        <f t="shared" ref="D40:E40" si="19">SUM(D41:D45)</f>
        <v>37535.699999999997</v>
      </c>
      <c r="E40" s="80">
        <f t="shared" si="19"/>
        <v>36478.9</v>
      </c>
      <c r="F40" s="78">
        <f>SUM(F41:F45)</f>
        <v>0</v>
      </c>
      <c r="G40" s="79">
        <f t="shared" ref="G40:H40" si="20">SUM(G41:G45)</f>
        <v>0</v>
      </c>
      <c r="H40" s="80">
        <f t="shared" si="20"/>
        <v>0</v>
      </c>
      <c r="I40" s="78">
        <f>SUM(I41:I45)</f>
        <v>33414.199999999997</v>
      </c>
      <c r="J40" s="79">
        <f t="shared" ref="J40:K40" si="21">SUM(J41:J45)</f>
        <v>37535.699999999997</v>
      </c>
      <c r="K40" s="80">
        <f t="shared" si="21"/>
        <v>36478.9</v>
      </c>
      <c r="L40" s="16"/>
    </row>
    <row r="41" spans="1:12" ht="54.75" hidden="1" customHeight="1">
      <c r="A41" s="7" t="s">
        <v>53</v>
      </c>
      <c r="B41" s="53" t="s">
        <v>40</v>
      </c>
      <c r="C41" s="78">
        <v>14153</v>
      </c>
      <c r="D41" s="79">
        <v>17637</v>
      </c>
      <c r="E41" s="80">
        <v>15896</v>
      </c>
      <c r="F41" s="78"/>
      <c r="G41" s="79"/>
      <c r="H41" s="80"/>
      <c r="I41" s="78">
        <f t="shared" ref="I41:K45" si="22">C41+F41</f>
        <v>14153</v>
      </c>
      <c r="J41" s="79">
        <f t="shared" si="22"/>
        <v>17637</v>
      </c>
      <c r="K41" s="80">
        <f t="shared" si="22"/>
        <v>15896</v>
      </c>
      <c r="L41" s="16"/>
    </row>
    <row r="42" spans="1:12" ht="25.5" hidden="1" customHeight="1">
      <c r="A42" s="7" t="s">
        <v>61</v>
      </c>
      <c r="B42" s="53" t="s">
        <v>62</v>
      </c>
      <c r="C42" s="78">
        <v>711.5</v>
      </c>
      <c r="D42" s="79">
        <v>711.5</v>
      </c>
      <c r="E42" s="80">
        <v>711.5</v>
      </c>
      <c r="F42" s="78"/>
      <c r="G42" s="79"/>
      <c r="H42" s="80"/>
      <c r="I42" s="78">
        <f t="shared" si="22"/>
        <v>711.5</v>
      </c>
      <c r="J42" s="79">
        <f t="shared" si="22"/>
        <v>711.5</v>
      </c>
      <c r="K42" s="80">
        <f t="shared" si="22"/>
        <v>711.5</v>
      </c>
      <c r="L42" s="16"/>
    </row>
    <row r="43" spans="1:12" ht="67.5" hidden="1" customHeight="1">
      <c r="A43" s="7" t="s">
        <v>60</v>
      </c>
      <c r="B43" s="53" t="s">
        <v>41</v>
      </c>
      <c r="C43" s="78">
        <v>13488.699999999999</v>
      </c>
      <c r="D43" s="79">
        <v>13898.2</v>
      </c>
      <c r="E43" s="80">
        <v>14306.4</v>
      </c>
      <c r="F43" s="78"/>
      <c r="G43" s="79"/>
      <c r="H43" s="80"/>
      <c r="I43" s="78">
        <f t="shared" si="22"/>
        <v>13488.699999999999</v>
      </c>
      <c r="J43" s="79">
        <f t="shared" si="22"/>
        <v>13898.2</v>
      </c>
      <c r="K43" s="80">
        <f t="shared" si="22"/>
        <v>14306.4</v>
      </c>
      <c r="L43" s="16"/>
    </row>
    <row r="44" spans="1:12" ht="21" hidden="1" customHeight="1">
      <c r="A44" s="7" t="s">
        <v>14</v>
      </c>
      <c r="B44" s="53" t="s">
        <v>42</v>
      </c>
      <c r="C44" s="78">
        <v>4061</v>
      </c>
      <c r="D44" s="79">
        <v>4289</v>
      </c>
      <c r="E44" s="80">
        <v>4565</v>
      </c>
      <c r="F44" s="78"/>
      <c r="G44" s="79"/>
      <c r="H44" s="80"/>
      <c r="I44" s="78">
        <f t="shared" si="22"/>
        <v>4061</v>
      </c>
      <c r="J44" s="79">
        <f t="shared" si="22"/>
        <v>4289</v>
      </c>
      <c r="K44" s="80">
        <f t="shared" si="22"/>
        <v>4565</v>
      </c>
      <c r="L44" s="16"/>
    </row>
    <row r="45" spans="1:12" ht="65.25" hidden="1" customHeight="1">
      <c r="A45" s="37" t="s">
        <v>80</v>
      </c>
      <c r="B45" s="53" t="s">
        <v>77</v>
      </c>
      <c r="C45" s="78">
        <v>1000</v>
      </c>
      <c r="D45" s="79">
        <v>1000</v>
      </c>
      <c r="E45" s="80">
        <v>1000</v>
      </c>
      <c r="F45" s="78"/>
      <c r="G45" s="79"/>
      <c r="H45" s="80"/>
      <c r="I45" s="78">
        <f t="shared" si="22"/>
        <v>1000</v>
      </c>
      <c r="J45" s="79">
        <f t="shared" si="22"/>
        <v>1000</v>
      </c>
      <c r="K45" s="80">
        <f t="shared" si="22"/>
        <v>1000</v>
      </c>
      <c r="L45" s="16"/>
    </row>
    <row r="46" spans="1:12" ht="12.75" hidden="1" customHeight="1">
      <c r="A46" s="37"/>
      <c r="B46" s="53"/>
      <c r="C46" s="78"/>
      <c r="D46" s="79"/>
      <c r="E46" s="80"/>
      <c r="F46" s="78"/>
      <c r="G46" s="79"/>
      <c r="H46" s="80"/>
      <c r="I46" s="78"/>
      <c r="J46" s="79"/>
      <c r="K46" s="80"/>
      <c r="L46" s="16"/>
    </row>
    <row r="47" spans="1:12" ht="19.5" hidden="1" customHeight="1">
      <c r="A47" s="140" t="s">
        <v>19</v>
      </c>
      <c r="B47" s="53" t="s">
        <v>43</v>
      </c>
      <c r="C47" s="78">
        <f>SUM(C48:C50)</f>
        <v>1060091.3999999999</v>
      </c>
      <c r="D47" s="79">
        <f t="shared" ref="D47:E47" si="23">SUM(D48:D50)</f>
        <v>1101150.7</v>
      </c>
      <c r="E47" s="80">
        <f t="shared" si="23"/>
        <v>1147334.2</v>
      </c>
      <c r="F47" s="78">
        <f>SUM(F48:F50)</f>
        <v>0</v>
      </c>
      <c r="G47" s="79">
        <f t="shared" ref="G47:H47" si="24">SUM(G48:G50)</f>
        <v>0</v>
      </c>
      <c r="H47" s="80">
        <f t="shared" si="24"/>
        <v>0</v>
      </c>
      <c r="I47" s="78">
        <f>SUM(I48:I50)</f>
        <v>1060091.3999999999</v>
      </c>
      <c r="J47" s="79">
        <f t="shared" ref="J47:K47" si="25">SUM(J48:J50)</f>
        <v>1101150.7</v>
      </c>
      <c r="K47" s="80">
        <f t="shared" si="25"/>
        <v>1147334.2</v>
      </c>
      <c r="L47" s="16"/>
    </row>
    <row r="48" spans="1:12" ht="19.5" hidden="1" customHeight="1">
      <c r="A48" s="7" t="s">
        <v>7</v>
      </c>
      <c r="B48" s="53" t="s">
        <v>44</v>
      </c>
      <c r="C48" s="78">
        <v>40550.299999999981</v>
      </c>
      <c r="D48" s="79">
        <v>40706.199999999997</v>
      </c>
      <c r="E48" s="80">
        <v>40706.199999999997</v>
      </c>
      <c r="F48" s="78"/>
      <c r="G48" s="79"/>
      <c r="H48" s="80"/>
      <c r="I48" s="78">
        <f t="shared" ref="I48:K50" si="26">C48+F48</f>
        <v>40550.299999999981</v>
      </c>
      <c r="J48" s="79">
        <f t="shared" si="26"/>
        <v>40706.199999999997</v>
      </c>
      <c r="K48" s="80">
        <f t="shared" si="26"/>
        <v>40706.199999999997</v>
      </c>
      <c r="L48" s="16"/>
    </row>
    <row r="49" spans="1:12" ht="18" hidden="1" customHeight="1">
      <c r="A49" s="7" t="s">
        <v>16</v>
      </c>
      <c r="B49" s="53" t="s">
        <v>140</v>
      </c>
      <c r="C49" s="78">
        <v>11006</v>
      </c>
      <c r="D49" s="79">
        <v>12608</v>
      </c>
      <c r="E49" s="80">
        <v>11927</v>
      </c>
      <c r="F49" s="78"/>
      <c r="G49" s="79"/>
      <c r="H49" s="80"/>
      <c r="I49" s="78">
        <f t="shared" si="26"/>
        <v>11006</v>
      </c>
      <c r="J49" s="79">
        <f t="shared" si="26"/>
        <v>12608</v>
      </c>
      <c r="K49" s="80">
        <f t="shared" si="26"/>
        <v>11927</v>
      </c>
      <c r="L49" s="16"/>
    </row>
    <row r="50" spans="1:12" ht="18.75" hidden="1" customHeight="1">
      <c r="A50" s="7" t="s">
        <v>52</v>
      </c>
      <c r="B50" s="53" t="s">
        <v>45</v>
      </c>
      <c r="C50" s="78">
        <v>1008535.1</v>
      </c>
      <c r="D50" s="79">
        <v>1047836.5</v>
      </c>
      <c r="E50" s="80">
        <v>1094701</v>
      </c>
      <c r="F50" s="78"/>
      <c r="G50" s="79"/>
      <c r="H50" s="80"/>
      <c r="I50" s="78">
        <f t="shared" si="26"/>
        <v>1008535.1</v>
      </c>
      <c r="J50" s="79">
        <f t="shared" si="26"/>
        <v>1047836.5</v>
      </c>
      <c r="K50" s="80">
        <f t="shared" si="26"/>
        <v>1094701</v>
      </c>
      <c r="L50" s="16"/>
    </row>
    <row r="51" spans="1:12" ht="13.5" hidden="1" customHeight="1">
      <c r="A51" s="7"/>
      <c r="B51" s="53"/>
      <c r="C51" s="78"/>
      <c r="D51" s="79"/>
      <c r="E51" s="80"/>
      <c r="F51" s="78"/>
      <c r="G51" s="79"/>
      <c r="H51" s="80"/>
      <c r="I51" s="78"/>
      <c r="J51" s="79"/>
      <c r="K51" s="80"/>
      <c r="L51" s="16"/>
    </row>
    <row r="52" spans="1:12" ht="30" hidden="1" customHeight="1">
      <c r="A52" s="140" t="s">
        <v>141</v>
      </c>
      <c r="B52" s="53" t="s">
        <v>46</v>
      </c>
      <c r="C52" s="78">
        <f>SUM(C53:C54)</f>
        <v>74879.600000000006</v>
      </c>
      <c r="D52" s="79">
        <f t="shared" ref="D52:E52" si="27">SUM(D53:D54)</f>
        <v>64472.000000000007</v>
      </c>
      <c r="E52" s="80">
        <f t="shared" si="27"/>
        <v>61215.799999999996</v>
      </c>
      <c r="F52" s="78">
        <f>SUM(F53:F54)</f>
        <v>0</v>
      </c>
      <c r="G52" s="79">
        <f t="shared" ref="G52:H52" si="28">SUM(G53:G54)</f>
        <v>0</v>
      </c>
      <c r="H52" s="80">
        <f t="shared" si="28"/>
        <v>0</v>
      </c>
      <c r="I52" s="78">
        <f>SUM(I53:I54)</f>
        <v>74879.600000000006</v>
      </c>
      <c r="J52" s="79">
        <f t="shared" ref="J52:K52" si="29">SUM(J53:J54)</f>
        <v>64472.000000000007</v>
      </c>
      <c r="K52" s="80">
        <f t="shared" si="29"/>
        <v>61215.799999999996</v>
      </c>
      <c r="L52" s="16"/>
    </row>
    <row r="53" spans="1:12" ht="19.5" hidden="1" customHeight="1">
      <c r="A53" s="7" t="s">
        <v>63</v>
      </c>
      <c r="B53" s="53" t="s">
        <v>64</v>
      </c>
      <c r="C53" s="78">
        <v>2307</v>
      </c>
      <c r="D53" s="79">
        <v>2340.4</v>
      </c>
      <c r="E53" s="80">
        <v>2374.1</v>
      </c>
      <c r="F53" s="78"/>
      <c r="G53" s="79"/>
      <c r="H53" s="80"/>
      <c r="I53" s="78">
        <f t="shared" ref="I53:K54" si="30">C53+F53</f>
        <v>2307</v>
      </c>
      <c r="J53" s="79">
        <f t="shared" si="30"/>
        <v>2340.4</v>
      </c>
      <c r="K53" s="80">
        <f t="shared" si="30"/>
        <v>2374.1</v>
      </c>
      <c r="L53" s="16"/>
    </row>
    <row r="54" spans="1:12" ht="18" hidden="1" customHeight="1">
      <c r="A54" s="7" t="s">
        <v>67</v>
      </c>
      <c r="B54" s="53" t="s">
        <v>70</v>
      </c>
      <c r="C54" s="78">
        <v>72572.600000000006</v>
      </c>
      <c r="D54" s="79">
        <v>62131.600000000006</v>
      </c>
      <c r="E54" s="80">
        <v>58841.7</v>
      </c>
      <c r="F54" s="78"/>
      <c r="G54" s="79"/>
      <c r="H54" s="80"/>
      <c r="I54" s="78">
        <f t="shared" si="30"/>
        <v>72572.600000000006</v>
      </c>
      <c r="J54" s="79">
        <f t="shared" si="30"/>
        <v>62131.600000000006</v>
      </c>
      <c r="K54" s="80">
        <f t="shared" si="30"/>
        <v>58841.7</v>
      </c>
      <c r="L54" s="16"/>
    </row>
    <row r="55" spans="1:12" ht="15" hidden="1" customHeight="1">
      <c r="A55" s="7"/>
      <c r="B55" s="53"/>
      <c r="C55" s="78"/>
      <c r="D55" s="79"/>
      <c r="E55" s="80"/>
      <c r="F55" s="78"/>
      <c r="G55" s="79"/>
      <c r="H55" s="80"/>
      <c r="I55" s="78"/>
      <c r="J55" s="79"/>
      <c r="K55" s="80"/>
      <c r="L55" s="16"/>
    </row>
    <row r="56" spans="1:12" ht="29.25" hidden="1" customHeight="1">
      <c r="A56" s="140" t="s">
        <v>20</v>
      </c>
      <c r="B56" s="53" t="s">
        <v>47</v>
      </c>
      <c r="C56" s="78">
        <f t="shared" ref="C56:J56" si="31">C57</f>
        <v>200</v>
      </c>
      <c r="D56" s="79">
        <f t="shared" si="31"/>
        <v>200</v>
      </c>
      <c r="E56" s="80">
        <f>E57</f>
        <v>200</v>
      </c>
      <c r="F56" s="78">
        <f t="shared" si="31"/>
        <v>0</v>
      </c>
      <c r="G56" s="79">
        <f t="shared" si="31"/>
        <v>0</v>
      </c>
      <c r="H56" s="80">
        <f>H57</f>
        <v>0</v>
      </c>
      <c r="I56" s="78">
        <f t="shared" si="31"/>
        <v>200</v>
      </c>
      <c r="J56" s="79">
        <f t="shared" si="31"/>
        <v>200</v>
      </c>
      <c r="K56" s="80">
        <f>K57</f>
        <v>200</v>
      </c>
      <c r="L56" s="16"/>
    </row>
    <row r="57" spans="1:12" ht="29.25" hidden="1" customHeight="1">
      <c r="A57" s="7" t="s">
        <v>79</v>
      </c>
      <c r="B57" s="53" t="s">
        <v>55</v>
      </c>
      <c r="C57" s="78">
        <v>200</v>
      </c>
      <c r="D57" s="79">
        <v>200</v>
      </c>
      <c r="E57" s="80">
        <v>200</v>
      </c>
      <c r="F57" s="78"/>
      <c r="G57" s="79"/>
      <c r="H57" s="80"/>
      <c r="I57" s="78">
        <f>C57+F57</f>
        <v>200</v>
      </c>
      <c r="J57" s="79">
        <f>D57+G57</f>
        <v>200</v>
      </c>
      <c r="K57" s="80">
        <f>E57+H57</f>
        <v>200</v>
      </c>
      <c r="L57" s="16"/>
    </row>
    <row r="58" spans="1:12" ht="14.25" hidden="1" customHeight="1">
      <c r="A58" s="7"/>
      <c r="B58" s="53"/>
      <c r="C58" s="78"/>
      <c r="D58" s="79"/>
      <c r="E58" s="80"/>
      <c r="F58" s="78"/>
      <c r="G58" s="79"/>
      <c r="H58" s="80"/>
      <c r="I58" s="78"/>
      <c r="J58" s="79"/>
      <c r="K58" s="80"/>
      <c r="L58" s="16"/>
    </row>
    <row r="59" spans="1:12" ht="20.25" hidden="1" customHeight="1">
      <c r="A59" s="140" t="s">
        <v>8</v>
      </c>
      <c r="B59" s="53" t="s">
        <v>48</v>
      </c>
      <c r="C59" s="78">
        <f t="shared" ref="C59:D59" si="32">C60</f>
        <v>123.4</v>
      </c>
      <c r="D59" s="79">
        <f t="shared" si="32"/>
        <v>123.4</v>
      </c>
      <c r="E59" s="80">
        <f>E60</f>
        <v>123.4</v>
      </c>
      <c r="F59" s="78">
        <f t="shared" ref="F59:G59" si="33">F60</f>
        <v>0</v>
      </c>
      <c r="G59" s="79">
        <f t="shared" si="33"/>
        <v>0</v>
      </c>
      <c r="H59" s="80">
        <f>H60</f>
        <v>0</v>
      </c>
      <c r="I59" s="78">
        <f t="shared" ref="I59:J59" si="34">I60</f>
        <v>123.4</v>
      </c>
      <c r="J59" s="79">
        <f t="shared" si="34"/>
        <v>123.4</v>
      </c>
      <c r="K59" s="80">
        <f>K60</f>
        <v>123.4</v>
      </c>
      <c r="L59" s="16"/>
    </row>
    <row r="60" spans="1:12" ht="54" hidden="1" customHeight="1">
      <c r="A60" s="7" t="s">
        <v>74</v>
      </c>
      <c r="B60" s="53" t="s">
        <v>73</v>
      </c>
      <c r="C60" s="78">
        <v>123.4</v>
      </c>
      <c r="D60" s="79">
        <v>123.4</v>
      </c>
      <c r="E60" s="80">
        <v>123.4</v>
      </c>
      <c r="F60" s="78"/>
      <c r="G60" s="79"/>
      <c r="H60" s="80"/>
      <c r="I60" s="78">
        <f>C60+F60</f>
        <v>123.4</v>
      </c>
      <c r="J60" s="79">
        <f>D60+G60</f>
        <v>123.4</v>
      </c>
      <c r="K60" s="80">
        <f>E60+H60</f>
        <v>123.4</v>
      </c>
      <c r="L60" s="16"/>
    </row>
    <row r="61" spans="1:12" ht="15" hidden="1" customHeight="1">
      <c r="A61" s="7"/>
      <c r="B61" s="53"/>
      <c r="C61" s="78"/>
      <c r="D61" s="79"/>
      <c r="E61" s="80"/>
      <c r="F61" s="78"/>
      <c r="G61" s="79"/>
      <c r="H61" s="80"/>
      <c r="I61" s="78"/>
      <c r="J61" s="79"/>
      <c r="K61" s="80"/>
      <c r="L61" s="16"/>
    </row>
    <row r="62" spans="1:12" ht="19.5" hidden="1" customHeight="1">
      <c r="A62" s="140" t="s">
        <v>15</v>
      </c>
      <c r="B62" s="53" t="s">
        <v>49</v>
      </c>
      <c r="C62" s="78">
        <f>SUM(C63:C66)</f>
        <v>341174.3</v>
      </c>
      <c r="D62" s="79">
        <f t="shared" ref="D62:E62" si="35">SUM(D63:D66)</f>
        <v>341411.5</v>
      </c>
      <c r="E62" s="80">
        <f t="shared" si="35"/>
        <v>341273.29999999993</v>
      </c>
      <c r="F62" s="78">
        <f>SUM(F63:F66)</f>
        <v>0</v>
      </c>
      <c r="G62" s="79">
        <f t="shared" ref="G62:H62" si="36">SUM(G63:G66)</f>
        <v>0</v>
      </c>
      <c r="H62" s="80">
        <f t="shared" si="36"/>
        <v>0</v>
      </c>
      <c r="I62" s="78">
        <f>SUM(I63:I66)</f>
        <v>341174.3</v>
      </c>
      <c r="J62" s="79">
        <f t="shared" ref="J62:K62" si="37">SUM(J63:J66)</f>
        <v>341411.5</v>
      </c>
      <c r="K62" s="80">
        <f t="shared" si="37"/>
        <v>341273.29999999993</v>
      </c>
      <c r="L62" s="16"/>
    </row>
    <row r="63" spans="1:12" ht="32.25" hidden="1" customHeight="1">
      <c r="A63" s="7" t="s">
        <v>282</v>
      </c>
      <c r="B63" s="54" t="s">
        <v>263</v>
      </c>
      <c r="C63" s="78">
        <v>319424.8</v>
      </c>
      <c r="D63" s="79">
        <v>319535.8</v>
      </c>
      <c r="E63" s="80">
        <v>319290.09999999992</v>
      </c>
      <c r="F63" s="78"/>
      <c r="G63" s="79"/>
      <c r="H63" s="80"/>
      <c r="I63" s="78">
        <f t="shared" ref="I63:K66" si="38">C63+F63</f>
        <v>319424.8</v>
      </c>
      <c r="J63" s="79">
        <f t="shared" si="38"/>
        <v>319535.8</v>
      </c>
      <c r="K63" s="80">
        <f t="shared" si="38"/>
        <v>319290.09999999992</v>
      </c>
      <c r="L63" s="16"/>
    </row>
    <row r="64" spans="1:12" ht="78.75" hidden="1" customHeight="1">
      <c r="A64" s="7" t="s">
        <v>260</v>
      </c>
      <c r="B64" s="53" t="s">
        <v>264</v>
      </c>
      <c r="C64" s="78">
        <v>4464.6000000000004</v>
      </c>
      <c r="D64" s="79">
        <v>4594.9000000000005</v>
      </c>
      <c r="E64" s="80">
        <v>4704</v>
      </c>
      <c r="F64" s="78"/>
      <c r="G64" s="79"/>
      <c r="H64" s="80"/>
      <c r="I64" s="78">
        <f t="shared" si="38"/>
        <v>4464.6000000000004</v>
      </c>
      <c r="J64" s="79">
        <f t="shared" si="38"/>
        <v>4594.9000000000005</v>
      </c>
      <c r="K64" s="80">
        <f t="shared" si="38"/>
        <v>4704</v>
      </c>
      <c r="L64" s="16"/>
    </row>
    <row r="65" spans="1:12" ht="20.25" hidden="1" customHeight="1">
      <c r="A65" s="7" t="s">
        <v>261</v>
      </c>
      <c r="B65" s="53" t="s">
        <v>283</v>
      </c>
      <c r="C65" s="78">
        <v>284.89999999999998</v>
      </c>
      <c r="D65" s="79">
        <v>280.8</v>
      </c>
      <c r="E65" s="80">
        <v>279.2</v>
      </c>
      <c r="F65" s="78"/>
      <c r="G65" s="79"/>
      <c r="H65" s="80"/>
      <c r="I65" s="78">
        <f t="shared" si="38"/>
        <v>284.89999999999998</v>
      </c>
      <c r="J65" s="79">
        <f t="shared" si="38"/>
        <v>280.8</v>
      </c>
      <c r="K65" s="80">
        <f t="shared" si="38"/>
        <v>279.2</v>
      </c>
      <c r="L65" s="16"/>
    </row>
    <row r="66" spans="1:12" ht="19.5" hidden="1" customHeight="1">
      <c r="A66" s="7" t="s">
        <v>262</v>
      </c>
      <c r="B66" s="53" t="s">
        <v>265</v>
      </c>
      <c r="C66" s="78">
        <v>17000</v>
      </c>
      <c r="D66" s="79">
        <v>17000</v>
      </c>
      <c r="E66" s="80">
        <v>17000</v>
      </c>
      <c r="F66" s="78"/>
      <c r="G66" s="79"/>
      <c r="H66" s="80"/>
      <c r="I66" s="78">
        <f t="shared" si="38"/>
        <v>17000</v>
      </c>
      <c r="J66" s="79">
        <f t="shared" si="38"/>
        <v>17000</v>
      </c>
      <c r="K66" s="80">
        <f t="shared" si="38"/>
        <v>17000</v>
      </c>
      <c r="L66" s="16"/>
    </row>
    <row r="67" spans="1:12" ht="14.25" hidden="1" customHeight="1">
      <c r="A67" s="7"/>
      <c r="B67" s="53"/>
      <c r="C67" s="78"/>
      <c r="D67" s="79"/>
      <c r="E67" s="80"/>
      <c r="F67" s="78"/>
      <c r="G67" s="79"/>
      <c r="H67" s="80"/>
      <c r="I67" s="78"/>
      <c r="J67" s="79"/>
      <c r="K67" s="80"/>
      <c r="L67" s="16"/>
    </row>
    <row r="68" spans="1:12" ht="18" customHeight="1">
      <c r="A68" s="33" t="s">
        <v>270</v>
      </c>
      <c r="B68" s="55" t="s">
        <v>271</v>
      </c>
      <c r="C68" s="84">
        <f t="shared" ref="C68:K68" si="39">C70+C185+C189</f>
        <v>28583493.699999999</v>
      </c>
      <c r="D68" s="85">
        <f t="shared" si="39"/>
        <v>27777986.5</v>
      </c>
      <c r="E68" s="86">
        <f t="shared" si="39"/>
        <v>28591690.499999996</v>
      </c>
      <c r="F68" s="84">
        <f t="shared" si="39"/>
        <v>1039102.7999999996</v>
      </c>
      <c r="G68" s="85">
        <f t="shared" si="39"/>
        <v>-6947797.7999999998</v>
      </c>
      <c r="H68" s="86">
        <f t="shared" si="39"/>
        <v>-6383356.1999999993</v>
      </c>
      <c r="I68" s="84">
        <f t="shared" si="39"/>
        <v>29622596.500000004</v>
      </c>
      <c r="J68" s="85">
        <f t="shared" si="39"/>
        <v>20830188.700000003</v>
      </c>
      <c r="K68" s="86">
        <f t="shared" si="39"/>
        <v>22208334.300000001</v>
      </c>
      <c r="L68" s="16"/>
    </row>
    <row r="69" spans="1:12" ht="15" customHeight="1">
      <c r="A69" s="7"/>
      <c r="B69" s="53"/>
      <c r="C69" s="78"/>
      <c r="D69" s="79"/>
      <c r="E69" s="80"/>
      <c r="F69" s="78"/>
      <c r="G69" s="79"/>
      <c r="H69" s="80"/>
      <c r="I69" s="78"/>
      <c r="J69" s="79"/>
      <c r="K69" s="80"/>
      <c r="L69" s="16"/>
    </row>
    <row r="70" spans="1:12" ht="28.5" customHeight="1">
      <c r="A70" s="141" t="s">
        <v>65</v>
      </c>
      <c r="B70" s="142" t="s">
        <v>57</v>
      </c>
      <c r="C70" s="143">
        <f t="shared" ref="C70:K70" si="40">C71+C76+C145+C169</f>
        <v>26004731.399999999</v>
      </c>
      <c r="D70" s="144">
        <f t="shared" si="40"/>
        <v>24984124.199999999</v>
      </c>
      <c r="E70" s="145">
        <f t="shared" si="40"/>
        <v>23074360.299999997</v>
      </c>
      <c r="F70" s="143">
        <f t="shared" si="40"/>
        <v>1039102.7999999996</v>
      </c>
      <c r="G70" s="144">
        <f t="shared" si="40"/>
        <v>-6947797.7999999998</v>
      </c>
      <c r="H70" s="145">
        <f t="shared" si="40"/>
        <v>-6383356.1999999993</v>
      </c>
      <c r="I70" s="143">
        <f t="shared" si="40"/>
        <v>27043834.200000003</v>
      </c>
      <c r="J70" s="144">
        <f t="shared" si="40"/>
        <v>18036326.400000002</v>
      </c>
      <c r="K70" s="145">
        <f t="shared" si="40"/>
        <v>16691004.100000001</v>
      </c>
      <c r="L70" s="133">
        <f>L71+L76+L145+L169+L189</f>
        <v>0</v>
      </c>
    </row>
    <row r="71" spans="1:12" ht="21" customHeight="1">
      <c r="A71" s="146" t="s">
        <v>75</v>
      </c>
      <c r="B71" s="147" t="s">
        <v>134</v>
      </c>
      <c r="C71" s="143">
        <f t="shared" ref="C71:K71" si="41">SUM(C72:C74)</f>
        <v>11503834</v>
      </c>
      <c r="D71" s="144">
        <f t="shared" si="41"/>
        <v>11468646</v>
      </c>
      <c r="E71" s="145">
        <f t="shared" si="41"/>
        <v>11472147</v>
      </c>
      <c r="F71" s="143">
        <f t="shared" si="41"/>
        <v>199567.59999999963</v>
      </c>
      <c r="G71" s="144">
        <f t="shared" si="41"/>
        <v>-6991995.5999999996</v>
      </c>
      <c r="H71" s="145">
        <f t="shared" si="41"/>
        <v>-6978022.5</v>
      </c>
      <c r="I71" s="143">
        <f t="shared" si="41"/>
        <v>11703401.6</v>
      </c>
      <c r="J71" s="144">
        <f t="shared" si="41"/>
        <v>4476650.4000000004</v>
      </c>
      <c r="K71" s="145">
        <f t="shared" si="41"/>
        <v>4494124.5</v>
      </c>
      <c r="L71" s="16"/>
    </row>
    <row r="72" spans="1:12" ht="40.9" customHeight="1">
      <c r="A72" s="17" t="s">
        <v>81</v>
      </c>
      <c r="B72" s="59" t="s">
        <v>98</v>
      </c>
      <c r="C72" s="78">
        <v>9629281</v>
      </c>
      <c r="D72" s="79">
        <v>9629281</v>
      </c>
      <c r="E72" s="80">
        <v>9629281</v>
      </c>
      <c r="F72" s="78">
        <f>I72-C72</f>
        <v>-72184.400000000373</v>
      </c>
      <c r="G72" s="79">
        <f t="shared" ref="G72:H74" si="42">J72-D72</f>
        <v>-5282588.5999999996</v>
      </c>
      <c r="H72" s="80">
        <f t="shared" si="42"/>
        <v>-5268615.5</v>
      </c>
      <c r="I72" s="78">
        <v>9557096.5999999996</v>
      </c>
      <c r="J72" s="79">
        <v>4346692.4000000004</v>
      </c>
      <c r="K72" s="80">
        <v>4360665.5</v>
      </c>
      <c r="L72" s="16"/>
    </row>
    <row r="73" spans="1:12" ht="42" customHeight="1">
      <c r="A73" s="17" t="s">
        <v>99</v>
      </c>
      <c r="B73" s="59" t="s">
        <v>100</v>
      </c>
      <c r="C73" s="78">
        <v>1709407</v>
      </c>
      <c r="D73" s="79">
        <v>1709407</v>
      </c>
      <c r="E73" s="80">
        <v>1709407</v>
      </c>
      <c r="F73" s="78">
        <f>I73-C73</f>
        <v>271752</v>
      </c>
      <c r="G73" s="79">
        <f t="shared" si="42"/>
        <v>-1709407</v>
      </c>
      <c r="H73" s="80">
        <f t="shared" si="42"/>
        <v>-1709407</v>
      </c>
      <c r="I73" s="78">
        <v>1981159</v>
      </c>
      <c r="J73" s="79">
        <v>0</v>
      </c>
      <c r="K73" s="80">
        <v>0</v>
      </c>
      <c r="L73" s="16"/>
    </row>
    <row r="74" spans="1:12" ht="44.25" customHeight="1">
      <c r="A74" s="17" t="s">
        <v>82</v>
      </c>
      <c r="B74" s="59" t="s">
        <v>101</v>
      </c>
      <c r="C74" s="78">
        <v>165146</v>
      </c>
      <c r="D74" s="79">
        <v>129958</v>
      </c>
      <c r="E74" s="80">
        <v>133459</v>
      </c>
      <c r="F74" s="78">
        <f>I74-C74</f>
        <v>0</v>
      </c>
      <c r="G74" s="79">
        <f t="shared" si="42"/>
        <v>0</v>
      </c>
      <c r="H74" s="80">
        <f t="shared" si="42"/>
        <v>0</v>
      </c>
      <c r="I74" s="78">
        <v>165146</v>
      </c>
      <c r="J74" s="79">
        <v>129958</v>
      </c>
      <c r="K74" s="80">
        <v>133459</v>
      </c>
      <c r="L74" s="16"/>
    </row>
    <row r="75" spans="1:12" ht="14.25" customHeight="1">
      <c r="A75" s="17"/>
      <c r="B75" s="59"/>
      <c r="C75" s="78"/>
      <c r="D75" s="79"/>
      <c r="E75" s="80"/>
      <c r="F75" s="78"/>
      <c r="G75" s="79"/>
      <c r="H75" s="80"/>
      <c r="I75" s="78"/>
      <c r="J75" s="79"/>
      <c r="K75" s="80"/>
      <c r="L75" s="16"/>
    </row>
    <row r="76" spans="1:12" ht="32.25" customHeight="1">
      <c r="A76" s="146" t="s">
        <v>71</v>
      </c>
      <c r="B76" s="142" t="s">
        <v>135</v>
      </c>
      <c r="C76" s="143">
        <f>SUM(C77:C143)</f>
        <v>8421223.4000000004</v>
      </c>
      <c r="D76" s="144">
        <f t="shared" ref="D76:K76" si="43">SUM(D77:D143)</f>
        <v>7957238.0000000009</v>
      </c>
      <c r="E76" s="145">
        <f t="shared" si="43"/>
        <v>6419989.7999999998</v>
      </c>
      <c r="F76" s="143">
        <f t="shared" si="43"/>
        <v>881292.50000000012</v>
      </c>
      <c r="G76" s="144">
        <f t="shared" si="43"/>
        <v>88333.000000000087</v>
      </c>
      <c r="H76" s="145">
        <f t="shared" si="43"/>
        <v>647806</v>
      </c>
      <c r="I76" s="143">
        <f t="shared" si="43"/>
        <v>9302515.9000000022</v>
      </c>
      <c r="J76" s="144">
        <f t="shared" si="43"/>
        <v>8045571.0000000028</v>
      </c>
      <c r="K76" s="145">
        <f t="shared" si="43"/>
        <v>7067795.8000000017</v>
      </c>
      <c r="L76" s="16"/>
    </row>
    <row r="77" spans="1:12" ht="41.45" customHeight="1">
      <c r="A77" s="17" t="s">
        <v>242</v>
      </c>
      <c r="B77" s="59" t="s">
        <v>243</v>
      </c>
      <c r="C77" s="148">
        <v>988659.1</v>
      </c>
      <c r="D77" s="149">
        <v>918411.2</v>
      </c>
      <c r="E77" s="150">
        <v>843036</v>
      </c>
      <c r="F77" s="148">
        <f t="shared" ref="F77:H92" si="44">I77-C77</f>
        <v>0</v>
      </c>
      <c r="G77" s="149">
        <f t="shared" si="44"/>
        <v>0</v>
      </c>
      <c r="H77" s="150">
        <f t="shared" si="44"/>
        <v>0</v>
      </c>
      <c r="I77" s="78">
        <v>988659.1</v>
      </c>
      <c r="J77" s="79">
        <v>918411.2</v>
      </c>
      <c r="K77" s="80">
        <v>843036</v>
      </c>
      <c r="L77" s="16"/>
    </row>
    <row r="78" spans="1:12" ht="54" customHeight="1">
      <c r="A78" s="17" t="s">
        <v>334</v>
      </c>
      <c r="B78" s="59" t="s">
        <v>320</v>
      </c>
      <c r="C78" s="148">
        <v>0</v>
      </c>
      <c r="D78" s="149">
        <v>0</v>
      </c>
      <c r="E78" s="150">
        <v>0</v>
      </c>
      <c r="F78" s="148">
        <f>I78-C78</f>
        <v>5440.3</v>
      </c>
      <c r="G78" s="149">
        <f t="shared" si="44"/>
        <v>0</v>
      </c>
      <c r="H78" s="150">
        <f t="shared" si="44"/>
        <v>0</v>
      </c>
      <c r="I78" s="78">
        <v>5440.3</v>
      </c>
      <c r="J78" s="79">
        <v>0</v>
      </c>
      <c r="K78" s="80">
        <v>0</v>
      </c>
      <c r="L78" s="151" t="s">
        <v>333</v>
      </c>
    </row>
    <row r="79" spans="1:12" ht="45" customHeight="1">
      <c r="A79" s="152" t="s">
        <v>275</v>
      </c>
      <c r="B79" s="153" t="s">
        <v>192</v>
      </c>
      <c r="C79" s="143">
        <v>17319.900000000001</v>
      </c>
      <c r="D79" s="144">
        <v>0</v>
      </c>
      <c r="E79" s="145">
        <v>0</v>
      </c>
      <c r="F79" s="143">
        <f t="shared" si="44"/>
        <v>0</v>
      </c>
      <c r="G79" s="144">
        <f t="shared" si="44"/>
        <v>0</v>
      </c>
      <c r="H79" s="145">
        <f t="shared" si="44"/>
        <v>0</v>
      </c>
      <c r="I79" s="78">
        <f>8096.9+9223</f>
        <v>17319.900000000001</v>
      </c>
      <c r="J79" s="79">
        <v>0</v>
      </c>
      <c r="K79" s="80">
        <v>0</v>
      </c>
      <c r="L79" s="16"/>
    </row>
    <row r="80" spans="1:12" ht="32.25" customHeight="1">
      <c r="A80" s="152" t="s">
        <v>133</v>
      </c>
      <c r="B80" s="154" t="s">
        <v>225</v>
      </c>
      <c r="C80" s="155">
        <v>12416.8</v>
      </c>
      <c r="D80" s="79">
        <v>0</v>
      </c>
      <c r="E80" s="80">
        <v>0</v>
      </c>
      <c r="F80" s="155">
        <f t="shared" si="44"/>
        <v>0</v>
      </c>
      <c r="G80" s="156">
        <f t="shared" si="44"/>
        <v>0</v>
      </c>
      <c r="H80" s="157">
        <f t="shared" si="44"/>
        <v>0</v>
      </c>
      <c r="I80" s="78">
        <v>12416.8</v>
      </c>
      <c r="J80" s="79">
        <v>0</v>
      </c>
      <c r="K80" s="80">
        <v>0</v>
      </c>
      <c r="L80" s="16"/>
    </row>
    <row r="81" spans="1:12" ht="40.5" customHeight="1">
      <c r="A81" s="152" t="s">
        <v>193</v>
      </c>
      <c r="B81" s="158" t="s">
        <v>194</v>
      </c>
      <c r="C81" s="78">
        <v>1069.0999999999999</v>
      </c>
      <c r="D81" s="79">
        <v>1069.0999999999999</v>
      </c>
      <c r="E81" s="80">
        <v>1069.0999999999999</v>
      </c>
      <c r="F81" s="78">
        <f t="shared" si="44"/>
        <v>-29.299999999999955</v>
      </c>
      <c r="G81" s="79">
        <f t="shared" si="44"/>
        <v>-29.299999999999955</v>
      </c>
      <c r="H81" s="80">
        <f t="shared" si="44"/>
        <v>-29.299999999999955</v>
      </c>
      <c r="I81" s="78">
        <v>1039.8</v>
      </c>
      <c r="J81" s="79">
        <v>1039.8</v>
      </c>
      <c r="K81" s="80">
        <v>1039.8</v>
      </c>
      <c r="L81" s="16"/>
    </row>
    <row r="82" spans="1:12" ht="55.5" customHeight="1">
      <c r="A82" s="152" t="s">
        <v>196</v>
      </c>
      <c r="B82" s="59" t="s">
        <v>195</v>
      </c>
      <c r="C82" s="78">
        <v>2850.5</v>
      </c>
      <c r="D82" s="79">
        <v>2850.5</v>
      </c>
      <c r="E82" s="80">
        <v>2844.5</v>
      </c>
      <c r="F82" s="78">
        <f t="shared" si="44"/>
        <v>0</v>
      </c>
      <c r="G82" s="79">
        <f t="shared" si="44"/>
        <v>0</v>
      </c>
      <c r="H82" s="80">
        <f t="shared" si="44"/>
        <v>0</v>
      </c>
      <c r="I82" s="78">
        <v>2850.5</v>
      </c>
      <c r="J82" s="79">
        <v>2850.5</v>
      </c>
      <c r="K82" s="80">
        <v>2844.5</v>
      </c>
      <c r="L82" s="16"/>
    </row>
    <row r="83" spans="1:12" ht="54.75" customHeight="1">
      <c r="A83" s="152" t="s">
        <v>83</v>
      </c>
      <c r="B83" s="59" t="s">
        <v>102</v>
      </c>
      <c r="C83" s="78">
        <v>92330</v>
      </c>
      <c r="D83" s="79">
        <v>92330</v>
      </c>
      <c r="E83" s="80">
        <v>92805.1</v>
      </c>
      <c r="F83" s="78">
        <f t="shared" si="44"/>
        <v>-517.89999999999418</v>
      </c>
      <c r="G83" s="79">
        <f t="shared" si="44"/>
        <v>10987.800000000003</v>
      </c>
      <c r="H83" s="80">
        <f t="shared" si="44"/>
        <v>11199.599999999991</v>
      </c>
      <c r="I83" s="78">
        <v>91812.1</v>
      </c>
      <c r="J83" s="79">
        <v>103317.8</v>
      </c>
      <c r="K83" s="80">
        <v>104004.7</v>
      </c>
      <c r="L83" s="16"/>
    </row>
    <row r="84" spans="1:12" ht="55.5" customHeight="1">
      <c r="A84" s="152" t="s">
        <v>182</v>
      </c>
      <c r="B84" s="59" t="s">
        <v>103</v>
      </c>
      <c r="C84" s="78">
        <v>630461.69999999995</v>
      </c>
      <c r="D84" s="79">
        <v>642962.6</v>
      </c>
      <c r="E84" s="80">
        <v>655741.19999999995</v>
      </c>
      <c r="F84" s="78">
        <f t="shared" si="44"/>
        <v>-23612.79999999993</v>
      </c>
      <c r="G84" s="79">
        <f t="shared" si="44"/>
        <v>-6111.5999999999767</v>
      </c>
      <c r="H84" s="80">
        <f t="shared" si="44"/>
        <v>-416.69999999995343</v>
      </c>
      <c r="I84" s="78">
        <v>606848.9</v>
      </c>
      <c r="J84" s="79">
        <v>636851</v>
      </c>
      <c r="K84" s="80">
        <v>655324.5</v>
      </c>
      <c r="L84" s="16"/>
    </row>
    <row r="85" spans="1:12" ht="69.75" customHeight="1">
      <c r="A85" s="152" t="s">
        <v>84</v>
      </c>
      <c r="B85" s="59" t="s">
        <v>104</v>
      </c>
      <c r="C85" s="78">
        <v>1080</v>
      </c>
      <c r="D85" s="79">
        <v>1080</v>
      </c>
      <c r="E85" s="80">
        <v>1080</v>
      </c>
      <c r="F85" s="78">
        <f t="shared" si="44"/>
        <v>0</v>
      </c>
      <c r="G85" s="79">
        <f t="shared" si="44"/>
        <v>0</v>
      </c>
      <c r="H85" s="80">
        <f t="shared" si="44"/>
        <v>0</v>
      </c>
      <c r="I85" s="78">
        <v>1080</v>
      </c>
      <c r="J85" s="79">
        <v>1080</v>
      </c>
      <c r="K85" s="80">
        <v>1080</v>
      </c>
      <c r="L85" s="16"/>
    </row>
    <row r="86" spans="1:12" s="20" customFormat="1" ht="53.45" customHeight="1">
      <c r="A86" s="159" t="s">
        <v>293</v>
      </c>
      <c r="B86" s="158" t="s">
        <v>197</v>
      </c>
      <c r="C86" s="78">
        <v>14647.6</v>
      </c>
      <c r="D86" s="79">
        <v>14647.6</v>
      </c>
      <c r="E86" s="80">
        <v>14846.4</v>
      </c>
      <c r="F86" s="78">
        <f t="shared" si="44"/>
        <v>0</v>
      </c>
      <c r="G86" s="79">
        <f t="shared" si="44"/>
        <v>0</v>
      </c>
      <c r="H86" s="80">
        <f t="shared" si="44"/>
        <v>0</v>
      </c>
      <c r="I86" s="78">
        <v>14647.6</v>
      </c>
      <c r="J86" s="79">
        <v>14647.6</v>
      </c>
      <c r="K86" s="80">
        <v>14846.4</v>
      </c>
      <c r="L86" s="16"/>
    </row>
    <row r="87" spans="1:12" s="20" customFormat="1" ht="86.25" customHeight="1">
      <c r="A87" s="152" t="s">
        <v>176</v>
      </c>
      <c r="B87" s="59" t="s">
        <v>175</v>
      </c>
      <c r="C87" s="78">
        <v>35017.5</v>
      </c>
      <c r="D87" s="79">
        <v>33606.1</v>
      </c>
      <c r="E87" s="80">
        <v>396497.4</v>
      </c>
      <c r="F87" s="78">
        <f t="shared" si="44"/>
        <v>-35017.5</v>
      </c>
      <c r="G87" s="79">
        <f t="shared" si="44"/>
        <v>-33606.1</v>
      </c>
      <c r="H87" s="80">
        <f t="shared" si="44"/>
        <v>0</v>
      </c>
      <c r="I87" s="78">
        <v>0</v>
      </c>
      <c r="J87" s="79">
        <v>0</v>
      </c>
      <c r="K87" s="80">
        <v>396497.4</v>
      </c>
      <c r="L87" s="16"/>
    </row>
    <row r="88" spans="1:12" s="20" customFormat="1" ht="57" customHeight="1">
      <c r="A88" s="152" t="s">
        <v>159</v>
      </c>
      <c r="B88" s="59" t="s">
        <v>160</v>
      </c>
      <c r="C88" s="78">
        <v>500626</v>
      </c>
      <c r="D88" s="79">
        <v>139999.29999999999</v>
      </c>
      <c r="E88" s="80">
        <v>127919</v>
      </c>
      <c r="F88" s="78">
        <f t="shared" si="44"/>
        <v>0</v>
      </c>
      <c r="G88" s="79">
        <f t="shared" si="44"/>
        <v>0</v>
      </c>
      <c r="H88" s="80">
        <f t="shared" si="44"/>
        <v>0</v>
      </c>
      <c r="I88" s="78">
        <v>500626</v>
      </c>
      <c r="J88" s="79">
        <v>139999.29999999999</v>
      </c>
      <c r="K88" s="80">
        <v>127919</v>
      </c>
      <c r="L88" s="16"/>
    </row>
    <row r="89" spans="1:12" s="20" customFormat="1" ht="69" customHeight="1">
      <c r="A89" s="152" t="s">
        <v>211</v>
      </c>
      <c r="B89" s="59" t="s">
        <v>147</v>
      </c>
      <c r="C89" s="78">
        <v>39788</v>
      </c>
      <c r="D89" s="79">
        <v>39788</v>
      </c>
      <c r="E89" s="80">
        <v>39788</v>
      </c>
      <c r="F89" s="78">
        <f t="shared" si="44"/>
        <v>21412</v>
      </c>
      <c r="G89" s="79">
        <f t="shared" si="44"/>
        <v>27712</v>
      </c>
      <c r="H89" s="80">
        <f t="shared" si="44"/>
        <v>42112</v>
      </c>
      <c r="I89" s="78">
        <v>61200</v>
      </c>
      <c r="J89" s="79">
        <v>67500</v>
      </c>
      <c r="K89" s="80">
        <v>81900</v>
      </c>
      <c r="L89" s="16"/>
    </row>
    <row r="90" spans="1:12" s="20" customFormat="1" ht="70.150000000000006" customHeight="1">
      <c r="A90" s="152" t="s">
        <v>296</v>
      </c>
      <c r="B90" s="59" t="s">
        <v>237</v>
      </c>
      <c r="C90" s="78">
        <v>0</v>
      </c>
      <c r="D90" s="79">
        <v>268562</v>
      </c>
      <c r="E90" s="80">
        <v>106438</v>
      </c>
      <c r="F90" s="78">
        <f t="shared" si="44"/>
        <v>0</v>
      </c>
      <c r="G90" s="79"/>
      <c r="H90" s="80"/>
      <c r="I90" s="78">
        <v>0</v>
      </c>
      <c r="J90" s="79">
        <v>268562</v>
      </c>
      <c r="K90" s="80">
        <v>106438</v>
      </c>
      <c r="L90" s="16"/>
    </row>
    <row r="91" spans="1:12" s="20" customFormat="1" ht="75" customHeight="1">
      <c r="A91" s="160" t="s">
        <v>298</v>
      </c>
      <c r="B91" s="158" t="s">
        <v>198</v>
      </c>
      <c r="C91" s="78">
        <v>45978.1</v>
      </c>
      <c r="D91" s="79">
        <v>2208.8000000000002</v>
      </c>
      <c r="E91" s="80">
        <v>20958.900000000001</v>
      </c>
      <c r="F91" s="78">
        <f t="shared" si="44"/>
        <v>0</v>
      </c>
      <c r="G91" s="79">
        <f t="shared" si="44"/>
        <v>0</v>
      </c>
      <c r="H91" s="80">
        <f t="shared" si="44"/>
        <v>0</v>
      </c>
      <c r="I91" s="78">
        <v>45978.1</v>
      </c>
      <c r="J91" s="79">
        <v>2208.8000000000002</v>
      </c>
      <c r="K91" s="80">
        <v>20958.900000000001</v>
      </c>
      <c r="L91" s="16"/>
    </row>
    <row r="92" spans="1:12" s="20" customFormat="1" ht="64.900000000000006" customHeight="1">
      <c r="A92" s="152" t="s">
        <v>150</v>
      </c>
      <c r="B92" s="59" t="s">
        <v>151</v>
      </c>
      <c r="C92" s="78">
        <v>103879.4</v>
      </c>
      <c r="D92" s="79">
        <v>0</v>
      </c>
      <c r="E92" s="80">
        <v>0</v>
      </c>
      <c r="F92" s="78">
        <f t="shared" si="44"/>
        <v>-21.099999999991269</v>
      </c>
      <c r="G92" s="79">
        <f t="shared" si="44"/>
        <v>0</v>
      </c>
      <c r="H92" s="80">
        <f t="shared" si="44"/>
        <v>0</v>
      </c>
      <c r="I92" s="78">
        <v>103858.3</v>
      </c>
      <c r="J92" s="79">
        <v>0</v>
      </c>
      <c r="K92" s="80">
        <v>0</v>
      </c>
      <c r="L92" s="16"/>
    </row>
    <row r="93" spans="1:12" s="20" customFormat="1" ht="34.9" customHeight="1">
      <c r="A93" s="152" t="s">
        <v>274</v>
      </c>
      <c r="B93" s="153" t="s">
        <v>200</v>
      </c>
      <c r="C93" s="78">
        <v>0</v>
      </c>
      <c r="D93" s="79">
        <v>71707.3</v>
      </c>
      <c r="E93" s="80">
        <v>0</v>
      </c>
      <c r="F93" s="78">
        <f t="shared" ref="F93:H108" si="45">I93-C93</f>
        <v>0</v>
      </c>
      <c r="G93" s="79">
        <f t="shared" si="45"/>
        <v>0</v>
      </c>
      <c r="H93" s="80">
        <f t="shared" si="45"/>
        <v>0</v>
      </c>
      <c r="I93" s="78">
        <v>0</v>
      </c>
      <c r="J93" s="79">
        <v>71707.3</v>
      </c>
      <c r="K93" s="80">
        <v>0</v>
      </c>
      <c r="L93" s="16"/>
    </row>
    <row r="94" spans="1:12" s="20" customFormat="1" ht="39.6" customHeight="1">
      <c r="A94" s="152" t="s">
        <v>202</v>
      </c>
      <c r="B94" s="153" t="s">
        <v>201</v>
      </c>
      <c r="C94" s="78">
        <v>10366.700000000001</v>
      </c>
      <c r="D94" s="79">
        <v>0</v>
      </c>
      <c r="E94" s="80">
        <v>0</v>
      </c>
      <c r="F94" s="78">
        <f t="shared" si="45"/>
        <v>0</v>
      </c>
      <c r="G94" s="79">
        <f t="shared" si="45"/>
        <v>0</v>
      </c>
      <c r="H94" s="80">
        <f t="shared" si="45"/>
        <v>0</v>
      </c>
      <c r="I94" s="78">
        <v>10366.700000000001</v>
      </c>
      <c r="J94" s="79">
        <v>0</v>
      </c>
      <c r="K94" s="80">
        <v>0</v>
      </c>
      <c r="L94" s="16"/>
    </row>
    <row r="95" spans="1:12" s="20" customFormat="1" ht="68.45" customHeight="1">
      <c r="A95" s="159" t="s">
        <v>299</v>
      </c>
      <c r="B95" s="161" t="s">
        <v>199</v>
      </c>
      <c r="C95" s="78">
        <v>15317.5</v>
      </c>
      <c r="D95" s="79">
        <v>14312.1</v>
      </c>
      <c r="E95" s="80">
        <v>15458.7</v>
      </c>
      <c r="F95" s="78">
        <f t="shared" si="45"/>
        <v>0</v>
      </c>
      <c r="G95" s="79">
        <f t="shared" si="45"/>
        <v>0</v>
      </c>
      <c r="H95" s="80">
        <f t="shared" si="45"/>
        <v>0</v>
      </c>
      <c r="I95" s="78">
        <v>15317.5</v>
      </c>
      <c r="J95" s="79">
        <v>14312.1</v>
      </c>
      <c r="K95" s="80">
        <v>15458.7</v>
      </c>
      <c r="L95" s="16"/>
    </row>
    <row r="96" spans="1:12" s="20" customFormat="1" ht="28.5" customHeight="1">
      <c r="A96" s="152" t="s">
        <v>206</v>
      </c>
      <c r="B96" s="161" t="s">
        <v>205</v>
      </c>
      <c r="C96" s="78">
        <v>0</v>
      </c>
      <c r="D96" s="79">
        <v>309188.2</v>
      </c>
      <c r="E96" s="80">
        <v>0</v>
      </c>
      <c r="F96" s="78">
        <f t="shared" si="45"/>
        <v>0</v>
      </c>
      <c r="G96" s="79">
        <f t="shared" si="45"/>
        <v>0</v>
      </c>
      <c r="H96" s="80">
        <f t="shared" si="45"/>
        <v>0</v>
      </c>
      <c r="I96" s="78">
        <v>0</v>
      </c>
      <c r="J96" s="79">
        <v>309188.2</v>
      </c>
      <c r="K96" s="80">
        <v>0</v>
      </c>
      <c r="L96" s="16"/>
    </row>
    <row r="97" spans="1:12" s="20" customFormat="1" ht="30.75" customHeight="1">
      <c r="A97" s="152" t="s">
        <v>155</v>
      </c>
      <c r="B97" s="59" t="s">
        <v>156</v>
      </c>
      <c r="C97" s="78">
        <v>40313.199999999997</v>
      </c>
      <c r="D97" s="79">
        <v>40313.199999999997</v>
      </c>
      <c r="E97" s="80">
        <v>40190.6</v>
      </c>
      <c r="F97" s="78">
        <f t="shared" si="45"/>
        <v>0</v>
      </c>
      <c r="G97" s="79">
        <f t="shared" si="45"/>
        <v>0</v>
      </c>
      <c r="H97" s="80">
        <f t="shared" si="45"/>
        <v>0</v>
      </c>
      <c r="I97" s="78">
        <v>40313.199999999997</v>
      </c>
      <c r="J97" s="79">
        <v>40313.199999999997</v>
      </c>
      <c r="K97" s="80">
        <v>40190.6</v>
      </c>
      <c r="L97" s="16"/>
    </row>
    <row r="98" spans="1:12" s="20" customFormat="1" ht="41.25" customHeight="1">
      <c r="A98" s="152" t="s">
        <v>144</v>
      </c>
      <c r="B98" s="59" t="s">
        <v>145</v>
      </c>
      <c r="C98" s="78">
        <v>9410</v>
      </c>
      <c r="D98" s="79">
        <v>9410</v>
      </c>
      <c r="E98" s="80">
        <v>9354</v>
      </c>
      <c r="F98" s="78">
        <f t="shared" si="45"/>
        <v>5.2000000000007276</v>
      </c>
      <c r="G98" s="79">
        <f t="shared" si="45"/>
        <v>5.2000000000007276</v>
      </c>
      <c r="H98" s="80">
        <f t="shared" si="45"/>
        <v>5.6000000000003638</v>
      </c>
      <c r="I98" s="78">
        <v>9415.2000000000007</v>
      </c>
      <c r="J98" s="79">
        <v>9415.2000000000007</v>
      </c>
      <c r="K98" s="80">
        <v>9359.6</v>
      </c>
      <c r="L98" s="16"/>
    </row>
    <row r="99" spans="1:12" s="20" customFormat="1" ht="57" customHeight="1">
      <c r="A99" s="159" t="s">
        <v>209</v>
      </c>
      <c r="B99" s="158" t="s">
        <v>210</v>
      </c>
      <c r="C99" s="78">
        <v>137267.29999999999</v>
      </c>
      <c r="D99" s="79">
        <v>0</v>
      </c>
      <c r="E99" s="80">
        <v>63125.2</v>
      </c>
      <c r="F99" s="78">
        <f t="shared" si="45"/>
        <v>0</v>
      </c>
      <c r="G99" s="79">
        <f t="shared" si="45"/>
        <v>0</v>
      </c>
      <c r="H99" s="80">
        <f t="shared" si="45"/>
        <v>0</v>
      </c>
      <c r="I99" s="78">
        <v>137267.29999999999</v>
      </c>
      <c r="J99" s="79">
        <v>0</v>
      </c>
      <c r="K99" s="80">
        <v>63125.2</v>
      </c>
      <c r="L99" s="16"/>
    </row>
    <row r="100" spans="1:12" s="20" customFormat="1" ht="44.45" customHeight="1">
      <c r="A100" s="152" t="s">
        <v>295</v>
      </c>
      <c r="B100" s="59" t="s">
        <v>146</v>
      </c>
      <c r="C100" s="78">
        <v>12455.6</v>
      </c>
      <c r="D100" s="79">
        <v>8017.5</v>
      </c>
      <c r="E100" s="80">
        <v>8017.5</v>
      </c>
      <c r="F100" s="78">
        <f t="shared" si="45"/>
        <v>0</v>
      </c>
      <c r="G100" s="79">
        <f t="shared" si="45"/>
        <v>0</v>
      </c>
      <c r="H100" s="80">
        <f t="shared" si="45"/>
        <v>0</v>
      </c>
      <c r="I100" s="78">
        <v>12455.6</v>
      </c>
      <c r="J100" s="79">
        <v>8017.5</v>
      </c>
      <c r="K100" s="80">
        <v>8017.5</v>
      </c>
      <c r="L100" s="16"/>
    </row>
    <row r="101" spans="1:12" s="20" customFormat="1" ht="43.5" customHeight="1">
      <c r="A101" s="152" t="s">
        <v>142</v>
      </c>
      <c r="B101" s="59" t="s">
        <v>143</v>
      </c>
      <c r="C101" s="78">
        <v>25000</v>
      </c>
      <c r="D101" s="79">
        <v>9000</v>
      </c>
      <c r="E101" s="80">
        <v>0</v>
      </c>
      <c r="F101" s="78">
        <f t="shared" si="45"/>
        <v>0</v>
      </c>
      <c r="G101" s="79">
        <f t="shared" si="45"/>
        <v>0</v>
      </c>
      <c r="H101" s="80">
        <f t="shared" si="45"/>
        <v>0</v>
      </c>
      <c r="I101" s="78">
        <v>25000</v>
      </c>
      <c r="J101" s="79">
        <v>9000</v>
      </c>
      <c r="K101" s="80">
        <v>0</v>
      </c>
      <c r="L101" s="16"/>
    </row>
    <row r="102" spans="1:12" s="20" customFormat="1" ht="44.25" customHeight="1">
      <c r="A102" s="152" t="s">
        <v>212</v>
      </c>
      <c r="B102" s="153" t="s">
        <v>213</v>
      </c>
      <c r="C102" s="78">
        <v>0</v>
      </c>
      <c r="D102" s="79">
        <v>0</v>
      </c>
      <c r="E102" s="80">
        <v>124963.8</v>
      </c>
      <c r="F102" s="78">
        <f t="shared" si="45"/>
        <v>0</v>
      </c>
      <c r="G102" s="79">
        <f t="shared" si="45"/>
        <v>0</v>
      </c>
      <c r="H102" s="80">
        <f t="shared" si="45"/>
        <v>0</v>
      </c>
      <c r="I102" s="78">
        <v>0</v>
      </c>
      <c r="J102" s="79">
        <v>0</v>
      </c>
      <c r="K102" s="80">
        <v>124963.8</v>
      </c>
      <c r="L102" s="16"/>
    </row>
    <row r="103" spans="1:12" s="20" customFormat="1" ht="63.75" customHeight="1">
      <c r="A103" s="152" t="s">
        <v>152</v>
      </c>
      <c r="B103" s="59" t="s">
        <v>153</v>
      </c>
      <c r="C103" s="78">
        <v>540987.19999999995</v>
      </c>
      <c r="D103" s="79">
        <v>599619</v>
      </c>
      <c r="E103" s="80">
        <v>0</v>
      </c>
      <c r="F103" s="78">
        <f t="shared" si="45"/>
        <v>0</v>
      </c>
      <c r="G103" s="79">
        <f t="shared" si="45"/>
        <v>0</v>
      </c>
      <c r="H103" s="80">
        <f t="shared" si="45"/>
        <v>0</v>
      </c>
      <c r="I103" s="78">
        <v>540987.19999999995</v>
      </c>
      <c r="J103" s="79">
        <v>599619</v>
      </c>
      <c r="K103" s="80">
        <v>0</v>
      </c>
      <c r="L103" s="16"/>
    </row>
    <row r="104" spans="1:12" s="20" customFormat="1" ht="42" customHeight="1">
      <c r="A104" s="152" t="s">
        <v>157</v>
      </c>
      <c r="B104" s="59" t="s">
        <v>158</v>
      </c>
      <c r="C104" s="78">
        <v>199311.8</v>
      </c>
      <c r="D104" s="79">
        <v>423172.8</v>
      </c>
      <c r="E104" s="80">
        <v>641125</v>
      </c>
      <c r="F104" s="78">
        <f t="shared" si="45"/>
        <v>-199311.8</v>
      </c>
      <c r="G104" s="79">
        <f t="shared" si="45"/>
        <v>99655.900000000023</v>
      </c>
      <c r="H104" s="80">
        <f t="shared" si="45"/>
        <v>99655.900000000023</v>
      </c>
      <c r="I104" s="78">
        <v>0</v>
      </c>
      <c r="J104" s="79">
        <v>522828.7</v>
      </c>
      <c r="K104" s="80">
        <v>740780.9</v>
      </c>
      <c r="L104" s="16"/>
    </row>
    <row r="105" spans="1:12" s="20" customFormat="1" ht="39" customHeight="1">
      <c r="A105" s="152" t="s">
        <v>203</v>
      </c>
      <c r="B105" s="153" t="s">
        <v>204</v>
      </c>
      <c r="C105" s="78">
        <v>16595.2</v>
      </c>
      <c r="D105" s="79">
        <v>0</v>
      </c>
      <c r="E105" s="80">
        <v>0</v>
      </c>
      <c r="F105" s="78">
        <f>I105-C105</f>
        <v>0</v>
      </c>
      <c r="G105" s="79">
        <f t="shared" si="45"/>
        <v>0</v>
      </c>
      <c r="H105" s="80">
        <f t="shared" si="45"/>
        <v>0</v>
      </c>
      <c r="I105" s="78">
        <v>16595.2</v>
      </c>
      <c r="J105" s="79">
        <v>0</v>
      </c>
      <c r="K105" s="80">
        <v>0</v>
      </c>
      <c r="L105" s="16"/>
    </row>
    <row r="106" spans="1:12" s="20" customFormat="1" ht="102.75" customHeight="1">
      <c r="A106" s="152" t="s">
        <v>309</v>
      </c>
      <c r="B106" s="153" t="s">
        <v>308</v>
      </c>
      <c r="C106" s="78">
        <v>0</v>
      </c>
      <c r="D106" s="79">
        <v>0</v>
      </c>
      <c r="E106" s="80">
        <v>0</v>
      </c>
      <c r="F106" s="78">
        <f>I106-C106</f>
        <v>3627.4</v>
      </c>
      <c r="G106" s="79">
        <f t="shared" si="45"/>
        <v>0</v>
      </c>
      <c r="H106" s="80">
        <f t="shared" si="45"/>
        <v>0</v>
      </c>
      <c r="I106" s="78">
        <v>3627.4</v>
      </c>
      <c r="J106" s="79">
        <v>0</v>
      </c>
      <c r="K106" s="80">
        <v>0</v>
      </c>
      <c r="L106" s="16"/>
    </row>
    <row r="107" spans="1:12" s="20" customFormat="1" ht="67.5" customHeight="1">
      <c r="A107" s="152" t="s">
        <v>335</v>
      </c>
      <c r="B107" s="153" t="s">
        <v>310</v>
      </c>
      <c r="C107" s="78">
        <v>0</v>
      </c>
      <c r="D107" s="79">
        <v>0</v>
      </c>
      <c r="E107" s="80">
        <v>0</v>
      </c>
      <c r="F107" s="78">
        <f>I107-C107</f>
        <v>77269.600000000006</v>
      </c>
      <c r="G107" s="79">
        <f t="shared" si="45"/>
        <v>224922.2</v>
      </c>
      <c r="H107" s="80">
        <f t="shared" si="45"/>
        <v>0</v>
      </c>
      <c r="I107" s="78">
        <v>77269.600000000006</v>
      </c>
      <c r="J107" s="79">
        <v>224922.2</v>
      </c>
      <c r="K107" s="80">
        <v>0</v>
      </c>
      <c r="L107" s="16"/>
    </row>
    <row r="108" spans="1:12" s="20" customFormat="1" ht="73.900000000000006" customHeight="1">
      <c r="A108" s="152" t="s">
        <v>300</v>
      </c>
      <c r="B108" s="153" t="s">
        <v>241</v>
      </c>
      <c r="C108" s="78">
        <v>8100</v>
      </c>
      <c r="D108" s="79">
        <v>7200</v>
      </c>
      <c r="E108" s="80">
        <v>0</v>
      </c>
      <c r="F108" s="78">
        <f t="shared" ref="F108:H125" si="46">I108-C108</f>
        <v>0</v>
      </c>
      <c r="G108" s="79">
        <f t="shared" si="45"/>
        <v>0</v>
      </c>
      <c r="H108" s="80">
        <f t="shared" si="45"/>
        <v>0</v>
      </c>
      <c r="I108" s="78">
        <v>8100</v>
      </c>
      <c r="J108" s="79">
        <v>7200</v>
      </c>
      <c r="K108" s="80">
        <v>0</v>
      </c>
      <c r="L108" s="16"/>
    </row>
    <row r="109" spans="1:12" s="20" customFormat="1" ht="39" customHeight="1">
      <c r="A109" s="152" t="s">
        <v>303</v>
      </c>
      <c r="B109" s="153" t="s">
        <v>304</v>
      </c>
      <c r="C109" s="78">
        <v>0</v>
      </c>
      <c r="D109" s="79">
        <v>0</v>
      </c>
      <c r="E109" s="80">
        <v>0</v>
      </c>
      <c r="F109" s="78">
        <f>I109-C109</f>
        <v>0</v>
      </c>
      <c r="G109" s="79">
        <f t="shared" ref="G109:H124" si="47">J109-D109</f>
        <v>29400</v>
      </c>
      <c r="H109" s="80">
        <f t="shared" si="47"/>
        <v>9800</v>
      </c>
      <c r="I109" s="78">
        <v>0</v>
      </c>
      <c r="J109" s="79">
        <v>29400</v>
      </c>
      <c r="K109" s="80">
        <v>9800</v>
      </c>
      <c r="L109" s="16"/>
    </row>
    <row r="110" spans="1:12" s="20" customFormat="1" ht="44.25" customHeight="1">
      <c r="A110" s="152" t="s">
        <v>331</v>
      </c>
      <c r="B110" s="153" t="s">
        <v>305</v>
      </c>
      <c r="C110" s="78">
        <v>0</v>
      </c>
      <c r="D110" s="79">
        <v>0</v>
      </c>
      <c r="E110" s="80">
        <v>0</v>
      </c>
      <c r="F110" s="78">
        <f>I110-C110</f>
        <v>6757.8</v>
      </c>
      <c r="G110" s="79">
        <f t="shared" si="47"/>
        <v>6757.8</v>
      </c>
      <c r="H110" s="80">
        <f t="shared" si="47"/>
        <v>6757.8</v>
      </c>
      <c r="I110" s="78">
        <v>6757.8</v>
      </c>
      <c r="J110" s="79">
        <v>6757.8</v>
      </c>
      <c r="K110" s="80">
        <v>6757.8</v>
      </c>
      <c r="L110" s="151" t="s">
        <v>332</v>
      </c>
    </row>
    <row r="111" spans="1:12" s="20" customFormat="1" ht="69.75" customHeight="1">
      <c r="A111" s="152" t="s">
        <v>276</v>
      </c>
      <c r="B111" s="153" t="s">
        <v>240</v>
      </c>
      <c r="C111" s="78">
        <v>1493.8</v>
      </c>
      <c r="D111" s="79">
        <v>17241.2</v>
      </c>
      <c r="E111" s="80">
        <v>363.8</v>
      </c>
      <c r="F111" s="78">
        <f t="shared" si="46"/>
        <v>0</v>
      </c>
      <c r="G111" s="79">
        <f t="shared" si="47"/>
        <v>0</v>
      </c>
      <c r="H111" s="80">
        <f t="shared" si="47"/>
        <v>0</v>
      </c>
      <c r="I111" s="78">
        <v>1493.8</v>
      </c>
      <c r="J111" s="79">
        <v>17241.2</v>
      </c>
      <c r="K111" s="80">
        <v>363.8</v>
      </c>
      <c r="L111" s="16"/>
    </row>
    <row r="112" spans="1:12" ht="69.75" customHeight="1">
      <c r="A112" s="152" t="s">
        <v>105</v>
      </c>
      <c r="B112" s="59" t="s">
        <v>106</v>
      </c>
      <c r="C112" s="78">
        <v>34939.1</v>
      </c>
      <c r="D112" s="79">
        <v>34939.1</v>
      </c>
      <c r="E112" s="80">
        <v>34939.1</v>
      </c>
      <c r="F112" s="78">
        <f t="shared" si="46"/>
        <v>16135.099999999999</v>
      </c>
      <c r="G112" s="79">
        <f t="shared" si="47"/>
        <v>16135.099999999999</v>
      </c>
      <c r="H112" s="80">
        <f t="shared" si="47"/>
        <v>16135.099999999999</v>
      </c>
      <c r="I112" s="78">
        <v>51074.2</v>
      </c>
      <c r="J112" s="79">
        <v>51074.2</v>
      </c>
      <c r="K112" s="80">
        <v>51074.2</v>
      </c>
      <c r="L112" s="16"/>
    </row>
    <row r="113" spans="1:12" ht="75.599999999999994" customHeight="1">
      <c r="A113" s="152" t="s">
        <v>238</v>
      </c>
      <c r="B113" s="59" t="s">
        <v>239</v>
      </c>
      <c r="C113" s="78">
        <v>9050</v>
      </c>
      <c r="D113" s="79">
        <v>0</v>
      </c>
      <c r="E113" s="80">
        <v>0</v>
      </c>
      <c r="F113" s="78">
        <f t="shared" si="46"/>
        <v>0</v>
      </c>
      <c r="G113" s="79">
        <f t="shared" si="47"/>
        <v>0</v>
      </c>
      <c r="H113" s="80">
        <f t="shared" si="47"/>
        <v>0</v>
      </c>
      <c r="I113" s="78">
        <v>9050</v>
      </c>
      <c r="J113" s="79">
        <v>0</v>
      </c>
      <c r="K113" s="80">
        <v>0</v>
      </c>
      <c r="L113" s="16"/>
    </row>
    <row r="114" spans="1:12" ht="79.5" customHeight="1">
      <c r="A114" s="152" t="s">
        <v>313</v>
      </c>
      <c r="B114" s="59" t="s">
        <v>314</v>
      </c>
      <c r="C114" s="78">
        <v>0</v>
      </c>
      <c r="D114" s="79">
        <v>0</v>
      </c>
      <c r="E114" s="80">
        <v>0</v>
      </c>
      <c r="F114" s="78">
        <f>I114-C114</f>
        <v>18391</v>
      </c>
      <c r="G114" s="79">
        <f t="shared" si="47"/>
        <v>18391</v>
      </c>
      <c r="H114" s="80">
        <f t="shared" si="47"/>
        <v>23915.8</v>
      </c>
      <c r="I114" s="78">
        <v>18391</v>
      </c>
      <c r="J114" s="79">
        <v>18391</v>
      </c>
      <c r="K114" s="80">
        <v>23915.8</v>
      </c>
      <c r="L114" s="16"/>
    </row>
    <row r="115" spans="1:12" ht="51.6" customHeight="1">
      <c r="A115" s="152" t="s">
        <v>97</v>
      </c>
      <c r="B115" s="59" t="s">
        <v>107</v>
      </c>
      <c r="C115" s="143">
        <v>14216.1</v>
      </c>
      <c r="D115" s="144">
        <v>13991</v>
      </c>
      <c r="E115" s="145">
        <v>13050.4</v>
      </c>
      <c r="F115" s="143">
        <f t="shared" si="46"/>
        <v>-48.800000000001091</v>
      </c>
      <c r="G115" s="144">
        <f t="shared" si="47"/>
        <v>-47.200000000000728</v>
      </c>
      <c r="H115" s="145">
        <f t="shared" si="47"/>
        <v>-50.100000000000364</v>
      </c>
      <c r="I115" s="78">
        <v>14167.3</v>
      </c>
      <c r="J115" s="79">
        <v>13943.8</v>
      </c>
      <c r="K115" s="80">
        <v>13000.3</v>
      </c>
      <c r="L115" s="16"/>
    </row>
    <row r="116" spans="1:12" ht="53.25" customHeight="1">
      <c r="A116" s="159" t="s">
        <v>223</v>
      </c>
      <c r="B116" s="162" t="s">
        <v>224</v>
      </c>
      <c r="C116" s="143">
        <v>9352</v>
      </c>
      <c r="D116" s="144">
        <v>9352</v>
      </c>
      <c r="E116" s="145">
        <v>9352</v>
      </c>
      <c r="F116" s="143">
        <f t="shared" si="46"/>
        <v>0</v>
      </c>
      <c r="G116" s="144">
        <f t="shared" si="47"/>
        <v>0</v>
      </c>
      <c r="H116" s="145">
        <f t="shared" si="47"/>
        <v>0</v>
      </c>
      <c r="I116" s="78">
        <v>9352</v>
      </c>
      <c r="J116" s="79">
        <v>9352</v>
      </c>
      <c r="K116" s="80">
        <v>9352</v>
      </c>
      <c r="L116" s="16"/>
    </row>
    <row r="117" spans="1:12" ht="45" customHeight="1">
      <c r="A117" s="159" t="s">
        <v>221</v>
      </c>
      <c r="B117" s="161" t="s">
        <v>222</v>
      </c>
      <c r="C117" s="143">
        <v>7820.2</v>
      </c>
      <c r="D117" s="144">
        <v>7820.2</v>
      </c>
      <c r="E117" s="145">
        <v>7848.6</v>
      </c>
      <c r="F117" s="143">
        <f t="shared" si="46"/>
        <v>0</v>
      </c>
      <c r="G117" s="144">
        <f t="shared" si="47"/>
        <v>0</v>
      </c>
      <c r="H117" s="145">
        <f t="shared" si="47"/>
        <v>0</v>
      </c>
      <c r="I117" s="78">
        <v>7820.2</v>
      </c>
      <c r="J117" s="79">
        <v>7820.2</v>
      </c>
      <c r="K117" s="80">
        <v>7848.6</v>
      </c>
      <c r="L117" s="16"/>
    </row>
    <row r="118" spans="1:12" ht="37.15" customHeight="1">
      <c r="A118" s="152" t="s">
        <v>108</v>
      </c>
      <c r="B118" s="59" t="s">
        <v>285</v>
      </c>
      <c r="C118" s="78">
        <v>14532.2</v>
      </c>
      <c r="D118" s="79">
        <v>12150</v>
      </c>
      <c r="E118" s="80">
        <v>12150</v>
      </c>
      <c r="F118" s="78">
        <f t="shared" si="46"/>
        <v>0</v>
      </c>
      <c r="G118" s="79">
        <f t="shared" si="47"/>
        <v>0</v>
      </c>
      <c r="H118" s="80">
        <f t="shared" si="47"/>
        <v>0</v>
      </c>
      <c r="I118" s="78">
        <v>14532.2</v>
      </c>
      <c r="J118" s="79">
        <v>12150</v>
      </c>
      <c r="K118" s="80">
        <v>12150</v>
      </c>
      <c r="L118" s="16"/>
    </row>
    <row r="119" spans="1:12" ht="58.15" customHeight="1">
      <c r="A119" s="152" t="s">
        <v>307</v>
      </c>
      <c r="B119" s="59" t="s">
        <v>306</v>
      </c>
      <c r="C119" s="78">
        <v>0</v>
      </c>
      <c r="D119" s="79">
        <v>0</v>
      </c>
      <c r="E119" s="80">
        <v>0</v>
      </c>
      <c r="F119" s="78">
        <f t="shared" si="46"/>
        <v>29386</v>
      </c>
      <c r="G119" s="79">
        <f t="shared" si="47"/>
        <v>15121.7</v>
      </c>
      <c r="H119" s="80">
        <f t="shared" si="47"/>
        <v>0</v>
      </c>
      <c r="I119" s="78">
        <v>29386</v>
      </c>
      <c r="J119" s="79">
        <v>15121.7</v>
      </c>
      <c r="K119" s="80">
        <v>0</v>
      </c>
      <c r="L119" s="16"/>
    </row>
    <row r="120" spans="1:12" ht="47.25" customHeight="1">
      <c r="A120" s="159" t="s">
        <v>277</v>
      </c>
      <c r="B120" s="158" t="s">
        <v>214</v>
      </c>
      <c r="C120" s="78">
        <v>213490.7</v>
      </c>
      <c r="D120" s="79">
        <v>0</v>
      </c>
      <c r="E120" s="80">
        <v>0</v>
      </c>
      <c r="F120" s="78">
        <f t="shared" si="46"/>
        <v>0</v>
      </c>
      <c r="G120" s="79">
        <f t="shared" si="47"/>
        <v>0</v>
      </c>
      <c r="H120" s="80">
        <f t="shared" si="47"/>
        <v>0</v>
      </c>
      <c r="I120" s="78">
        <v>213490.7</v>
      </c>
      <c r="J120" s="79">
        <v>0</v>
      </c>
      <c r="K120" s="80">
        <v>0</v>
      </c>
      <c r="L120" s="16"/>
    </row>
    <row r="121" spans="1:12" ht="33" customHeight="1">
      <c r="A121" s="159" t="s">
        <v>215</v>
      </c>
      <c r="B121" s="158" t="s">
        <v>216</v>
      </c>
      <c r="C121" s="78">
        <v>23573.599999999999</v>
      </c>
      <c r="D121" s="79">
        <v>26769.200000000001</v>
      </c>
      <c r="E121" s="80">
        <v>27404.799999999999</v>
      </c>
      <c r="F121" s="78">
        <f t="shared" si="46"/>
        <v>0</v>
      </c>
      <c r="G121" s="79">
        <f t="shared" si="47"/>
        <v>0</v>
      </c>
      <c r="H121" s="80">
        <f t="shared" si="47"/>
        <v>-9.9999999998544808E-2</v>
      </c>
      <c r="I121" s="78">
        <v>23573.599999999999</v>
      </c>
      <c r="J121" s="79">
        <v>26769.200000000001</v>
      </c>
      <c r="K121" s="80">
        <v>27404.7</v>
      </c>
      <c r="L121" s="16"/>
    </row>
    <row r="122" spans="1:12" ht="30.75" customHeight="1">
      <c r="A122" s="17" t="s">
        <v>273</v>
      </c>
      <c r="B122" s="59" t="s">
        <v>249</v>
      </c>
      <c r="C122" s="78">
        <v>9488.7000000000007</v>
      </c>
      <c r="D122" s="79">
        <v>7521.5</v>
      </c>
      <c r="E122" s="80">
        <v>8780.6</v>
      </c>
      <c r="F122" s="78">
        <f t="shared" si="46"/>
        <v>2.0999999999985448</v>
      </c>
      <c r="G122" s="79">
        <f t="shared" si="47"/>
        <v>1.6000000000003638</v>
      </c>
      <c r="H122" s="80">
        <f t="shared" si="47"/>
        <v>2.7999999999992724</v>
      </c>
      <c r="I122" s="78">
        <v>9490.7999999999993</v>
      </c>
      <c r="J122" s="79">
        <v>7523.1</v>
      </c>
      <c r="K122" s="80">
        <v>8783.4</v>
      </c>
      <c r="L122" s="16"/>
    </row>
    <row r="123" spans="1:12" ht="42.75" customHeight="1">
      <c r="A123" s="159" t="s">
        <v>244</v>
      </c>
      <c r="B123" s="158" t="s">
        <v>245</v>
      </c>
      <c r="C123" s="78">
        <v>91865.4</v>
      </c>
      <c r="D123" s="79">
        <v>79112.3</v>
      </c>
      <c r="E123" s="80">
        <v>91168.8</v>
      </c>
      <c r="F123" s="78">
        <f t="shared" si="46"/>
        <v>68.30000000000291</v>
      </c>
      <c r="G123" s="79">
        <f t="shared" si="47"/>
        <v>422.09999999999127</v>
      </c>
      <c r="H123" s="80">
        <f t="shared" si="47"/>
        <v>-47.600000000005821</v>
      </c>
      <c r="I123" s="78">
        <v>91933.7</v>
      </c>
      <c r="J123" s="79">
        <v>79534.399999999994</v>
      </c>
      <c r="K123" s="80">
        <v>91121.2</v>
      </c>
      <c r="L123" s="16"/>
    </row>
    <row r="124" spans="1:12" ht="39" customHeight="1">
      <c r="A124" s="159" t="s">
        <v>247</v>
      </c>
      <c r="B124" s="158" t="s">
        <v>248</v>
      </c>
      <c r="C124" s="78">
        <v>112058.6</v>
      </c>
      <c r="D124" s="79">
        <v>106734.39999999999</v>
      </c>
      <c r="E124" s="80">
        <v>106734.39999999999</v>
      </c>
      <c r="F124" s="78">
        <f t="shared" si="46"/>
        <v>508.79999999998836</v>
      </c>
      <c r="G124" s="79">
        <f t="shared" si="47"/>
        <v>484.60000000000582</v>
      </c>
      <c r="H124" s="80">
        <f t="shared" si="47"/>
        <v>594.10000000000582</v>
      </c>
      <c r="I124" s="78">
        <v>112567.4</v>
      </c>
      <c r="J124" s="79">
        <v>107219</v>
      </c>
      <c r="K124" s="80">
        <v>107328.5</v>
      </c>
      <c r="L124" s="16"/>
    </row>
    <row r="125" spans="1:12" ht="44.25" customHeight="1">
      <c r="A125" s="152" t="s">
        <v>226</v>
      </c>
      <c r="B125" s="158" t="s">
        <v>227</v>
      </c>
      <c r="C125" s="78">
        <v>2008.5</v>
      </c>
      <c r="D125" s="79">
        <v>0</v>
      </c>
      <c r="E125" s="80">
        <v>0</v>
      </c>
      <c r="F125" s="78">
        <f t="shared" si="46"/>
        <v>39</v>
      </c>
      <c r="G125" s="79">
        <f t="shared" si="46"/>
        <v>0</v>
      </c>
      <c r="H125" s="80">
        <f t="shared" si="46"/>
        <v>0</v>
      </c>
      <c r="I125" s="78">
        <v>2047.5</v>
      </c>
      <c r="J125" s="79">
        <v>0</v>
      </c>
      <c r="K125" s="80">
        <v>0</v>
      </c>
      <c r="L125" s="16"/>
    </row>
    <row r="126" spans="1:12" ht="43.5" customHeight="1">
      <c r="A126" s="152" t="s">
        <v>228</v>
      </c>
      <c r="B126" s="163" t="s">
        <v>229</v>
      </c>
      <c r="C126" s="78">
        <v>10270</v>
      </c>
      <c r="D126" s="79">
        <v>10270</v>
      </c>
      <c r="E126" s="80">
        <v>10270</v>
      </c>
      <c r="F126" s="78">
        <f t="shared" ref="F126:H143" si="48">I126-C126</f>
        <v>6480</v>
      </c>
      <c r="G126" s="79">
        <f t="shared" si="48"/>
        <v>6480</v>
      </c>
      <c r="H126" s="80">
        <f t="shared" si="48"/>
        <v>6480</v>
      </c>
      <c r="I126" s="78">
        <v>16750</v>
      </c>
      <c r="J126" s="79">
        <v>16750</v>
      </c>
      <c r="K126" s="80">
        <v>16750</v>
      </c>
      <c r="L126" s="16"/>
    </row>
    <row r="127" spans="1:12" ht="29.25" customHeight="1">
      <c r="A127" s="152" t="s">
        <v>218</v>
      </c>
      <c r="B127" s="153" t="s">
        <v>219</v>
      </c>
      <c r="C127" s="78">
        <v>23269.599999999999</v>
      </c>
      <c r="D127" s="79">
        <v>50150.7</v>
      </c>
      <c r="E127" s="80">
        <v>28792.6</v>
      </c>
      <c r="F127" s="78">
        <f t="shared" si="48"/>
        <v>0</v>
      </c>
      <c r="G127" s="79">
        <f t="shared" si="48"/>
        <v>0</v>
      </c>
      <c r="H127" s="80">
        <f t="shared" si="48"/>
        <v>0</v>
      </c>
      <c r="I127" s="78">
        <v>23269.599999999999</v>
      </c>
      <c r="J127" s="79">
        <v>50150.7</v>
      </c>
      <c r="K127" s="80">
        <v>28792.6</v>
      </c>
      <c r="L127" s="16"/>
    </row>
    <row r="128" spans="1:12" ht="44.25" customHeight="1">
      <c r="A128" s="152" t="s">
        <v>183</v>
      </c>
      <c r="B128" s="59" t="s">
        <v>109</v>
      </c>
      <c r="C128" s="78">
        <v>466411.5</v>
      </c>
      <c r="D128" s="79">
        <v>686276.4</v>
      </c>
      <c r="E128" s="80">
        <v>686276.5</v>
      </c>
      <c r="F128" s="78">
        <f t="shared" si="48"/>
        <v>0</v>
      </c>
      <c r="G128" s="79">
        <f t="shared" si="48"/>
        <v>0</v>
      </c>
      <c r="H128" s="80">
        <f t="shared" si="48"/>
        <v>0</v>
      </c>
      <c r="I128" s="78">
        <v>466411.5</v>
      </c>
      <c r="J128" s="79">
        <v>686276.4</v>
      </c>
      <c r="K128" s="80">
        <v>686276.5</v>
      </c>
      <c r="L128" s="16"/>
    </row>
    <row r="129" spans="1:12" ht="42" customHeight="1">
      <c r="A129" s="164" t="s">
        <v>220</v>
      </c>
      <c r="B129" s="165" t="s">
        <v>179</v>
      </c>
      <c r="C129" s="78">
        <v>79725.100000000006</v>
      </c>
      <c r="D129" s="79">
        <v>114247</v>
      </c>
      <c r="E129" s="80">
        <v>169399.5</v>
      </c>
      <c r="F129" s="78">
        <f t="shared" si="48"/>
        <v>100074.9</v>
      </c>
      <c r="G129" s="79">
        <f t="shared" si="48"/>
        <v>-692.19999999999709</v>
      </c>
      <c r="H129" s="80">
        <f t="shared" si="48"/>
        <v>15839.200000000012</v>
      </c>
      <c r="I129" s="78">
        <v>179800</v>
      </c>
      <c r="J129" s="79">
        <v>113554.8</v>
      </c>
      <c r="K129" s="80">
        <v>185238.7</v>
      </c>
      <c r="L129" s="16"/>
    </row>
    <row r="130" spans="1:12" ht="54.75" customHeight="1">
      <c r="A130" s="152" t="s">
        <v>207</v>
      </c>
      <c r="B130" s="153" t="s">
        <v>208</v>
      </c>
      <c r="C130" s="78">
        <v>14216</v>
      </c>
      <c r="D130" s="79">
        <v>0</v>
      </c>
      <c r="E130" s="80">
        <v>0</v>
      </c>
      <c r="F130" s="78">
        <f t="shared" si="48"/>
        <v>0</v>
      </c>
      <c r="G130" s="79">
        <f t="shared" si="48"/>
        <v>0</v>
      </c>
      <c r="H130" s="80">
        <f t="shared" si="48"/>
        <v>0</v>
      </c>
      <c r="I130" s="78">
        <v>14216</v>
      </c>
      <c r="J130" s="79">
        <v>0</v>
      </c>
      <c r="K130" s="80">
        <v>0</v>
      </c>
      <c r="L130" s="16"/>
    </row>
    <row r="131" spans="1:12" ht="40.5" customHeight="1">
      <c r="A131" s="152" t="s">
        <v>297</v>
      </c>
      <c r="B131" s="59" t="s">
        <v>138</v>
      </c>
      <c r="C131" s="78">
        <v>88439</v>
      </c>
      <c r="D131" s="79">
        <v>98297.7</v>
      </c>
      <c r="E131" s="80">
        <v>107665.5</v>
      </c>
      <c r="F131" s="78">
        <f t="shared" si="48"/>
        <v>11721</v>
      </c>
      <c r="G131" s="79">
        <f t="shared" si="48"/>
        <v>-1182.3999999999942</v>
      </c>
      <c r="H131" s="80">
        <f t="shared" si="48"/>
        <v>-7716.1000000000058</v>
      </c>
      <c r="I131" s="78">
        <v>100160</v>
      </c>
      <c r="J131" s="79">
        <v>97115.3</v>
      </c>
      <c r="K131" s="80">
        <v>99949.4</v>
      </c>
      <c r="L131" s="16"/>
    </row>
    <row r="132" spans="1:12" ht="40.15" customHeight="1">
      <c r="A132" s="152" t="s">
        <v>184</v>
      </c>
      <c r="B132" s="59" t="s">
        <v>110</v>
      </c>
      <c r="C132" s="78">
        <v>333082.5</v>
      </c>
      <c r="D132" s="79">
        <v>333082.5</v>
      </c>
      <c r="E132" s="80">
        <v>347270.9</v>
      </c>
      <c r="F132" s="78">
        <f t="shared" si="48"/>
        <v>0</v>
      </c>
      <c r="G132" s="79">
        <f t="shared" si="48"/>
        <v>0</v>
      </c>
      <c r="H132" s="80">
        <f t="shared" si="48"/>
        <v>0</v>
      </c>
      <c r="I132" s="78">
        <v>333082.5</v>
      </c>
      <c r="J132" s="79">
        <v>333082.5</v>
      </c>
      <c r="K132" s="80">
        <v>347270.9</v>
      </c>
      <c r="L132" s="16"/>
    </row>
    <row r="133" spans="1:12" s="20" customFormat="1" ht="40.5" customHeight="1">
      <c r="A133" s="152" t="s">
        <v>325</v>
      </c>
      <c r="B133" s="59" t="s">
        <v>111</v>
      </c>
      <c r="C133" s="78">
        <f>0+30000</f>
        <v>30000</v>
      </c>
      <c r="D133" s="79">
        <v>0</v>
      </c>
      <c r="E133" s="80">
        <v>0</v>
      </c>
      <c r="F133" s="78">
        <f t="shared" si="48"/>
        <v>0</v>
      </c>
      <c r="G133" s="79">
        <f t="shared" si="48"/>
        <v>0</v>
      </c>
      <c r="H133" s="80">
        <f t="shared" si="48"/>
        <v>0</v>
      </c>
      <c r="I133" s="78">
        <v>30000</v>
      </c>
      <c r="J133" s="79">
        <v>0</v>
      </c>
      <c r="K133" s="80">
        <v>0</v>
      </c>
      <c r="L133" s="151" t="s">
        <v>324</v>
      </c>
    </row>
    <row r="134" spans="1:12" s="20" customFormat="1" ht="52.15" customHeight="1">
      <c r="A134" s="152" t="s">
        <v>294</v>
      </c>
      <c r="B134" s="59" t="s">
        <v>284</v>
      </c>
      <c r="C134" s="78">
        <v>53553.1</v>
      </c>
      <c r="D134" s="79">
        <v>56148</v>
      </c>
      <c r="E134" s="80">
        <v>20649</v>
      </c>
      <c r="F134" s="78">
        <f t="shared" si="48"/>
        <v>2851.4000000000015</v>
      </c>
      <c r="G134" s="79">
        <f t="shared" si="48"/>
        <v>0</v>
      </c>
      <c r="H134" s="80">
        <f t="shared" si="48"/>
        <v>0</v>
      </c>
      <c r="I134" s="78">
        <v>56404.5</v>
      </c>
      <c r="J134" s="79">
        <v>56148</v>
      </c>
      <c r="K134" s="80">
        <v>20649</v>
      </c>
      <c r="L134" s="16"/>
    </row>
    <row r="135" spans="1:12" s="20" customFormat="1" ht="65.25" customHeight="1">
      <c r="A135" s="152" t="s">
        <v>311</v>
      </c>
      <c r="B135" s="59" t="s">
        <v>312</v>
      </c>
      <c r="C135" s="78">
        <v>0</v>
      </c>
      <c r="D135" s="79">
        <v>0</v>
      </c>
      <c r="E135" s="80">
        <v>0</v>
      </c>
      <c r="F135" s="78">
        <f t="shared" si="48"/>
        <v>0</v>
      </c>
      <c r="G135" s="79">
        <f t="shared" si="48"/>
        <v>18293.900000000001</v>
      </c>
      <c r="H135" s="80">
        <f t="shared" si="48"/>
        <v>15572.5</v>
      </c>
      <c r="I135" s="78">
        <v>0</v>
      </c>
      <c r="J135" s="79">
        <v>18293.900000000001</v>
      </c>
      <c r="K135" s="80">
        <v>15572.5</v>
      </c>
      <c r="L135" s="16"/>
    </row>
    <row r="136" spans="1:12" s="20" customFormat="1" ht="36.75" customHeight="1">
      <c r="A136" s="152" t="s">
        <v>250</v>
      </c>
      <c r="B136" s="59" t="s">
        <v>251</v>
      </c>
      <c r="C136" s="78">
        <v>53622.2</v>
      </c>
      <c r="D136" s="79">
        <v>15202.4</v>
      </c>
      <c r="E136" s="80">
        <v>53528.5</v>
      </c>
      <c r="F136" s="78">
        <f t="shared" si="48"/>
        <v>756422.9</v>
      </c>
      <c r="G136" s="79">
        <f t="shared" si="48"/>
        <v>523959.1</v>
      </c>
      <c r="H136" s="80">
        <f t="shared" si="48"/>
        <v>38287.399999999994</v>
      </c>
      <c r="I136" s="78">
        <v>810045.1</v>
      </c>
      <c r="J136" s="79">
        <v>539161.5</v>
      </c>
      <c r="K136" s="80">
        <v>91815.9</v>
      </c>
      <c r="L136" s="16"/>
    </row>
    <row r="137" spans="1:12" s="20" customFormat="1" ht="51" customHeight="1">
      <c r="A137" s="152" t="s">
        <v>327</v>
      </c>
      <c r="B137" s="59" t="s">
        <v>317</v>
      </c>
      <c r="C137" s="78">
        <v>0</v>
      </c>
      <c r="D137" s="79">
        <v>0</v>
      </c>
      <c r="E137" s="80">
        <v>0</v>
      </c>
      <c r="F137" s="78">
        <f t="shared" si="48"/>
        <v>83258.899999999994</v>
      </c>
      <c r="G137" s="79">
        <f t="shared" si="48"/>
        <v>83258.899999999994</v>
      </c>
      <c r="H137" s="80">
        <f t="shared" si="48"/>
        <v>83258.899999999994</v>
      </c>
      <c r="I137" s="78">
        <v>83258.899999999994</v>
      </c>
      <c r="J137" s="79">
        <v>83258.899999999994</v>
      </c>
      <c r="K137" s="80">
        <v>83258.899999999994</v>
      </c>
      <c r="L137" s="151" t="s">
        <v>326</v>
      </c>
    </row>
    <row r="138" spans="1:12" s="20" customFormat="1" ht="50.25" customHeight="1">
      <c r="A138" s="152" t="s">
        <v>323</v>
      </c>
      <c r="B138" s="59" t="s">
        <v>154</v>
      </c>
      <c r="C138" s="78">
        <v>1203178</v>
      </c>
      <c r="D138" s="79">
        <v>800000</v>
      </c>
      <c r="E138" s="80">
        <v>1200000</v>
      </c>
      <c r="F138" s="78">
        <f t="shared" si="48"/>
        <v>0</v>
      </c>
      <c r="G138" s="79">
        <f t="shared" si="48"/>
        <v>0</v>
      </c>
      <c r="H138" s="80">
        <f t="shared" si="48"/>
        <v>0</v>
      </c>
      <c r="I138" s="78">
        <v>1203178</v>
      </c>
      <c r="J138" s="79">
        <v>800000</v>
      </c>
      <c r="K138" s="80">
        <v>1200000</v>
      </c>
      <c r="L138" s="151" t="s">
        <v>322</v>
      </c>
    </row>
    <row r="139" spans="1:12" s="20" customFormat="1" ht="40.15" customHeight="1">
      <c r="A139" s="152" t="s">
        <v>272</v>
      </c>
      <c r="B139" s="153" t="s">
        <v>246</v>
      </c>
      <c r="C139" s="78">
        <v>200489.3</v>
      </c>
      <c r="D139" s="79">
        <v>254220</v>
      </c>
      <c r="E139" s="80">
        <v>265535.59999999998</v>
      </c>
      <c r="F139" s="78">
        <f t="shared" si="48"/>
        <v>0</v>
      </c>
      <c r="G139" s="79">
        <f t="shared" si="48"/>
        <v>0</v>
      </c>
      <c r="H139" s="80">
        <f t="shared" si="48"/>
        <v>0</v>
      </c>
      <c r="I139" s="78">
        <v>200489.3</v>
      </c>
      <c r="J139" s="79">
        <v>254220</v>
      </c>
      <c r="K139" s="80">
        <v>265535.59999999998</v>
      </c>
      <c r="L139" s="16"/>
    </row>
    <row r="140" spans="1:12" s="20" customFormat="1" ht="89.25" customHeight="1">
      <c r="A140" s="152" t="s">
        <v>161</v>
      </c>
      <c r="B140" s="59" t="s">
        <v>162</v>
      </c>
      <c r="C140" s="148">
        <v>176200</v>
      </c>
      <c r="D140" s="79">
        <v>585300</v>
      </c>
      <c r="E140" s="80">
        <v>0</v>
      </c>
      <c r="F140" s="148">
        <f t="shared" si="48"/>
        <v>0</v>
      </c>
      <c r="G140" s="149">
        <f t="shared" si="48"/>
        <v>-524720</v>
      </c>
      <c r="H140" s="150">
        <f t="shared" si="48"/>
        <v>300000</v>
      </c>
      <c r="I140" s="78">
        <v>176200</v>
      </c>
      <c r="J140" s="79">
        <v>60580</v>
      </c>
      <c r="K140" s="80">
        <v>300000</v>
      </c>
      <c r="L140" s="16"/>
    </row>
    <row r="141" spans="1:12" s="20" customFormat="1" ht="81.75" customHeight="1">
      <c r="A141" s="152" t="s">
        <v>149</v>
      </c>
      <c r="B141" s="59" t="s">
        <v>148</v>
      </c>
      <c r="C141" s="148">
        <v>1100000</v>
      </c>
      <c r="D141" s="79">
        <v>0</v>
      </c>
      <c r="E141" s="80">
        <v>0</v>
      </c>
      <c r="F141" s="148">
        <f t="shared" si="48"/>
        <v>0</v>
      </c>
      <c r="G141" s="149">
        <f t="shared" si="48"/>
        <v>0</v>
      </c>
      <c r="H141" s="150">
        <f t="shared" si="48"/>
        <v>0</v>
      </c>
      <c r="I141" s="78">
        <v>1100000</v>
      </c>
      <c r="J141" s="79">
        <v>0</v>
      </c>
      <c r="K141" s="80">
        <v>0</v>
      </c>
      <c r="L141" s="16"/>
    </row>
    <row r="142" spans="1:12" ht="88.5" customHeight="1">
      <c r="A142" s="152" t="s">
        <v>181</v>
      </c>
      <c r="B142" s="59" t="s">
        <v>180</v>
      </c>
      <c r="C142" s="148">
        <v>543630</v>
      </c>
      <c r="D142" s="79">
        <v>981690</v>
      </c>
      <c r="E142" s="80">
        <v>0</v>
      </c>
      <c r="F142" s="148">
        <f t="shared" si="48"/>
        <v>0</v>
      </c>
      <c r="G142" s="149">
        <f t="shared" si="48"/>
        <v>-420000</v>
      </c>
      <c r="H142" s="150">
        <f t="shared" si="48"/>
        <v>0</v>
      </c>
      <c r="I142" s="78">
        <v>543630</v>
      </c>
      <c r="J142" s="79">
        <v>561690</v>
      </c>
      <c r="K142" s="80">
        <v>0</v>
      </c>
      <c r="L142" s="151"/>
    </row>
    <row r="143" spans="1:12" ht="61.5" customHeight="1">
      <c r="A143" s="152" t="s">
        <v>178</v>
      </c>
      <c r="B143" s="59" t="s">
        <v>177</v>
      </c>
      <c r="C143" s="148">
        <v>0</v>
      </c>
      <c r="D143" s="79">
        <v>7267.1</v>
      </c>
      <c r="E143" s="80">
        <v>13550.8</v>
      </c>
      <c r="F143" s="148">
        <f t="shared" si="48"/>
        <v>0</v>
      </c>
      <c r="G143" s="149">
        <f t="shared" si="48"/>
        <v>-7267.1</v>
      </c>
      <c r="H143" s="150">
        <f t="shared" si="48"/>
        <v>-13550.8</v>
      </c>
      <c r="I143" s="78">
        <v>0</v>
      </c>
      <c r="J143" s="79">
        <v>0</v>
      </c>
      <c r="K143" s="80">
        <v>0</v>
      </c>
      <c r="L143" s="151" t="s">
        <v>321</v>
      </c>
    </row>
    <row r="144" spans="1:12" ht="27.6" customHeight="1">
      <c r="A144" s="152"/>
      <c r="B144" s="59"/>
      <c r="C144" s="148"/>
      <c r="D144" s="79"/>
      <c r="E144" s="80"/>
      <c r="F144" s="148"/>
      <c r="G144" s="79"/>
      <c r="H144" s="80"/>
      <c r="I144" s="148"/>
      <c r="J144" s="79"/>
      <c r="K144" s="80"/>
      <c r="L144" s="16"/>
    </row>
    <row r="145" spans="1:12" ht="34.9" customHeight="1">
      <c r="A145" s="146" t="s">
        <v>76</v>
      </c>
      <c r="B145" s="142" t="s">
        <v>112</v>
      </c>
      <c r="C145" s="143">
        <f t="shared" ref="C145:K145" si="49">SUM(C146:C167)</f>
        <v>4560833.1999999993</v>
      </c>
      <c r="D145" s="144">
        <f t="shared" si="49"/>
        <v>4445060.1999999993</v>
      </c>
      <c r="E145" s="145">
        <f t="shared" si="49"/>
        <v>4509897.5999999996</v>
      </c>
      <c r="F145" s="143">
        <f t="shared" si="49"/>
        <v>33.4</v>
      </c>
      <c r="G145" s="144">
        <f t="shared" si="49"/>
        <v>-54.700000000001452</v>
      </c>
      <c r="H145" s="145">
        <f t="shared" si="49"/>
        <v>-167.5999999999971</v>
      </c>
      <c r="I145" s="143">
        <f t="shared" si="49"/>
        <v>4560866.5999999996</v>
      </c>
      <c r="J145" s="144">
        <f t="shared" si="49"/>
        <v>4445005.4999999991</v>
      </c>
      <c r="K145" s="145">
        <f t="shared" si="49"/>
        <v>4509730</v>
      </c>
      <c r="L145" s="16"/>
    </row>
    <row r="146" spans="1:12" ht="43.5" customHeight="1">
      <c r="A146" s="17" t="s">
        <v>85</v>
      </c>
      <c r="B146" s="59" t="s">
        <v>113</v>
      </c>
      <c r="C146" s="78">
        <v>41721.1</v>
      </c>
      <c r="D146" s="79">
        <v>41991.7</v>
      </c>
      <c r="E146" s="80">
        <v>43062.1</v>
      </c>
      <c r="F146" s="78">
        <f t="shared" ref="F146:H167" si="50">I146-C146</f>
        <v>0</v>
      </c>
      <c r="G146" s="79">
        <f t="shared" si="50"/>
        <v>0</v>
      </c>
      <c r="H146" s="80">
        <f t="shared" si="50"/>
        <v>0</v>
      </c>
      <c r="I146" s="78">
        <v>41721.1</v>
      </c>
      <c r="J146" s="79">
        <v>41991.7</v>
      </c>
      <c r="K146" s="80">
        <v>43062.1</v>
      </c>
      <c r="L146" s="16"/>
    </row>
    <row r="147" spans="1:12" ht="53.25" customHeight="1">
      <c r="A147" s="17" t="s">
        <v>96</v>
      </c>
      <c r="B147" s="59" t="s">
        <v>114</v>
      </c>
      <c r="C147" s="78">
        <v>537.20000000000005</v>
      </c>
      <c r="D147" s="79">
        <v>578.4</v>
      </c>
      <c r="E147" s="80">
        <v>5150.3</v>
      </c>
      <c r="F147" s="78">
        <f t="shared" si="50"/>
        <v>0</v>
      </c>
      <c r="G147" s="79">
        <f t="shared" si="50"/>
        <v>0</v>
      </c>
      <c r="H147" s="80">
        <f t="shared" si="50"/>
        <v>0</v>
      </c>
      <c r="I147" s="78">
        <v>537.20000000000005</v>
      </c>
      <c r="J147" s="79">
        <v>578.4</v>
      </c>
      <c r="K147" s="80">
        <v>5150.3</v>
      </c>
      <c r="L147" s="16"/>
    </row>
    <row r="148" spans="1:12" s="1" customFormat="1" ht="38.450000000000003" customHeight="1">
      <c r="A148" s="17" t="s">
        <v>95</v>
      </c>
      <c r="B148" s="59" t="s">
        <v>115</v>
      </c>
      <c r="C148" s="78">
        <v>10948</v>
      </c>
      <c r="D148" s="79">
        <v>11730.1</v>
      </c>
      <c r="E148" s="80">
        <v>11730.1</v>
      </c>
      <c r="F148" s="78">
        <f t="shared" si="50"/>
        <v>0</v>
      </c>
      <c r="G148" s="79">
        <f t="shared" si="50"/>
        <v>0</v>
      </c>
      <c r="H148" s="80">
        <f t="shared" si="50"/>
        <v>0</v>
      </c>
      <c r="I148" s="78">
        <v>10948</v>
      </c>
      <c r="J148" s="79">
        <v>11730.1</v>
      </c>
      <c r="K148" s="80">
        <v>11730.1</v>
      </c>
      <c r="L148" s="16"/>
    </row>
    <row r="149" spans="1:12" ht="31.5" customHeight="1">
      <c r="A149" s="17" t="s">
        <v>94</v>
      </c>
      <c r="B149" s="59" t="s">
        <v>116</v>
      </c>
      <c r="C149" s="78">
        <v>793538</v>
      </c>
      <c r="D149" s="79">
        <v>728501.3</v>
      </c>
      <c r="E149" s="80">
        <v>770977</v>
      </c>
      <c r="F149" s="78">
        <f t="shared" si="50"/>
        <v>0</v>
      </c>
      <c r="G149" s="79">
        <f t="shared" si="50"/>
        <v>0</v>
      </c>
      <c r="H149" s="80">
        <f t="shared" si="50"/>
        <v>0</v>
      </c>
      <c r="I149" s="78">
        <v>793538</v>
      </c>
      <c r="J149" s="79">
        <v>728501.3</v>
      </c>
      <c r="K149" s="80">
        <v>770977</v>
      </c>
      <c r="L149" s="16"/>
    </row>
    <row r="150" spans="1:12" ht="55.5" customHeight="1">
      <c r="A150" s="17" t="s">
        <v>136</v>
      </c>
      <c r="B150" s="59" t="s">
        <v>117</v>
      </c>
      <c r="C150" s="78">
        <v>21130.6</v>
      </c>
      <c r="D150" s="79">
        <v>21130.6</v>
      </c>
      <c r="E150" s="80">
        <v>21130.6</v>
      </c>
      <c r="F150" s="78">
        <f t="shared" si="50"/>
        <v>0</v>
      </c>
      <c r="G150" s="79">
        <f t="shared" si="50"/>
        <v>-74</v>
      </c>
      <c r="H150" s="80">
        <f t="shared" si="50"/>
        <v>-189.89999999999782</v>
      </c>
      <c r="I150" s="78">
        <v>21130.6</v>
      </c>
      <c r="J150" s="79">
        <v>21056.6</v>
      </c>
      <c r="K150" s="80">
        <v>20940.7</v>
      </c>
      <c r="L150" s="16"/>
    </row>
    <row r="151" spans="1:12" ht="53.25" customHeight="1">
      <c r="A151" s="17" t="s">
        <v>86</v>
      </c>
      <c r="B151" s="59" t="s">
        <v>118</v>
      </c>
      <c r="C151" s="78">
        <v>9109.7999999999993</v>
      </c>
      <c r="D151" s="79">
        <v>9457.6</v>
      </c>
      <c r="E151" s="80">
        <v>9818.7000000000007</v>
      </c>
      <c r="F151" s="78">
        <f t="shared" si="50"/>
        <v>0</v>
      </c>
      <c r="G151" s="79">
        <f t="shared" si="50"/>
        <v>0</v>
      </c>
      <c r="H151" s="80">
        <f t="shared" si="50"/>
        <v>0</v>
      </c>
      <c r="I151" s="78">
        <v>9109.7999999999993</v>
      </c>
      <c r="J151" s="79">
        <v>9457.6</v>
      </c>
      <c r="K151" s="80">
        <v>9818.7000000000007</v>
      </c>
      <c r="L151" s="16"/>
    </row>
    <row r="152" spans="1:12" ht="70.5" customHeight="1">
      <c r="A152" s="17" t="s">
        <v>137</v>
      </c>
      <c r="B152" s="59" t="s">
        <v>119</v>
      </c>
      <c r="C152" s="78">
        <v>31041.7</v>
      </c>
      <c r="D152" s="79">
        <v>31041.7</v>
      </c>
      <c r="E152" s="80">
        <v>31041.7</v>
      </c>
      <c r="F152" s="78">
        <f t="shared" si="50"/>
        <v>0</v>
      </c>
      <c r="G152" s="79">
        <f t="shared" si="50"/>
        <v>-15.400000000001455</v>
      </c>
      <c r="H152" s="80">
        <f t="shared" si="50"/>
        <v>-13.799999999999272</v>
      </c>
      <c r="I152" s="78">
        <v>31041.7</v>
      </c>
      <c r="J152" s="79">
        <v>31026.3</v>
      </c>
      <c r="K152" s="80">
        <v>31027.9</v>
      </c>
      <c r="L152" s="16"/>
    </row>
    <row r="153" spans="1:12" ht="57" customHeight="1">
      <c r="A153" s="17" t="s">
        <v>87</v>
      </c>
      <c r="B153" s="59" t="s">
        <v>120</v>
      </c>
      <c r="C153" s="78">
        <v>127085</v>
      </c>
      <c r="D153" s="79">
        <v>132161.79999999999</v>
      </c>
      <c r="E153" s="80">
        <v>137447.6</v>
      </c>
      <c r="F153" s="78">
        <f t="shared" si="50"/>
        <v>0</v>
      </c>
      <c r="G153" s="79">
        <f t="shared" si="50"/>
        <v>0</v>
      </c>
      <c r="H153" s="80">
        <f t="shared" si="50"/>
        <v>0</v>
      </c>
      <c r="I153" s="78">
        <v>127085</v>
      </c>
      <c r="J153" s="79">
        <v>132161.79999999999</v>
      </c>
      <c r="K153" s="80">
        <v>137447.6</v>
      </c>
      <c r="L153" s="16"/>
    </row>
    <row r="154" spans="1:12" ht="57" customHeight="1">
      <c r="A154" s="17" t="s">
        <v>302</v>
      </c>
      <c r="B154" s="59" t="s">
        <v>301</v>
      </c>
      <c r="C154" s="78">
        <v>0</v>
      </c>
      <c r="D154" s="79">
        <v>0</v>
      </c>
      <c r="E154" s="80">
        <v>0</v>
      </c>
      <c r="F154" s="78">
        <f t="shared" si="50"/>
        <v>33.4</v>
      </c>
      <c r="G154" s="79">
        <f t="shared" si="50"/>
        <v>34.700000000000003</v>
      </c>
      <c r="H154" s="80">
        <f t="shared" si="50"/>
        <v>36.1</v>
      </c>
      <c r="I154" s="78">
        <v>33.4</v>
      </c>
      <c r="J154" s="79">
        <v>34.700000000000003</v>
      </c>
      <c r="K154" s="80">
        <v>36.1</v>
      </c>
      <c r="L154" s="16"/>
    </row>
    <row r="155" spans="1:12" ht="33" customHeight="1">
      <c r="A155" s="17" t="s">
        <v>88</v>
      </c>
      <c r="B155" s="59" t="s">
        <v>121</v>
      </c>
      <c r="C155" s="78">
        <v>805077.7</v>
      </c>
      <c r="D155" s="79">
        <v>805049.9</v>
      </c>
      <c r="E155" s="80">
        <v>805031.9</v>
      </c>
      <c r="F155" s="78">
        <f t="shared" si="50"/>
        <v>0</v>
      </c>
      <c r="G155" s="79">
        <f t="shared" si="50"/>
        <v>0</v>
      </c>
      <c r="H155" s="80">
        <f t="shared" si="50"/>
        <v>0</v>
      </c>
      <c r="I155" s="78">
        <v>805077.7</v>
      </c>
      <c r="J155" s="79">
        <v>805049.9</v>
      </c>
      <c r="K155" s="80">
        <v>805031.9</v>
      </c>
    </row>
    <row r="156" spans="1:12" ht="42.75" customHeight="1">
      <c r="A156" s="17" t="s">
        <v>89</v>
      </c>
      <c r="B156" s="59" t="s">
        <v>122</v>
      </c>
      <c r="C156" s="78">
        <v>15628.4</v>
      </c>
      <c r="D156" s="79">
        <v>16313.2</v>
      </c>
      <c r="E156" s="80">
        <v>17180.2</v>
      </c>
      <c r="F156" s="78">
        <f t="shared" si="50"/>
        <v>0</v>
      </c>
      <c r="G156" s="79">
        <f t="shared" si="50"/>
        <v>0</v>
      </c>
      <c r="H156" s="80">
        <f t="shared" si="50"/>
        <v>0</v>
      </c>
      <c r="I156" s="78">
        <v>15628.4</v>
      </c>
      <c r="J156" s="79">
        <v>16313.2</v>
      </c>
      <c r="K156" s="80">
        <v>17180.2</v>
      </c>
    </row>
    <row r="157" spans="1:12" ht="72" customHeight="1">
      <c r="A157" s="17" t="s">
        <v>90</v>
      </c>
      <c r="B157" s="59" t="s">
        <v>123</v>
      </c>
      <c r="C157" s="78">
        <v>6581.8</v>
      </c>
      <c r="D157" s="79">
        <v>6784</v>
      </c>
      <c r="E157" s="80">
        <v>7061.2</v>
      </c>
      <c r="F157" s="78">
        <f t="shared" si="50"/>
        <v>0</v>
      </c>
      <c r="G157" s="79">
        <f t="shared" si="50"/>
        <v>0</v>
      </c>
      <c r="H157" s="80">
        <f t="shared" si="50"/>
        <v>0</v>
      </c>
      <c r="I157" s="78">
        <v>6581.8</v>
      </c>
      <c r="J157" s="79">
        <v>6784</v>
      </c>
      <c r="K157" s="80">
        <v>7061.2</v>
      </c>
    </row>
    <row r="158" spans="1:12" ht="55.5" customHeight="1">
      <c r="A158" s="17" t="s">
        <v>185</v>
      </c>
      <c r="B158" s="59" t="s">
        <v>124</v>
      </c>
      <c r="C158" s="78">
        <v>462.9</v>
      </c>
      <c r="D158" s="79">
        <v>462.9</v>
      </c>
      <c r="E158" s="80">
        <v>462.9</v>
      </c>
      <c r="F158" s="78">
        <f t="shared" si="50"/>
        <v>0</v>
      </c>
      <c r="G158" s="79">
        <f t="shared" si="50"/>
        <v>0</v>
      </c>
      <c r="H158" s="80">
        <f t="shared" si="50"/>
        <v>0</v>
      </c>
      <c r="I158" s="78">
        <v>462.9</v>
      </c>
      <c r="J158" s="79">
        <v>462.9</v>
      </c>
      <c r="K158" s="80">
        <v>462.9</v>
      </c>
    </row>
    <row r="159" spans="1:12" ht="43.5" customHeight="1">
      <c r="A159" s="17" t="s">
        <v>125</v>
      </c>
      <c r="B159" s="59" t="s">
        <v>126</v>
      </c>
      <c r="C159" s="78">
        <v>618122.6</v>
      </c>
      <c r="D159" s="79">
        <v>619575.1</v>
      </c>
      <c r="E159" s="80">
        <v>621162.1</v>
      </c>
      <c r="F159" s="78">
        <f t="shared" si="50"/>
        <v>0</v>
      </c>
      <c r="G159" s="79">
        <f t="shared" si="50"/>
        <v>0</v>
      </c>
      <c r="H159" s="80">
        <f t="shared" si="50"/>
        <v>0</v>
      </c>
      <c r="I159" s="78">
        <v>618122.6</v>
      </c>
      <c r="J159" s="79">
        <v>619575.1</v>
      </c>
      <c r="K159" s="80">
        <v>621162.1</v>
      </c>
    </row>
    <row r="160" spans="1:12" ht="81" customHeight="1">
      <c r="A160" s="17" t="s">
        <v>91</v>
      </c>
      <c r="B160" s="59" t="s">
        <v>127</v>
      </c>
      <c r="C160" s="78">
        <v>386797.3</v>
      </c>
      <c r="D160" s="79">
        <v>398621.9</v>
      </c>
      <c r="E160" s="80">
        <v>414241.1</v>
      </c>
      <c r="F160" s="78">
        <f t="shared" si="50"/>
        <v>0</v>
      </c>
      <c r="G160" s="79">
        <f t="shared" si="50"/>
        <v>0</v>
      </c>
      <c r="H160" s="80">
        <f t="shared" si="50"/>
        <v>0</v>
      </c>
      <c r="I160" s="78">
        <v>386797.3</v>
      </c>
      <c r="J160" s="79">
        <v>398621.9</v>
      </c>
      <c r="K160" s="80">
        <v>414241.1</v>
      </c>
    </row>
    <row r="161" spans="1:12" ht="29.25" customHeight="1">
      <c r="A161" s="17" t="s">
        <v>187</v>
      </c>
      <c r="B161" s="165" t="s">
        <v>188</v>
      </c>
      <c r="C161" s="78">
        <v>54526.400000000001</v>
      </c>
      <c r="D161" s="79">
        <v>57934.3</v>
      </c>
      <c r="E161" s="80">
        <v>59738.5</v>
      </c>
      <c r="F161" s="78">
        <f t="shared" si="50"/>
        <v>0</v>
      </c>
      <c r="G161" s="79">
        <f t="shared" si="50"/>
        <v>0</v>
      </c>
      <c r="H161" s="80">
        <f t="shared" si="50"/>
        <v>0</v>
      </c>
      <c r="I161" s="78">
        <v>54526.400000000001</v>
      </c>
      <c r="J161" s="79">
        <v>57934.3</v>
      </c>
      <c r="K161" s="80">
        <v>59738.5</v>
      </c>
    </row>
    <row r="162" spans="1:12" ht="70.5" customHeight="1">
      <c r="A162" s="17" t="s">
        <v>278</v>
      </c>
      <c r="B162" s="165" t="s">
        <v>236</v>
      </c>
      <c r="C162" s="78">
        <v>18586.599999999999</v>
      </c>
      <c r="D162" s="79">
        <v>19656.2</v>
      </c>
      <c r="E162" s="80">
        <v>10885</v>
      </c>
      <c r="F162" s="78">
        <f t="shared" si="50"/>
        <v>0</v>
      </c>
      <c r="G162" s="79">
        <f t="shared" si="50"/>
        <v>0</v>
      </c>
      <c r="H162" s="80">
        <f t="shared" si="50"/>
        <v>0</v>
      </c>
      <c r="I162" s="78">
        <v>18586.599999999999</v>
      </c>
      <c r="J162" s="79">
        <v>19656.2</v>
      </c>
      <c r="K162" s="80">
        <v>10885</v>
      </c>
    </row>
    <row r="163" spans="1:12" ht="69" customHeight="1">
      <c r="A163" s="17" t="s">
        <v>190</v>
      </c>
      <c r="B163" s="165" t="s">
        <v>189</v>
      </c>
      <c r="C163" s="78">
        <v>35439.199999999997</v>
      </c>
      <c r="D163" s="79">
        <v>27680.1</v>
      </c>
      <c r="E163" s="80">
        <v>23686.7</v>
      </c>
      <c r="F163" s="78">
        <f t="shared" si="50"/>
        <v>0</v>
      </c>
      <c r="G163" s="79">
        <f t="shared" si="50"/>
        <v>0</v>
      </c>
      <c r="H163" s="80">
        <f t="shared" si="50"/>
        <v>0</v>
      </c>
      <c r="I163" s="78">
        <v>35439.199999999997</v>
      </c>
      <c r="J163" s="79">
        <v>27680.1</v>
      </c>
      <c r="K163" s="80">
        <v>23686.7</v>
      </c>
    </row>
    <row r="164" spans="1:12" ht="82.5" customHeight="1">
      <c r="A164" s="17" t="s">
        <v>234</v>
      </c>
      <c r="B164" s="165" t="s">
        <v>235</v>
      </c>
      <c r="C164" s="78">
        <v>362794.5</v>
      </c>
      <c r="D164" s="79">
        <v>362794.5</v>
      </c>
      <c r="E164" s="80">
        <v>362794.5</v>
      </c>
      <c r="F164" s="78">
        <f t="shared" si="50"/>
        <v>0</v>
      </c>
      <c r="G164" s="79">
        <f t="shared" si="50"/>
        <v>0</v>
      </c>
      <c r="H164" s="80">
        <f t="shared" si="50"/>
        <v>0</v>
      </c>
      <c r="I164" s="78">
        <v>362794.5</v>
      </c>
      <c r="J164" s="79">
        <v>362794.5</v>
      </c>
      <c r="K164" s="80">
        <v>362794.5</v>
      </c>
    </row>
    <row r="165" spans="1:12" ht="30.75" customHeight="1">
      <c r="A165" s="17" t="s">
        <v>233</v>
      </c>
      <c r="B165" s="166" t="s">
        <v>232</v>
      </c>
      <c r="C165" s="78">
        <v>19478</v>
      </c>
      <c r="D165" s="79">
        <v>0</v>
      </c>
      <c r="E165" s="80">
        <v>0</v>
      </c>
      <c r="F165" s="78">
        <f t="shared" si="50"/>
        <v>0</v>
      </c>
      <c r="G165" s="79">
        <f t="shared" si="50"/>
        <v>0</v>
      </c>
      <c r="H165" s="80">
        <f t="shared" si="50"/>
        <v>0</v>
      </c>
      <c r="I165" s="78">
        <v>19478</v>
      </c>
      <c r="J165" s="79">
        <v>0</v>
      </c>
      <c r="K165" s="80">
        <v>0</v>
      </c>
    </row>
    <row r="166" spans="1:12" ht="40.5" customHeight="1">
      <c r="A166" s="17" t="s">
        <v>186</v>
      </c>
      <c r="B166" s="59" t="s">
        <v>128</v>
      </c>
      <c r="C166" s="78">
        <v>1027642.8</v>
      </c>
      <c r="D166" s="79">
        <v>1027642.8</v>
      </c>
      <c r="E166" s="80">
        <v>1027642.8</v>
      </c>
      <c r="F166" s="78">
        <f t="shared" si="50"/>
        <v>0</v>
      </c>
      <c r="G166" s="79">
        <f t="shared" si="50"/>
        <v>0</v>
      </c>
      <c r="H166" s="80">
        <f t="shared" si="50"/>
        <v>0</v>
      </c>
      <c r="I166" s="78">
        <v>1027642.8</v>
      </c>
      <c r="J166" s="79">
        <v>1027642.8</v>
      </c>
      <c r="K166" s="80">
        <v>1027642.8</v>
      </c>
    </row>
    <row r="167" spans="1:12" ht="32.25" customHeight="1">
      <c r="A167" s="17" t="s">
        <v>92</v>
      </c>
      <c r="B167" s="59" t="s">
        <v>129</v>
      </c>
      <c r="C167" s="78">
        <v>174583.6</v>
      </c>
      <c r="D167" s="79">
        <v>125952.1</v>
      </c>
      <c r="E167" s="80">
        <v>129652.6</v>
      </c>
      <c r="F167" s="78">
        <f t="shared" si="50"/>
        <v>0</v>
      </c>
      <c r="G167" s="79">
        <f t="shared" si="50"/>
        <v>0</v>
      </c>
      <c r="H167" s="80">
        <f t="shared" si="50"/>
        <v>0</v>
      </c>
      <c r="I167" s="78">
        <v>174583.6</v>
      </c>
      <c r="J167" s="79">
        <v>125952.1</v>
      </c>
      <c r="K167" s="80">
        <v>129652.6</v>
      </c>
    </row>
    <row r="168" spans="1:12" ht="16.5" customHeight="1">
      <c r="A168" s="17"/>
      <c r="B168" s="59"/>
      <c r="C168" s="78"/>
      <c r="D168" s="79"/>
      <c r="E168" s="80"/>
      <c r="F168" s="78"/>
      <c r="G168" s="79"/>
      <c r="H168" s="80"/>
      <c r="I168" s="78"/>
      <c r="J168" s="79"/>
      <c r="K168" s="80"/>
    </row>
    <row r="169" spans="1:12" ht="21" customHeight="1">
      <c r="A169" s="146" t="s">
        <v>54</v>
      </c>
      <c r="B169" s="142" t="s">
        <v>130</v>
      </c>
      <c r="C169" s="143">
        <f>SUM(C170:C183)</f>
        <v>1518840.7999999998</v>
      </c>
      <c r="D169" s="144">
        <f t="shared" ref="D169:K169" si="51">SUM(D170:D183)</f>
        <v>1113180</v>
      </c>
      <c r="E169" s="145">
        <f t="shared" si="51"/>
        <v>672325.89999999991</v>
      </c>
      <c r="F169" s="143">
        <f t="shared" si="51"/>
        <v>-41790.700000000004</v>
      </c>
      <c r="G169" s="144">
        <f t="shared" si="51"/>
        <v>-44080.5</v>
      </c>
      <c r="H169" s="145">
        <f t="shared" si="51"/>
        <v>-52972.1</v>
      </c>
      <c r="I169" s="143">
        <f t="shared" si="51"/>
        <v>1477050.1</v>
      </c>
      <c r="J169" s="144">
        <f t="shared" si="51"/>
        <v>1069099.5</v>
      </c>
      <c r="K169" s="145">
        <f t="shared" si="51"/>
        <v>619353.79999999993</v>
      </c>
    </row>
    <row r="170" spans="1:12" s="167" customFormat="1" ht="39" customHeight="1">
      <c r="A170" s="17" t="s">
        <v>93</v>
      </c>
      <c r="B170" s="59" t="s">
        <v>131</v>
      </c>
      <c r="C170" s="78">
        <v>125190.8</v>
      </c>
      <c r="D170" s="79">
        <v>126419.5</v>
      </c>
      <c r="E170" s="80">
        <v>126077.5</v>
      </c>
      <c r="F170" s="78">
        <f t="shared" ref="F170:H183" si="52">I170-C170</f>
        <v>0</v>
      </c>
      <c r="G170" s="79">
        <f t="shared" si="52"/>
        <v>0</v>
      </c>
      <c r="H170" s="80"/>
      <c r="I170" s="78">
        <v>125190.8</v>
      </c>
      <c r="J170" s="79">
        <v>126419.5</v>
      </c>
      <c r="K170" s="80">
        <v>126077.5</v>
      </c>
    </row>
    <row r="171" spans="1:12" s="22" customFormat="1" ht="60" customHeight="1">
      <c r="A171" s="17" t="s">
        <v>254</v>
      </c>
      <c r="B171" s="59" t="s">
        <v>169</v>
      </c>
      <c r="C171" s="78">
        <v>550778.9</v>
      </c>
      <c r="D171" s="79">
        <v>223491.6</v>
      </c>
      <c r="E171" s="80">
        <v>267391.8</v>
      </c>
      <c r="F171" s="78">
        <f t="shared" si="52"/>
        <v>0</v>
      </c>
      <c r="G171" s="79">
        <f t="shared" si="52"/>
        <v>0</v>
      </c>
      <c r="H171" s="80">
        <f t="shared" si="52"/>
        <v>0</v>
      </c>
      <c r="I171" s="78">
        <v>550778.9</v>
      </c>
      <c r="J171" s="79">
        <v>223491.6</v>
      </c>
      <c r="K171" s="80">
        <v>267391.8</v>
      </c>
    </row>
    <row r="172" spans="1:12" s="167" customFormat="1" ht="45" customHeight="1">
      <c r="A172" s="17" t="s">
        <v>163</v>
      </c>
      <c r="B172" s="59" t="s">
        <v>164</v>
      </c>
      <c r="C172" s="78">
        <v>162883.9</v>
      </c>
      <c r="D172" s="79">
        <v>126812.2</v>
      </c>
      <c r="E172" s="80">
        <v>204210.2</v>
      </c>
      <c r="F172" s="78">
        <f t="shared" si="52"/>
        <v>0</v>
      </c>
      <c r="G172" s="79">
        <f t="shared" si="52"/>
        <v>0</v>
      </c>
      <c r="H172" s="80">
        <f t="shared" si="52"/>
        <v>0</v>
      </c>
      <c r="I172" s="78">
        <v>162883.9</v>
      </c>
      <c r="J172" s="79">
        <v>126812.2</v>
      </c>
      <c r="K172" s="80">
        <v>204210.2</v>
      </c>
    </row>
    <row r="173" spans="1:12" s="22" customFormat="1" ht="57.75" customHeight="1">
      <c r="A173" s="17" t="s">
        <v>170</v>
      </c>
      <c r="B173" s="59" t="s">
        <v>171</v>
      </c>
      <c r="C173" s="78">
        <v>53030.2</v>
      </c>
      <c r="D173" s="79">
        <v>0</v>
      </c>
      <c r="E173" s="80">
        <v>0</v>
      </c>
      <c r="F173" s="78">
        <f t="shared" si="52"/>
        <v>0</v>
      </c>
      <c r="G173" s="79">
        <f t="shared" si="52"/>
        <v>0</v>
      </c>
      <c r="H173" s="80">
        <f t="shared" si="52"/>
        <v>0</v>
      </c>
      <c r="I173" s="78">
        <v>53030.2</v>
      </c>
      <c r="J173" s="79">
        <v>0</v>
      </c>
      <c r="K173" s="80">
        <v>0</v>
      </c>
    </row>
    <row r="174" spans="1:12" s="22" customFormat="1" ht="133.5" customHeight="1">
      <c r="A174" s="17" t="s">
        <v>165</v>
      </c>
      <c r="B174" s="59" t="s">
        <v>166</v>
      </c>
      <c r="C174" s="78">
        <v>3707.4</v>
      </c>
      <c r="D174" s="79">
        <v>3707.4</v>
      </c>
      <c r="E174" s="80">
        <v>3707.4</v>
      </c>
      <c r="F174" s="78">
        <f t="shared" si="52"/>
        <v>0</v>
      </c>
      <c r="G174" s="79">
        <f t="shared" si="52"/>
        <v>0</v>
      </c>
      <c r="H174" s="80">
        <f t="shared" si="52"/>
        <v>0</v>
      </c>
      <c r="I174" s="78">
        <v>3707.4</v>
      </c>
      <c r="J174" s="79">
        <v>3707.4</v>
      </c>
      <c r="K174" s="80">
        <v>3707.4</v>
      </c>
    </row>
    <row r="175" spans="1:12" s="22" customFormat="1" ht="57" customHeight="1">
      <c r="A175" s="17" t="s">
        <v>330</v>
      </c>
      <c r="B175" s="59" t="s">
        <v>174</v>
      </c>
      <c r="C175" s="78">
        <v>31496.7</v>
      </c>
      <c r="D175" s="79">
        <v>31496.7</v>
      </c>
      <c r="E175" s="80">
        <v>31496.7</v>
      </c>
      <c r="F175" s="78">
        <f t="shared" si="52"/>
        <v>-31496.7</v>
      </c>
      <c r="G175" s="79">
        <f t="shared" si="52"/>
        <v>-31496.7</v>
      </c>
      <c r="H175" s="80">
        <f t="shared" si="52"/>
        <v>-31496.7</v>
      </c>
      <c r="I175" s="78">
        <v>0</v>
      </c>
      <c r="J175" s="79">
        <v>0</v>
      </c>
      <c r="K175" s="80">
        <v>0</v>
      </c>
      <c r="L175" s="168" t="s">
        <v>328</v>
      </c>
    </row>
    <row r="176" spans="1:12" s="22" customFormat="1" ht="61.5" customHeight="1">
      <c r="A176" s="17" t="s">
        <v>286</v>
      </c>
      <c r="B176" s="169" t="s">
        <v>255</v>
      </c>
      <c r="C176" s="78">
        <v>0</v>
      </c>
      <c r="D176" s="79">
        <v>4500</v>
      </c>
      <c r="E176" s="80">
        <v>12192.6</v>
      </c>
      <c r="F176" s="78">
        <f t="shared" si="52"/>
        <v>0</v>
      </c>
      <c r="G176" s="79">
        <f t="shared" si="52"/>
        <v>0</v>
      </c>
      <c r="H176" s="80">
        <f t="shared" si="52"/>
        <v>-3276</v>
      </c>
      <c r="I176" s="78">
        <v>0</v>
      </c>
      <c r="J176" s="79">
        <v>4500</v>
      </c>
      <c r="K176" s="80">
        <v>8916.6</v>
      </c>
    </row>
    <row r="177" spans="1:12" s="22" customFormat="1" ht="56.25" customHeight="1">
      <c r="A177" s="17" t="s">
        <v>172</v>
      </c>
      <c r="B177" s="59" t="s">
        <v>173</v>
      </c>
      <c r="C177" s="78">
        <v>568000</v>
      </c>
      <c r="D177" s="79">
        <v>568000</v>
      </c>
      <c r="E177" s="80">
        <v>0</v>
      </c>
      <c r="F177" s="78">
        <f t="shared" si="52"/>
        <v>0</v>
      </c>
      <c r="G177" s="79">
        <f t="shared" si="52"/>
        <v>0</v>
      </c>
      <c r="H177" s="80">
        <f t="shared" si="52"/>
        <v>0</v>
      </c>
      <c r="I177" s="78">
        <v>568000</v>
      </c>
      <c r="J177" s="79">
        <v>568000</v>
      </c>
      <c r="K177" s="80">
        <v>0</v>
      </c>
    </row>
    <row r="178" spans="1:12" s="22" customFormat="1" ht="48.75" customHeight="1">
      <c r="A178" s="17" t="s">
        <v>315</v>
      </c>
      <c r="B178" s="59" t="s">
        <v>316</v>
      </c>
      <c r="C178" s="78">
        <v>0</v>
      </c>
      <c r="D178" s="79">
        <v>0</v>
      </c>
      <c r="E178" s="80">
        <v>0</v>
      </c>
      <c r="F178" s="78">
        <f t="shared" si="52"/>
        <v>3636.6</v>
      </c>
      <c r="G178" s="79">
        <f t="shared" si="52"/>
        <v>1346.8</v>
      </c>
      <c r="H178" s="80">
        <f t="shared" si="52"/>
        <v>228.2</v>
      </c>
      <c r="I178" s="78">
        <v>3636.6</v>
      </c>
      <c r="J178" s="79">
        <v>1346.8</v>
      </c>
      <c r="K178" s="80">
        <v>228.2</v>
      </c>
    </row>
    <row r="179" spans="1:12" s="22" customFormat="1" ht="34.5" customHeight="1">
      <c r="A179" s="159" t="s">
        <v>252</v>
      </c>
      <c r="B179" s="158" t="s">
        <v>253</v>
      </c>
      <c r="C179" s="78">
        <v>3500</v>
      </c>
      <c r="D179" s="79">
        <v>3500</v>
      </c>
      <c r="E179" s="80">
        <v>2500</v>
      </c>
      <c r="F179" s="78">
        <f t="shared" si="52"/>
        <v>0</v>
      </c>
      <c r="G179" s="79">
        <f t="shared" si="52"/>
        <v>0</v>
      </c>
      <c r="H179" s="80">
        <f t="shared" si="52"/>
        <v>0</v>
      </c>
      <c r="I179" s="78">
        <v>3500</v>
      </c>
      <c r="J179" s="79">
        <v>3500</v>
      </c>
      <c r="K179" s="80">
        <v>2500</v>
      </c>
    </row>
    <row r="180" spans="1:12" s="22" customFormat="1" ht="41.25" customHeight="1">
      <c r="A180" s="152" t="s">
        <v>230</v>
      </c>
      <c r="B180" s="153" t="s">
        <v>231</v>
      </c>
      <c r="C180" s="78">
        <v>5000</v>
      </c>
      <c r="D180" s="79">
        <v>10000</v>
      </c>
      <c r="E180" s="80">
        <v>5000</v>
      </c>
      <c r="F180" s="78">
        <f t="shared" si="52"/>
        <v>0</v>
      </c>
      <c r="G180" s="79">
        <f t="shared" si="52"/>
        <v>0</v>
      </c>
      <c r="H180" s="80">
        <f t="shared" si="52"/>
        <v>0</v>
      </c>
      <c r="I180" s="78">
        <v>5000</v>
      </c>
      <c r="J180" s="79">
        <v>10000</v>
      </c>
      <c r="K180" s="80">
        <v>5000</v>
      </c>
    </row>
    <row r="181" spans="1:12" s="22" customFormat="1" ht="45" customHeight="1">
      <c r="A181" s="152" t="s">
        <v>329</v>
      </c>
      <c r="B181" s="153" t="s">
        <v>217</v>
      </c>
      <c r="C181" s="78">
        <v>14983</v>
      </c>
      <c r="D181" s="79">
        <v>14983</v>
      </c>
      <c r="E181" s="80">
        <v>19480</v>
      </c>
      <c r="F181" s="78">
        <f t="shared" si="52"/>
        <v>-14983</v>
      </c>
      <c r="G181" s="79">
        <f t="shared" si="52"/>
        <v>-14983</v>
      </c>
      <c r="H181" s="80">
        <f t="shared" si="52"/>
        <v>-19480</v>
      </c>
      <c r="I181" s="78">
        <v>0</v>
      </c>
      <c r="J181" s="79">
        <v>0</v>
      </c>
      <c r="K181" s="80">
        <v>0</v>
      </c>
      <c r="L181" s="168" t="s">
        <v>328</v>
      </c>
    </row>
    <row r="182" spans="1:12" s="22" customFormat="1" ht="66" customHeight="1">
      <c r="A182" s="17" t="s">
        <v>168</v>
      </c>
      <c r="B182" s="59" t="s">
        <v>167</v>
      </c>
      <c r="C182" s="78">
        <v>269.89999999999998</v>
      </c>
      <c r="D182" s="79">
        <v>269.60000000000002</v>
      </c>
      <c r="E182" s="80">
        <v>269.7</v>
      </c>
      <c r="F182" s="78">
        <f t="shared" si="52"/>
        <v>0</v>
      </c>
      <c r="G182" s="79">
        <f t="shared" si="52"/>
        <v>0</v>
      </c>
      <c r="H182" s="80">
        <f t="shared" si="52"/>
        <v>0</v>
      </c>
      <c r="I182" s="78">
        <v>269.89999999999998</v>
      </c>
      <c r="J182" s="79">
        <v>269.60000000000002</v>
      </c>
      <c r="K182" s="80">
        <v>269.7</v>
      </c>
    </row>
    <row r="183" spans="1:12" s="22" customFormat="1" ht="61.5" customHeight="1">
      <c r="A183" s="17" t="s">
        <v>319</v>
      </c>
      <c r="B183" s="59" t="s">
        <v>318</v>
      </c>
      <c r="C183" s="78">
        <v>0</v>
      </c>
      <c r="D183" s="79">
        <v>0</v>
      </c>
      <c r="E183" s="80">
        <v>0</v>
      </c>
      <c r="F183" s="78">
        <f t="shared" si="52"/>
        <v>1052.4000000000001</v>
      </c>
      <c r="G183" s="79">
        <f t="shared" si="52"/>
        <v>1052.4000000000001</v>
      </c>
      <c r="H183" s="80">
        <f t="shared" si="52"/>
        <v>1052.4000000000001</v>
      </c>
      <c r="I183" s="78">
        <v>1052.4000000000001</v>
      </c>
      <c r="J183" s="79">
        <v>1052.4000000000001</v>
      </c>
      <c r="K183" s="80">
        <v>1052.4000000000001</v>
      </c>
    </row>
    <row r="184" spans="1:12" s="22" customFormat="1" ht="15.75" customHeight="1">
      <c r="A184" s="152"/>
      <c r="B184" s="153"/>
      <c r="C184" s="78"/>
      <c r="D184" s="79"/>
      <c r="E184" s="80"/>
      <c r="F184" s="78"/>
      <c r="G184" s="79"/>
      <c r="H184" s="80"/>
      <c r="I184" s="78"/>
      <c r="J184" s="79"/>
      <c r="K184" s="80"/>
    </row>
    <row r="185" spans="1:12" s="22" customFormat="1" ht="31.5" customHeight="1">
      <c r="A185" s="170" t="s">
        <v>266</v>
      </c>
      <c r="B185" s="171" t="s">
        <v>267</v>
      </c>
      <c r="C185" s="78">
        <f t="shared" ref="C185:K186" si="53">C186</f>
        <v>2068162.3</v>
      </c>
      <c r="D185" s="79">
        <f t="shared" si="53"/>
        <v>2068162.3</v>
      </c>
      <c r="E185" s="80">
        <f t="shared" si="53"/>
        <v>5517330.2000000002</v>
      </c>
      <c r="F185" s="78">
        <f t="shared" si="53"/>
        <v>0</v>
      </c>
      <c r="G185" s="79">
        <f t="shared" si="53"/>
        <v>0</v>
      </c>
      <c r="H185" s="80">
        <f t="shared" si="53"/>
        <v>0</v>
      </c>
      <c r="I185" s="78">
        <f t="shared" si="53"/>
        <v>2068162.3</v>
      </c>
      <c r="J185" s="79">
        <f t="shared" si="53"/>
        <v>2068162.3</v>
      </c>
      <c r="K185" s="80">
        <f t="shared" si="53"/>
        <v>5517330.2000000002</v>
      </c>
    </row>
    <row r="186" spans="1:12" s="22" customFormat="1" ht="31.5" customHeight="1">
      <c r="A186" s="7" t="s">
        <v>279</v>
      </c>
      <c r="B186" s="8" t="s">
        <v>280</v>
      </c>
      <c r="C186" s="78">
        <f t="shared" si="53"/>
        <v>2068162.3</v>
      </c>
      <c r="D186" s="79">
        <f t="shared" si="53"/>
        <v>2068162.3</v>
      </c>
      <c r="E186" s="80">
        <f t="shared" si="53"/>
        <v>5517330.2000000002</v>
      </c>
      <c r="F186" s="78">
        <f t="shared" si="53"/>
        <v>0</v>
      </c>
      <c r="G186" s="79">
        <f t="shared" si="53"/>
        <v>0</v>
      </c>
      <c r="H186" s="80">
        <f t="shared" si="53"/>
        <v>0</v>
      </c>
      <c r="I186" s="78">
        <f t="shared" si="53"/>
        <v>2068162.3</v>
      </c>
      <c r="J186" s="79">
        <f t="shared" si="53"/>
        <v>2068162.3</v>
      </c>
      <c r="K186" s="80">
        <f t="shared" si="53"/>
        <v>5517330.2000000002</v>
      </c>
    </row>
    <row r="187" spans="1:12" s="22" customFormat="1" ht="92.25" customHeight="1">
      <c r="A187" s="17" t="s">
        <v>268</v>
      </c>
      <c r="B187" s="59" t="s">
        <v>269</v>
      </c>
      <c r="C187" s="78">
        <v>2068162.3</v>
      </c>
      <c r="D187" s="79">
        <v>2068162.3</v>
      </c>
      <c r="E187" s="80">
        <v>5517330.2000000002</v>
      </c>
      <c r="F187" s="78"/>
      <c r="G187" s="79"/>
      <c r="H187" s="80"/>
      <c r="I187" s="78">
        <f>C187+F187</f>
        <v>2068162.3</v>
      </c>
      <c r="J187" s="79">
        <f>D187+G187</f>
        <v>2068162.3</v>
      </c>
      <c r="K187" s="80">
        <f>E187+H187</f>
        <v>5517330.2000000002</v>
      </c>
    </row>
    <row r="188" spans="1:12" s="22" customFormat="1" ht="15.75" customHeight="1">
      <c r="A188" s="17"/>
      <c r="B188" s="59"/>
      <c r="C188" s="78"/>
      <c r="D188" s="79"/>
      <c r="E188" s="80"/>
      <c r="F188" s="78"/>
      <c r="G188" s="79"/>
      <c r="H188" s="80"/>
      <c r="I188" s="78"/>
      <c r="J188" s="79"/>
      <c r="K188" s="80"/>
    </row>
    <row r="189" spans="1:12" ht="18.75" customHeight="1">
      <c r="A189" s="139" t="s">
        <v>256</v>
      </c>
      <c r="B189" s="53" t="s">
        <v>257</v>
      </c>
      <c r="C189" s="78">
        <f t="shared" ref="C189:K190" si="54">C190</f>
        <v>510600</v>
      </c>
      <c r="D189" s="79">
        <f t="shared" si="54"/>
        <v>725700</v>
      </c>
      <c r="E189" s="80">
        <f t="shared" si="54"/>
        <v>0</v>
      </c>
      <c r="F189" s="78">
        <f t="shared" si="54"/>
        <v>0</v>
      </c>
      <c r="G189" s="79">
        <f t="shared" si="54"/>
        <v>0</v>
      </c>
      <c r="H189" s="80">
        <f t="shared" si="54"/>
        <v>0</v>
      </c>
      <c r="I189" s="78">
        <f t="shared" si="54"/>
        <v>510600</v>
      </c>
      <c r="J189" s="79">
        <f t="shared" si="54"/>
        <v>725700</v>
      </c>
      <c r="K189" s="80">
        <f t="shared" si="54"/>
        <v>0</v>
      </c>
      <c r="L189" s="172">
        <f t="shared" ref="L189" si="55">L191</f>
        <v>0</v>
      </c>
    </row>
    <row r="190" spans="1:12" ht="29.25" customHeight="1">
      <c r="A190" s="7" t="s">
        <v>258</v>
      </c>
      <c r="B190" s="9" t="s">
        <v>281</v>
      </c>
      <c r="C190" s="78">
        <f t="shared" si="54"/>
        <v>510600</v>
      </c>
      <c r="D190" s="79">
        <f t="shared" si="54"/>
        <v>725700</v>
      </c>
      <c r="E190" s="80">
        <f t="shared" si="54"/>
        <v>0</v>
      </c>
      <c r="F190" s="78">
        <f t="shared" si="54"/>
        <v>0</v>
      </c>
      <c r="G190" s="79">
        <f t="shared" si="54"/>
        <v>0</v>
      </c>
      <c r="H190" s="80">
        <f t="shared" si="54"/>
        <v>0</v>
      </c>
      <c r="I190" s="78">
        <f t="shared" si="54"/>
        <v>510600</v>
      </c>
      <c r="J190" s="79">
        <f t="shared" si="54"/>
        <v>725700</v>
      </c>
      <c r="K190" s="80">
        <f t="shared" si="54"/>
        <v>0</v>
      </c>
      <c r="L190" s="16"/>
    </row>
    <row r="191" spans="1:12" ht="30.75" customHeight="1">
      <c r="A191" s="17" t="s">
        <v>258</v>
      </c>
      <c r="B191" s="59" t="s">
        <v>259</v>
      </c>
      <c r="C191" s="78">
        <v>510600</v>
      </c>
      <c r="D191" s="79">
        <v>725700</v>
      </c>
      <c r="E191" s="80">
        <v>0</v>
      </c>
      <c r="F191" s="78"/>
      <c r="G191" s="79"/>
      <c r="H191" s="80"/>
      <c r="I191" s="78">
        <f>C191+F191</f>
        <v>510600</v>
      </c>
      <c r="J191" s="79">
        <f>D191+G191</f>
        <v>725700</v>
      </c>
      <c r="K191" s="80">
        <f>E191+H191</f>
        <v>0</v>
      </c>
    </row>
    <row r="192" spans="1:12" ht="16.5" customHeight="1">
      <c r="A192" s="173"/>
      <c r="B192" s="174"/>
      <c r="C192" s="175"/>
      <c r="D192" s="176"/>
      <c r="E192" s="177"/>
      <c r="F192" s="175"/>
      <c r="G192" s="176"/>
      <c r="H192" s="177"/>
      <c r="I192" s="175"/>
      <c r="J192" s="176"/>
      <c r="K192" s="177"/>
    </row>
    <row r="193" spans="1:12" ht="31.5" hidden="1" customHeight="1">
      <c r="A193" s="178" t="s">
        <v>66</v>
      </c>
      <c r="B193" s="179"/>
      <c r="C193" s="180">
        <f>C14+C68</f>
        <v>92215749.799999997</v>
      </c>
      <c r="D193" s="181">
        <f t="shared" ref="D193:L193" si="56">D14+D68</f>
        <v>97349153.700000003</v>
      </c>
      <c r="E193" s="182">
        <f t="shared" si="56"/>
        <v>102632758.7</v>
      </c>
      <c r="F193" s="180">
        <f>F14+F68</f>
        <v>1039102.7999999996</v>
      </c>
      <c r="G193" s="181">
        <f t="shared" ref="G193:H193" si="57">G14+G68</f>
        <v>-6947797.7999999998</v>
      </c>
      <c r="H193" s="182">
        <f t="shared" si="57"/>
        <v>-6383356.1999999993</v>
      </c>
      <c r="I193" s="180">
        <f>I14+I68</f>
        <v>93254852.600000009</v>
      </c>
      <c r="J193" s="181">
        <f t="shared" ref="J193:K193" si="58">J14+J68</f>
        <v>90401355.900000006</v>
      </c>
      <c r="K193" s="182">
        <f t="shared" si="58"/>
        <v>96249402.5</v>
      </c>
      <c r="L193" s="135">
        <f t="shared" si="56"/>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C10:E10"/>
    <mergeCell ref="F10:H10"/>
    <mergeCell ref="I10:K10"/>
  </mergeCells>
  <pageMargins left="0.59055118110236227" right="0.39370078740157483" top="0.82677165354330717" bottom="0.78740157480314965" header="0.51181102362204722" footer="0.55118110236220474"/>
  <pageSetup paperSize="9" scale="57" firstPageNumber="44" fitToWidth="0"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12" activePane="bottomRight" state="frozen"/>
      <selection pane="topRight" activeCell="B1" sqref="B1"/>
      <selection pane="bottomLeft" activeCell="A13" sqref="A13"/>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customHeight="1">
      <c r="B1" s="4"/>
      <c r="C1" s="1"/>
      <c r="D1" s="4"/>
      <c r="E1" s="4"/>
      <c r="I1" s="4" t="s">
        <v>287</v>
      </c>
      <c r="J1" s="1"/>
      <c r="K1" s="1"/>
    </row>
    <row r="2" spans="1:12" ht="13.5"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60" t="s">
        <v>292</v>
      </c>
      <c r="B8" s="260"/>
      <c r="C8" s="261"/>
      <c r="D8" s="261"/>
      <c r="E8" s="261"/>
      <c r="F8" s="261"/>
      <c r="G8" s="261"/>
      <c r="H8" s="261"/>
      <c r="I8" s="261"/>
      <c r="J8" s="261"/>
      <c r="K8" s="19"/>
      <c r="L8" s="19"/>
    </row>
    <row r="9" spans="1:12" ht="12" customHeight="1">
      <c r="A9" s="3"/>
      <c r="B9" s="5"/>
      <c r="C9" s="5"/>
      <c r="D9" s="5"/>
      <c r="E9" s="5"/>
      <c r="F9" s="5"/>
      <c r="G9" s="5"/>
      <c r="H9" s="5"/>
      <c r="I9" s="5"/>
      <c r="J9" s="5"/>
      <c r="K9" s="5"/>
      <c r="L9" s="11"/>
    </row>
    <row r="10" spans="1:12" ht="20.25" customHeight="1">
      <c r="A10" s="262" t="s">
        <v>50</v>
      </c>
      <c r="B10" s="264" t="s">
        <v>51</v>
      </c>
      <c r="C10" s="266" t="s">
        <v>289</v>
      </c>
      <c r="D10" s="267"/>
      <c r="E10" s="268"/>
      <c r="F10" s="266" t="s">
        <v>290</v>
      </c>
      <c r="G10" s="267"/>
      <c r="H10" s="268"/>
      <c r="I10" s="269" t="s">
        <v>291</v>
      </c>
      <c r="J10" s="270"/>
      <c r="K10" s="271"/>
      <c r="L10" s="11"/>
    </row>
    <row r="11" spans="1:12" ht="22.5" customHeight="1">
      <c r="A11" s="263"/>
      <c r="B11" s="265"/>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6" t="s">
        <v>59</v>
      </c>
      <c r="B14" s="50" t="s">
        <v>22</v>
      </c>
      <c r="C14" s="75">
        <f>C16+C20+C23+C26+C31+C36+C40+C47+C52+C56+C59+C62</f>
        <v>63632256.100000001</v>
      </c>
      <c r="D14" s="76">
        <f t="shared" ref="D14:E14" si="0">D16+D20+D23+D26+D31+D36+D40+D47+D52+D56+D59+D62</f>
        <v>69571167.200000003</v>
      </c>
      <c r="E14" s="77">
        <f t="shared" si="0"/>
        <v>74041068.200000003</v>
      </c>
      <c r="F14" s="75">
        <f>F16+F20+F23+F26+F31+F36+F40+F47+F52+F56+F59+F62</f>
        <v>0</v>
      </c>
      <c r="G14" s="76">
        <f t="shared" ref="G14:H14" si="1">G16+G20+G23+G26+G31+G36+G40+G47+G52+G56+G59+G62</f>
        <v>0</v>
      </c>
      <c r="H14" s="77">
        <f t="shared" si="1"/>
        <v>0</v>
      </c>
      <c r="I14" s="75">
        <f>I16+I20+I23+I26+I31+I36+I40+I47+I52+I56+I59+I62</f>
        <v>63632256.100000001</v>
      </c>
      <c r="J14" s="76">
        <f t="shared" ref="J14:K14" si="2">J16+J20+J23+J26+J31+J36+J40+J47+J52+J56+J59+J62</f>
        <v>69571167.200000003</v>
      </c>
      <c r="K14" s="77">
        <f t="shared" si="2"/>
        <v>74041068.200000003</v>
      </c>
      <c r="L14" s="15"/>
    </row>
    <row r="15" spans="1:12" hidden="1">
      <c r="A15" s="32"/>
      <c r="B15" s="51"/>
      <c r="C15" s="78"/>
      <c r="D15" s="79"/>
      <c r="E15" s="80"/>
      <c r="F15" s="78"/>
      <c r="G15" s="79"/>
      <c r="H15" s="80"/>
      <c r="I15" s="78"/>
      <c r="J15" s="79"/>
      <c r="K15" s="80"/>
      <c r="L15" s="16"/>
    </row>
    <row r="16" spans="1:12" ht="16.5" hidden="1" customHeight="1">
      <c r="A16" s="46" t="s">
        <v>18</v>
      </c>
      <c r="B16" s="52" t="s">
        <v>23</v>
      </c>
      <c r="C16" s="81">
        <f t="shared" ref="C16:K16" si="3">C17+C18</f>
        <v>38972774.900000006</v>
      </c>
      <c r="D16" s="82">
        <f t="shared" si="3"/>
        <v>41662215.5</v>
      </c>
      <c r="E16" s="83">
        <f t="shared" si="3"/>
        <v>44058458</v>
      </c>
      <c r="F16" s="81">
        <f t="shared" si="3"/>
        <v>0</v>
      </c>
      <c r="G16" s="82">
        <f t="shared" si="3"/>
        <v>0</v>
      </c>
      <c r="H16" s="83">
        <f t="shared" si="3"/>
        <v>0</v>
      </c>
      <c r="I16" s="81">
        <f t="shared" si="3"/>
        <v>38972774.900000006</v>
      </c>
      <c r="J16" s="82">
        <f t="shared" si="3"/>
        <v>41662215.5</v>
      </c>
      <c r="K16" s="83">
        <f t="shared" si="3"/>
        <v>44058458</v>
      </c>
      <c r="L16" s="16"/>
    </row>
    <row r="17" spans="1:12" ht="18" hidden="1" customHeight="1">
      <c r="A17" s="34" t="s">
        <v>0</v>
      </c>
      <c r="B17" s="52" t="s">
        <v>24</v>
      </c>
      <c r="C17" s="81">
        <v>18600066</v>
      </c>
      <c r="D17" s="82">
        <v>20025878</v>
      </c>
      <c r="E17" s="83">
        <v>20956360</v>
      </c>
      <c r="F17" s="81"/>
      <c r="G17" s="82"/>
      <c r="H17" s="83"/>
      <c r="I17" s="81">
        <f t="shared" ref="I17:K18" si="4">C17+F17</f>
        <v>18600066</v>
      </c>
      <c r="J17" s="82">
        <f t="shared" si="4"/>
        <v>20025878</v>
      </c>
      <c r="K17" s="83">
        <f t="shared" si="4"/>
        <v>20956360</v>
      </c>
      <c r="L17" s="16"/>
    </row>
    <row r="18" spans="1:12" ht="18" hidden="1" customHeight="1">
      <c r="A18" s="34" t="s">
        <v>1</v>
      </c>
      <c r="B18" s="52" t="s">
        <v>25</v>
      </c>
      <c r="C18" s="81">
        <v>20372708.900000002</v>
      </c>
      <c r="D18" s="82">
        <v>21636337.5</v>
      </c>
      <c r="E18" s="83">
        <v>23102098</v>
      </c>
      <c r="F18" s="81"/>
      <c r="G18" s="82"/>
      <c r="H18" s="83"/>
      <c r="I18" s="81">
        <f t="shared" si="4"/>
        <v>20372708.900000002</v>
      </c>
      <c r="J18" s="82">
        <f t="shared" si="4"/>
        <v>21636337.5</v>
      </c>
      <c r="K18" s="83">
        <f t="shared" si="4"/>
        <v>23102098</v>
      </c>
      <c r="L18" s="16"/>
    </row>
    <row r="19" spans="1:12" ht="15" hidden="1" customHeight="1">
      <c r="A19" s="34"/>
      <c r="B19" s="52"/>
      <c r="C19" s="81"/>
      <c r="D19" s="82"/>
      <c r="E19" s="83"/>
      <c r="F19" s="81"/>
      <c r="G19" s="82"/>
      <c r="H19" s="83"/>
      <c r="I19" s="81"/>
      <c r="J19" s="82"/>
      <c r="K19" s="83"/>
      <c r="L19" s="16"/>
    </row>
    <row r="20" spans="1:12" ht="30" hidden="1" customHeight="1">
      <c r="A20" s="47" t="s">
        <v>9</v>
      </c>
      <c r="B20" s="52" t="s">
        <v>26</v>
      </c>
      <c r="C20" s="81">
        <f>C21</f>
        <v>7114668.7999999998</v>
      </c>
      <c r="D20" s="82">
        <f t="shared" ref="D20:K20" si="5">D21</f>
        <v>8847988.5999999996</v>
      </c>
      <c r="E20" s="83">
        <f t="shared" si="5"/>
        <v>10313975.5</v>
      </c>
      <c r="F20" s="81">
        <f>F21</f>
        <v>0</v>
      </c>
      <c r="G20" s="82">
        <f t="shared" si="5"/>
        <v>0</v>
      </c>
      <c r="H20" s="83">
        <f t="shared" si="5"/>
        <v>0</v>
      </c>
      <c r="I20" s="81">
        <f>I21</f>
        <v>7114668.7999999998</v>
      </c>
      <c r="J20" s="82">
        <f t="shared" si="5"/>
        <v>8847988.5999999996</v>
      </c>
      <c r="K20" s="83">
        <f t="shared" si="5"/>
        <v>10313975.5</v>
      </c>
      <c r="L20" s="16"/>
    </row>
    <row r="21" spans="1:12" ht="27.75" hidden="1" customHeight="1">
      <c r="A21" s="34" t="s">
        <v>10</v>
      </c>
      <c r="B21" s="52" t="s">
        <v>27</v>
      </c>
      <c r="C21" s="81">
        <v>7114668.7999999998</v>
      </c>
      <c r="D21" s="82">
        <v>8847988.5999999996</v>
      </c>
      <c r="E21" s="83">
        <v>10313975.5</v>
      </c>
      <c r="F21" s="81"/>
      <c r="G21" s="82"/>
      <c r="H21" s="83"/>
      <c r="I21" s="81">
        <f>C21+F21</f>
        <v>7114668.7999999998</v>
      </c>
      <c r="J21" s="82">
        <f>D21+G21</f>
        <v>8847988.5999999996</v>
      </c>
      <c r="K21" s="83">
        <f>E21+H21</f>
        <v>10313975.5</v>
      </c>
      <c r="L21" s="16"/>
    </row>
    <row r="22" spans="1:12" ht="15" hidden="1" customHeight="1">
      <c r="A22" s="34"/>
      <c r="B22" s="52"/>
      <c r="C22" s="81"/>
      <c r="D22" s="82"/>
      <c r="E22" s="83"/>
      <c r="F22" s="81"/>
      <c r="G22" s="82"/>
      <c r="H22" s="83"/>
      <c r="I22" s="81"/>
      <c r="J22" s="82"/>
      <c r="K22" s="83"/>
      <c r="L22" s="16"/>
    </row>
    <row r="23" spans="1:12" ht="18" hidden="1" customHeight="1">
      <c r="A23" s="47" t="s">
        <v>2</v>
      </c>
      <c r="B23" s="52" t="s">
        <v>28</v>
      </c>
      <c r="C23" s="81">
        <f>C24</f>
        <v>3802103</v>
      </c>
      <c r="D23" s="82">
        <f t="shared" ref="D23:K23" si="6">D24</f>
        <v>4647767</v>
      </c>
      <c r="E23" s="83">
        <f t="shared" si="6"/>
        <v>4833952</v>
      </c>
      <c r="F23" s="81">
        <f>F24</f>
        <v>0</v>
      </c>
      <c r="G23" s="82">
        <f t="shared" si="6"/>
        <v>0</v>
      </c>
      <c r="H23" s="83">
        <f t="shared" si="6"/>
        <v>0</v>
      </c>
      <c r="I23" s="81">
        <f>I24</f>
        <v>3802103</v>
      </c>
      <c r="J23" s="82">
        <f t="shared" si="6"/>
        <v>4647767</v>
      </c>
      <c r="K23" s="83">
        <f t="shared" si="6"/>
        <v>4833952</v>
      </c>
      <c r="L23" s="16"/>
    </row>
    <row r="24" spans="1:12" ht="27.75" hidden="1" customHeight="1">
      <c r="A24" s="7" t="s">
        <v>58</v>
      </c>
      <c r="B24" s="53" t="s">
        <v>29</v>
      </c>
      <c r="C24" s="78">
        <v>3802103</v>
      </c>
      <c r="D24" s="79">
        <v>4647767</v>
      </c>
      <c r="E24" s="80">
        <v>4833952</v>
      </c>
      <c r="F24" s="78"/>
      <c r="G24" s="79"/>
      <c r="H24" s="80"/>
      <c r="I24" s="81">
        <f>C24+F24</f>
        <v>3802103</v>
      </c>
      <c r="J24" s="82">
        <f>D24+G24</f>
        <v>4647767</v>
      </c>
      <c r="K24" s="83">
        <f>E24+H24</f>
        <v>4833952</v>
      </c>
      <c r="L24" s="16"/>
    </row>
    <row r="25" spans="1:12" ht="14.25" hidden="1" customHeight="1">
      <c r="A25" s="7"/>
      <c r="B25" s="53"/>
      <c r="C25" s="78"/>
      <c r="D25" s="79"/>
      <c r="E25" s="80"/>
      <c r="F25" s="78"/>
      <c r="G25" s="79"/>
      <c r="H25" s="80"/>
      <c r="I25" s="78"/>
      <c r="J25" s="79"/>
      <c r="K25" s="80"/>
      <c r="L25" s="16"/>
    </row>
    <row r="26" spans="1:12" ht="17.25" hidden="1" customHeight="1">
      <c r="A26" s="47" t="s">
        <v>3</v>
      </c>
      <c r="B26" s="52" t="s">
        <v>30</v>
      </c>
      <c r="C26" s="81">
        <f>SUM(C27:C29)</f>
        <v>9139810</v>
      </c>
      <c r="D26" s="82">
        <f t="shared" ref="D26:E26" si="7">SUM(D27:D29)</f>
        <v>9522327</v>
      </c>
      <c r="E26" s="83">
        <f t="shared" si="7"/>
        <v>9778355</v>
      </c>
      <c r="F26" s="81">
        <f>SUM(F27:F29)</f>
        <v>0</v>
      </c>
      <c r="G26" s="82">
        <f t="shared" ref="G26:H26" si="8">SUM(G27:G29)</f>
        <v>0</v>
      </c>
      <c r="H26" s="83">
        <f t="shared" si="8"/>
        <v>0</v>
      </c>
      <c r="I26" s="81">
        <f>SUM(I27:I29)</f>
        <v>9139810</v>
      </c>
      <c r="J26" s="82">
        <f t="shared" ref="J26:K26" si="9">SUM(J27:J29)</f>
        <v>9522327</v>
      </c>
      <c r="K26" s="83">
        <f t="shared" si="9"/>
        <v>9778355</v>
      </c>
      <c r="L26" s="16"/>
    </row>
    <row r="27" spans="1:12" ht="15.75" hidden="1" customHeight="1">
      <c r="A27" s="34" t="s">
        <v>4</v>
      </c>
      <c r="B27" s="52" t="s">
        <v>31</v>
      </c>
      <c r="C27" s="81">
        <v>7833689</v>
      </c>
      <c r="D27" s="82">
        <v>8179013</v>
      </c>
      <c r="E27" s="83">
        <v>8382193</v>
      </c>
      <c r="F27" s="81"/>
      <c r="G27" s="82"/>
      <c r="H27" s="83"/>
      <c r="I27" s="81">
        <f t="shared" ref="I27:I29" si="10">C27+F27</f>
        <v>7833689</v>
      </c>
      <c r="J27" s="82">
        <f t="shared" ref="J27:J29" si="11">D27+G27</f>
        <v>8179013</v>
      </c>
      <c r="K27" s="83">
        <f t="shared" ref="K27:K29" si="12">E27+H27</f>
        <v>8382193</v>
      </c>
      <c r="L27" s="16"/>
    </row>
    <row r="28" spans="1:12" ht="15.75" hidden="1" customHeight="1">
      <c r="A28" s="34" t="s">
        <v>6</v>
      </c>
      <c r="B28" s="52" t="s">
        <v>32</v>
      </c>
      <c r="C28" s="81">
        <v>1303097</v>
      </c>
      <c r="D28" s="82">
        <v>1340290</v>
      </c>
      <c r="E28" s="83">
        <v>1393138</v>
      </c>
      <c r="F28" s="81"/>
      <c r="G28" s="82"/>
      <c r="H28" s="83"/>
      <c r="I28" s="81">
        <f t="shared" si="10"/>
        <v>1303097</v>
      </c>
      <c r="J28" s="82">
        <f t="shared" si="11"/>
        <v>1340290</v>
      </c>
      <c r="K28" s="83">
        <f t="shared" si="12"/>
        <v>1393138</v>
      </c>
      <c r="L28" s="16"/>
    </row>
    <row r="29" spans="1:12" ht="17.25" hidden="1" customHeight="1">
      <c r="A29" s="34" t="s">
        <v>68</v>
      </c>
      <c r="B29" s="52" t="s">
        <v>69</v>
      </c>
      <c r="C29" s="81">
        <v>3024</v>
      </c>
      <c r="D29" s="82">
        <v>3024</v>
      </c>
      <c r="E29" s="83">
        <v>3024</v>
      </c>
      <c r="F29" s="81"/>
      <c r="G29" s="82"/>
      <c r="H29" s="83"/>
      <c r="I29" s="81">
        <f t="shared" si="10"/>
        <v>3024</v>
      </c>
      <c r="J29" s="82">
        <f t="shared" si="11"/>
        <v>3024</v>
      </c>
      <c r="K29" s="83">
        <f t="shared" si="12"/>
        <v>3024</v>
      </c>
      <c r="L29" s="16"/>
    </row>
    <row r="30" spans="1:12" ht="15" hidden="1" customHeight="1">
      <c r="A30" s="34"/>
      <c r="B30" s="52"/>
      <c r="C30" s="81"/>
      <c r="D30" s="82"/>
      <c r="E30" s="83"/>
      <c r="F30" s="81"/>
      <c r="G30" s="82"/>
      <c r="H30" s="83"/>
      <c r="I30" s="81"/>
      <c r="J30" s="82"/>
      <c r="K30" s="83"/>
      <c r="L30" s="16"/>
    </row>
    <row r="31" spans="1:12" ht="26.25" hidden="1" customHeight="1">
      <c r="A31" s="47" t="s">
        <v>11</v>
      </c>
      <c r="B31" s="52" t="s">
        <v>34</v>
      </c>
      <c r="C31" s="81">
        <f>SUM(C32:C34)</f>
        <v>2931854</v>
      </c>
      <c r="D31" s="82">
        <f t="shared" ref="D31:E31" si="13">SUM(D32:D34)</f>
        <v>3179830.5</v>
      </c>
      <c r="E31" s="83">
        <f t="shared" si="13"/>
        <v>3303767</v>
      </c>
      <c r="F31" s="81">
        <f>SUM(F32:F34)</f>
        <v>0</v>
      </c>
      <c r="G31" s="82">
        <f t="shared" ref="G31:H31" si="14">SUM(G32:G34)</f>
        <v>0</v>
      </c>
      <c r="H31" s="83">
        <f t="shared" si="14"/>
        <v>0</v>
      </c>
      <c r="I31" s="81">
        <f>SUM(I32:I34)</f>
        <v>2931854</v>
      </c>
      <c r="J31" s="82">
        <f t="shared" ref="J31:K31" si="15">SUM(J32:J34)</f>
        <v>3179830.5</v>
      </c>
      <c r="K31" s="83">
        <f t="shared" si="15"/>
        <v>3303767</v>
      </c>
      <c r="L31" s="16"/>
    </row>
    <row r="32" spans="1:12" ht="18" hidden="1" customHeight="1">
      <c r="A32" s="34" t="s">
        <v>5</v>
      </c>
      <c r="B32" s="52" t="s">
        <v>35</v>
      </c>
      <c r="C32" s="81">
        <v>2803660.5</v>
      </c>
      <c r="D32" s="82">
        <v>3064074</v>
      </c>
      <c r="E32" s="83">
        <v>3201241</v>
      </c>
      <c r="F32" s="81"/>
      <c r="G32" s="82"/>
      <c r="H32" s="83"/>
      <c r="I32" s="81">
        <f t="shared" ref="I32:I34" si="16">C32+F32</f>
        <v>2803660.5</v>
      </c>
      <c r="J32" s="82">
        <f t="shared" ref="J32:J34" si="17">D32+G32</f>
        <v>3064074</v>
      </c>
      <c r="K32" s="83">
        <f t="shared" ref="K32:K34" si="18">E32+H32</f>
        <v>3201241</v>
      </c>
      <c r="L32" s="16"/>
    </row>
    <row r="33" spans="1:12" ht="29.25" hidden="1" customHeight="1">
      <c r="A33" s="34" t="s">
        <v>21</v>
      </c>
      <c r="B33" s="52" t="s">
        <v>33</v>
      </c>
      <c r="C33" s="81">
        <v>80325</v>
      </c>
      <c r="D33" s="82">
        <v>69897</v>
      </c>
      <c r="E33" s="83">
        <v>58452</v>
      </c>
      <c r="F33" s="81"/>
      <c r="G33" s="82"/>
      <c r="H33" s="83"/>
      <c r="I33" s="81">
        <f t="shared" si="16"/>
        <v>80325</v>
      </c>
      <c r="J33" s="82">
        <f t="shared" si="17"/>
        <v>69897</v>
      </c>
      <c r="K33" s="83">
        <f t="shared" si="18"/>
        <v>58452</v>
      </c>
      <c r="L33" s="16"/>
    </row>
    <row r="34" spans="1:12" ht="27.75" hidden="1" customHeight="1">
      <c r="A34" s="34" t="s">
        <v>12</v>
      </c>
      <c r="B34" s="52" t="s">
        <v>36</v>
      </c>
      <c r="C34" s="81">
        <v>47868.5</v>
      </c>
      <c r="D34" s="82">
        <v>45859.5</v>
      </c>
      <c r="E34" s="83">
        <v>44074</v>
      </c>
      <c r="F34" s="81"/>
      <c r="G34" s="82"/>
      <c r="H34" s="83"/>
      <c r="I34" s="81">
        <f t="shared" si="16"/>
        <v>47868.5</v>
      </c>
      <c r="J34" s="82">
        <f t="shared" si="17"/>
        <v>45859.5</v>
      </c>
      <c r="K34" s="83">
        <f t="shared" si="18"/>
        <v>44074</v>
      </c>
      <c r="L34" s="16"/>
    </row>
    <row r="35" spans="1:12" ht="15" hidden="1" customHeight="1">
      <c r="A35" s="34"/>
      <c r="B35" s="52"/>
      <c r="C35" s="81"/>
      <c r="D35" s="82"/>
      <c r="E35" s="83"/>
      <c r="F35" s="81"/>
      <c r="G35" s="82"/>
      <c r="H35" s="83"/>
      <c r="I35" s="81"/>
      <c r="J35" s="82"/>
      <c r="K35" s="83"/>
      <c r="L35" s="16"/>
    </row>
    <row r="36" spans="1:12" ht="19.5" hidden="1" customHeight="1">
      <c r="A36" s="47" t="s">
        <v>56</v>
      </c>
      <c r="B36" s="52" t="s">
        <v>37</v>
      </c>
      <c r="C36" s="81">
        <f>SUM(C37:C38)</f>
        <v>161162.5</v>
      </c>
      <c r="D36" s="82">
        <f t="shared" ref="D36:E36" si="19">SUM(D37:D38)</f>
        <v>166145.29999999999</v>
      </c>
      <c r="E36" s="83">
        <f t="shared" si="19"/>
        <v>165935.1</v>
      </c>
      <c r="F36" s="81">
        <f>SUM(F37:F38)</f>
        <v>0</v>
      </c>
      <c r="G36" s="82">
        <f t="shared" ref="G36:H36" si="20">SUM(G37:G38)</f>
        <v>0</v>
      </c>
      <c r="H36" s="83">
        <f t="shared" si="20"/>
        <v>0</v>
      </c>
      <c r="I36" s="81">
        <f>SUM(I37:I38)</f>
        <v>161162.5</v>
      </c>
      <c r="J36" s="82">
        <f t="shared" ref="J36:K36" si="21">SUM(J37:J38)</f>
        <v>166145.29999999999</v>
      </c>
      <c r="K36" s="83">
        <f t="shared" si="21"/>
        <v>165935.1</v>
      </c>
      <c r="L36" s="16"/>
    </row>
    <row r="37" spans="1:12" ht="54" hidden="1" customHeight="1">
      <c r="A37" s="34" t="s">
        <v>78</v>
      </c>
      <c r="B37" s="52" t="s">
        <v>72</v>
      </c>
      <c r="C37" s="81">
        <v>4642.8999999999996</v>
      </c>
      <c r="D37" s="82">
        <v>4411.3999999999996</v>
      </c>
      <c r="E37" s="83">
        <v>4359.6000000000004</v>
      </c>
      <c r="F37" s="81"/>
      <c r="G37" s="82"/>
      <c r="H37" s="83"/>
      <c r="I37" s="81">
        <f t="shared" ref="I37:I38" si="22">C37+F37</f>
        <v>4642.8999999999996</v>
      </c>
      <c r="J37" s="82">
        <f t="shared" ref="J37:J38" si="23">D37+G37</f>
        <v>4411.3999999999996</v>
      </c>
      <c r="K37" s="83">
        <f t="shared" ref="K37:K38" si="24">E37+H37</f>
        <v>4359.6000000000004</v>
      </c>
      <c r="L37" s="16"/>
    </row>
    <row r="38" spans="1:12" ht="29.25" hidden="1" customHeight="1">
      <c r="A38" s="34" t="s">
        <v>17</v>
      </c>
      <c r="B38" s="52" t="s">
        <v>38</v>
      </c>
      <c r="C38" s="81">
        <v>156519.6</v>
      </c>
      <c r="D38" s="82">
        <v>161733.9</v>
      </c>
      <c r="E38" s="83">
        <v>161575.5</v>
      </c>
      <c r="F38" s="81"/>
      <c r="G38" s="82"/>
      <c r="H38" s="83"/>
      <c r="I38" s="81">
        <f t="shared" si="22"/>
        <v>156519.6</v>
      </c>
      <c r="J38" s="82">
        <f t="shared" si="23"/>
        <v>161733.9</v>
      </c>
      <c r="K38" s="83">
        <f t="shared" si="24"/>
        <v>161575.5</v>
      </c>
      <c r="L38" s="16"/>
    </row>
    <row r="39" spans="1:12" ht="15.75" hidden="1" customHeight="1">
      <c r="A39" s="34"/>
      <c r="B39" s="52"/>
      <c r="C39" s="81"/>
      <c r="D39" s="82"/>
      <c r="E39" s="83"/>
      <c r="F39" s="81"/>
      <c r="G39" s="82"/>
      <c r="H39" s="83"/>
      <c r="I39" s="81"/>
      <c r="J39" s="82"/>
      <c r="K39" s="83"/>
      <c r="L39" s="16"/>
    </row>
    <row r="40" spans="1:12" ht="32.25" hidden="1" customHeight="1">
      <c r="A40" s="46" t="s">
        <v>13</v>
      </c>
      <c r="B40" s="52" t="s">
        <v>39</v>
      </c>
      <c r="C40" s="81">
        <f>SUM(C41:C45)</f>
        <v>33414.199999999997</v>
      </c>
      <c r="D40" s="82">
        <f t="shared" ref="D40:E40" si="25">SUM(D41:D45)</f>
        <v>37535.699999999997</v>
      </c>
      <c r="E40" s="83">
        <f t="shared" si="25"/>
        <v>36478.9</v>
      </c>
      <c r="F40" s="81">
        <f>SUM(F41:F45)</f>
        <v>0</v>
      </c>
      <c r="G40" s="82">
        <f t="shared" ref="G40:H40" si="26">SUM(G41:G45)</f>
        <v>0</v>
      </c>
      <c r="H40" s="83">
        <f t="shared" si="26"/>
        <v>0</v>
      </c>
      <c r="I40" s="81">
        <f>SUM(I41:I45)</f>
        <v>33414.199999999997</v>
      </c>
      <c r="J40" s="82">
        <f t="shared" ref="J40:K40" si="27">SUM(J41:J45)</f>
        <v>37535.699999999997</v>
      </c>
      <c r="K40" s="83">
        <f t="shared" si="27"/>
        <v>36478.9</v>
      </c>
      <c r="L40" s="16"/>
    </row>
    <row r="41" spans="1:12" ht="54.75" hidden="1" customHeight="1">
      <c r="A41" s="34" t="s">
        <v>53</v>
      </c>
      <c r="B41" s="52" t="s">
        <v>40</v>
      </c>
      <c r="C41" s="81">
        <v>14153</v>
      </c>
      <c r="D41" s="82">
        <v>17637</v>
      </c>
      <c r="E41" s="83">
        <v>15896</v>
      </c>
      <c r="F41" s="81"/>
      <c r="G41" s="82"/>
      <c r="H41" s="83"/>
      <c r="I41" s="81">
        <f t="shared" ref="I41:I45" si="28">C41+F41</f>
        <v>14153</v>
      </c>
      <c r="J41" s="82">
        <f t="shared" ref="J41:J45" si="29">D41+G41</f>
        <v>17637</v>
      </c>
      <c r="K41" s="83">
        <f t="shared" ref="K41:K45" si="30">E41+H41</f>
        <v>15896</v>
      </c>
      <c r="L41" s="16"/>
    </row>
    <row r="42" spans="1:12" ht="25.5" hidden="1" customHeight="1">
      <c r="A42" s="7" t="s">
        <v>61</v>
      </c>
      <c r="B42" s="53" t="s">
        <v>62</v>
      </c>
      <c r="C42" s="78">
        <v>711.5</v>
      </c>
      <c r="D42" s="79">
        <v>711.5</v>
      </c>
      <c r="E42" s="80">
        <v>711.5</v>
      </c>
      <c r="F42" s="78"/>
      <c r="G42" s="79"/>
      <c r="H42" s="80"/>
      <c r="I42" s="81">
        <f t="shared" si="28"/>
        <v>711.5</v>
      </c>
      <c r="J42" s="82">
        <f t="shared" si="29"/>
        <v>711.5</v>
      </c>
      <c r="K42" s="83">
        <f t="shared" si="30"/>
        <v>711.5</v>
      </c>
      <c r="L42" s="16"/>
    </row>
    <row r="43" spans="1:12" ht="67.5" hidden="1" customHeight="1">
      <c r="A43" s="7" t="s">
        <v>60</v>
      </c>
      <c r="B43" s="53" t="s">
        <v>41</v>
      </c>
      <c r="C43" s="78">
        <v>13488.699999999999</v>
      </c>
      <c r="D43" s="79">
        <v>13898.2</v>
      </c>
      <c r="E43" s="80">
        <v>14306.4</v>
      </c>
      <c r="F43" s="78"/>
      <c r="G43" s="79"/>
      <c r="H43" s="80"/>
      <c r="I43" s="81">
        <f t="shared" si="28"/>
        <v>13488.699999999999</v>
      </c>
      <c r="J43" s="82">
        <f t="shared" si="29"/>
        <v>13898.2</v>
      </c>
      <c r="K43" s="83">
        <f t="shared" si="30"/>
        <v>14306.4</v>
      </c>
      <c r="L43" s="16"/>
    </row>
    <row r="44" spans="1:12" ht="21" hidden="1" customHeight="1">
      <c r="A44" s="7" t="s">
        <v>14</v>
      </c>
      <c r="B44" s="53" t="s">
        <v>42</v>
      </c>
      <c r="C44" s="78">
        <v>4061</v>
      </c>
      <c r="D44" s="79">
        <v>4289</v>
      </c>
      <c r="E44" s="80">
        <v>4565</v>
      </c>
      <c r="F44" s="78"/>
      <c r="G44" s="79"/>
      <c r="H44" s="80"/>
      <c r="I44" s="81">
        <f t="shared" si="28"/>
        <v>4061</v>
      </c>
      <c r="J44" s="82">
        <f t="shared" si="29"/>
        <v>4289</v>
      </c>
      <c r="K44" s="83">
        <f t="shared" si="30"/>
        <v>4565</v>
      </c>
      <c r="L44" s="16"/>
    </row>
    <row r="45" spans="1:12" ht="65.25" hidden="1" customHeight="1">
      <c r="A45" s="37" t="s">
        <v>80</v>
      </c>
      <c r="B45" s="53" t="s">
        <v>77</v>
      </c>
      <c r="C45" s="78">
        <v>1000</v>
      </c>
      <c r="D45" s="79">
        <v>1000</v>
      </c>
      <c r="E45" s="80">
        <v>1000</v>
      </c>
      <c r="F45" s="78"/>
      <c r="G45" s="79"/>
      <c r="H45" s="80"/>
      <c r="I45" s="81">
        <f t="shared" si="28"/>
        <v>1000</v>
      </c>
      <c r="J45" s="82">
        <f t="shared" si="29"/>
        <v>1000</v>
      </c>
      <c r="K45" s="83">
        <f t="shared" si="30"/>
        <v>1000</v>
      </c>
      <c r="L45" s="16"/>
    </row>
    <row r="46" spans="1:12" ht="12.75" hidden="1" customHeight="1">
      <c r="A46" s="37"/>
      <c r="B46" s="53"/>
      <c r="C46" s="78"/>
      <c r="D46" s="79"/>
      <c r="E46" s="80"/>
      <c r="F46" s="78"/>
      <c r="G46" s="79"/>
      <c r="H46" s="80"/>
      <c r="I46" s="78"/>
      <c r="J46" s="79"/>
      <c r="K46" s="80"/>
      <c r="L46" s="16"/>
    </row>
    <row r="47" spans="1:12" ht="19.5" hidden="1" customHeight="1">
      <c r="A47" s="47" t="s">
        <v>19</v>
      </c>
      <c r="B47" s="52" t="s">
        <v>43</v>
      </c>
      <c r="C47" s="81">
        <f>SUM(C48:C50)</f>
        <v>1060091.3999999999</v>
      </c>
      <c r="D47" s="82">
        <f t="shared" ref="D47:E47" si="31">SUM(D48:D50)</f>
        <v>1101150.7</v>
      </c>
      <c r="E47" s="83">
        <f t="shared" si="31"/>
        <v>1147334.2</v>
      </c>
      <c r="F47" s="81">
        <f>SUM(F48:F50)</f>
        <v>0</v>
      </c>
      <c r="G47" s="82">
        <f t="shared" ref="G47:H47" si="32">SUM(G48:G50)</f>
        <v>0</v>
      </c>
      <c r="H47" s="83">
        <f t="shared" si="32"/>
        <v>0</v>
      </c>
      <c r="I47" s="81">
        <f>SUM(I48:I50)</f>
        <v>1060091.3999999999</v>
      </c>
      <c r="J47" s="82">
        <f t="shared" ref="J47:K47" si="33">SUM(J48:J50)</f>
        <v>1101150.7</v>
      </c>
      <c r="K47" s="83">
        <f t="shared" si="33"/>
        <v>1147334.2</v>
      </c>
      <c r="L47" s="16"/>
    </row>
    <row r="48" spans="1:12" ht="19.5" hidden="1" customHeight="1">
      <c r="A48" s="34" t="s">
        <v>7</v>
      </c>
      <c r="B48" s="52" t="s">
        <v>44</v>
      </c>
      <c r="C48" s="81">
        <v>40550.299999999981</v>
      </c>
      <c r="D48" s="82">
        <v>40706.199999999997</v>
      </c>
      <c r="E48" s="83">
        <v>40706.199999999997</v>
      </c>
      <c r="F48" s="81"/>
      <c r="G48" s="82"/>
      <c r="H48" s="83"/>
      <c r="I48" s="81">
        <f t="shared" ref="I48:I50" si="34">C48+F48</f>
        <v>40550.299999999981</v>
      </c>
      <c r="J48" s="82">
        <f t="shared" ref="J48:J50" si="35">D48+G48</f>
        <v>40706.199999999997</v>
      </c>
      <c r="K48" s="83">
        <f t="shared" ref="K48:K50" si="36">E48+H48</f>
        <v>40706.199999999997</v>
      </c>
      <c r="L48" s="16"/>
    </row>
    <row r="49" spans="1:12" ht="18" hidden="1" customHeight="1">
      <c r="A49" s="34" t="s">
        <v>16</v>
      </c>
      <c r="B49" s="52" t="s">
        <v>140</v>
      </c>
      <c r="C49" s="81">
        <v>11006</v>
      </c>
      <c r="D49" s="82">
        <v>12608</v>
      </c>
      <c r="E49" s="83">
        <v>11927</v>
      </c>
      <c r="F49" s="81"/>
      <c r="G49" s="82"/>
      <c r="H49" s="83"/>
      <c r="I49" s="81">
        <f t="shared" si="34"/>
        <v>11006</v>
      </c>
      <c r="J49" s="82">
        <f t="shared" si="35"/>
        <v>12608</v>
      </c>
      <c r="K49" s="83">
        <f t="shared" si="36"/>
        <v>11927</v>
      </c>
      <c r="L49" s="16"/>
    </row>
    <row r="50" spans="1:12" ht="18.75" hidden="1" customHeight="1">
      <c r="A50" s="34" t="s">
        <v>52</v>
      </c>
      <c r="B50" s="52" t="s">
        <v>45</v>
      </c>
      <c r="C50" s="81">
        <v>1008535.1</v>
      </c>
      <c r="D50" s="82">
        <v>1047836.5</v>
      </c>
      <c r="E50" s="83">
        <v>1094701</v>
      </c>
      <c r="F50" s="81"/>
      <c r="G50" s="82"/>
      <c r="H50" s="83"/>
      <c r="I50" s="81">
        <f t="shared" si="34"/>
        <v>1008535.1</v>
      </c>
      <c r="J50" s="82">
        <f t="shared" si="35"/>
        <v>1047836.5</v>
      </c>
      <c r="K50" s="83">
        <f t="shared" si="36"/>
        <v>1094701</v>
      </c>
      <c r="L50" s="16"/>
    </row>
    <row r="51" spans="1:12" ht="13.5" hidden="1" customHeight="1">
      <c r="A51" s="34"/>
      <c r="B51" s="52"/>
      <c r="C51" s="81"/>
      <c r="D51" s="82"/>
      <c r="E51" s="83"/>
      <c r="F51" s="81"/>
      <c r="G51" s="82"/>
      <c r="H51" s="83"/>
      <c r="I51" s="81"/>
      <c r="J51" s="82"/>
      <c r="K51" s="83"/>
      <c r="L51" s="16"/>
    </row>
    <row r="52" spans="1:12" ht="30" hidden="1" customHeight="1">
      <c r="A52" s="47" t="s">
        <v>141</v>
      </c>
      <c r="B52" s="52" t="s">
        <v>46</v>
      </c>
      <c r="C52" s="81">
        <f>SUM(C53:C54)</f>
        <v>74879.600000000006</v>
      </c>
      <c r="D52" s="82">
        <f t="shared" ref="D52:E52" si="37">SUM(D53:D54)</f>
        <v>64472.000000000007</v>
      </c>
      <c r="E52" s="83">
        <f t="shared" si="37"/>
        <v>61215.799999999996</v>
      </c>
      <c r="F52" s="81">
        <f>SUM(F53:F54)</f>
        <v>0</v>
      </c>
      <c r="G52" s="82">
        <f t="shared" ref="G52:H52" si="38">SUM(G53:G54)</f>
        <v>0</v>
      </c>
      <c r="H52" s="83">
        <f t="shared" si="38"/>
        <v>0</v>
      </c>
      <c r="I52" s="81">
        <f>SUM(I53:I54)</f>
        <v>74879.600000000006</v>
      </c>
      <c r="J52" s="82">
        <f t="shared" ref="J52:K52" si="39">SUM(J53:J54)</f>
        <v>64472.000000000007</v>
      </c>
      <c r="K52" s="83">
        <f t="shared" si="39"/>
        <v>61215.799999999996</v>
      </c>
      <c r="L52" s="16"/>
    </row>
    <row r="53" spans="1:12" ht="19.5" hidden="1" customHeight="1">
      <c r="A53" s="34" t="s">
        <v>63</v>
      </c>
      <c r="B53" s="52" t="s">
        <v>64</v>
      </c>
      <c r="C53" s="81">
        <v>2307</v>
      </c>
      <c r="D53" s="82">
        <v>2340.4</v>
      </c>
      <c r="E53" s="83">
        <v>2374.1</v>
      </c>
      <c r="F53" s="81"/>
      <c r="G53" s="82"/>
      <c r="H53" s="83"/>
      <c r="I53" s="81">
        <f t="shared" ref="I53:I54" si="40">C53+F53</f>
        <v>2307</v>
      </c>
      <c r="J53" s="82">
        <f t="shared" ref="J53:J54" si="41">D53+G53</f>
        <v>2340.4</v>
      </c>
      <c r="K53" s="83">
        <f t="shared" ref="K53:K54" si="42">E53+H53</f>
        <v>2374.1</v>
      </c>
      <c r="L53" s="16"/>
    </row>
    <row r="54" spans="1:12" ht="18" hidden="1" customHeight="1">
      <c r="A54" s="34" t="s">
        <v>67</v>
      </c>
      <c r="B54" s="52" t="s">
        <v>70</v>
      </c>
      <c r="C54" s="81">
        <v>72572.600000000006</v>
      </c>
      <c r="D54" s="82">
        <v>62131.600000000006</v>
      </c>
      <c r="E54" s="83">
        <v>58841.7</v>
      </c>
      <c r="F54" s="81"/>
      <c r="G54" s="82"/>
      <c r="H54" s="83"/>
      <c r="I54" s="81">
        <f t="shared" si="40"/>
        <v>72572.600000000006</v>
      </c>
      <c r="J54" s="82">
        <f t="shared" si="41"/>
        <v>62131.600000000006</v>
      </c>
      <c r="K54" s="83">
        <f t="shared" si="42"/>
        <v>58841.7</v>
      </c>
      <c r="L54" s="16"/>
    </row>
    <row r="55" spans="1:12" ht="15" hidden="1" customHeight="1">
      <c r="A55" s="34"/>
      <c r="B55" s="52"/>
      <c r="C55" s="81"/>
      <c r="D55" s="82"/>
      <c r="E55" s="83"/>
      <c r="F55" s="81"/>
      <c r="G55" s="82"/>
      <c r="H55" s="83"/>
      <c r="I55" s="81"/>
      <c r="J55" s="82"/>
      <c r="K55" s="83"/>
      <c r="L55" s="16"/>
    </row>
    <row r="56" spans="1:12" ht="29.25" hidden="1" customHeight="1">
      <c r="A56" s="47" t="s">
        <v>20</v>
      </c>
      <c r="B56" s="52" t="s">
        <v>47</v>
      </c>
      <c r="C56" s="81">
        <f t="shared" ref="C56:J56" si="43">C57</f>
        <v>200</v>
      </c>
      <c r="D56" s="82">
        <f t="shared" si="43"/>
        <v>200</v>
      </c>
      <c r="E56" s="83">
        <f>E57</f>
        <v>200</v>
      </c>
      <c r="F56" s="81">
        <f t="shared" si="43"/>
        <v>0</v>
      </c>
      <c r="G56" s="82">
        <f t="shared" si="43"/>
        <v>0</v>
      </c>
      <c r="H56" s="83">
        <f>H57</f>
        <v>0</v>
      </c>
      <c r="I56" s="81">
        <f t="shared" si="43"/>
        <v>200</v>
      </c>
      <c r="J56" s="82">
        <f t="shared" si="43"/>
        <v>200</v>
      </c>
      <c r="K56" s="83">
        <f>K57</f>
        <v>200</v>
      </c>
      <c r="L56" s="16"/>
    </row>
    <row r="57" spans="1:12" ht="29.25" hidden="1" customHeight="1">
      <c r="A57" s="34" t="s">
        <v>79</v>
      </c>
      <c r="B57" s="52" t="s">
        <v>55</v>
      </c>
      <c r="C57" s="81">
        <v>200</v>
      </c>
      <c r="D57" s="82">
        <v>200</v>
      </c>
      <c r="E57" s="83">
        <v>200</v>
      </c>
      <c r="F57" s="81"/>
      <c r="G57" s="82"/>
      <c r="H57" s="83"/>
      <c r="I57" s="81">
        <f>C57+F57</f>
        <v>200</v>
      </c>
      <c r="J57" s="82">
        <f>D57+G57</f>
        <v>200</v>
      </c>
      <c r="K57" s="83">
        <f>E57+H57</f>
        <v>200</v>
      </c>
      <c r="L57" s="16"/>
    </row>
    <row r="58" spans="1:12" ht="14.25" hidden="1" customHeight="1">
      <c r="A58" s="34"/>
      <c r="B58" s="52"/>
      <c r="C58" s="81"/>
      <c r="D58" s="82"/>
      <c r="E58" s="83"/>
      <c r="F58" s="81"/>
      <c r="G58" s="82"/>
      <c r="H58" s="83"/>
      <c r="I58" s="81"/>
      <c r="J58" s="82"/>
      <c r="K58" s="83"/>
      <c r="L58" s="16"/>
    </row>
    <row r="59" spans="1:12" ht="20.25" hidden="1" customHeight="1">
      <c r="A59" s="47" t="s">
        <v>8</v>
      </c>
      <c r="B59" s="52" t="s">
        <v>48</v>
      </c>
      <c r="C59" s="81">
        <f t="shared" ref="C59" si="44">C60</f>
        <v>123.4</v>
      </c>
      <c r="D59" s="82">
        <f t="shared" ref="D59" si="45">D60</f>
        <v>123.4</v>
      </c>
      <c r="E59" s="83">
        <f>E60</f>
        <v>123.4</v>
      </c>
      <c r="F59" s="81">
        <f t="shared" ref="F59:G59" si="46">F60</f>
        <v>0</v>
      </c>
      <c r="G59" s="82">
        <f t="shared" si="46"/>
        <v>0</v>
      </c>
      <c r="H59" s="83">
        <f>H60</f>
        <v>0</v>
      </c>
      <c r="I59" s="81">
        <f t="shared" ref="I59:J59" si="47">I60</f>
        <v>123.4</v>
      </c>
      <c r="J59" s="82">
        <f t="shared" si="47"/>
        <v>123.4</v>
      </c>
      <c r="K59" s="83">
        <f>K60</f>
        <v>123.4</v>
      </c>
      <c r="L59" s="16"/>
    </row>
    <row r="60" spans="1:12" ht="54" hidden="1" customHeight="1">
      <c r="A60" s="34" t="s">
        <v>74</v>
      </c>
      <c r="B60" s="52" t="s">
        <v>73</v>
      </c>
      <c r="C60" s="81">
        <v>123.4</v>
      </c>
      <c r="D60" s="82">
        <v>123.4</v>
      </c>
      <c r="E60" s="83">
        <v>123.4</v>
      </c>
      <c r="F60" s="81"/>
      <c r="G60" s="82"/>
      <c r="H60" s="83"/>
      <c r="I60" s="81">
        <f>C60+F60</f>
        <v>123.4</v>
      </c>
      <c r="J60" s="82">
        <f>D60+G60</f>
        <v>123.4</v>
      </c>
      <c r="K60" s="83">
        <f>E60+H60</f>
        <v>123.4</v>
      </c>
      <c r="L60" s="16"/>
    </row>
    <row r="61" spans="1:12" ht="15" hidden="1" customHeight="1">
      <c r="A61" s="34"/>
      <c r="B61" s="52"/>
      <c r="C61" s="81"/>
      <c r="D61" s="82"/>
      <c r="E61" s="83"/>
      <c r="F61" s="81"/>
      <c r="G61" s="82"/>
      <c r="H61" s="83"/>
      <c r="I61" s="81"/>
      <c r="J61" s="82"/>
      <c r="K61" s="83"/>
      <c r="L61" s="16"/>
    </row>
    <row r="62" spans="1:12" ht="19.5" hidden="1" customHeight="1">
      <c r="A62" s="47" t="s">
        <v>15</v>
      </c>
      <c r="B62" s="52" t="s">
        <v>49</v>
      </c>
      <c r="C62" s="81">
        <f>SUM(C63:C66)</f>
        <v>341174.3</v>
      </c>
      <c r="D62" s="82">
        <f t="shared" ref="D62:E62" si="48">SUM(D63:D66)</f>
        <v>341411.5</v>
      </c>
      <c r="E62" s="83">
        <f t="shared" si="48"/>
        <v>341273.29999999993</v>
      </c>
      <c r="F62" s="81">
        <f>SUM(F63:F66)</f>
        <v>0</v>
      </c>
      <c r="G62" s="82">
        <f t="shared" ref="G62:H62" si="49">SUM(G63:G66)</f>
        <v>0</v>
      </c>
      <c r="H62" s="83">
        <f t="shared" si="49"/>
        <v>0</v>
      </c>
      <c r="I62" s="81">
        <f>SUM(I63:I66)</f>
        <v>341174.3</v>
      </c>
      <c r="J62" s="82">
        <f t="shared" ref="J62:K62" si="50">SUM(J63:J66)</f>
        <v>341411.5</v>
      </c>
      <c r="K62" s="83">
        <f t="shared" si="50"/>
        <v>341273.29999999993</v>
      </c>
      <c r="L62" s="16"/>
    </row>
    <row r="63" spans="1:12" ht="32.25" hidden="1" customHeight="1">
      <c r="A63" s="7" t="s">
        <v>282</v>
      </c>
      <c r="B63" s="54" t="s">
        <v>263</v>
      </c>
      <c r="C63" s="78">
        <v>319424.8</v>
      </c>
      <c r="D63" s="79">
        <v>319535.8</v>
      </c>
      <c r="E63" s="80">
        <v>319290.09999999992</v>
      </c>
      <c r="F63" s="78"/>
      <c r="G63" s="79"/>
      <c r="H63" s="80"/>
      <c r="I63" s="81">
        <f t="shared" ref="I63:I66" si="51">C63+F63</f>
        <v>319424.8</v>
      </c>
      <c r="J63" s="82">
        <f t="shared" ref="J63:J66" si="52">D63+G63</f>
        <v>319535.8</v>
      </c>
      <c r="K63" s="83">
        <f t="shared" ref="K63:K66" si="53">E63+H63</f>
        <v>319290.09999999992</v>
      </c>
      <c r="L63" s="16"/>
    </row>
    <row r="64" spans="1:12" ht="78.75" hidden="1" customHeight="1">
      <c r="A64" s="7" t="s">
        <v>260</v>
      </c>
      <c r="B64" s="53" t="s">
        <v>264</v>
      </c>
      <c r="C64" s="78">
        <v>4464.6000000000004</v>
      </c>
      <c r="D64" s="79">
        <v>4594.9000000000005</v>
      </c>
      <c r="E64" s="80">
        <v>4704</v>
      </c>
      <c r="F64" s="78"/>
      <c r="G64" s="79"/>
      <c r="H64" s="80"/>
      <c r="I64" s="81">
        <f t="shared" si="51"/>
        <v>4464.6000000000004</v>
      </c>
      <c r="J64" s="82">
        <f t="shared" si="52"/>
        <v>4594.9000000000005</v>
      </c>
      <c r="K64" s="83">
        <f t="shared" si="53"/>
        <v>4704</v>
      </c>
      <c r="L64" s="16"/>
    </row>
    <row r="65" spans="1:12" ht="20.25" hidden="1" customHeight="1">
      <c r="A65" s="7" t="s">
        <v>261</v>
      </c>
      <c r="B65" s="53" t="s">
        <v>283</v>
      </c>
      <c r="C65" s="78">
        <v>284.89999999999998</v>
      </c>
      <c r="D65" s="79">
        <v>280.8</v>
      </c>
      <c r="E65" s="80">
        <v>279.2</v>
      </c>
      <c r="F65" s="78"/>
      <c r="G65" s="79"/>
      <c r="H65" s="80"/>
      <c r="I65" s="81">
        <f t="shared" si="51"/>
        <v>284.89999999999998</v>
      </c>
      <c r="J65" s="82">
        <f t="shared" si="52"/>
        <v>280.8</v>
      </c>
      <c r="K65" s="83">
        <f t="shared" si="53"/>
        <v>279.2</v>
      </c>
      <c r="L65" s="16"/>
    </row>
    <row r="66" spans="1:12" ht="19.5" hidden="1" customHeight="1">
      <c r="A66" s="7" t="s">
        <v>262</v>
      </c>
      <c r="B66" s="53" t="s">
        <v>265</v>
      </c>
      <c r="C66" s="78">
        <v>17000</v>
      </c>
      <c r="D66" s="79">
        <v>17000</v>
      </c>
      <c r="E66" s="80">
        <v>17000</v>
      </c>
      <c r="F66" s="78"/>
      <c r="G66" s="79"/>
      <c r="H66" s="80"/>
      <c r="I66" s="81">
        <f t="shared" si="51"/>
        <v>17000</v>
      </c>
      <c r="J66" s="82">
        <f t="shared" si="52"/>
        <v>17000</v>
      </c>
      <c r="K66" s="83">
        <f t="shared" si="53"/>
        <v>17000</v>
      </c>
      <c r="L66" s="16"/>
    </row>
    <row r="67" spans="1:12" ht="14.25" customHeight="1">
      <c r="A67" s="7"/>
      <c r="B67" s="53"/>
      <c r="C67" s="78"/>
      <c r="D67" s="79"/>
      <c r="E67" s="80"/>
      <c r="F67" s="78"/>
      <c r="G67" s="79"/>
      <c r="H67" s="80"/>
      <c r="I67" s="78"/>
      <c r="J67" s="79"/>
      <c r="K67" s="80"/>
      <c r="L67" s="16"/>
    </row>
    <row r="68" spans="1:12" ht="18" customHeight="1">
      <c r="A68" s="33" t="s">
        <v>270</v>
      </c>
      <c r="B68" s="55" t="s">
        <v>271</v>
      </c>
      <c r="C68" s="84">
        <f t="shared" ref="C68:K68" si="54">C70+C185+C189</f>
        <v>28583493.699999999</v>
      </c>
      <c r="D68" s="85">
        <f t="shared" si="54"/>
        <v>27777986.5</v>
      </c>
      <c r="E68" s="86">
        <f t="shared" si="54"/>
        <v>28591690.499999996</v>
      </c>
      <c r="F68" s="84">
        <f t="shared" si="54"/>
        <v>1039102.7999999996</v>
      </c>
      <c r="G68" s="85">
        <f t="shared" si="54"/>
        <v>-6947797.7999999998</v>
      </c>
      <c r="H68" s="86">
        <f t="shared" si="54"/>
        <v>-6383356.1999999993</v>
      </c>
      <c r="I68" s="84">
        <f t="shared" si="54"/>
        <v>29622596.500000004</v>
      </c>
      <c r="J68" s="85">
        <f t="shared" si="54"/>
        <v>20830188.700000003</v>
      </c>
      <c r="K68" s="86">
        <f t="shared" si="54"/>
        <v>22208334.300000001</v>
      </c>
      <c r="L68" s="16"/>
    </row>
    <row r="69" spans="1:12" ht="15" customHeight="1">
      <c r="A69" s="7"/>
      <c r="B69" s="53"/>
      <c r="C69" s="78"/>
      <c r="D69" s="79"/>
      <c r="E69" s="80"/>
      <c r="F69" s="78"/>
      <c r="G69" s="79"/>
      <c r="H69" s="80"/>
      <c r="I69" s="78"/>
      <c r="J69" s="79"/>
      <c r="K69" s="80"/>
      <c r="L69" s="16"/>
    </row>
    <row r="70" spans="1:12" ht="28.5" customHeight="1">
      <c r="A70" s="38" t="s">
        <v>65</v>
      </c>
      <c r="B70" s="56" t="s">
        <v>57</v>
      </c>
      <c r="C70" s="87">
        <f t="shared" ref="C70:K70" si="55">C71+C76+C145+C169</f>
        <v>26004731.399999999</v>
      </c>
      <c r="D70" s="88">
        <f t="shared" si="55"/>
        <v>24984124.199999999</v>
      </c>
      <c r="E70" s="89">
        <f t="shared" si="55"/>
        <v>23074360.299999997</v>
      </c>
      <c r="F70" s="87">
        <f t="shared" si="55"/>
        <v>1039102.7999999996</v>
      </c>
      <c r="G70" s="88">
        <f t="shared" si="55"/>
        <v>-6947797.7999999998</v>
      </c>
      <c r="H70" s="89">
        <f t="shared" si="55"/>
        <v>-6383356.1999999993</v>
      </c>
      <c r="I70" s="87">
        <f t="shared" si="55"/>
        <v>27043834.200000003</v>
      </c>
      <c r="J70" s="88">
        <f t="shared" si="55"/>
        <v>18036326.400000002</v>
      </c>
      <c r="K70" s="89">
        <f t="shared" si="55"/>
        <v>16691004.100000001</v>
      </c>
      <c r="L70" s="133">
        <f>L71+L76+L145+L169+L189</f>
        <v>0</v>
      </c>
    </row>
    <row r="71" spans="1:12" s="127" customFormat="1" ht="21" customHeight="1">
      <c r="A71" s="39" t="s">
        <v>75</v>
      </c>
      <c r="B71" s="57" t="s">
        <v>134</v>
      </c>
      <c r="C71" s="87">
        <f t="shared" ref="C71:K71" si="56">SUM(C72:C74)</f>
        <v>11503834</v>
      </c>
      <c r="D71" s="88">
        <f t="shared" si="56"/>
        <v>11468646</v>
      </c>
      <c r="E71" s="89">
        <f t="shared" si="56"/>
        <v>11472147</v>
      </c>
      <c r="F71" s="87">
        <f t="shared" si="56"/>
        <v>199567.59999999963</v>
      </c>
      <c r="G71" s="88">
        <f t="shared" si="56"/>
        <v>-6991995.5999999996</v>
      </c>
      <c r="H71" s="89">
        <f t="shared" si="56"/>
        <v>-6978022.5</v>
      </c>
      <c r="I71" s="87">
        <f t="shared" si="56"/>
        <v>11703401.6</v>
      </c>
      <c r="J71" s="88">
        <f t="shared" si="56"/>
        <v>4476650.4000000004</v>
      </c>
      <c r="K71" s="89">
        <f t="shared" si="56"/>
        <v>4494124.5</v>
      </c>
      <c r="L71" s="126"/>
    </row>
    <row r="72" spans="1:12" s="27" customFormat="1" ht="40.9" customHeight="1">
      <c r="A72" s="30" t="s">
        <v>81</v>
      </c>
      <c r="B72" s="58" t="s">
        <v>98</v>
      </c>
      <c r="C72" s="81">
        <v>9629281</v>
      </c>
      <c r="D72" s="82">
        <v>9629281</v>
      </c>
      <c r="E72" s="83">
        <v>9629281</v>
      </c>
      <c r="F72" s="96">
        <f>I72-C72</f>
        <v>-72184.400000000373</v>
      </c>
      <c r="G72" s="97">
        <f t="shared" ref="G72:H72" si="57">J72-D72</f>
        <v>-5282588.5999999996</v>
      </c>
      <c r="H72" s="98">
        <f t="shared" si="57"/>
        <v>-5268615.5</v>
      </c>
      <c r="I72" s="96">
        <v>9557096.5999999996</v>
      </c>
      <c r="J72" s="97">
        <v>4346692.4000000004</v>
      </c>
      <c r="K72" s="98">
        <v>4360665.5</v>
      </c>
      <c r="L72" s="26"/>
    </row>
    <row r="73" spans="1:12" ht="42" customHeight="1">
      <c r="A73" s="30" t="s">
        <v>99</v>
      </c>
      <c r="B73" s="58" t="s">
        <v>100</v>
      </c>
      <c r="C73" s="81">
        <v>1709407</v>
      </c>
      <c r="D73" s="82">
        <v>1709407</v>
      </c>
      <c r="E73" s="83">
        <v>1709407</v>
      </c>
      <c r="F73" s="96">
        <f>I73-C73</f>
        <v>271752</v>
      </c>
      <c r="G73" s="97">
        <f t="shared" ref="G73:H73" si="58">J73-D73</f>
        <v>-1709407</v>
      </c>
      <c r="H73" s="98">
        <f t="shared" si="58"/>
        <v>-1709407</v>
      </c>
      <c r="I73" s="96">
        <v>1981159</v>
      </c>
      <c r="J73" s="97">
        <v>0</v>
      </c>
      <c r="K73" s="98">
        <v>0</v>
      </c>
      <c r="L73" s="16"/>
    </row>
    <row r="74" spans="1:12" s="27" customFormat="1" ht="44.25" customHeight="1">
      <c r="A74" s="30" t="s">
        <v>82</v>
      </c>
      <c r="B74" s="58" t="s">
        <v>101</v>
      </c>
      <c r="C74" s="81">
        <v>165146</v>
      </c>
      <c r="D74" s="82">
        <v>129958</v>
      </c>
      <c r="E74" s="83">
        <v>133459</v>
      </c>
      <c r="F74" s="81">
        <f>I74-C74</f>
        <v>0</v>
      </c>
      <c r="G74" s="82">
        <f t="shared" ref="G74:H74" si="59">J74-D74</f>
        <v>0</v>
      </c>
      <c r="H74" s="83">
        <f t="shared" si="59"/>
        <v>0</v>
      </c>
      <c r="I74" s="81">
        <v>165146</v>
      </c>
      <c r="J74" s="82">
        <v>129958</v>
      </c>
      <c r="K74" s="83">
        <v>133459</v>
      </c>
      <c r="L74" s="26"/>
    </row>
    <row r="75" spans="1:12" ht="14.25" customHeight="1">
      <c r="A75" s="17"/>
      <c r="B75" s="59"/>
      <c r="C75" s="78"/>
      <c r="D75" s="79"/>
      <c r="E75" s="80"/>
      <c r="F75" s="78"/>
      <c r="G75" s="79"/>
      <c r="H75" s="80"/>
      <c r="I75" s="78"/>
      <c r="J75" s="79"/>
      <c r="K75" s="80"/>
      <c r="L75" s="16"/>
    </row>
    <row r="76" spans="1:12" s="127" customFormat="1" ht="32.25" customHeight="1">
      <c r="A76" s="39" t="s">
        <v>71</v>
      </c>
      <c r="B76" s="56" t="s">
        <v>135</v>
      </c>
      <c r="C76" s="87">
        <f>SUM(C77:C143)</f>
        <v>8421223.4000000004</v>
      </c>
      <c r="D76" s="88">
        <f t="shared" ref="D76:K76" si="60">SUM(D77:D143)</f>
        <v>7957238.0000000009</v>
      </c>
      <c r="E76" s="89">
        <f t="shared" si="60"/>
        <v>6419989.7999999998</v>
      </c>
      <c r="F76" s="87">
        <f t="shared" si="60"/>
        <v>881292.50000000012</v>
      </c>
      <c r="G76" s="88">
        <f t="shared" si="60"/>
        <v>88333.000000000087</v>
      </c>
      <c r="H76" s="89">
        <f t="shared" si="60"/>
        <v>647806</v>
      </c>
      <c r="I76" s="87">
        <f t="shared" si="60"/>
        <v>9302515.9000000022</v>
      </c>
      <c r="J76" s="88">
        <f t="shared" si="60"/>
        <v>8045571.0000000028</v>
      </c>
      <c r="K76" s="89">
        <f t="shared" si="60"/>
        <v>7067795.8000000017</v>
      </c>
      <c r="L76" s="126"/>
    </row>
    <row r="77" spans="1:12" s="27" customFormat="1" ht="41.45" customHeight="1">
      <c r="A77" s="30" t="s">
        <v>242</v>
      </c>
      <c r="B77" s="58" t="s">
        <v>243</v>
      </c>
      <c r="C77" s="35">
        <v>988659.1</v>
      </c>
      <c r="D77" s="124">
        <v>918411.2</v>
      </c>
      <c r="E77" s="125">
        <v>843036</v>
      </c>
      <c r="F77" s="35">
        <f t="shared" ref="F77:F83" si="61">I77-C77</f>
        <v>0</v>
      </c>
      <c r="G77" s="124">
        <f t="shared" ref="G77:H78" si="62">J77-D77</f>
        <v>0</v>
      </c>
      <c r="H77" s="125">
        <f t="shared" si="62"/>
        <v>0</v>
      </c>
      <c r="I77" s="81">
        <v>988659.1</v>
      </c>
      <c r="J77" s="82">
        <v>918411.2</v>
      </c>
      <c r="K77" s="83">
        <v>843036</v>
      </c>
      <c r="L77" s="26"/>
    </row>
    <row r="78" spans="1:12" s="24" customFormat="1" ht="54" customHeight="1">
      <c r="A78" s="107" t="s">
        <v>334</v>
      </c>
      <c r="B78" s="106" t="s">
        <v>320</v>
      </c>
      <c r="C78" s="103">
        <v>0</v>
      </c>
      <c r="D78" s="112">
        <v>0</v>
      </c>
      <c r="E78" s="113">
        <v>0</v>
      </c>
      <c r="F78" s="103">
        <f>I78-C78</f>
        <v>5440.3</v>
      </c>
      <c r="G78" s="112">
        <f t="shared" si="62"/>
        <v>0</v>
      </c>
      <c r="H78" s="113">
        <f t="shared" si="62"/>
        <v>0</v>
      </c>
      <c r="I78" s="96">
        <v>5440.3</v>
      </c>
      <c r="J78" s="97">
        <v>0</v>
      </c>
      <c r="K78" s="98">
        <v>0</v>
      </c>
      <c r="L78" s="104" t="s">
        <v>333</v>
      </c>
    </row>
    <row r="79" spans="1:12" s="27" customFormat="1" ht="45" customHeight="1">
      <c r="A79" s="29" t="s">
        <v>275</v>
      </c>
      <c r="B79" s="60" t="s">
        <v>192</v>
      </c>
      <c r="C79" s="87">
        <v>17319.900000000001</v>
      </c>
      <c r="D79" s="88">
        <v>0</v>
      </c>
      <c r="E79" s="89">
        <v>0</v>
      </c>
      <c r="F79" s="87">
        <f t="shared" si="61"/>
        <v>0</v>
      </c>
      <c r="G79" s="88">
        <f t="shared" ref="G79:H81" si="63">J79-D79</f>
        <v>0</v>
      </c>
      <c r="H79" s="89">
        <f t="shared" si="63"/>
        <v>0</v>
      </c>
      <c r="I79" s="81">
        <f>8096.9+9223</f>
        <v>17319.900000000001</v>
      </c>
      <c r="J79" s="82">
        <v>0</v>
      </c>
      <c r="K79" s="83">
        <v>0</v>
      </c>
      <c r="L79" s="26"/>
    </row>
    <row r="80" spans="1:12" s="27" customFormat="1" ht="32.25" customHeight="1">
      <c r="A80" s="29" t="s">
        <v>133</v>
      </c>
      <c r="B80" s="122" t="s">
        <v>225</v>
      </c>
      <c r="C80" s="123">
        <v>12416.8</v>
      </c>
      <c r="D80" s="82">
        <v>0</v>
      </c>
      <c r="E80" s="83">
        <v>0</v>
      </c>
      <c r="F80" s="123">
        <f t="shared" si="61"/>
        <v>0</v>
      </c>
      <c r="G80" s="129">
        <f t="shared" si="63"/>
        <v>0</v>
      </c>
      <c r="H80" s="130">
        <f t="shared" si="63"/>
        <v>0</v>
      </c>
      <c r="I80" s="81">
        <v>12416.8</v>
      </c>
      <c r="J80" s="82">
        <v>0</v>
      </c>
      <c r="K80" s="83">
        <v>0</v>
      </c>
      <c r="L80" s="26"/>
    </row>
    <row r="81" spans="1:12" s="27" customFormat="1" ht="40.5" customHeight="1">
      <c r="A81" s="29" t="s">
        <v>193</v>
      </c>
      <c r="B81" s="61" t="s">
        <v>194</v>
      </c>
      <c r="C81" s="81">
        <v>1069.0999999999999</v>
      </c>
      <c r="D81" s="82">
        <v>1069.0999999999999</v>
      </c>
      <c r="E81" s="83">
        <v>1069.0999999999999</v>
      </c>
      <c r="F81" s="96">
        <f t="shared" si="61"/>
        <v>-29.299999999999955</v>
      </c>
      <c r="G81" s="97">
        <f t="shared" si="63"/>
        <v>-29.299999999999955</v>
      </c>
      <c r="H81" s="98">
        <f t="shared" si="63"/>
        <v>-29.299999999999955</v>
      </c>
      <c r="I81" s="96">
        <v>1039.8</v>
      </c>
      <c r="J81" s="97">
        <v>1039.8</v>
      </c>
      <c r="K81" s="98">
        <v>1039.8</v>
      </c>
      <c r="L81" s="26"/>
    </row>
    <row r="82" spans="1:12" s="27" customFormat="1" ht="55.5" customHeight="1">
      <c r="A82" s="29" t="s">
        <v>196</v>
      </c>
      <c r="B82" s="58" t="s">
        <v>195</v>
      </c>
      <c r="C82" s="81">
        <v>2850.5</v>
      </c>
      <c r="D82" s="82">
        <v>2850.5</v>
      </c>
      <c r="E82" s="83">
        <v>2844.5</v>
      </c>
      <c r="F82" s="81">
        <f t="shared" si="61"/>
        <v>0</v>
      </c>
      <c r="G82" s="82">
        <f t="shared" ref="G82:H84" si="64">J82-D82</f>
        <v>0</v>
      </c>
      <c r="H82" s="83">
        <f t="shared" si="64"/>
        <v>0</v>
      </c>
      <c r="I82" s="81">
        <v>2850.5</v>
      </c>
      <c r="J82" s="82">
        <v>2850.5</v>
      </c>
      <c r="K82" s="83">
        <v>2844.5</v>
      </c>
      <c r="L82" s="26"/>
    </row>
    <row r="83" spans="1:12" s="27" customFormat="1" ht="54.75" customHeight="1">
      <c r="A83" s="29" t="s">
        <v>83</v>
      </c>
      <c r="B83" s="58" t="s">
        <v>102</v>
      </c>
      <c r="C83" s="81">
        <v>92330</v>
      </c>
      <c r="D83" s="82">
        <v>92330</v>
      </c>
      <c r="E83" s="83">
        <v>92805.1</v>
      </c>
      <c r="F83" s="96">
        <f t="shared" si="61"/>
        <v>-517.89999999999418</v>
      </c>
      <c r="G83" s="97">
        <f t="shared" si="64"/>
        <v>10987.800000000003</v>
      </c>
      <c r="H83" s="98">
        <f t="shared" si="64"/>
        <v>11199.599999999991</v>
      </c>
      <c r="I83" s="96">
        <v>91812.1</v>
      </c>
      <c r="J83" s="97">
        <v>103317.8</v>
      </c>
      <c r="K83" s="98">
        <v>104004.7</v>
      </c>
      <c r="L83" s="26"/>
    </row>
    <row r="84" spans="1:12" s="27" customFormat="1" ht="55.5" customHeight="1">
      <c r="A84" s="29" t="s">
        <v>182</v>
      </c>
      <c r="B84" s="58" t="s">
        <v>103</v>
      </c>
      <c r="C84" s="81">
        <v>630461.69999999995</v>
      </c>
      <c r="D84" s="82">
        <v>642962.6</v>
      </c>
      <c r="E84" s="83">
        <v>655741.19999999995</v>
      </c>
      <c r="F84" s="96">
        <f t="shared" ref="F84:F94" si="65">I84-C84</f>
        <v>-23612.79999999993</v>
      </c>
      <c r="G84" s="97">
        <f t="shared" si="64"/>
        <v>-6111.5999999999767</v>
      </c>
      <c r="H84" s="98">
        <f t="shared" si="64"/>
        <v>-416.69999999995343</v>
      </c>
      <c r="I84" s="96">
        <v>606848.9</v>
      </c>
      <c r="J84" s="97">
        <v>636851</v>
      </c>
      <c r="K84" s="98">
        <v>655324.5</v>
      </c>
      <c r="L84" s="26"/>
    </row>
    <row r="85" spans="1:12" s="27" customFormat="1" ht="69.75" customHeight="1">
      <c r="A85" s="29" t="s">
        <v>84</v>
      </c>
      <c r="B85" s="58" t="s">
        <v>104</v>
      </c>
      <c r="C85" s="81">
        <v>1080</v>
      </c>
      <c r="D85" s="82">
        <v>1080</v>
      </c>
      <c r="E85" s="83">
        <v>1080</v>
      </c>
      <c r="F85" s="81">
        <f t="shared" si="65"/>
        <v>0</v>
      </c>
      <c r="G85" s="82">
        <f t="shared" ref="G85:H85" si="66">J85-D85</f>
        <v>0</v>
      </c>
      <c r="H85" s="83">
        <f t="shared" si="66"/>
        <v>0</v>
      </c>
      <c r="I85" s="81">
        <v>1080</v>
      </c>
      <c r="J85" s="82">
        <v>1080</v>
      </c>
      <c r="K85" s="83">
        <v>1080</v>
      </c>
      <c r="L85" s="26"/>
    </row>
    <row r="86" spans="1:12" s="28" customFormat="1" ht="53.45" customHeight="1">
      <c r="A86" s="111" t="s">
        <v>293</v>
      </c>
      <c r="B86" s="61" t="s">
        <v>197</v>
      </c>
      <c r="C86" s="81">
        <v>14647.6</v>
      </c>
      <c r="D86" s="82">
        <v>14647.6</v>
      </c>
      <c r="E86" s="83">
        <v>14846.4</v>
      </c>
      <c r="F86" s="81">
        <f t="shared" si="65"/>
        <v>0</v>
      </c>
      <c r="G86" s="82">
        <f t="shared" ref="G86:H89" si="67">J86-D86</f>
        <v>0</v>
      </c>
      <c r="H86" s="83">
        <f t="shared" si="67"/>
        <v>0</v>
      </c>
      <c r="I86" s="81">
        <v>14647.6</v>
      </c>
      <c r="J86" s="82">
        <v>14647.6</v>
      </c>
      <c r="K86" s="83">
        <v>14846.4</v>
      </c>
      <c r="L86" s="26"/>
    </row>
    <row r="87" spans="1:12" s="28" customFormat="1" ht="86.25" customHeight="1">
      <c r="A87" s="29" t="s">
        <v>176</v>
      </c>
      <c r="B87" s="58" t="s">
        <v>175</v>
      </c>
      <c r="C87" s="81">
        <v>35017.5</v>
      </c>
      <c r="D87" s="82">
        <v>33606.1</v>
      </c>
      <c r="E87" s="83">
        <v>396497.4</v>
      </c>
      <c r="F87" s="96">
        <f t="shared" si="65"/>
        <v>-35017.5</v>
      </c>
      <c r="G87" s="97">
        <f t="shared" si="67"/>
        <v>-33606.1</v>
      </c>
      <c r="H87" s="83">
        <f t="shared" si="67"/>
        <v>0</v>
      </c>
      <c r="I87" s="96">
        <v>0</v>
      </c>
      <c r="J87" s="97">
        <v>0</v>
      </c>
      <c r="K87" s="83">
        <v>396497.4</v>
      </c>
      <c r="L87" s="26"/>
    </row>
    <row r="88" spans="1:12" s="28" customFormat="1" ht="57" customHeight="1">
      <c r="A88" s="29" t="s">
        <v>159</v>
      </c>
      <c r="B88" s="58" t="s">
        <v>160</v>
      </c>
      <c r="C88" s="81">
        <v>500626</v>
      </c>
      <c r="D88" s="82">
        <v>139999.29999999999</v>
      </c>
      <c r="E88" s="83">
        <v>127919</v>
      </c>
      <c r="F88" s="81">
        <f t="shared" si="65"/>
        <v>0</v>
      </c>
      <c r="G88" s="82">
        <f t="shared" si="67"/>
        <v>0</v>
      </c>
      <c r="H88" s="83">
        <f t="shared" si="67"/>
        <v>0</v>
      </c>
      <c r="I88" s="81">
        <v>500626</v>
      </c>
      <c r="J88" s="82">
        <v>139999.29999999999</v>
      </c>
      <c r="K88" s="83">
        <v>127919</v>
      </c>
      <c r="L88" s="26"/>
    </row>
    <row r="89" spans="1:12" s="28" customFormat="1" ht="69" customHeight="1">
      <c r="A89" s="29" t="s">
        <v>211</v>
      </c>
      <c r="B89" s="58" t="s">
        <v>147</v>
      </c>
      <c r="C89" s="81">
        <v>39788</v>
      </c>
      <c r="D89" s="82">
        <v>39788</v>
      </c>
      <c r="E89" s="83">
        <v>39788</v>
      </c>
      <c r="F89" s="96">
        <f t="shared" si="65"/>
        <v>21412</v>
      </c>
      <c r="G89" s="97">
        <f t="shared" si="67"/>
        <v>27712</v>
      </c>
      <c r="H89" s="98">
        <f t="shared" si="67"/>
        <v>42112</v>
      </c>
      <c r="I89" s="96">
        <v>61200</v>
      </c>
      <c r="J89" s="97">
        <v>67500</v>
      </c>
      <c r="K89" s="98">
        <v>81900</v>
      </c>
      <c r="L89" s="26"/>
    </row>
    <row r="90" spans="1:12" s="28" customFormat="1" ht="70.150000000000006" customHeight="1">
      <c r="A90" s="105" t="s">
        <v>296</v>
      </c>
      <c r="B90" s="58" t="s">
        <v>237</v>
      </c>
      <c r="C90" s="81">
        <v>0</v>
      </c>
      <c r="D90" s="82">
        <v>268562</v>
      </c>
      <c r="E90" s="83">
        <v>106438</v>
      </c>
      <c r="F90" s="81">
        <f t="shared" si="65"/>
        <v>0</v>
      </c>
      <c r="G90" s="82"/>
      <c r="H90" s="83"/>
      <c r="I90" s="81">
        <v>0</v>
      </c>
      <c r="J90" s="82">
        <v>268562</v>
      </c>
      <c r="K90" s="83">
        <v>106438</v>
      </c>
      <c r="L90" s="26"/>
    </row>
    <row r="91" spans="1:12" s="28" customFormat="1" ht="75" customHeight="1">
      <c r="A91" s="110" t="s">
        <v>298</v>
      </c>
      <c r="B91" s="61" t="s">
        <v>198</v>
      </c>
      <c r="C91" s="81">
        <v>45978.1</v>
      </c>
      <c r="D91" s="82">
        <v>2208.8000000000002</v>
      </c>
      <c r="E91" s="83">
        <v>20958.900000000001</v>
      </c>
      <c r="F91" s="81">
        <f t="shared" si="65"/>
        <v>0</v>
      </c>
      <c r="G91" s="82">
        <f t="shared" ref="G91:H91" si="68">J91-D91</f>
        <v>0</v>
      </c>
      <c r="H91" s="83">
        <f t="shared" si="68"/>
        <v>0</v>
      </c>
      <c r="I91" s="81">
        <v>45978.1</v>
      </c>
      <c r="J91" s="82">
        <v>2208.8000000000002</v>
      </c>
      <c r="K91" s="83">
        <v>20958.900000000001</v>
      </c>
      <c r="L91" s="26"/>
    </row>
    <row r="92" spans="1:12" s="28" customFormat="1" ht="64.900000000000006" customHeight="1">
      <c r="A92" s="29" t="s">
        <v>150</v>
      </c>
      <c r="B92" s="58" t="s">
        <v>151</v>
      </c>
      <c r="C92" s="81">
        <v>103879.4</v>
      </c>
      <c r="D92" s="82">
        <v>0</v>
      </c>
      <c r="E92" s="83">
        <v>0</v>
      </c>
      <c r="F92" s="96">
        <f t="shared" si="65"/>
        <v>-21.099999999991269</v>
      </c>
      <c r="G92" s="82">
        <f t="shared" ref="G92:H94" si="69">J92-D92</f>
        <v>0</v>
      </c>
      <c r="H92" s="83">
        <f t="shared" si="69"/>
        <v>0</v>
      </c>
      <c r="I92" s="96">
        <v>103858.3</v>
      </c>
      <c r="J92" s="82">
        <v>0</v>
      </c>
      <c r="K92" s="83">
        <v>0</v>
      </c>
      <c r="L92" s="26"/>
    </row>
    <row r="93" spans="1:12" s="28" customFormat="1" ht="34.9" customHeight="1">
      <c r="A93" s="29" t="s">
        <v>274</v>
      </c>
      <c r="B93" s="60" t="s">
        <v>200</v>
      </c>
      <c r="C93" s="81">
        <v>0</v>
      </c>
      <c r="D93" s="82">
        <v>71707.3</v>
      </c>
      <c r="E93" s="83">
        <v>0</v>
      </c>
      <c r="F93" s="81">
        <f t="shared" si="65"/>
        <v>0</v>
      </c>
      <c r="G93" s="82">
        <f t="shared" si="69"/>
        <v>0</v>
      </c>
      <c r="H93" s="83">
        <f t="shared" si="69"/>
        <v>0</v>
      </c>
      <c r="I93" s="81">
        <v>0</v>
      </c>
      <c r="J93" s="82">
        <v>71707.3</v>
      </c>
      <c r="K93" s="83">
        <v>0</v>
      </c>
      <c r="L93" s="26"/>
    </row>
    <row r="94" spans="1:12" s="28" customFormat="1" ht="39.6" customHeight="1">
      <c r="A94" s="29" t="s">
        <v>202</v>
      </c>
      <c r="B94" s="60" t="s">
        <v>201</v>
      </c>
      <c r="C94" s="81">
        <v>10366.700000000001</v>
      </c>
      <c r="D94" s="82">
        <v>0</v>
      </c>
      <c r="E94" s="83">
        <v>0</v>
      </c>
      <c r="F94" s="81">
        <f t="shared" si="65"/>
        <v>0</v>
      </c>
      <c r="G94" s="82">
        <f t="shared" si="69"/>
        <v>0</v>
      </c>
      <c r="H94" s="83">
        <f t="shared" si="69"/>
        <v>0</v>
      </c>
      <c r="I94" s="81">
        <v>10366.700000000001</v>
      </c>
      <c r="J94" s="82">
        <v>0</v>
      </c>
      <c r="K94" s="83">
        <v>0</v>
      </c>
      <c r="L94" s="26"/>
    </row>
    <row r="95" spans="1:12" s="28" customFormat="1" ht="68.45" customHeight="1">
      <c r="A95" s="111" t="s">
        <v>299</v>
      </c>
      <c r="B95" s="62" t="s">
        <v>199</v>
      </c>
      <c r="C95" s="81">
        <v>15317.5</v>
      </c>
      <c r="D95" s="82">
        <v>14312.1</v>
      </c>
      <c r="E95" s="83">
        <v>15458.7</v>
      </c>
      <c r="F95" s="81">
        <f t="shared" ref="F95:F104" si="70">I95-C95</f>
        <v>0</v>
      </c>
      <c r="G95" s="82">
        <f t="shared" ref="G95:H96" si="71">J95-D95</f>
        <v>0</v>
      </c>
      <c r="H95" s="83">
        <f t="shared" si="71"/>
        <v>0</v>
      </c>
      <c r="I95" s="81">
        <v>15317.5</v>
      </c>
      <c r="J95" s="82">
        <v>14312.1</v>
      </c>
      <c r="K95" s="83">
        <v>15458.7</v>
      </c>
      <c r="L95" s="26"/>
    </row>
    <row r="96" spans="1:12" s="28" customFormat="1" ht="28.5" customHeight="1">
      <c r="A96" s="29" t="s">
        <v>206</v>
      </c>
      <c r="B96" s="62" t="s">
        <v>205</v>
      </c>
      <c r="C96" s="81">
        <v>0</v>
      </c>
      <c r="D96" s="82">
        <v>309188.2</v>
      </c>
      <c r="E96" s="83">
        <v>0</v>
      </c>
      <c r="F96" s="81">
        <f t="shared" si="70"/>
        <v>0</v>
      </c>
      <c r="G96" s="82">
        <f t="shared" si="71"/>
        <v>0</v>
      </c>
      <c r="H96" s="83">
        <f t="shared" si="71"/>
        <v>0</v>
      </c>
      <c r="I96" s="81">
        <v>0</v>
      </c>
      <c r="J96" s="82">
        <v>309188.2</v>
      </c>
      <c r="K96" s="83">
        <v>0</v>
      </c>
      <c r="L96" s="26"/>
    </row>
    <row r="97" spans="1:12" s="28" customFormat="1" ht="30.75" customHeight="1">
      <c r="A97" s="29" t="s">
        <v>155</v>
      </c>
      <c r="B97" s="58" t="s">
        <v>156</v>
      </c>
      <c r="C97" s="81">
        <v>40313.199999999997</v>
      </c>
      <c r="D97" s="82">
        <v>40313.199999999997</v>
      </c>
      <c r="E97" s="83">
        <v>40190.6</v>
      </c>
      <c r="F97" s="81">
        <f t="shared" si="70"/>
        <v>0</v>
      </c>
      <c r="G97" s="82">
        <f t="shared" ref="G97:H97" si="72">J97-D97</f>
        <v>0</v>
      </c>
      <c r="H97" s="83">
        <f t="shared" si="72"/>
        <v>0</v>
      </c>
      <c r="I97" s="81">
        <v>40313.199999999997</v>
      </c>
      <c r="J97" s="82">
        <v>40313.199999999997</v>
      </c>
      <c r="K97" s="83">
        <v>40190.6</v>
      </c>
      <c r="L97" s="26"/>
    </row>
    <row r="98" spans="1:12" s="28" customFormat="1" ht="41.25" customHeight="1">
      <c r="A98" s="29" t="s">
        <v>144</v>
      </c>
      <c r="B98" s="58" t="s">
        <v>145</v>
      </c>
      <c r="C98" s="81">
        <v>9410</v>
      </c>
      <c r="D98" s="82">
        <v>9410</v>
      </c>
      <c r="E98" s="83">
        <v>9354</v>
      </c>
      <c r="F98" s="96">
        <f t="shared" si="70"/>
        <v>5.2000000000007276</v>
      </c>
      <c r="G98" s="97">
        <f t="shared" ref="G98:H99" si="73">J98-D98</f>
        <v>5.2000000000007276</v>
      </c>
      <c r="H98" s="98">
        <f t="shared" si="73"/>
        <v>5.6000000000003638</v>
      </c>
      <c r="I98" s="96">
        <v>9415.2000000000007</v>
      </c>
      <c r="J98" s="97">
        <v>9415.2000000000007</v>
      </c>
      <c r="K98" s="98">
        <v>9359.6</v>
      </c>
      <c r="L98" s="26"/>
    </row>
    <row r="99" spans="1:12" s="28" customFormat="1" ht="57" customHeight="1">
      <c r="A99" s="115" t="s">
        <v>209</v>
      </c>
      <c r="B99" s="61" t="s">
        <v>210</v>
      </c>
      <c r="C99" s="81">
        <v>137267.29999999999</v>
      </c>
      <c r="D99" s="82">
        <v>0</v>
      </c>
      <c r="E99" s="83">
        <v>63125.2</v>
      </c>
      <c r="F99" s="81">
        <f t="shared" si="70"/>
        <v>0</v>
      </c>
      <c r="G99" s="82">
        <f t="shared" si="73"/>
        <v>0</v>
      </c>
      <c r="H99" s="83">
        <f t="shared" si="73"/>
        <v>0</v>
      </c>
      <c r="I99" s="81">
        <v>137267.29999999999</v>
      </c>
      <c r="J99" s="82">
        <v>0</v>
      </c>
      <c r="K99" s="83">
        <v>63125.2</v>
      </c>
      <c r="L99" s="26"/>
    </row>
    <row r="100" spans="1:12" s="28" customFormat="1" ht="44.45" customHeight="1">
      <c r="A100" s="29" t="s">
        <v>295</v>
      </c>
      <c r="B100" s="58" t="s">
        <v>146</v>
      </c>
      <c r="C100" s="81">
        <v>12455.6</v>
      </c>
      <c r="D100" s="82">
        <v>8017.5</v>
      </c>
      <c r="E100" s="83">
        <v>8017.5</v>
      </c>
      <c r="F100" s="81">
        <f t="shared" si="70"/>
        <v>0</v>
      </c>
      <c r="G100" s="82">
        <f t="shared" ref="G100:H105" si="74">J100-D100</f>
        <v>0</v>
      </c>
      <c r="H100" s="83">
        <f t="shared" si="74"/>
        <v>0</v>
      </c>
      <c r="I100" s="81">
        <v>12455.6</v>
      </c>
      <c r="J100" s="82">
        <v>8017.5</v>
      </c>
      <c r="K100" s="83">
        <v>8017.5</v>
      </c>
      <c r="L100" s="26"/>
    </row>
    <row r="101" spans="1:12" s="28" customFormat="1" ht="43.5" customHeight="1">
      <c r="A101" s="29" t="s">
        <v>142</v>
      </c>
      <c r="B101" s="58" t="s">
        <v>143</v>
      </c>
      <c r="C101" s="81">
        <v>25000</v>
      </c>
      <c r="D101" s="82">
        <v>9000</v>
      </c>
      <c r="E101" s="83">
        <v>0</v>
      </c>
      <c r="F101" s="81">
        <f t="shared" si="70"/>
        <v>0</v>
      </c>
      <c r="G101" s="82">
        <f t="shared" si="74"/>
        <v>0</v>
      </c>
      <c r="H101" s="83">
        <f t="shared" si="74"/>
        <v>0</v>
      </c>
      <c r="I101" s="81">
        <v>25000</v>
      </c>
      <c r="J101" s="82">
        <v>9000</v>
      </c>
      <c r="K101" s="83">
        <v>0</v>
      </c>
      <c r="L101" s="26"/>
    </row>
    <row r="102" spans="1:12" s="28" customFormat="1" ht="44.25" customHeight="1">
      <c r="A102" s="29" t="s">
        <v>212</v>
      </c>
      <c r="B102" s="60" t="s">
        <v>213</v>
      </c>
      <c r="C102" s="81">
        <v>0</v>
      </c>
      <c r="D102" s="82">
        <v>0</v>
      </c>
      <c r="E102" s="83">
        <v>124963.8</v>
      </c>
      <c r="F102" s="81">
        <f t="shared" si="70"/>
        <v>0</v>
      </c>
      <c r="G102" s="82">
        <f t="shared" si="74"/>
        <v>0</v>
      </c>
      <c r="H102" s="83">
        <f t="shared" si="74"/>
        <v>0</v>
      </c>
      <c r="I102" s="81">
        <v>0</v>
      </c>
      <c r="J102" s="82">
        <v>0</v>
      </c>
      <c r="K102" s="83">
        <v>124963.8</v>
      </c>
      <c r="L102" s="26"/>
    </row>
    <row r="103" spans="1:12" s="28" customFormat="1" ht="63.75" customHeight="1">
      <c r="A103" s="29" t="s">
        <v>152</v>
      </c>
      <c r="B103" s="58" t="s">
        <v>153</v>
      </c>
      <c r="C103" s="81">
        <v>540987.19999999995</v>
      </c>
      <c r="D103" s="82">
        <v>599619</v>
      </c>
      <c r="E103" s="83">
        <v>0</v>
      </c>
      <c r="F103" s="81">
        <f t="shared" si="70"/>
        <v>0</v>
      </c>
      <c r="G103" s="82">
        <f t="shared" si="74"/>
        <v>0</v>
      </c>
      <c r="H103" s="83">
        <f t="shared" si="74"/>
        <v>0</v>
      </c>
      <c r="I103" s="81">
        <v>540987.19999999995</v>
      </c>
      <c r="J103" s="82">
        <v>599619</v>
      </c>
      <c r="K103" s="83">
        <v>0</v>
      </c>
      <c r="L103" s="26"/>
    </row>
    <row r="104" spans="1:12" s="28" customFormat="1" ht="42" customHeight="1">
      <c r="A104" s="29" t="s">
        <v>157</v>
      </c>
      <c r="B104" s="58" t="s">
        <v>158</v>
      </c>
      <c r="C104" s="81">
        <v>199311.8</v>
      </c>
      <c r="D104" s="82">
        <v>423172.8</v>
      </c>
      <c r="E104" s="83">
        <v>641125</v>
      </c>
      <c r="F104" s="96">
        <f t="shared" si="70"/>
        <v>-199311.8</v>
      </c>
      <c r="G104" s="97">
        <f t="shared" si="74"/>
        <v>99655.900000000023</v>
      </c>
      <c r="H104" s="98">
        <f t="shared" si="74"/>
        <v>99655.900000000023</v>
      </c>
      <c r="I104" s="96">
        <v>0</v>
      </c>
      <c r="J104" s="97">
        <v>522828.7</v>
      </c>
      <c r="K104" s="98">
        <v>740780.9</v>
      </c>
      <c r="L104" s="26"/>
    </row>
    <row r="105" spans="1:12" s="28" customFormat="1" ht="39" customHeight="1">
      <c r="A105" s="29" t="s">
        <v>203</v>
      </c>
      <c r="B105" s="60" t="s">
        <v>204</v>
      </c>
      <c r="C105" s="81">
        <v>16595.2</v>
      </c>
      <c r="D105" s="82">
        <v>0</v>
      </c>
      <c r="E105" s="83">
        <v>0</v>
      </c>
      <c r="F105" s="81">
        <f>I105-C105</f>
        <v>0</v>
      </c>
      <c r="G105" s="82">
        <f t="shared" si="74"/>
        <v>0</v>
      </c>
      <c r="H105" s="83">
        <f t="shared" si="74"/>
        <v>0</v>
      </c>
      <c r="I105" s="81">
        <v>16595.2</v>
      </c>
      <c r="J105" s="82">
        <v>0</v>
      </c>
      <c r="K105" s="83">
        <v>0</v>
      </c>
      <c r="L105" s="26"/>
    </row>
    <row r="106" spans="1:12" s="99" customFormat="1" ht="102.75" customHeight="1">
      <c r="A106" s="105" t="s">
        <v>309</v>
      </c>
      <c r="B106" s="109" t="s">
        <v>308</v>
      </c>
      <c r="C106" s="96">
        <v>0</v>
      </c>
      <c r="D106" s="97">
        <v>0</v>
      </c>
      <c r="E106" s="98">
        <v>0</v>
      </c>
      <c r="F106" s="96">
        <f>I106-C106</f>
        <v>3627.4</v>
      </c>
      <c r="G106" s="97">
        <f t="shared" ref="G106:H107" si="75">J106-D106</f>
        <v>0</v>
      </c>
      <c r="H106" s="98">
        <f t="shared" si="75"/>
        <v>0</v>
      </c>
      <c r="I106" s="96">
        <v>3627.4</v>
      </c>
      <c r="J106" s="97">
        <v>0</v>
      </c>
      <c r="K106" s="98">
        <v>0</v>
      </c>
      <c r="L106" s="25"/>
    </row>
    <row r="107" spans="1:12" s="99" customFormat="1" ht="67.5" customHeight="1">
      <c r="A107" s="105" t="s">
        <v>335</v>
      </c>
      <c r="B107" s="109" t="s">
        <v>310</v>
      </c>
      <c r="C107" s="96">
        <v>0</v>
      </c>
      <c r="D107" s="97">
        <v>0</v>
      </c>
      <c r="E107" s="98">
        <v>0</v>
      </c>
      <c r="F107" s="96">
        <f>I107-C107</f>
        <v>77269.600000000006</v>
      </c>
      <c r="G107" s="97">
        <f t="shared" si="75"/>
        <v>224922.2</v>
      </c>
      <c r="H107" s="98">
        <f t="shared" si="75"/>
        <v>0</v>
      </c>
      <c r="I107" s="96">
        <v>77269.600000000006</v>
      </c>
      <c r="J107" s="97">
        <v>224922.2</v>
      </c>
      <c r="K107" s="98">
        <v>0</v>
      </c>
      <c r="L107" s="25"/>
    </row>
    <row r="108" spans="1:12" s="28" customFormat="1" ht="73.900000000000006" customHeight="1">
      <c r="A108" s="29" t="s">
        <v>300</v>
      </c>
      <c r="B108" s="60" t="s">
        <v>241</v>
      </c>
      <c r="C108" s="81">
        <v>8100</v>
      </c>
      <c r="D108" s="82">
        <v>7200</v>
      </c>
      <c r="E108" s="83">
        <v>0</v>
      </c>
      <c r="F108" s="81">
        <f t="shared" ref="F108:F124" si="76">I108-C108</f>
        <v>0</v>
      </c>
      <c r="G108" s="82">
        <f t="shared" ref="G108:H110" si="77">J108-D108</f>
        <v>0</v>
      </c>
      <c r="H108" s="83">
        <f t="shared" si="77"/>
        <v>0</v>
      </c>
      <c r="I108" s="81">
        <v>8100</v>
      </c>
      <c r="J108" s="82">
        <v>7200</v>
      </c>
      <c r="K108" s="83">
        <v>0</v>
      </c>
      <c r="L108" s="26"/>
    </row>
    <row r="109" spans="1:12" s="99" customFormat="1" ht="39" customHeight="1">
      <c r="A109" s="105" t="s">
        <v>303</v>
      </c>
      <c r="B109" s="109" t="s">
        <v>304</v>
      </c>
      <c r="C109" s="96">
        <v>0</v>
      </c>
      <c r="D109" s="97">
        <v>0</v>
      </c>
      <c r="E109" s="98">
        <v>0</v>
      </c>
      <c r="F109" s="96">
        <f>I109-C109</f>
        <v>0</v>
      </c>
      <c r="G109" s="97">
        <f t="shared" si="77"/>
        <v>29400</v>
      </c>
      <c r="H109" s="98">
        <f t="shared" si="77"/>
        <v>9800</v>
      </c>
      <c r="I109" s="96">
        <v>0</v>
      </c>
      <c r="J109" s="97">
        <v>29400</v>
      </c>
      <c r="K109" s="98">
        <v>9800</v>
      </c>
      <c r="L109" s="25"/>
    </row>
    <row r="110" spans="1:12" s="99" customFormat="1" ht="44.25" customHeight="1">
      <c r="A110" s="105" t="s">
        <v>331</v>
      </c>
      <c r="B110" s="109" t="s">
        <v>305</v>
      </c>
      <c r="C110" s="96">
        <v>0</v>
      </c>
      <c r="D110" s="97">
        <v>0</v>
      </c>
      <c r="E110" s="98">
        <v>0</v>
      </c>
      <c r="F110" s="96">
        <f>I110-C110</f>
        <v>6757.8</v>
      </c>
      <c r="G110" s="97">
        <f t="shared" si="77"/>
        <v>6757.8</v>
      </c>
      <c r="H110" s="98">
        <f t="shared" si="77"/>
        <v>6757.8</v>
      </c>
      <c r="I110" s="96">
        <v>6757.8</v>
      </c>
      <c r="J110" s="97">
        <v>6757.8</v>
      </c>
      <c r="K110" s="98">
        <v>6757.8</v>
      </c>
      <c r="L110" s="104" t="s">
        <v>332</v>
      </c>
    </row>
    <row r="111" spans="1:12" s="28" customFormat="1" ht="69.75" customHeight="1">
      <c r="A111" s="29" t="s">
        <v>276</v>
      </c>
      <c r="B111" s="60" t="s">
        <v>240</v>
      </c>
      <c r="C111" s="81">
        <v>1493.8</v>
      </c>
      <c r="D111" s="82">
        <v>17241.2</v>
      </c>
      <c r="E111" s="83">
        <v>363.8</v>
      </c>
      <c r="F111" s="81">
        <f t="shared" si="76"/>
        <v>0</v>
      </c>
      <c r="G111" s="82">
        <f t="shared" ref="G111:H111" si="78">J111-D111</f>
        <v>0</v>
      </c>
      <c r="H111" s="83">
        <f t="shared" si="78"/>
        <v>0</v>
      </c>
      <c r="I111" s="81">
        <v>1493.8</v>
      </c>
      <c r="J111" s="82">
        <v>17241.2</v>
      </c>
      <c r="K111" s="83">
        <v>363.8</v>
      </c>
      <c r="L111" s="26"/>
    </row>
    <row r="112" spans="1:12" s="27" customFormat="1" ht="69.75" customHeight="1">
      <c r="A112" s="29" t="s">
        <v>105</v>
      </c>
      <c r="B112" s="58" t="s">
        <v>106</v>
      </c>
      <c r="C112" s="81">
        <v>34939.1</v>
      </c>
      <c r="D112" s="82">
        <v>34939.1</v>
      </c>
      <c r="E112" s="83">
        <v>34939.1</v>
      </c>
      <c r="F112" s="96">
        <f t="shared" si="76"/>
        <v>16135.099999999999</v>
      </c>
      <c r="G112" s="97">
        <f t="shared" ref="G112:H114" si="79">J112-D112</f>
        <v>16135.099999999999</v>
      </c>
      <c r="H112" s="98">
        <f t="shared" si="79"/>
        <v>16135.099999999999</v>
      </c>
      <c r="I112" s="96">
        <v>51074.2</v>
      </c>
      <c r="J112" s="97">
        <v>51074.2</v>
      </c>
      <c r="K112" s="98">
        <v>51074.2</v>
      </c>
      <c r="L112" s="26"/>
    </row>
    <row r="113" spans="1:12" s="27" customFormat="1" ht="75.599999999999994" customHeight="1">
      <c r="A113" s="29" t="s">
        <v>238</v>
      </c>
      <c r="B113" s="58" t="s">
        <v>239</v>
      </c>
      <c r="C113" s="81">
        <v>9050</v>
      </c>
      <c r="D113" s="82">
        <v>0</v>
      </c>
      <c r="E113" s="83">
        <v>0</v>
      </c>
      <c r="F113" s="81">
        <f t="shared" si="76"/>
        <v>0</v>
      </c>
      <c r="G113" s="82">
        <f t="shared" si="79"/>
        <v>0</v>
      </c>
      <c r="H113" s="83">
        <f t="shared" si="79"/>
        <v>0</v>
      </c>
      <c r="I113" s="81">
        <v>9050</v>
      </c>
      <c r="J113" s="82">
        <v>0</v>
      </c>
      <c r="K113" s="83">
        <v>0</v>
      </c>
      <c r="L113" s="26"/>
    </row>
    <row r="114" spans="1:12" s="24" customFormat="1" ht="79.5" customHeight="1">
      <c r="A114" s="105" t="s">
        <v>313</v>
      </c>
      <c r="B114" s="106" t="s">
        <v>314</v>
      </c>
      <c r="C114" s="96">
        <v>0</v>
      </c>
      <c r="D114" s="97">
        <v>0</v>
      </c>
      <c r="E114" s="98">
        <v>0</v>
      </c>
      <c r="F114" s="96">
        <f>I114-C114</f>
        <v>18391</v>
      </c>
      <c r="G114" s="97">
        <f t="shared" si="79"/>
        <v>18391</v>
      </c>
      <c r="H114" s="98">
        <f t="shared" si="79"/>
        <v>23915.8</v>
      </c>
      <c r="I114" s="96">
        <v>18391</v>
      </c>
      <c r="J114" s="97">
        <v>18391</v>
      </c>
      <c r="K114" s="98">
        <v>23915.8</v>
      </c>
      <c r="L114" s="25"/>
    </row>
    <row r="115" spans="1:12" s="27" customFormat="1" ht="51.6" customHeight="1">
      <c r="A115" s="29" t="s">
        <v>97</v>
      </c>
      <c r="B115" s="58" t="s">
        <v>107</v>
      </c>
      <c r="C115" s="87">
        <v>14216.1</v>
      </c>
      <c r="D115" s="88">
        <v>13991</v>
      </c>
      <c r="E115" s="89">
        <v>13050.4</v>
      </c>
      <c r="F115" s="108">
        <f t="shared" si="76"/>
        <v>-48.800000000001091</v>
      </c>
      <c r="G115" s="131">
        <f t="shared" ref="G115:H115" si="80">J115-D115</f>
        <v>-47.200000000000728</v>
      </c>
      <c r="H115" s="132">
        <f t="shared" si="80"/>
        <v>-50.100000000000364</v>
      </c>
      <c r="I115" s="96">
        <v>14167.3</v>
      </c>
      <c r="J115" s="97">
        <v>13943.8</v>
      </c>
      <c r="K115" s="98">
        <v>13000.3</v>
      </c>
      <c r="L115" s="26"/>
    </row>
    <row r="116" spans="1:12" s="27" customFormat="1" ht="53.25" customHeight="1">
      <c r="A116" s="115" t="s">
        <v>223</v>
      </c>
      <c r="B116" s="121" t="s">
        <v>224</v>
      </c>
      <c r="C116" s="87">
        <v>9352</v>
      </c>
      <c r="D116" s="88">
        <v>9352</v>
      </c>
      <c r="E116" s="89">
        <v>9352</v>
      </c>
      <c r="F116" s="87">
        <f t="shared" si="76"/>
        <v>0</v>
      </c>
      <c r="G116" s="88">
        <f t="shared" ref="G116:H116" si="81">J116-D116</f>
        <v>0</v>
      </c>
      <c r="H116" s="89">
        <f t="shared" si="81"/>
        <v>0</v>
      </c>
      <c r="I116" s="81">
        <v>9352</v>
      </c>
      <c r="J116" s="82">
        <v>9352</v>
      </c>
      <c r="K116" s="83">
        <v>9352</v>
      </c>
      <c r="L116" s="26"/>
    </row>
    <row r="117" spans="1:12" s="27" customFormat="1" ht="45" customHeight="1">
      <c r="A117" s="115" t="s">
        <v>221</v>
      </c>
      <c r="B117" s="62" t="s">
        <v>222</v>
      </c>
      <c r="C117" s="87">
        <v>7820.2</v>
      </c>
      <c r="D117" s="88">
        <v>7820.2</v>
      </c>
      <c r="E117" s="89">
        <v>7848.6</v>
      </c>
      <c r="F117" s="87">
        <f t="shared" si="76"/>
        <v>0</v>
      </c>
      <c r="G117" s="88">
        <f t="shared" ref="G117:H119" si="82">J117-D117</f>
        <v>0</v>
      </c>
      <c r="H117" s="89">
        <f t="shared" si="82"/>
        <v>0</v>
      </c>
      <c r="I117" s="81">
        <v>7820.2</v>
      </c>
      <c r="J117" s="82">
        <v>7820.2</v>
      </c>
      <c r="K117" s="83">
        <v>7848.6</v>
      </c>
      <c r="L117" s="26"/>
    </row>
    <row r="118" spans="1:12" s="27" customFormat="1" ht="37.15" customHeight="1">
      <c r="A118" s="29" t="s">
        <v>108</v>
      </c>
      <c r="B118" s="58" t="s">
        <v>285</v>
      </c>
      <c r="C118" s="81">
        <v>14532.2</v>
      </c>
      <c r="D118" s="82">
        <v>12150</v>
      </c>
      <c r="E118" s="83">
        <v>12150</v>
      </c>
      <c r="F118" s="81">
        <f t="shared" si="76"/>
        <v>0</v>
      </c>
      <c r="G118" s="82">
        <f t="shared" si="82"/>
        <v>0</v>
      </c>
      <c r="H118" s="83">
        <f t="shared" si="82"/>
        <v>0</v>
      </c>
      <c r="I118" s="81">
        <v>14532.2</v>
      </c>
      <c r="J118" s="82">
        <v>12150</v>
      </c>
      <c r="K118" s="83">
        <v>12150</v>
      </c>
      <c r="L118" s="26"/>
    </row>
    <row r="119" spans="1:12" s="24" customFormat="1" ht="58.15" customHeight="1">
      <c r="A119" s="105" t="s">
        <v>307</v>
      </c>
      <c r="B119" s="106" t="s">
        <v>306</v>
      </c>
      <c r="C119" s="96">
        <v>0</v>
      </c>
      <c r="D119" s="97">
        <v>0</v>
      </c>
      <c r="E119" s="98">
        <v>0</v>
      </c>
      <c r="F119" s="96">
        <f t="shared" si="76"/>
        <v>29386</v>
      </c>
      <c r="G119" s="97">
        <f t="shared" si="82"/>
        <v>15121.7</v>
      </c>
      <c r="H119" s="98">
        <f t="shared" si="82"/>
        <v>0</v>
      </c>
      <c r="I119" s="96">
        <v>29386</v>
      </c>
      <c r="J119" s="97">
        <v>15121.7</v>
      </c>
      <c r="K119" s="98">
        <v>0</v>
      </c>
      <c r="L119" s="25"/>
    </row>
    <row r="120" spans="1:12" s="27" customFormat="1" ht="47.25" customHeight="1">
      <c r="A120" s="115" t="s">
        <v>277</v>
      </c>
      <c r="B120" s="61" t="s">
        <v>214</v>
      </c>
      <c r="C120" s="81">
        <v>213490.7</v>
      </c>
      <c r="D120" s="82">
        <v>0</v>
      </c>
      <c r="E120" s="83">
        <v>0</v>
      </c>
      <c r="F120" s="81">
        <f t="shared" si="76"/>
        <v>0</v>
      </c>
      <c r="G120" s="82">
        <f t="shared" ref="G120:H122" si="83">J120-D120</f>
        <v>0</v>
      </c>
      <c r="H120" s="83">
        <f t="shared" si="83"/>
        <v>0</v>
      </c>
      <c r="I120" s="81">
        <v>213490.7</v>
      </c>
      <c r="J120" s="82">
        <v>0</v>
      </c>
      <c r="K120" s="83">
        <v>0</v>
      </c>
      <c r="L120" s="26"/>
    </row>
    <row r="121" spans="1:12" s="27" customFormat="1" ht="33" customHeight="1">
      <c r="A121" s="115" t="s">
        <v>215</v>
      </c>
      <c r="B121" s="61" t="s">
        <v>216</v>
      </c>
      <c r="C121" s="81">
        <v>23573.599999999999</v>
      </c>
      <c r="D121" s="82">
        <v>26769.200000000001</v>
      </c>
      <c r="E121" s="83">
        <v>27404.799999999999</v>
      </c>
      <c r="F121" s="81">
        <f t="shared" si="76"/>
        <v>0</v>
      </c>
      <c r="G121" s="82">
        <f t="shared" si="83"/>
        <v>0</v>
      </c>
      <c r="H121" s="98">
        <f t="shared" si="83"/>
        <v>-9.9999999998544808E-2</v>
      </c>
      <c r="I121" s="81">
        <v>23573.599999999999</v>
      </c>
      <c r="J121" s="82">
        <v>26769.200000000001</v>
      </c>
      <c r="K121" s="98">
        <v>27404.7</v>
      </c>
      <c r="L121" s="26"/>
    </row>
    <row r="122" spans="1:12" s="27" customFormat="1" ht="30.75" customHeight="1">
      <c r="A122" s="30" t="s">
        <v>273</v>
      </c>
      <c r="B122" s="58" t="s">
        <v>249</v>
      </c>
      <c r="C122" s="81">
        <v>9488.7000000000007</v>
      </c>
      <c r="D122" s="82">
        <v>7521.5</v>
      </c>
      <c r="E122" s="83">
        <v>8780.6</v>
      </c>
      <c r="F122" s="96">
        <f t="shared" si="76"/>
        <v>2.0999999999985448</v>
      </c>
      <c r="G122" s="97">
        <f t="shared" si="83"/>
        <v>1.6000000000003638</v>
      </c>
      <c r="H122" s="98">
        <f t="shared" si="83"/>
        <v>2.7999999999992724</v>
      </c>
      <c r="I122" s="96">
        <v>9490.7999999999993</v>
      </c>
      <c r="J122" s="97">
        <v>7523.1</v>
      </c>
      <c r="K122" s="98">
        <v>8783.4</v>
      </c>
      <c r="L122" s="26"/>
    </row>
    <row r="123" spans="1:12" s="27" customFormat="1" ht="42.75" customHeight="1">
      <c r="A123" s="115" t="s">
        <v>244</v>
      </c>
      <c r="B123" s="61" t="s">
        <v>245</v>
      </c>
      <c r="C123" s="81">
        <v>91865.4</v>
      </c>
      <c r="D123" s="82">
        <v>79112.3</v>
      </c>
      <c r="E123" s="83">
        <v>91168.8</v>
      </c>
      <c r="F123" s="96">
        <f t="shared" si="76"/>
        <v>68.30000000000291</v>
      </c>
      <c r="G123" s="97">
        <f t="shared" ref="G123:H125" si="84">J123-D123</f>
        <v>422.09999999999127</v>
      </c>
      <c r="H123" s="98">
        <f t="shared" si="84"/>
        <v>-47.600000000005821</v>
      </c>
      <c r="I123" s="96">
        <v>91933.7</v>
      </c>
      <c r="J123" s="97">
        <v>79534.399999999994</v>
      </c>
      <c r="K123" s="98">
        <v>91121.2</v>
      </c>
      <c r="L123" s="26"/>
    </row>
    <row r="124" spans="1:12" s="27" customFormat="1" ht="39" customHeight="1">
      <c r="A124" s="115" t="s">
        <v>247</v>
      </c>
      <c r="B124" s="61" t="s">
        <v>248</v>
      </c>
      <c r="C124" s="81">
        <v>112058.6</v>
      </c>
      <c r="D124" s="82">
        <v>106734.39999999999</v>
      </c>
      <c r="E124" s="83">
        <v>106734.39999999999</v>
      </c>
      <c r="F124" s="96">
        <f t="shared" si="76"/>
        <v>508.79999999998836</v>
      </c>
      <c r="G124" s="97">
        <f t="shared" si="84"/>
        <v>484.60000000000582</v>
      </c>
      <c r="H124" s="98">
        <f t="shared" si="84"/>
        <v>594.10000000000582</v>
      </c>
      <c r="I124" s="96">
        <v>112567.4</v>
      </c>
      <c r="J124" s="97">
        <v>107219</v>
      </c>
      <c r="K124" s="98">
        <v>107328.5</v>
      </c>
      <c r="L124" s="26"/>
    </row>
    <row r="125" spans="1:12" s="27" customFormat="1" ht="44.25" customHeight="1">
      <c r="A125" s="29" t="s">
        <v>226</v>
      </c>
      <c r="B125" s="61" t="s">
        <v>227</v>
      </c>
      <c r="C125" s="81">
        <v>2008.5</v>
      </c>
      <c r="D125" s="82">
        <v>0</v>
      </c>
      <c r="E125" s="83">
        <v>0</v>
      </c>
      <c r="F125" s="96">
        <f t="shared" ref="F125:F143" si="85">I125-C125</f>
        <v>39</v>
      </c>
      <c r="G125" s="82">
        <f t="shared" si="84"/>
        <v>0</v>
      </c>
      <c r="H125" s="83">
        <f t="shared" si="84"/>
        <v>0</v>
      </c>
      <c r="I125" s="96">
        <v>2047.5</v>
      </c>
      <c r="J125" s="82">
        <v>0</v>
      </c>
      <c r="K125" s="83">
        <v>0</v>
      </c>
      <c r="L125" s="26"/>
    </row>
    <row r="126" spans="1:12" s="27" customFormat="1" ht="43.5" customHeight="1">
      <c r="A126" s="29" t="s">
        <v>228</v>
      </c>
      <c r="B126" s="120" t="s">
        <v>229</v>
      </c>
      <c r="C126" s="81">
        <v>10270</v>
      </c>
      <c r="D126" s="82">
        <v>10270</v>
      </c>
      <c r="E126" s="83">
        <v>10270</v>
      </c>
      <c r="F126" s="96">
        <f t="shared" si="85"/>
        <v>6480</v>
      </c>
      <c r="G126" s="97">
        <f t="shared" ref="G126:H127" si="86">J126-D126</f>
        <v>6480</v>
      </c>
      <c r="H126" s="98">
        <f t="shared" si="86"/>
        <v>6480</v>
      </c>
      <c r="I126" s="96">
        <v>16750</v>
      </c>
      <c r="J126" s="97">
        <v>16750</v>
      </c>
      <c r="K126" s="98">
        <v>16750</v>
      </c>
      <c r="L126" s="26"/>
    </row>
    <row r="127" spans="1:12" s="27" customFormat="1" ht="29.25" customHeight="1">
      <c r="A127" s="29" t="s">
        <v>218</v>
      </c>
      <c r="B127" s="60" t="s">
        <v>219</v>
      </c>
      <c r="C127" s="81">
        <v>23269.599999999999</v>
      </c>
      <c r="D127" s="82">
        <v>50150.7</v>
      </c>
      <c r="E127" s="83">
        <v>28792.6</v>
      </c>
      <c r="F127" s="81">
        <f t="shared" si="85"/>
        <v>0</v>
      </c>
      <c r="G127" s="82">
        <f t="shared" si="86"/>
        <v>0</v>
      </c>
      <c r="H127" s="83">
        <f t="shared" si="86"/>
        <v>0</v>
      </c>
      <c r="I127" s="81">
        <v>23269.599999999999</v>
      </c>
      <c r="J127" s="82">
        <v>50150.7</v>
      </c>
      <c r="K127" s="83">
        <v>28792.6</v>
      </c>
      <c r="L127" s="26"/>
    </row>
    <row r="128" spans="1:12" s="27" customFormat="1" ht="44.25" customHeight="1">
      <c r="A128" s="29" t="s">
        <v>183</v>
      </c>
      <c r="B128" s="58" t="s">
        <v>109</v>
      </c>
      <c r="C128" s="81">
        <v>466411.5</v>
      </c>
      <c r="D128" s="82">
        <v>686276.4</v>
      </c>
      <c r="E128" s="83">
        <v>686276.5</v>
      </c>
      <c r="F128" s="81">
        <f t="shared" si="85"/>
        <v>0</v>
      </c>
      <c r="G128" s="82">
        <f t="shared" ref="G128:H130" si="87">J128-D128</f>
        <v>0</v>
      </c>
      <c r="H128" s="83">
        <f t="shared" si="87"/>
        <v>0</v>
      </c>
      <c r="I128" s="81">
        <v>466411.5</v>
      </c>
      <c r="J128" s="82">
        <v>686276.4</v>
      </c>
      <c r="K128" s="83">
        <v>686276.5</v>
      </c>
      <c r="L128" s="26"/>
    </row>
    <row r="129" spans="1:12" s="27" customFormat="1" ht="42" customHeight="1">
      <c r="A129" s="119" t="s">
        <v>220</v>
      </c>
      <c r="B129" s="117" t="s">
        <v>179</v>
      </c>
      <c r="C129" s="81">
        <v>79725.100000000006</v>
      </c>
      <c r="D129" s="82">
        <v>114247</v>
      </c>
      <c r="E129" s="83">
        <v>169399.5</v>
      </c>
      <c r="F129" s="96">
        <f t="shared" si="85"/>
        <v>100074.9</v>
      </c>
      <c r="G129" s="97">
        <f t="shared" si="87"/>
        <v>-692.19999999999709</v>
      </c>
      <c r="H129" s="98">
        <f t="shared" si="87"/>
        <v>15839.200000000012</v>
      </c>
      <c r="I129" s="96">
        <v>179800</v>
      </c>
      <c r="J129" s="97">
        <v>113554.8</v>
      </c>
      <c r="K129" s="98">
        <v>185238.7</v>
      </c>
      <c r="L129" s="26"/>
    </row>
    <row r="130" spans="1:12" s="27" customFormat="1" ht="54.75" customHeight="1">
      <c r="A130" s="29" t="s">
        <v>207</v>
      </c>
      <c r="B130" s="60" t="s">
        <v>208</v>
      </c>
      <c r="C130" s="81">
        <v>14216</v>
      </c>
      <c r="D130" s="82">
        <v>0</v>
      </c>
      <c r="E130" s="83">
        <v>0</v>
      </c>
      <c r="F130" s="81">
        <f t="shared" si="85"/>
        <v>0</v>
      </c>
      <c r="G130" s="82">
        <f t="shared" si="87"/>
        <v>0</v>
      </c>
      <c r="H130" s="83">
        <f t="shared" si="87"/>
        <v>0</v>
      </c>
      <c r="I130" s="81">
        <v>14216</v>
      </c>
      <c r="J130" s="82">
        <v>0</v>
      </c>
      <c r="K130" s="83">
        <v>0</v>
      </c>
      <c r="L130" s="26"/>
    </row>
    <row r="131" spans="1:12" s="27" customFormat="1" ht="40.5" customHeight="1">
      <c r="A131" s="105" t="s">
        <v>297</v>
      </c>
      <c r="B131" s="58" t="s">
        <v>138</v>
      </c>
      <c r="C131" s="81">
        <v>88439</v>
      </c>
      <c r="D131" s="82">
        <v>98297.7</v>
      </c>
      <c r="E131" s="83">
        <v>107665.5</v>
      </c>
      <c r="F131" s="96">
        <f t="shared" si="85"/>
        <v>11721</v>
      </c>
      <c r="G131" s="97">
        <f t="shared" ref="G131:H132" si="88">J131-D131</f>
        <v>-1182.3999999999942</v>
      </c>
      <c r="H131" s="98">
        <f t="shared" si="88"/>
        <v>-7716.1000000000058</v>
      </c>
      <c r="I131" s="96">
        <v>100160</v>
      </c>
      <c r="J131" s="97">
        <v>97115.3</v>
      </c>
      <c r="K131" s="98">
        <v>99949.4</v>
      </c>
      <c r="L131" s="26"/>
    </row>
    <row r="132" spans="1:12" s="27" customFormat="1" ht="40.15" customHeight="1">
      <c r="A132" s="29" t="s">
        <v>184</v>
      </c>
      <c r="B132" s="58" t="s">
        <v>110</v>
      </c>
      <c r="C132" s="81">
        <v>333082.5</v>
      </c>
      <c r="D132" s="82">
        <v>333082.5</v>
      </c>
      <c r="E132" s="83">
        <v>347270.9</v>
      </c>
      <c r="F132" s="81">
        <f t="shared" si="85"/>
        <v>0</v>
      </c>
      <c r="G132" s="82">
        <f t="shared" si="88"/>
        <v>0</v>
      </c>
      <c r="H132" s="83">
        <f t="shared" si="88"/>
        <v>0</v>
      </c>
      <c r="I132" s="81">
        <v>333082.5</v>
      </c>
      <c r="J132" s="82">
        <v>333082.5</v>
      </c>
      <c r="K132" s="83">
        <v>347270.9</v>
      </c>
      <c r="L132" s="26"/>
    </row>
    <row r="133" spans="1:12" s="28" customFormat="1" ht="40.5" customHeight="1">
      <c r="A133" s="29" t="s">
        <v>325</v>
      </c>
      <c r="B133" s="58" t="s">
        <v>111</v>
      </c>
      <c r="C133" s="81">
        <f>0+30000</f>
        <v>30000</v>
      </c>
      <c r="D133" s="82">
        <v>0</v>
      </c>
      <c r="E133" s="83">
        <v>0</v>
      </c>
      <c r="F133" s="81">
        <f t="shared" si="85"/>
        <v>0</v>
      </c>
      <c r="G133" s="82">
        <f t="shared" ref="G133:H133" si="89">J133-D133</f>
        <v>0</v>
      </c>
      <c r="H133" s="83">
        <f t="shared" si="89"/>
        <v>0</v>
      </c>
      <c r="I133" s="81">
        <v>30000</v>
      </c>
      <c r="J133" s="82">
        <v>0</v>
      </c>
      <c r="K133" s="83">
        <v>0</v>
      </c>
      <c r="L133" s="102" t="s">
        <v>324</v>
      </c>
    </row>
    <row r="134" spans="1:12" s="28" customFormat="1" ht="52.15" customHeight="1">
      <c r="A134" s="105" t="s">
        <v>294</v>
      </c>
      <c r="B134" s="58" t="s">
        <v>284</v>
      </c>
      <c r="C134" s="81">
        <v>53553.1</v>
      </c>
      <c r="D134" s="82">
        <v>56148</v>
      </c>
      <c r="E134" s="83">
        <v>20649</v>
      </c>
      <c r="F134" s="96">
        <f t="shared" si="85"/>
        <v>2851.4000000000015</v>
      </c>
      <c r="G134" s="82">
        <f t="shared" ref="G134:H137" si="90">J134-D134</f>
        <v>0</v>
      </c>
      <c r="H134" s="83">
        <f t="shared" si="90"/>
        <v>0</v>
      </c>
      <c r="I134" s="96">
        <v>56404.5</v>
      </c>
      <c r="J134" s="82">
        <v>56148</v>
      </c>
      <c r="K134" s="83">
        <v>20649</v>
      </c>
      <c r="L134" s="26"/>
    </row>
    <row r="135" spans="1:12" s="99" customFormat="1" ht="65.25" customHeight="1">
      <c r="A135" s="105" t="s">
        <v>311</v>
      </c>
      <c r="B135" s="106" t="s">
        <v>312</v>
      </c>
      <c r="C135" s="96">
        <v>0</v>
      </c>
      <c r="D135" s="97">
        <v>0</v>
      </c>
      <c r="E135" s="98">
        <v>0</v>
      </c>
      <c r="F135" s="96">
        <f t="shared" si="85"/>
        <v>0</v>
      </c>
      <c r="G135" s="97">
        <f t="shared" si="90"/>
        <v>18293.900000000001</v>
      </c>
      <c r="H135" s="98">
        <f t="shared" si="90"/>
        <v>15572.5</v>
      </c>
      <c r="I135" s="96">
        <v>0</v>
      </c>
      <c r="J135" s="97">
        <v>18293.900000000001</v>
      </c>
      <c r="K135" s="98">
        <v>15572.5</v>
      </c>
      <c r="L135" s="25"/>
    </row>
    <row r="136" spans="1:12" s="28" customFormat="1" ht="36.75" customHeight="1">
      <c r="A136" s="29" t="s">
        <v>250</v>
      </c>
      <c r="B136" s="58" t="s">
        <v>251</v>
      </c>
      <c r="C136" s="81">
        <v>53622.2</v>
      </c>
      <c r="D136" s="82">
        <v>15202.4</v>
      </c>
      <c r="E136" s="83">
        <v>53528.5</v>
      </c>
      <c r="F136" s="96">
        <f t="shared" si="85"/>
        <v>756422.9</v>
      </c>
      <c r="G136" s="97">
        <f t="shared" si="90"/>
        <v>523959.1</v>
      </c>
      <c r="H136" s="98">
        <f t="shared" si="90"/>
        <v>38287.399999999994</v>
      </c>
      <c r="I136" s="96">
        <v>810045.1</v>
      </c>
      <c r="J136" s="97">
        <v>539161.5</v>
      </c>
      <c r="K136" s="98">
        <v>91815.9</v>
      </c>
      <c r="L136" s="26"/>
    </row>
    <row r="137" spans="1:12" s="99" customFormat="1" ht="51" customHeight="1">
      <c r="A137" s="105" t="s">
        <v>327</v>
      </c>
      <c r="B137" s="106" t="s">
        <v>317</v>
      </c>
      <c r="C137" s="96">
        <v>0</v>
      </c>
      <c r="D137" s="97">
        <v>0</v>
      </c>
      <c r="E137" s="98">
        <v>0</v>
      </c>
      <c r="F137" s="96">
        <f t="shared" si="85"/>
        <v>83258.899999999994</v>
      </c>
      <c r="G137" s="97">
        <f t="shared" si="90"/>
        <v>83258.899999999994</v>
      </c>
      <c r="H137" s="98">
        <f t="shared" si="90"/>
        <v>83258.899999999994</v>
      </c>
      <c r="I137" s="96">
        <v>83258.899999999994</v>
      </c>
      <c r="J137" s="97">
        <v>83258.899999999994</v>
      </c>
      <c r="K137" s="98">
        <v>83258.899999999994</v>
      </c>
      <c r="L137" s="104" t="s">
        <v>326</v>
      </c>
    </row>
    <row r="138" spans="1:12" s="28" customFormat="1" ht="50.25" customHeight="1">
      <c r="A138" s="29" t="s">
        <v>323</v>
      </c>
      <c r="B138" s="58" t="s">
        <v>154</v>
      </c>
      <c r="C138" s="81">
        <v>1203178</v>
      </c>
      <c r="D138" s="82">
        <v>800000</v>
      </c>
      <c r="E138" s="83">
        <v>1200000</v>
      </c>
      <c r="F138" s="81">
        <f t="shared" si="85"/>
        <v>0</v>
      </c>
      <c r="G138" s="82">
        <f t="shared" ref="G138:H143" si="91">J138-D138</f>
        <v>0</v>
      </c>
      <c r="H138" s="83">
        <f t="shared" si="91"/>
        <v>0</v>
      </c>
      <c r="I138" s="81">
        <v>1203178</v>
      </c>
      <c r="J138" s="82">
        <v>800000</v>
      </c>
      <c r="K138" s="83">
        <v>1200000</v>
      </c>
      <c r="L138" s="102" t="s">
        <v>322</v>
      </c>
    </row>
    <row r="139" spans="1:12" s="28" customFormat="1" ht="40.15" customHeight="1">
      <c r="A139" s="29" t="s">
        <v>272</v>
      </c>
      <c r="B139" s="60" t="s">
        <v>246</v>
      </c>
      <c r="C139" s="81">
        <v>200489.3</v>
      </c>
      <c r="D139" s="82">
        <v>254220</v>
      </c>
      <c r="E139" s="83">
        <v>265535.59999999998</v>
      </c>
      <c r="F139" s="81">
        <f t="shared" si="85"/>
        <v>0</v>
      </c>
      <c r="G139" s="82">
        <f t="shared" si="91"/>
        <v>0</v>
      </c>
      <c r="H139" s="83">
        <f t="shared" si="91"/>
        <v>0</v>
      </c>
      <c r="I139" s="81">
        <v>200489.3</v>
      </c>
      <c r="J139" s="82">
        <v>254220</v>
      </c>
      <c r="K139" s="83">
        <v>265535.59999999998</v>
      </c>
      <c r="L139" s="26"/>
    </row>
    <row r="140" spans="1:12" s="28" customFormat="1" ht="89.25" customHeight="1">
      <c r="A140" s="29" t="s">
        <v>161</v>
      </c>
      <c r="B140" s="58" t="s">
        <v>162</v>
      </c>
      <c r="C140" s="35">
        <v>176200</v>
      </c>
      <c r="D140" s="82">
        <v>585300</v>
      </c>
      <c r="E140" s="83">
        <v>0</v>
      </c>
      <c r="F140" s="35">
        <f t="shared" si="85"/>
        <v>0</v>
      </c>
      <c r="G140" s="112">
        <f t="shared" si="91"/>
        <v>-524720</v>
      </c>
      <c r="H140" s="113">
        <f t="shared" si="91"/>
        <v>300000</v>
      </c>
      <c r="I140" s="81">
        <v>176200</v>
      </c>
      <c r="J140" s="97">
        <v>60580</v>
      </c>
      <c r="K140" s="98">
        <v>300000</v>
      </c>
      <c r="L140" s="26"/>
    </row>
    <row r="141" spans="1:12" s="28" customFormat="1" ht="81.75" customHeight="1">
      <c r="A141" s="29" t="s">
        <v>149</v>
      </c>
      <c r="B141" s="58" t="s">
        <v>148</v>
      </c>
      <c r="C141" s="35">
        <v>1100000</v>
      </c>
      <c r="D141" s="82">
        <v>0</v>
      </c>
      <c r="E141" s="83">
        <v>0</v>
      </c>
      <c r="F141" s="35">
        <f t="shared" si="85"/>
        <v>0</v>
      </c>
      <c r="G141" s="124">
        <f t="shared" si="91"/>
        <v>0</v>
      </c>
      <c r="H141" s="125">
        <f t="shared" si="91"/>
        <v>0</v>
      </c>
      <c r="I141" s="81">
        <v>1100000</v>
      </c>
      <c r="J141" s="82">
        <v>0</v>
      </c>
      <c r="K141" s="83">
        <v>0</v>
      </c>
      <c r="L141" s="26"/>
    </row>
    <row r="142" spans="1:12" s="27" customFormat="1" ht="88.5" customHeight="1">
      <c r="A142" s="29" t="s">
        <v>181</v>
      </c>
      <c r="B142" s="58" t="s">
        <v>180</v>
      </c>
      <c r="C142" s="35">
        <v>543630</v>
      </c>
      <c r="D142" s="82">
        <v>981690</v>
      </c>
      <c r="E142" s="83">
        <v>0</v>
      </c>
      <c r="F142" s="148">
        <f t="shared" si="85"/>
        <v>0</v>
      </c>
      <c r="G142" s="112">
        <f t="shared" si="91"/>
        <v>-420000</v>
      </c>
      <c r="H142" s="150">
        <f t="shared" si="91"/>
        <v>0</v>
      </c>
      <c r="I142" s="78">
        <v>543630</v>
      </c>
      <c r="J142" s="97">
        <v>561690</v>
      </c>
      <c r="K142" s="80">
        <v>0</v>
      </c>
      <c r="L142" s="102" t="s">
        <v>321</v>
      </c>
    </row>
    <row r="143" spans="1:12" s="27" customFormat="1" ht="61.5" customHeight="1">
      <c r="A143" s="29" t="s">
        <v>178</v>
      </c>
      <c r="B143" s="58" t="s">
        <v>177</v>
      </c>
      <c r="C143" s="35">
        <v>0</v>
      </c>
      <c r="D143" s="82">
        <v>7267.1</v>
      </c>
      <c r="E143" s="83">
        <v>13550.8</v>
      </c>
      <c r="F143" s="103">
        <f t="shared" si="85"/>
        <v>0</v>
      </c>
      <c r="G143" s="112">
        <f t="shared" si="91"/>
        <v>-7267.1</v>
      </c>
      <c r="H143" s="113">
        <f t="shared" si="91"/>
        <v>-13550.8</v>
      </c>
      <c r="I143" s="96">
        <v>0</v>
      </c>
      <c r="J143" s="97">
        <v>0</v>
      </c>
      <c r="K143" s="98">
        <v>0</v>
      </c>
      <c r="L143" s="102" t="s">
        <v>321</v>
      </c>
    </row>
    <row r="144" spans="1:12" s="24" customFormat="1" ht="27.6" customHeight="1">
      <c r="A144" s="29"/>
      <c r="B144" s="58"/>
      <c r="C144" s="35"/>
      <c r="D144" s="82"/>
      <c r="E144" s="83"/>
      <c r="F144" s="35"/>
      <c r="G144" s="82"/>
      <c r="H144" s="83"/>
      <c r="I144" s="35"/>
      <c r="J144" s="82"/>
      <c r="K144" s="83"/>
      <c r="L144" s="25"/>
    </row>
    <row r="145" spans="1:12" s="127" customFormat="1" ht="34.9" customHeight="1">
      <c r="A145" s="39" t="s">
        <v>76</v>
      </c>
      <c r="B145" s="56" t="s">
        <v>112</v>
      </c>
      <c r="C145" s="87">
        <f t="shared" ref="C145:K145" si="92">SUM(C146:C167)</f>
        <v>4560833.1999999993</v>
      </c>
      <c r="D145" s="88">
        <f t="shared" si="92"/>
        <v>4445060.1999999993</v>
      </c>
      <c r="E145" s="89">
        <f t="shared" si="92"/>
        <v>4509897.5999999996</v>
      </c>
      <c r="F145" s="87">
        <f t="shared" si="92"/>
        <v>33.4</v>
      </c>
      <c r="G145" s="88">
        <f t="shared" si="92"/>
        <v>-54.700000000001452</v>
      </c>
      <c r="H145" s="89">
        <f t="shared" si="92"/>
        <v>-167.5999999999971</v>
      </c>
      <c r="I145" s="87">
        <f t="shared" si="92"/>
        <v>4560866.5999999996</v>
      </c>
      <c r="J145" s="88">
        <f t="shared" si="92"/>
        <v>4445005.4999999991</v>
      </c>
      <c r="K145" s="89">
        <f t="shared" si="92"/>
        <v>4509730</v>
      </c>
      <c r="L145" s="126"/>
    </row>
    <row r="146" spans="1:12" s="27" customFormat="1" ht="43.5" customHeight="1">
      <c r="A146" s="30" t="s">
        <v>85</v>
      </c>
      <c r="B146" s="58" t="s">
        <v>113</v>
      </c>
      <c r="C146" s="81">
        <v>41721.1</v>
      </c>
      <c r="D146" s="82">
        <v>41991.7</v>
      </c>
      <c r="E146" s="83">
        <v>43062.1</v>
      </c>
      <c r="F146" s="81">
        <f t="shared" ref="F146:F167" si="93">I146-C146</f>
        <v>0</v>
      </c>
      <c r="G146" s="82">
        <f t="shared" ref="G146:H148" si="94">J146-D146</f>
        <v>0</v>
      </c>
      <c r="H146" s="83">
        <f t="shared" si="94"/>
        <v>0</v>
      </c>
      <c r="I146" s="81">
        <v>41721.1</v>
      </c>
      <c r="J146" s="82">
        <v>41991.7</v>
      </c>
      <c r="K146" s="83">
        <v>43062.1</v>
      </c>
      <c r="L146" s="26"/>
    </row>
    <row r="147" spans="1:12" s="27" customFormat="1" ht="53.25" customHeight="1">
      <c r="A147" s="30" t="s">
        <v>96</v>
      </c>
      <c r="B147" s="58" t="s">
        <v>114</v>
      </c>
      <c r="C147" s="81">
        <v>537.20000000000005</v>
      </c>
      <c r="D147" s="82">
        <v>578.4</v>
      </c>
      <c r="E147" s="83">
        <v>5150.3</v>
      </c>
      <c r="F147" s="81">
        <f t="shared" si="93"/>
        <v>0</v>
      </c>
      <c r="G147" s="82">
        <f t="shared" si="94"/>
        <v>0</v>
      </c>
      <c r="H147" s="83">
        <f t="shared" si="94"/>
        <v>0</v>
      </c>
      <c r="I147" s="81">
        <v>537.20000000000005</v>
      </c>
      <c r="J147" s="82">
        <v>578.4</v>
      </c>
      <c r="K147" s="83">
        <v>5150.3</v>
      </c>
      <c r="L147" s="26"/>
    </row>
    <row r="148" spans="1:12" s="41" customFormat="1" ht="38.450000000000003" customHeight="1">
      <c r="A148" s="30" t="s">
        <v>95</v>
      </c>
      <c r="B148" s="58" t="s">
        <v>115</v>
      </c>
      <c r="C148" s="81">
        <v>10948</v>
      </c>
      <c r="D148" s="82">
        <v>11730.1</v>
      </c>
      <c r="E148" s="83">
        <v>11730.1</v>
      </c>
      <c r="F148" s="81">
        <f t="shared" si="93"/>
        <v>0</v>
      </c>
      <c r="G148" s="82">
        <f t="shared" si="94"/>
        <v>0</v>
      </c>
      <c r="H148" s="83">
        <f t="shared" si="94"/>
        <v>0</v>
      </c>
      <c r="I148" s="81">
        <v>10948</v>
      </c>
      <c r="J148" s="82">
        <v>11730.1</v>
      </c>
      <c r="K148" s="83">
        <v>11730.1</v>
      </c>
      <c r="L148" s="26"/>
    </row>
    <row r="149" spans="1:12" s="27" customFormat="1" ht="31.5" customHeight="1">
      <c r="A149" s="30" t="s">
        <v>94</v>
      </c>
      <c r="B149" s="58" t="s">
        <v>116</v>
      </c>
      <c r="C149" s="81">
        <v>793538</v>
      </c>
      <c r="D149" s="82">
        <v>728501.3</v>
      </c>
      <c r="E149" s="83">
        <v>770977</v>
      </c>
      <c r="F149" s="81">
        <f t="shared" si="93"/>
        <v>0</v>
      </c>
      <c r="G149" s="82">
        <f t="shared" ref="G149:H150" si="95">J149-D149</f>
        <v>0</v>
      </c>
      <c r="H149" s="83">
        <f t="shared" si="95"/>
        <v>0</v>
      </c>
      <c r="I149" s="81">
        <v>793538</v>
      </c>
      <c r="J149" s="82">
        <v>728501.3</v>
      </c>
      <c r="K149" s="83">
        <v>770977</v>
      </c>
      <c r="L149" s="26"/>
    </row>
    <row r="150" spans="1:12" s="27" customFormat="1" ht="55.5" customHeight="1">
      <c r="A150" s="30" t="s">
        <v>136</v>
      </c>
      <c r="B150" s="58" t="s">
        <v>117</v>
      </c>
      <c r="C150" s="81">
        <v>21130.6</v>
      </c>
      <c r="D150" s="82">
        <v>21130.6</v>
      </c>
      <c r="E150" s="83">
        <v>21130.6</v>
      </c>
      <c r="F150" s="81">
        <f t="shared" si="93"/>
        <v>0</v>
      </c>
      <c r="G150" s="97">
        <f t="shared" si="95"/>
        <v>-74</v>
      </c>
      <c r="H150" s="98">
        <f t="shared" si="95"/>
        <v>-189.89999999999782</v>
      </c>
      <c r="I150" s="81">
        <v>21130.6</v>
      </c>
      <c r="J150" s="97">
        <v>21056.6</v>
      </c>
      <c r="K150" s="98">
        <v>20940.7</v>
      </c>
      <c r="L150" s="26"/>
    </row>
    <row r="151" spans="1:12" s="27" customFormat="1" ht="53.25" customHeight="1">
      <c r="A151" s="30" t="s">
        <v>86</v>
      </c>
      <c r="B151" s="58" t="s">
        <v>118</v>
      </c>
      <c r="C151" s="81">
        <v>9109.7999999999993</v>
      </c>
      <c r="D151" s="82">
        <v>9457.6</v>
      </c>
      <c r="E151" s="83">
        <v>9818.7000000000007</v>
      </c>
      <c r="F151" s="81">
        <f t="shared" si="93"/>
        <v>0</v>
      </c>
      <c r="G151" s="82">
        <f t="shared" ref="G151:H152" si="96">J151-D151</f>
        <v>0</v>
      </c>
      <c r="H151" s="83">
        <f t="shared" si="96"/>
        <v>0</v>
      </c>
      <c r="I151" s="81">
        <v>9109.7999999999993</v>
      </c>
      <c r="J151" s="82">
        <v>9457.6</v>
      </c>
      <c r="K151" s="83">
        <v>9818.7000000000007</v>
      </c>
      <c r="L151" s="26"/>
    </row>
    <row r="152" spans="1:12" s="27" customFormat="1" ht="70.5" customHeight="1">
      <c r="A152" s="30" t="s">
        <v>137</v>
      </c>
      <c r="B152" s="58" t="s">
        <v>119</v>
      </c>
      <c r="C152" s="81">
        <v>31041.7</v>
      </c>
      <c r="D152" s="82">
        <v>31041.7</v>
      </c>
      <c r="E152" s="83">
        <v>31041.7</v>
      </c>
      <c r="F152" s="81">
        <f t="shared" si="93"/>
        <v>0</v>
      </c>
      <c r="G152" s="97">
        <f t="shared" si="96"/>
        <v>-15.400000000001455</v>
      </c>
      <c r="H152" s="98">
        <f t="shared" si="96"/>
        <v>-13.799999999999272</v>
      </c>
      <c r="I152" s="81">
        <v>31041.7</v>
      </c>
      <c r="J152" s="97">
        <v>31026.3</v>
      </c>
      <c r="K152" s="98">
        <v>31027.9</v>
      </c>
      <c r="L152" s="26"/>
    </row>
    <row r="153" spans="1:12" s="27" customFormat="1" ht="57" customHeight="1">
      <c r="A153" s="30" t="s">
        <v>87</v>
      </c>
      <c r="B153" s="58" t="s">
        <v>120</v>
      </c>
      <c r="C153" s="81">
        <v>127085</v>
      </c>
      <c r="D153" s="82">
        <v>132161.79999999999</v>
      </c>
      <c r="E153" s="83">
        <v>137447.6</v>
      </c>
      <c r="F153" s="81">
        <f t="shared" si="93"/>
        <v>0</v>
      </c>
      <c r="G153" s="82">
        <f t="shared" ref="G153:H154" si="97">J153-D153</f>
        <v>0</v>
      </c>
      <c r="H153" s="83">
        <f t="shared" si="97"/>
        <v>0</v>
      </c>
      <c r="I153" s="81">
        <v>127085</v>
      </c>
      <c r="J153" s="82">
        <v>132161.79999999999</v>
      </c>
      <c r="K153" s="83">
        <v>137447.6</v>
      </c>
      <c r="L153" s="26"/>
    </row>
    <row r="154" spans="1:12" s="24" customFormat="1" ht="57" customHeight="1">
      <c r="A154" s="107" t="s">
        <v>302</v>
      </c>
      <c r="B154" s="106" t="s">
        <v>301</v>
      </c>
      <c r="C154" s="96">
        <v>0</v>
      </c>
      <c r="D154" s="97">
        <v>0</v>
      </c>
      <c r="E154" s="98">
        <v>0</v>
      </c>
      <c r="F154" s="96">
        <f t="shared" si="93"/>
        <v>33.4</v>
      </c>
      <c r="G154" s="97">
        <f t="shared" si="97"/>
        <v>34.700000000000003</v>
      </c>
      <c r="H154" s="98">
        <f t="shared" si="97"/>
        <v>36.1</v>
      </c>
      <c r="I154" s="96">
        <v>33.4</v>
      </c>
      <c r="J154" s="97">
        <v>34.700000000000003</v>
      </c>
      <c r="K154" s="98">
        <v>36.1</v>
      </c>
      <c r="L154" s="25"/>
    </row>
    <row r="155" spans="1:12" s="27" customFormat="1" ht="33" customHeight="1">
      <c r="A155" s="30" t="s">
        <v>88</v>
      </c>
      <c r="B155" s="58" t="s">
        <v>121</v>
      </c>
      <c r="C155" s="81">
        <v>805077.7</v>
      </c>
      <c r="D155" s="82">
        <v>805049.9</v>
      </c>
      <c r="E155" s="83">
        <v>805031.9</v>
      </c>
      <c r="F155" s="81">
        <f t="shared" si="93"/>
        <v>0</v>
      </c>
      <c r="G155" s="82">
        <f t="shared" ref="G155:H157" si="98">J155-D155</f>
        <v>0</v>
      </c>
      <c r="H155" s="83">
        <f t="shared" si="98"/>
        <v>0</v>
      </c>
      <c r="I155" s="81">
        <v>805077.7</v>
      </c>
      <c r="J155" s="82">
        <v>805049.9</v>
      </c>
      <c r="K155" s="83">
        <v>805031.9</v>
      </c>
    </row>
    <row r="156" spans="1:12" s="27" customFormat="1" ht="42.75" customHeight="1">
      <c r="A156" s="30" t="s">
        <v>89</v>
      </c>
      <c r="B156" s="58" t="s">
        <v>122</v>
      </c>
      <c r="C156" s="81">
        <v>15628.4</v>
      </c>
      <c r="D156" s="82">
        <v>16313.2</v>
      </c>
      <c r="E156" s="83">
        <v>17180.2</v>
      </c>
      <c r="F156" s="81">
        <f t="shared" si="93"/>
        <v>0</v>
      </c>
      <c r="G156" s="82">
        <f t="shared" si="98"/>
        <v>0</v>
      </c>
      <c r="H156" s="83">
        <f t="shared" si="98"/>
        <v>0</v>
      </c>
      <c r="I156" s="81">
        <v>15628.4</v>
      </c>
      <c r="J156" s="82">
        <v>16313.2</v>
      </c>
      <c r="K156" s="83">
        <v>17180.2</v>
      </c>
    </row>
    <row r="157" spans="1:12" s="27" customFormat="1" ht="72" customHeight="1">
      <c r="A157" s="30" t="s">
        <v>90</v>
      </c>
      <c r="B157" s="58" t="s">
        <v>123</v>
      </c>
      <c r="C157" s="81">
        <v>6581.8</v>
      </c>
      <c r="D157" s="82">
        <v>6784</v>
      </c>
      <c r="E157" s="83">
        <v>7061.2</v>
      </c>
      <c r="F157" s="81">
        <f t="shared" si="93"/>
        <v>0</v>
      </c>
      <c r="G157" s="82">
        <f t="shared" si="98"/>
        <v>0</v>
      </c>
      <c r="H157" s="83">
        <f t="shared" si="98"/>
        <v>0</v>
      </c>
      <c r="I157" s="81">
        <v>6581.8</v>
      </c>
      <c r="J157" s="82">
        <v>6784</v>
      </c>
      <c r="K157" s="83">
        <v>7061.2</v>
      </c>
    </row>
    <row r="158" spans="1:12" s="27" customFormat="1" ht="55.5" customHeight="1">
      <c r="A158" s="30" t="s">
        <v>185</v>
      </c>
      <c r="B158" s="58" t="s">
        <v>124</v>
      </c>
      <c r="C158" s="81">
        <v>462.9</v>
      </c>
      <c r="D158" s="82">
        <v>462.9</v>
      </c>
      <c r="E158" s="83">
        <v>462.9</v>
      </c>
      <c r="F158" s="81">
        <f t="shared" si="93"/>
        <v>0</v>
      </c>
      <c r="G158" s="82">
        <f t="shared" ref="G158:H159" si="99">J158-D158</f>
        <v>0</v>
      </c>
      <c r="H158" s="83">
        <f t="shared" si="99"/>
        <v>0</v>
      </c>
      <c r="I158" s="81">
        <v>462.9</v>
      </c>
      <c r="J158" s="82">
        <v>462.9</v>
      </c>
      <c r="K158" s="83">
        <v>462.9</v>
      </c>
    </row>
    <row r="159" spans="1:12" s="27" customFormat="1" ht="43.5" customHeight="1">
      <c r="A159" s="30" t="s">
        <v>125</v>
      </c>
      <c r="B159" s="58" t="s">
        <v>126</v>
      </c>
      <c r="C159" s="81">
        <v>618122.6</v>
      </c>
      <c r="D159" s="82">
        <v>619575.1</v>
      </c>
      <c r="E159" s="83">
        <v>621162.1</v>
      </c>
      <c r="F159" s="81">
        <f t="shared" si="93"/>
        <v>0</v>
      </c>
      <c r="G159" s="82">
        <f t="shared" si="99"/>
        <v>0</v>
      </c>
      <c r="H159" s="83">
        <f t="shared" si="99"/>
        <v>0</v>
      </c>
      <c r="I159" s="81">
        <v>618122.6</v>
      </c>
      <c r="J159" s="82">
        <v>619575.1</v>
      </c>
      <c r="K159" s="83">
        <v>621162.1</v>
      </c>
    </row>
    <row r="160" spans="1:12" s="27" customFormat="1" ht="81" customHeight="1">
      <c r="A160" s="30" t="s">
        <v>91</v>
      </c>
      <c r="B160" s="58" t="s">
        <v>127</v>
      </c>
      <c r="C160" s="81">
        <v>386797.3</v>
      </c>
      <c r="D160" s="82">
        <v>398621.9</v>
      </c>
      <c r="E160" s="83">
        <v>414241.1</v>
      </c>
      <c r="F160" s="81">
        <f t="shared" si="93"/>
        <v>0</v>
      </c>
      <c r="G160" s="82">
        <f t="shared" ref="G160:H162" si="100">J160-D160</f>
        <v>0</v>
      </c>
      <c r="H160" s="83">
        <f t="shared" si="100"/>
        <v>0</v>
      </c>
      <c r="I160" s="81">
        <v>386797.3</v>
      </c>
      <c r="J160" s="82">
        <v>398621.9</v>
      </c>
      <c r="K160" s="83">
        <v>414241.1</v>
      </c>
    </row>
    <row r="161" spans="1:12" s="27" customFormat="1" ht="29.25" customHeight="1">
      <c r="A161" s="30" t="s">
        <v>187</v>
      </c>
      <c r="B161" s="117" t="s">
        <v>188</v>
      </c>
      <c r="C161" s="81">
        <v>54526.400000000001</v>
      </c>
      <c r="D161" s="82">
        <v>57934.3</v>
      </c>
      <c r="E161" s="83">
        <v>59738.5</v>
      </c>
      <c r="F161" s="81">
        <f t="shared" si="93"/>
        <v>0</v>
      </c>
      <c r="G161" s="82">
        <f t="shared" si="100"/>
        <v>0</v>
      </c>
      <c r="H161" s="83">
        <f t="shared" si="100"/>
        <v>0</v>
      </c>
      <c r="I161" s="81">
        <v>54526.400000000001</v>
      </c>
      <c r="J161" s="82">
        <v>57934.3</v>
      </c>
      <c r="K161" s="83">
        <v>59738.5</v>
      </c>
    </row>
    <row r="162" spans="1:12" s="27" customFormat="1" ht="70.5" customHeight="1">
      <c r="A162" s="30" t="s">
        <v>278</v>
      </c>
      <c r="B162" s="117" t="s">
        <v>236</v>
      </c>
      <c r="C162" s="81">
        <v>18586.599999999999</v>
      </c>
      <c r="D162" s="82">
        <v>19656.2</v>
      </c>
      <c r="E162" s="83">
        <v>10885</v>
      </c>
      <c r="F162" s="81">
        <f t="shared" si="93"/>
        <v>0</v>
      </c>
      <c r="G162" s="82">
        <f t="shared" si="100"/>
        <v>0</v>
      </c>
      <c r="H162" s="83">
        <f t="shared" si="100"/>
        <v>0</v>
      </c>
      <c r="I162" s="81">
        <v>18586.599999999999</v>
      </c>
      <c r="J162" s="82">
        <v>19656.2</v>
      </c>
      <c r="K162" s="83">
        <v>10885</v>
      </c>
    </row>
    <row r="163" spans="1:12" s="27" customFormat="1" ht="69" customHeight="1">
      <c r="A163" s="30" t="s">
        <v>190</v>
      </c>
      <c r="B163" s="117" t="s">
        <v>189</v>
      </c>
      <c r="C163" s="81">
        <v>35439.199999999997</v>
      </c>
      <c r="D163" s="82">
        <v>27680.1</v>
      </c>
      <c r="E163" s="83">
        <v>23686.7</v>
      </c>
      <c r="F163" s="81">
        <f t="shared" si="93"/>
        <v>0</v>
      </c>
      <c r="G163" s="82">
        <f t="shared" ref="G163:H164" si="101">J163-D163</f>
        <v>0</v>
      </c>
      <c r="H163" s="83">
        <f t="shared" si="101"/>
        <v>0</v>
      </c>
      <c r="I163" s="81">
        <v>35439.199999999997</v>
      </c>
      <c r="J163" s="82">
        <v>27680.1</v>
      </c>
      <c r="K163" s="83">
        <v>23686.7</v>
      </c>
    </row>
    <row r="164" spans="1:12" s="27" customFormat="1" ht="82.5" customHeight="1">
      <c r="A164" s="30" t="s">
        <v>234</v>
      </c>
      <c r="B164" s="117" t="s">
        <v>235</v>
      </c>
      <c r="C164" s="81">
        <v>362794.5</v>
      </c>
      <c r="D164" s="82">
        <v>362794.5</v>
      </c>
      <c r="E164" s="83">
        <v>362794.5</v>
      </c>
      <c r="F164" s="81">
        <f t="shared" si="93"/>
        <v>0</v>
      </c>
      <c r="G164" s="82">
        <f t="shared" si="101"/>
        <v>0</v>
      </c>
      <c r="H164" s="83">
        <f t="shared" si="101"/>
        <v>0</v>
      </c>
      <c r="I164" s="81">
        <v>362794.5</v>
      </c>
      <c r="J164" s="82">
        <v>362794.5</v>
      </c>
      <c r="K164" s="83">
        <v>362794.5</v>
      </c>
    </row>
    <row r="165" spans="1:12" s="27" customFormat="1" ht="30.75" customHeight="1">
      <c r="A165" s="30" t="s">
        <v>233</v>
      </c>
      <c r="B165" s="118" t="s">
        <v>232</v>
      </c>
      <c r="C165" s="81">
        <v>19478</v>
      </c>
      <c r="D165" s="82">
        <v>0</v>
      </c>
      <c r="E165" s="83">
        <v>0</v>
      </c>
      <c r="F165" s="81">
        <f t="shared" si="93"/>
        <v>0</v>
      </c>
      <c r="G165" s="82">
        <f t="shared" ref="G165:H167" si="102">J165-D165</f>
        <v>0</v>
      </c>
      <c r="H165" s="83">
        <f t="shared" si="102"/>
        <v>0</v>
      </c>
      <c r="I165" s="81">
        <v>19478</v>
      </c>
      <c r="J165" s="82">
        <v>0</v>
      </c>
      <c r="K165" s="83">
        <v>0</v>
      </c>
    </row>
    <row r="166" spans="1:12" s="27" customFormat="1" ht="40.5" customHeight="1">
      <c r="A166" s="30" t="s">
        <v>186</v>
      </c>
      <c r="B166" s="58" t="s">
        <v>128</v>
      </c>
      <c r="C166" s="81">
        <v>1027642.8</v>
      </c>
      <c r="D166" s="82">
        <v>1027642.8</v>
      </c>
      <c r="E166" s="83">
        <v>1027642.8</v>
      </c>
      <c r="F166" s="81">
        <f t="shared" si="93"/>
        <v>0</v>
      </c>
      <c r="G166" s="82">
        <f t="shared" si="102"/>
        <v>0</v>
      </c>
      <c r="H166" s="83">
        <f t="shared" si="102"/>
        <v>0</v>
      </c>
      <c r="I166" s="81">
        <v>1027642.8</v>
      </c>
      <c r="J166" s="82">
        <v>1027642.8</v>
      </c>
      <c r="K166" s="83">
        <v>1027642.8</v>
      </c>
    </row>
    <row r="167" spans="1:12" s="27" customFormat="1" ht="32.25" customHeight="1">
      <c r="A167" s="30" t="s">
        <v>92</v>
      </c>
      <c r="B167" s="58" t="s">
        <v>129</v>
      </c>
      <c r="C167" s="81">
        <v>174583.6</v>
      </c>
      <c r="D167" s="82">
        <v>125952.1</v>
      </c>
      <c r="E167" s="83">
        <v>129652.6</v>
      </c>
      <c r="F167" s="81">
        <f t="shared" si="93"/>
        <v>0</v>
      </c>
      <c r="G167" s="82">
        <f t="shared" si="102"/>
        <v>0</v>
      </c>
      <c r="H167" s="83">
        <f t="shared" si="102"/>
        <v>0</v>
      </c>
      <c r="I167" s="81">
        <v>174583.6</v>
      </c>
      <c r="J167" s="82">
        <v>125952.1</v>
      </c>
      <c r="K167" s="83">
        <v>129652.6</v>
      </c>
    </row>
    <row r="168" spans="1:12" ht="16.5" customHeight="1">
      <c r="A168" s="30"/>
      <c r="B168" s="58"/>
      <c r="C168" s="81"/>
      <c r="D168" s="82"/>
      <c r="E168" s="83"/>
      <c r="F168" s="81"/>
      <c r="G168" s="82"/>
      <c r="H168" s="83"/>
      <c r="I168" s="81"/>
      <c r="J168" s="82"/>
      <c r="K168" s="83"/>
    </row>
    <row r="169" spans="1:12" s="127" customFormat="1" ht="21" customHeight="1">
      <c r="A169" s="39" t="s">
        <v>54</v>
      </c>
      <c r="B169" s="56" t="s">
        <v>130</v>
      </c>
      <c r="C169" s="87">
        <f>SUM(C170:C183)</f>
        <v>1518840.7999999998</v>
      </c>
      <c r="D169" s="88">
        <f t="shared" ref="D169:K169" si="103">SUM(D170:D183)</f>
        <v>1113180</v>
      </c>
      <c r="E169" s="89">
        <f t="shared" si="103"/>
        <v>672325.89999999991</v>
      </c>
      <c r="F169" s="87">
        <f t="shared" si="103"/>
        <v>-41790.700000000004</v>
      </c>
      <c r="G169" s="88">
        <f t="shared" si="103"/>
        <v>-44080.5</v>
      </c>
      <c r="H169" s="89">
        <f t="shared" si="103"/>
        <v>-52972.1</v>
      </c>
      <c r="I169" s="87">
        <f t="shared" si="103"/>
        <v>1477050.1</v>
      </c>
      <c r="J169" s="88">
        <f t="shared" si="103"/>
        <v>1069099.5</v>
      </c>
      <c r="K169" s="89">
        <f t="shared" si="103"/>
        <v>619353.79999999993</v>
      </c>
    </row>
    <row r="170" spans="1:12" s="42" customFormat="1" ht="39" customHeight="1">
      <c r="A170" s="30" t="s">
        <v>93</v>
      </c>
      <c r="B170" s="58" t="s">
        <v>131</v>
      </c>
      <c r="C170" s="81">
        <v>125190.8</v>
      </c>
      <c r="D170" s="82">
        <v>126419.5</v>
      </c>
      <c r="E170" s="83">
        <v>126077.5</v>
      </c>
      <c r="F170" s="81">
        <f t="shared" ref="F170:F183" si="104">I170-C170</f>
        <v>0</v>
      </c>
      <c r="G170" s="82">
        <f t="shared" ref="G170:G171" si="105">J170-D170</f>
        <v>0</v>
      </c>
      <c r="H170" s="83"/>
      <c r="I170" s="81">
        <v>125190.8</v>
      </c>
      <c r="J170" s="82">
        <v>126419.5</v>
      </c>
      <c r="K170" s="83">
        <v>126077.5</v>
      </c>
    </row>
    <row r="171" spans="1:12" s="31" customFormat="1" ht="60" customHeight="1">
      <c r="A171" s="30" t="s">
        <v>254</v>
      </c>
      <c r="B171" s="58" t="s">
        <v>169</v>
      </c>
      <c r="C171" s="81">
        <v>550778.9</v>
      </c>
      <c r="D171" s="82">
        <v>223491.6</v>
      </c>
      <c r="E171" s="83">
        <v>267391.8</v>
      </c>
      <c r="F171" s="81">
        <f t="shared" si="104"/>
        <v>0</v>
      </c>
      <c r="G171" s="82">
        <f t="shared" si="105"/>
        <v>0</v>
      </c>
      <c r="H171" s="83">
        <f t="shared" ref="H171" si="106">K171-E171</f>
        <v>0</v>
      </c>
      <c r="I171" s="81">
        <v>550778.9</v>
      </c>
      <c r="J171" s="82">
        <v>223491.6</v>
      </c>
      <c r="K171" s="83">
        <v>267391.8</v>
      </c>
    </row>
    <row r="172" spans="1:12" s="42" customFormat="1" ht="45" customHeight="1">
      <c r="A172" s="30" t="s">
        <v>163</v>
      </c>
      <c r="B172" s="58" t="s">
        <v>164</v>
      </c>
      <c r="C172" s="81">
        <v>162883.9</v>
      </c>
      <c r="D172" s="82">
        <v>126812.2</v>
      </c>
      <c r="E172" s="83">
        <v>204210.2</v>
      </c>
      <c r="F172" s="81">
        <f t="shared" si="104"/>
        <v>0</v>
      </c>
      <c r="G172" s="82">
        <f t="shared" ref="G172:H175" si="107">J172-D172</f>
        <v>0</v>
      </c>
      <c r="H172" s="83">
        <f t="shared" si="107"/>
        <v>0</v>
      </c>
      <c r="I172" s="81">
        <v>162883.9</v>
      </c>
      <c r="J172" s="82">
        <v>126812.2</v>
      </c>
      <c r="K172" s="83">
        <v>204210.2</v>
      </c>
    </row>
    <row r="173" spans="1:12" s="31" customFormat="1" ht="57.75" customHeight="1">
      <c r="A173" s="30" t="s">
        <v>170</v>
      </c>
      <c r="B173" s="58" t="s">
        <v>171</v>
      </c>
      <c r="C173" s="81">
        <v>53030.2</v>
      </c>
      <c r="D173" s="82">
        <v>0</v>
      </c>
      <c r="E173" s="83">
        <v>0</v>
      </c>
      <c r="F173" s="81">
        <f t="shared" si="104"/>
        <v>0</v>
      </c>
      <c r="G173" s="82">
        <f t="shared" si="107"/>
        <v>0</v>
      </c>
      <c r="H173" s="83">
        <f t="shared" si="107"/>
        <v>0</v>
      </c>
      <c r="I173" s="81">
        <v>53030.2</v>
      </c>
      <c r="J173" s="82">
        <v>0</v>
      </c>
      <c r="K173" s="83">
        <v>0</v>
      </c>
    </row>
    <row r="174" spans="1:12" s="31" customFormat="1" ht="133.5" customHeight="1">
      <c r="A174" s="30" t="s">
        <v>165</v>
      </c>
      <c r="B174" s="58" t="s">
        <v>166</v>
      </c>
      <c r="C174" s="81">
        <v>3707.4</v>
      </c>
      <c r="D174" s="82">
        <v>3707.4</v>
      </c>
      <c r="E174" s="83">
        <v>3707.4</v>
      </c>
      <c r="F174" s="81">
        <f t="shared" si="104"/>
        <v>0</v>
      </c>
      <c r="G174" s="82">
        <f t="shared" si="107"/>
        <v>0</v>
      </c>
      <c r="H174" s="83">
        <f t="shared" si="107"/>
        <v>0</v>
      </c>
      <c r="I174" s="81">
        <v>3707.4</v>
      </c>
      <c r="J174" s="82">
        <v>3707.4</v>
      </c>
      <c r="K174" s="83">
        <v>3707.4</v>
      </c>
    </row>
    <row r="175" spans="1:12" s="100" customFormat="1" ht="57" customHeight="1">
      <c r="A175" s="30" t="s">
        <v>330</v>
      </c>
      <c r="B175" s="58" t="s">
        <v>174</v>
      </c>
      <c r="C175" s="81">
        <v>31496.7</v>
      </c>
      <c r="D175" s="82">
        <v>31496.7</v>
      </c>
      <c r="E175" s="83">
        <v>31496.7</v>
      </c>
      <c r="F175" s="96">
        <f t="shared" si="104"/>
        <v>-31496.7</v>
      </c>
      <c r="G175" s="97">
        <f t="shared" si="107"/>
        <v>-31496.7</v>
      </c>
      <c r="H175" s="98">
        <f t="shared" si="107"/>
        <v>-31496.7</v>
      </c>
      <c r="I175" s="96">
        <v>0</v>
      </c>
      <c r="J175" s="97">
        <v>0</v>
      </c>
      <c r="K175" s="98">
        <v>0</v>
      </c>
      <c r="L175" s="114" t="s">
        <v>328</v>
      </c>
    </row>
    <row r="176" spans="1:12" s="31" customFormat="1" ht="61.5" customHeight="1">
      <c r="A176" s="30" t="s">
        <v>286</v>
      </c>
      <c r="B176" s="116" t="s">
        <v>255</v>
      </c>
      <c r="C176" s="81">
        <v>0</v>
      </c>
      <c r="D176" s="82">
        <v>4500</v>
      </c>
      <c r="E176" s="83">
        <v>12192.6</v>
      </c>
      <c r="F176" s="81">
        <f t="shared" si="104"/>
        <v>0</v>
      </c>
      <c r="G176" s="82">
        <f t="shared" ref="G176:H176" si="108">J176-D176</f>
        <v>0</v>
      </c>
      <c r="H176" s="98">
        <f t="shared" si="108"/>
        <v>-3276</v>
      </c>
      <c r="I176" s="81">
        <v>0</v>
      </c>
      <c r="J176" s="82">
        <v>4500</v>
      </c>
      <c r="K176" s="98">
        <v>8916.6</v>
      </c>
    </row>
    <row r="177" spans="1:12" s="31" customFormat="1" ht="56.25" customHeight="1">
      <c r="A177" s="30" t="s">
        <v>172</v>
      </c>
      <c r="B177" s="58" t="s">
        <v>173</v>
      </c>
      <c r="C177" s="81">
        <v>568000</v>
      </c>
      <c r="D177" s="82">
        <v>568000</v>
      </c>
      <c r="E177" s="83">
        <v>0</v>
      </c>
      <c r="F177" s="81">
        <f t="shared" si="104"/>
        <v>0</v>
      </c>
      <c r="G177" s="82">
        <f t="shared" ref="G177:H178" si="109">J177-D177</f>
        <v>0</v>
      </c>
      <c r="H177" s="83">
        <f t="shared" si="109"/>
        <v>0</v>
      </c>
      <c r="I177" s="81">
        <v>568000</v>
      </c>
      <c r="J177" s="82">
        <v>568000</v>
      </c>
      <c r="K177" s="83">
        <v>0</v>
      </c>
    </row>
    <row r="178" spans="1:12" s="101" customFormat="1" ht="48.75" customHeight="1">
      <c r="A178" s="107" t="s">
        <v>315</v>
      </c>
      <c r="B178" s="106" t="s">
        <v>316</v>
      </c>
      <c r="C178" s="96">
        <v>0</v>
      </c>
      <c r="D178" s="97">
        <v>0</v>
      </c>
      <c r="E178" s="98">
        <v>0</v>
      </c>
      <c r="F178" s="96">
        <f t="shared" si="104"/>
        <v>3636.6</v>
      </c>
      <c r="G178" s="97">
        <f t="shared" si="109"/>
        <v>1346.8</v>
      </c>
      <c r="H178" s="98">
        <f t="shared" si="109"/>
        <v>228.2</v>
      </c>
      <c r="I178" s="96">
        <v>3636.6</v>
      </c>
      <c r="J178" s="97">
        <v>1346.8</v>
      </c>
      <c r="K178" s="98">
        <v>228.2</v>
      </c>
    </row>
    <row r="179" spans="1:12" s="31" customFormat="1" ht="34.5" customHeight="1">
      <c r="A179" s="115" t="s">
        <v>252</v>
      </c>
      <c r="B179" s="61" t="s">
        <v>253</v>
      </c>
      <c r="C179" s="81">
        <v>3500</v>
      </c>
      <c r="D179" s="82">
        <v>3500</v>
      </c>
      <c r="E179" s="83">
        <v>2500</v>
      </c>
      <c r="F179" s="81">
        <f t="shared" si="104"/>
        <v>0</v>
      </c>
      <c r="G179" s="82">
        <f t="shared" ref="G179:H181" si="110">J179-D179</f>
        <v>0</v>
      </c>
      <c r="H179" s="83">
        <f t="shared" si="110"/>
        <v>0</v>
      </c>
      <c r="I179" s="81">
        <v>3500</v>
      </c>
      <c r="J179" s="82">
        <v>3500</v>
      </c>
      <c r="K179" s="83">
        <v>2500</v>
      </c>
    </row>
    <row r="180" spans="1:12" s="31" customFormat="1" ht="41.25" customHeight="1">
      <c r="A180" s="29" t="s">
        <v>230</v>
      </c>
      <c r="B180" s="60" t="s">
        <v>231</v>
      </c>
      <c r="C180" s="81">
        <v>5000</v>
      </c>
      <c r="D180" s="82">
        <v>10000</v>
      </c>
      <c r="E180" s="83">
        <v>5000</v>
      </c>
      <c r="F180" s="81">
        <f t="shared" si="104"/>
        <v>0</v>
      </c>
      <c r="G180" s="82">
        <f t="shared" si="110"/>
        <v>0</v>
      </c>
      <c r="H180" s="83">
        <f t="shared" si="110"/>
        <v>0</v>
      </c>
      <c r="I180" s="81">
        <v>5000</v>
      </c>
      <c r="J180" s="82">
        <v>10000</v>
      </c>
      <c r="K180" s="83">
        <v>5000</v>
      </c>
    </row>
    <row r="181" spans="1:12" s="100" customFormat="1" ht="45" customHeight="1">
      <c r="A181" s="29" t="s">
        <v>329</v>
      </c>
      <c r="B181" s="60" t="s">
        <v>217</v>
      </c>
      <c r="C181" s="81">
        <v>14983</v>
      </c>
      <c r="D181" s="82">
        <v>14983</v>
      </c>
      <c r="E181" s="83">
        <v>19480</v>
      </c>
      <c r="F181" s="96">
        <f t="shared" si="104"/>
        <v>-14983</v>
      </c>
      <c r="G181" s="97">
        <f t="shared" si="110"/>
        <v>-14983</v>
      </c>
      <c r="H181" s="98">
        <f t="shared" si="110"/>
        <v>-19480</v>
      </c>
      <c r="I181" s="96">
        <v>0</v>
      </c>
      <c r="J181" s="97">
        <v>0</v>
      </c>
      <c r="K181" s="98">
        <v>0</v>
      </c>
      <c r="L181" s="114" t="s">
        <v>328</v>
      </c>
    </row>
    <row r="182" spans="1:12" s="31" customFormat="1" ht="66" customHeight="1">
      <c r="A182" s="30" t="s">
        <v>168</v>
      </c>
      <c r="B182" s="58" t="s">
        <v>167</v>
      </c>
      <c r="C182" s="81">
        <v>269.89999999999998</v>
      </c>
      <c r="D182" s="82">
        <v>269.60000000000002</v>
      </c>
      <c r="E182" s="83">
        <v>269.7</v>
      </c>
      <c r="F182" s="81">
        <f t="shared" si="104"/>
        <v>0</v>
      </c>
      <c r="G182" s="82">
        <f t="shared" ref="G182:H183" si="111">J182-D182</f>
        <v>0</v>
      </c>
      <c r="H182" s="83">
        <f t="shared" si="111"/>
        <v>0</v>
      </c>
      <c r="I182" s="81">
        <v>269.89999999999998</v>
      </c>
      <c r="J182" s="82">
        <v>269.60000000000002</v>
      </c>
      <c r="K182" s="83">
        <v>269.7</v>
      </c>
    </row>
    <row r="183" spans="1:12" s="101" customFormat="1" ht="61.5" customHeight="1">
      <c r="A183" s="107" t="s">
        <v>319</v>
      </c>
      <c r="B183" s="106" t="s">
        <v>318</v>
      </c>
      <c r="C183" s="96">
        <v>0</v>
      </c>
      <c r="D183" s="97">
        <v>0</v>
      </c>
      <c r="E183" s="98">
        <v>0</v>
      </c>
      <c r="F183" s="96">
        <f t="shared" si="104"/>
        <v>1052.4000000000001</v>
      </c>
      <c r="G183" s="97">
        <f t="shared" si="111"/>
        <v>1052.4000000000001</v>
      </c>
      <c r="H183" s="98">
        <f t="shared" si="111"/>
        <v>1052.4000000000001</v>
      </c>
      <c r="I183" s="96">
        <v>1052.4000000000001</v>
      </c>
      <c r="J183" s="97">
        <v>1052.4000000000001</v>
      </c>
      <c r="K183" s="98">
        <v>1052.4000000000001</v>
      </c>
    </row>
    <row r="184" spans="1:12" s="22" customFormat="1" ht="15.75" customHeight="1">
      <c r="A184" s="29"/>
      <c r="B184" s="60"/>
      <c r="C184" s="81"/>
      <c r="D184" s="82"/>
      <c r="E184" s="83"/>
      <c r="F184" s="81"/>
      <c r="G184" s="82"/>
      <c r="H184" s="83"/>
      <c r="I184" s="81"/>
      <c r="J184" s="82"/>
      <c r="K184" s="83"/>
    </row>
    <row r="185" spans="1:12" s="31" customFormat="1" ht="31.5" customHeight="1">
      <c r="A185" s="40" t="s">
        <v>266</v>
      </c>
      <c r="B185" s="63" t="s">
        <v>267</v>
      </c>
      <c r="C185" s="81">
        <f t="shared" ref="C185:K186" si="112">C186</f>
        <v>2068162.3</v>
      </c>
      <c r="D185" s="82">
        <f t="shared" si="112"/>
        <v>2068162.3</v>
      </c>
      <c r="E185" s="83">
        <f t="shared" si="112"/>
        <v>5517330.2000000002</v>
      </c>
      <c r="F185" s="81">
        <f t="shared" si="112"/>
        <v>0</v>
      </c>
      <c r="G185" s="82">
        <f t="shared" si="112"/>
        <v>0</v>
      </c>
      <c r="H185" s="83">
        <f t="shared" si="112"/>
        <v>0</v>
      </c>
      <c r="I185" s="81">
        <f t="shared" si="112"/>
        <v>2068162.3</v>
      </c>
      <c r="J185" s="82">
        <f t="shared" si="112"/>
        <v>2068162.3</v>
      </c>
      <c r="K185" s="83">
        <f t="shared" si="112"/>
        <v>5517330.2000000002</v>
      </c>
    </row>
    <row r="186" spans="1:12" s="31" customFormat="1" ht="31.5" customHeight="1">
      <c r="A186" s="7" t="s">
        <v>279</v>
      </c>
      <c r="B186" s="8" t="s">
        <v>280</v>
      </c>
      <c r="C186" s="81">
        <f t="shared" si="112"/>
        <v>2068162.3</v>
      </c>
      <c r="D186" s="82">
        <f t="shared" si="112"/>
        <v>2068162.3</v>
      </c>
      <c r="E186" s="83">
        <f t="shared" si="112"/>
        <v>5517330.2000000002</v>
      </c>
      <c r="F186" s="81">
        <f t="shared" si="112"/>
        <v>0</v>
      </c>
      <c r="G186" s="82">
        <f t="shared" si="112"/>
        <v>0</v>
      </c>
      <c r="H186" s="83">
        <f t="shared" si="112"/>
        <v>0</v>
      </c>
      <c r="I186" s="81">
        <f t="shared" si="112"/>
        <v>2068162.3</v>
      </c>
      <c r="J186" s="82">
        <f t="shared" si="112"/>
        <v>2068162.3</v>
      </c>
      <c r="K186" s="83">
        <f t="shared" si="112"/>
        <v>5517330.2000000002</v>
      </c>
    </row>
    <row r="187" spans="1:12" s="31" customFormat="1" ht="92.25" customHeight="1">
      <c r="A187" s="30" t="s">
        <v>268</v>
      </c>
      <c r="B187" s="58" t="s">
        <v>269</v>
      </c>
      <c r="C187" s="81">
        <v>2068162.3</v>
      </c>
      <c r="D187" s="82">
        <v>2068162.3</v>
      </c>
      <c r="E187" s="83">
        <v>5517330.2000000002</v>
      </c>
      <c r="F187" s="81"/>
      <c r="G187" s="82"/>
      <c r="H187" s="83"/>
      <c r="I187" s="81">
        <f>C187+F187</f>
        <v>2068162.3</v>
      </c>
      <c r="J187" s="82">
        <f>D187+G187</f>
        <v>2068162.3</v>
      </c>
      <c r="K187" s="83">
        <f>E187+H187</f>
        <v>5517330.2000000002</v>
      </c>
    </row>
    <row r="188" spans="1:12" s="22" customFormat="1" ht="15.75" customHeight="1">
      <c r="A188" s="30"/>
      <c r="B188" s="58"/>
      <c r="C188" s="81"/>
      <c r="D188" s="82"/>
      <c r="E188" s="83"/>
      <c r="F188" s="81"/>
      <c r="G188" s="82"/>
      <c r="H188" s="83"/>
      <c r="I188" s="81"/>
      <c r="J188" s="82"/>
      <c r="K188" s="83"/>
    </row>
    <row r="189" spans="1:12" s="27" customFormat="1" ht="18.75" customHeight="1">
      <c r="A189" s="46" t="s">
        <v>256</v>
      </c>
      <c r="B189" s="52" t="s">
        <v>257</v>
      </c>
      <c r="C189" s="81">
        <f t="shared" ref="C189:K190" si="113">C190</f>
        <v>510600</v>
      </c>
      <c r="D189" s="82">
        <f t="shared" si="113"/>
        <v>725700</v>
      </c>
      <c r="E189" s="83">
        <f t="shared" si="113"/>
        <v>0</v>
      </c>
      <c r="F189" s="81">
        <f t="shared" si="113"/>
        <v>0</v>
      </c>
      <c r="G189" s="82">
        <f t="shared" si="113"/>
        <v>0</v>
      </c>
      <c r="H189" s="83">
        <f t="shared" si="113"/>
        <v>0</v>
      </c>
      <c r="I189" s="81">
        <f t="shared" si="113"/>
        <v>510600</v>
      </c>
      <c r="J189" s="82">
        <f t="shared" si="113"/>
        <v>725700</v>
      </c>
      <c r="K189" s="83">
        <f t="shared" si="113"/>
        <v>0</v>
      </c>
      <c r="L189" s="134">
        <f t="shared" ref="L189" si="114">L191</f>
        <v>0</v>
      </c>
    </row>
    <row r="190" spans="1:12" s="27" customFormat="1" ht="29.25" customHeight="1">
      <c r="A190" s="7" t="s">
        <v>258</v>
      </c>
      <c r="B190" s="9" t="s">
        <v>281</v>
      </c>
      <c r="C190" s="81">
        <f t="shared" si="113"/>
        <v>510600</v>
      </c>
      <c r="D190" s="82">
        <f t="shared" si="113"/>
        <v>725700</v>
      </c>
      <c r="E190" s="83">
        <f t="shared" si="113"/>
        <v>0</v>
      </c>
      <c r="F190" s="81">
        <f t="shared" si="113"/>
        <v>0</v>
      </c>
      <c r="G190" s="82">
        <f t="shared" si="113"/>
        <v>0</v>
      </c>
      <c r="H190" s="83">
        <f t="shared" si="113"/>
        <v>0</v>
      </c>
      <c r="I190" s="81">
        <f t="shared" si="113"/>
        <v>510600</v>
      </c>
      <c r="J190" s="82">
        <f t="shared" si="113"/>
        <v>725700</v>
      </c>
      <c r="K190" s="83">
        <f t="shared" si="113"/>
        <v>0</v>
      </c>
      <c r="L190" s="26"/>
    </row>
    <row r="191" spans="1:12" ht="30.75" customHeight="1">
      <c r="A191" s="30" t="s">
        <v>258</v>
      </c>
      <c r="B191" s="58" t="s">
        <v>259</v>
      </c>
      <c r="C191" s="81">
        <v>510600</v>
      </c>
      <c r="D191" s="82">
        <v>725700</v>
      </c>
      <c r="E191" s="83">
        <v>0</v>
      </c>
      <c r="F191" s="81"/>
      <c r="G191" s="82"/>
      <c r="H191" s="83"/>
      <c r="I191" s="81">
        <f>C191+F191</f>
        <v>510600</v>
      </c>
      <c r="J191" s="82">
        <f>D191+G191</f>
        <v>725700</v>
      </c>
      <c r="K191" s="83">
        <f>E191+H191</f>
        <v>0</v>
      </c>
    </row>
    <row r="192" spans="1:12" ht="16.5" customHeight="1">
      <c r="A192" s="43"/>
      <c r="B192" s="64"/>
      <c r="C192" s="90"/>
      <c r="D192" s="91"/>
      <c r="E192" s="92"/>
      <c r="F192" s="90"/>
      <c r="G192" s="91"/>
      <c r="H192" s="92"/>
      <c r="I192" s="90"/>
      <c r="J192" s="91"/>
      <c r="K192" s="92"/>
    </row>
    <row r="193" spans="1:12" ht="31.5" customHeight="1">
      <c r="A193" s="44" t="s">
        <v>66</v>
      </c>
      <c r="B193" s="65"/>
      <c r="C193" s="93">
        <f>C14+C68</f>
        <v>92215749.799999997</v>
      </c>
      <c r="D193" s="94">
        <f t="shared" ref="D193:L193" si="115">D14+D68</f>
        <v>97349153.700000003</v>
      </c>
      <c r="E193" s="95">
        <f t="shared" si="115"/>
        <v>102632758.7</v>
      </c>
      <c r="F193" s="93">
        <f>F14+F68</f>
        <v>1039102.7999999996</v>
      </c>
      <c r="G193" s="94">
        <f t="shared" ref="G193:H193" si="116">G14+G68</f>
        <v>-6947797.7999999998</v>
      </c>
      <c r="H193" s="95">
        <f t="shared" si="116"/>
        <v>-6383356.1999999993</v>
      </c>
      <c r="I193" s="93">
        <f>I14+I68</f>
        <v>93254852.600000009</v>
      </c>
      <c r="J193" s="94">
        <f t="shared" ref="J193:K193" si="117">J14+J68</f>
        <v>90401355.900000006</v>
      </c>
      <c r="K193" s="95">
        <f t="shared" si="117"/>
        <v>96249402.5</v>
      </c>
      <c r="L193" s="135">
        <f t="shared" si="115"/>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55" firstPageNumber="44" fitToWidth="0" fitToHeight="0"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M206"/>
  <sheetViews>
    <sheetView tabSelected="1" view="pageBreakPreview" zoomScale="85" zoomScaleNormal="85" zoomScaleSheetLayoutView="85" workbookViewId="0">
      <pane xSplit="1" ySplit="9" topLeftCell="B193" activePane="bottomRight" state="frozen"/>
      <selection pane="topRight" activeCell="B1" sqref="B1"/>
      <selection pane="bottomLeft" activeCell="A14" sqref="A14"/>
      <selection pane="bottomRight" activeCell="F30" sqref="F30"/>
    </sheetView>
  </sheetViews>
  <sheetFormatPr defaultColWidth="9.140625" defaultRowHeight="12.75"/>
  <cols>
    <col min="1" max="1" width="69.7109375" style="2" customWidth="1"/>
    <col min="2" max="2" width="26.28515625" style="2" customWidth="1"/>
    <col min="3" max="3" width="19.5703125" style="183" customWidth="1"/>
    <col min="4" max="4" width="20.28515625" style="183" customWidth="1"/>
    <col min="5" max="5" width="20.42578125" style="183" customWidth="1"/>
    <col min="6" max="6" width="18.28515625" style="20" customWidth="1"/>
    <col min="7" max="7" width="18.42578125" style="20" customWidth="1"/>
    <col min="8" max="8" width="18.7109375" style="20" customWidth="1"/>
    <col min="9" max="9" width="20.85546875" style="183" customWidth="1"/>
    <col min="10" max="10" width="21.7109375" style="183" customWidth="1"/>
    <col min="11" max="11" width="22" style="183" customWidth="1"/>
    <col min="12" max="12" width="2.140625" style="2" customWidth="1"/>
    <col min="13" max="16384" width="9.140625" style="2"/>
  </cols>
  <sheetData>
    <row r="1" spans="1:11" ht="15">
      <c r="J1" s="272" t="s">
        <v>420</v>
      </c>
      <c r="K1" s="272"/>
    </row>
    <row r="2" spans="1:11" ht="15">
      <c r="J2" s="272" t="s">
        <v>421</v>
      </c>
      <c r="K2" s="272"/>
    </row>
    <row r="4" spans="1:11" ht="13.5" customHeight="1">
      <c r="B4" s="4"/>
    </row>
    <row r="5" spans="1:11" ht="33.75" customHeight="1">
      <c r="A5" s="260" t="s">
        <v>422</v>
      </c>
      <c r="B5" s="260"/>
      <c r="C5" s="261"/>
      <c r="D5" s="261"/>
      <c r="E5" s="261"/>
      <c r="F5" s="261"/>
      <c r="G5" s="261"/>
      <c r="H5" s="261"/>
      <c r="I5" s="261"/>
      <c r="J5" s="261"/>
      <c r="K5" s="261"/>
    </row>
    <row r="6" spans="1:11" ht="14.25" customHeight="1">
      <c r="A6" s="3"/>
      <c r="B6" s="5"/>
      <c r="C6" s="184"/>
      <c r="D6" s="184"/>
      <c r="E6" s="184"/>
      <c r="F6" s="5"/>
      <c r="G6" s="5"/>
      <c r="H6" s="5"/>
      <c r="I6" s="184"/>
      <c r="J6" s="184"/>
      <c r="K6" s="184"/>
    </row>
    <row r="7" spans="1:11" ht="20.25" customHeight="1">
      <c r="A7" s="262" t="s">
        <v>50</v>
      </c>
      <c r="B7" s="264" t="s">
        <v>51</v>
      </c>
      <c r="C7" s="275" t="s">
        <v>409</v>
      </c>
      <c r="D7" s="276"/>
      <c r="E7" s="277"/>
      <c r="F7" s="266" t="s">
        <v>410</v>
      </c>
      <c r="G7" s="273"/>
      <c r="H7" s="274"/>
      <c r="I7" s="266" t="s">
        <v>411</v>
      </c>
      <c r="J7" s="273"/>
      <c r="K7" s="274"/>
    </row>
    <row r="8" spans="1:11" ht="22.5" customHeight="1">
      <c r="A8" s="263"/>
      <c r="B8" s="278"/>
      <c r="C8" s="195" t="s">
        <v>139</v>
      </c>
      <c r="D8" s="185" t="s">
        <v>191</v>
      </c>
      <c r="E8" s="186" t="s">
        <v>360</v>
      </c>
      <c r="F8" s="255" t="s">
        <v>139</v>
      </c>
      <c r="G8" s="256" t="s">
        <v>191</v>
      </c>
      <c r="H8" s="257" t="s">
        <v>360</v>
      </c>
      <c r="I8" s="255" t="s">
        <v>139</v>
      </c>
      <c r="J8" s="256" t="s">
        <v>191</v>
      </c>
      <c r="K8" s="257" t="s">
        <v>360</v>
      </c>
    </row>
    <row r="9" spans="1:11">
      <c r="A9" s="6">
        <v>1</v>
      </c>
      <c r="B9" s="48">
        <v>2</v>
      </c>
      <c r="C9" s="187">
        <v>3</v>
      </c>
      <c r="D9" s="188">
        <v>4</v>
      </c>
      <c r="E9" s="189">
        <v>5</v>
      </c>
      <c r="F9" s="223">
        <v>6</v>
      </c>
      <c r="G9" s="224">
        <v>7</v>
      </c>
      <c r="H9" s="225">
        <v>8</v>
      </c>
      <c r="I9" s="223">
        <v>9</v>
      </c>
      <c r="J9" s="224">
        <v>10</v>
      </c>
      <c r="K9" s="225">
        <v>11</v>
      </c>
    </row>
    <row r="10" spans="1:11">
      <c r="A10" s="45"/>
      <c r="B10" s="49"/>
      <c r="C10" s="190"/>
      <c r="D10" s="191"/>
      <c r="E10" s="192"/>
      <c r="F10" s="226"/>
      <c r="G10" s="227"/>
      <c r="H10" s="228"/>
      <c r="I10" s="226"/>
      <c r="J10" s="227"/>
      <c r="K10" s="228"/>
    </row>
    <row r="11" spans="1:11" ht="21" customHeight="1">
      <c r="A11" s="32" t="s">
        <v>59</v>
      </c>
      <c r="B11" s="51" t="s">
        <v>22</v>
      </c>
      <c r="C11" s="197">
        <f>C13+C17+C20+C24+C29+C34+C38+C45+C50+C54+C58+C62</f>
        <v>63279739322</v>
      </c>
      <c r="D11" s="198">
        <f t="shared" ref="D11:E11" si="0">D13+D17+D20+D24+D29+D34+D38+D45+D50+D54+D58+D62</f>
        <v>69271262232</v>
      </c>
      <c r="E11" s="199">
        <f t="shared" si="0"/>
        <v>73726536038</v>
      </c>
      <c r="F11" s="217">
        <f>F13+F17+F20+F24+F29+F34+F38+F45+F50+F54+F58+F62</f>
        <v>1171753200</v>
      </c>
      <c r="G11" s="218">
        <f t="shared" ref="G11:H11" si="1">G13+G17+G20+G24+G29+G34+G38+G45+G50+G54+G58+G62</f>
        <v>0</v>
      </c>
      <c r="H11" s="219">
        <f t="shared" si="1"/>
        <v>0</v>
      </c>
      <c r="I11" s="217">
        <f>I13+I17+I20+I24+I29+I34+I38+I45+I50+I54+I58+I62</f>
        <v>64451492522</v>
      </c>
      <c r="J11" s="218">
        <f t="shared" ref="J11:K11" si="2">J13+J17+J20+J24+J29+J34+J38+J45+J50+J54+J58+J62</f>
        <v>69271262232</v>
      </c>
      <c r="K11" s="219">
        <f t="shared" si="2"/>
        <v>73726536038</v>
      </c>
    </row>
    <row r="12" spans="1:11">
      <c r="A12" s="32"/>
      <c r="B12" s="51"/>
      <c r="C12" s="200"/>
      <c r="D12" s="201"/>
      <c r="E12" s="202"/>
      <c r="F12" s="220"/>
      <c r="G12" s="221"/>
      <c r="H12" s="222"/>
      <c r="I12" s="220"/>
      <c r="J12" s="221"/>
      <c r="K12" s="222"/>
    </row>
    <row r="13" spans="1:11" ht="18" customHeight="1">
      <c r="A13" s="139" t="s">
        <v>18</v>
      </c>
      <c r="B13" s="53" t="s">
        <v>23</v>
      </c>
      <c r="C13" s="200">
        <f t="shared" ref="C13:E13" si="3">C14+C15</f>
        <v>38513725835</v>
      </c>
      <c r="D13" s="201">
        <f t="shared" si="3"/>
        <v>41536988795</v>
      </c>
      <c r="E13" s="202">
        <f t="shared" si="3"/>
        <v>43623253259</v>
      </c>
      <c r="F13" s="220">
        <f t="shared" ref="F13:H13" si="4">F14+F15</f>
        <v>814600000</v>
      </c>
      <c r="G13" s="221">
        <f t="shared" si="4"/>
        <v>0</v>
      </c>
      <c r="H13" s="222">
        <f t="shared" si="4"/>
        <v>0</v>
      </c>
      <c r="I13" s="220">
        <f t="shared" ref="I13:K13" si="5">I14+I15</f>
        <v>39328325835</v>
      </c>
      <c r="J13" s="221">
        <f t="shared" si="5"/>
        <v>41536988795</v>
      </c>
      <c r="K13" s="222">
        <f t="shared" si="5"/>
        <v>43623253259</v>
      </c>
    </row>
    <row r="14" spans="1:11" ht="17.25" customHeight="1">
      <c r="A14" s="7" t="s">
        <v>0</v>
      </c>
      <c r="B14" s="53" t="s">
        <v>24</v>
      </c>
      <c r="C14" s="200">
        <v>16876894000</v>
      </c>
      <c r="D14" s="201">
        <v>18630070000</v>
      </c>
      <c r="E14" s="202">
        <v>19294480000</v>
      </c>
      <c r="F14" s="220">
        <v>814600000</v>
      </c>
      <c r="G14" s="221"/>
      <c r="H14" s="222"/>
      <c r="I14" s="220">
        <f t="shared" ref="I14:K15" si="6">C14+F14</f>
        <v>17691494000</v>
      </c>
      <c r="J14" s="221">
        <f t="shared" si="6"/>
        <v>18630070000</v>
      </c>
      <c r="K14" s="222">
        <f t="shared" si="6"/>
        <v>19294480000</v>
      </c>
    </row>
    <row r="15" spans="1:11" ht="16.5" customHeight="1">
      <c r="A15" s="7" t="s">
        <v>1</v>
      </c>
      <c r="B15" s="53" t="s">
        <v>25</v>
      </c>
      <c r="C15" s="200">
        <v>21636831835</v>
      </c>
      <c r="D15" s="201">
        <v>22906918795</v>
      </c>
      <c r="E15" s="202">
        <v>24328773259</v>
      </c>
      <c r="F15" s="220"/>
      <c r="G15" s="221"/>
      <c r="H15" s="222"/>
      <c r="I15" s="220">
        <f t="shared" si="6"/>
        <v>21636831835</v>
      </c>
      <c r="J15" s="221">
        <f t="shared" si="6"/>
        <v>22906918795</v>
      </c>
      <c r="K15" s="222">
        <f t="shared" si="6"/>
        <v>24328773259</v>
      </c>
    </row>
    <row r="16" spans="1:11">
      <c r="A16" s="7"/>
      <c r="B16" s="53"/>
      <c r="C16" s="200"/>
      <c r="D16" s="201"/>
      <c r="E16" s="202"/>
      <c r="F16" s="220"/>
      <c r="G16" s="221"/>
      <c r="H16" s="222"/>
      <c r="I16" s="220"/>
      <c r="J16" s="221"/>
      <c r="K16" s="222"/>
    </row>
    <row r="17" spans="1:11" ht="28.5" customHeight="1">
      <c r="A17" s="140" t="s">
        <v>9</v>
      </c>
      <c r="B17" s="53" t="s">
        <v>26</v>
      </c>
      <c r="C17" s="200">
        <f t="shared" ref="C17:K17" si="7">C18</f>
        <v>8381739600</v>
      </c>
      <c r="D17" s="201">
        <f t="shared" si="7"/>
        <v>9721964600</v>
      </c>
      <c r="E17" s="202">
        <f t="shared" si="7"/>
        <v>11827308000</v>
      </c>
      <c r="F17" s="220">
        <f t="shared" si="7"/>
        <v>21753200</v>
      </c>
      <c r="G17" s="221">
        <f t="shared" si="7"/>
        <v>0</v>
      </c>
      <c r="H17" s="222">
        <f t="shared" si="7"/>
        <v>0</v>
      </c>
      <c r="I17" s="220">
        <f t="shared" si="7"/>
        <v>8403492800</v>
      </c>
      <c r="J17" s="221">
        <f t="shared" si="7"/>
        <v>9721964600</v>
      </c>
      <c r="K17" s="222">
        <f t="shared" si="7"/>
        <v>11827308000</v>
      </c>
    </row>
    <row r="18" spans="1:11" ht="30.75" customHeight="1">
      <c r="A18" s="7" t="s">
        <v>10</v>
      </c>
      <c r="B18" s="53" t="s">
        <v>27</v>
      </c>
      <c r="C18" s="200">
        <v>8381739600</v>
      </c>
      <c r="D18" s="201">
        <v>9721964600</v>
      </c>
      <c r="E18" s="202">
        <v>11827308000</v>
      </c>
      <c r="F18" s="220">
        <v>21753200</v>
      </c>
      <c r="G18" s="221"/>
      <c r="H18" s="222"/>
      <c r="I18" s="220">
        <f>C18+F18</f>
        <v>8403492800</v>
      </c>
      <c r="J18" s="221">
        <f>D18+G18</f>
        <v>9721964600</v>
      </c>
      <c r="K18" s="222">
        <f>E18+H18</f>
        <v>11827308000</v>
      </c>
    </row>
    <row r="19" spans="1:11">
      <c r="A19" s="7"/>
      <c r="B19" s="53"/>
      <c r="C19" s="200"/>
      <c r="D19" s="201"/>
      <c r="E19" s="202"/>
      <c r="F19" s="220"/>
      <c r="G19" s="221"/>
      <c r="H19" s="222"/>
      <c r="I19" s="220"/>
      <c r="J19" s="221"/>
      <c r="K19" s="222"/>
    </row>
    <row r="20" spans="1:11" ht="19.5" customHeight="1">
      <c r="A20" s="140" t="s">
        <v>2</v>
      </c>
      <c r="B20" s="53" t="s">
        <v>28</v>
      </c>
      <c r="C20" s="200">
        <f t="shared" ref="C20:K20" si="8">C21+C22</f>
        <v>3227731000</v>
      </c>
      <c r="D20" s="201">
        <f t="shared" si="8"/>
        <v>4505533000</v>
      </c>
      <c r="E20" s="202">
        <f t="shared" si="8"/>
        <v>4505533000</v>
      </c>
      <c r="F20" s="220">
        <f t="shared" si="8"/>
        <v>0</v>
      </c>
      <c r="G20" s="221">
        <f t="shared" si="8"/>
        <v>0</v>
      </c>
      <c r="H20" s="222">
        <f t="shared" si="8"/>
        <v>0</v>
      </c>
      <c r="I20" s="220">
        <f t="shared" si="8"/>
        <v>3227731000</v>
      </c>
      <c r="J20" s="221">
        <f t="shared" si="8"/>
        <v>4505533000</v>
      </c>
      <c r="K20" s="222">
        <f t="shared" si="8"/>
        <v>4505533000</v>
      </c>
    </row>
    <row r="21" spans="1:11" ht="28.5" customHeight="1">
      <c r="A21" s="7" t="s">
        <v>58</v>
      </c>
      <c r="B21" s="53" t="s">
        <v>29</v>
      </c>
      <c r="C21" s="200">
        <f>3227731000-500000</f>
        <v>3227231000</v>
      </c>
      <c r="D21" s="201">
        <f>4505533000-500000</f>
        <v>4505033000</v>
      </c>
      <c r="E21" s="202">
        <f>4505533000-500000</f>
        <v>4505033000</v>
      </c>
      <c r="F21" s="220"/>
      <c r="G21" s="221"/>
      <c r="H21" s="222"/>
      <c r="I21" s="220">
        <f t="shared" ref="I21:K22" si="9">C21+F21</f>
        <v>3227231000</v>
      </c>
      <c r="J21" s="221">
        <f t="shared" si="9"/>
        <v>4505033000</v>
      </c>
      <c r="K21" s="222">
        <f t="shared" si="9"/>
        <v>4505033000</v>
      </c>
    </row>
    <row r="22" spans="1:11" ht="20.25" customHeight="1">
      <c r="A22" s="7" t="s">
        <v>380</v>
      </c>
      <c r="B22" s="53" t="s">
        <v>381</v>
      </c>
      <c r="C22" s="200">
        <v>500000</v>
      </c>
      <c r="D22" s="201">
        <v>500000</v>
      </c>
      <c r="E22" s="202">
        <v>500000</v>
      </c>
      <c r="F22" s="220"/>
      <c r="G22" s="221"/>
      <c r="H22" s="222"/>
      <c r="I22" s="220">
        <f t="shared" si="9"/>
        <v>500000</v>
      </c>
      <c r="J22" s="221">
        <f t="shared" si="9"/>
        <v>500000</v>
      </c>
      <c r="K22" s="222">
        <f t="shared" si="9"/>
        <v>500000</v>
      </c>
    </row>
    <row r="23" spans="1:11">
      <c r="A23" s="7"/>
      <c r="B23" s="53"/>
      <c r="C23" s="200"/>
      <c r="D23" s="201"/>
      <c r="E23" s="202"/>
      <c r="F23" s="220"/>
      <c r="G23" s="221"/>
      <c r="H23" s="222"/>
      <c r="I23" s="220"/>
      <c r="J23" s="221"/>
      <c r="K23" s="222"/>
    </row>
    <row r="24" spans="1:11" ht="19.5" customHeight="1">
      <c r="A24" s="140" t="s">
        <v>3</v>
      </c>
      <c r="B24" s="53" t="s">
        <v>30</v>
      </c>
      <c r="C24" s="200">
        <f>SUM(C25:C27)</f>
        <v>9069238000</v>
      </c>
      <c r="D24" s="201">
        <f t="shared" ref="D24:E24" si="10">SUM(D25:D27)</f>
        <v>9286354000</v>
      </c>
      <c r="E24" s="202">
        <f t="shared" si="10"/>
        <v>9374231000</v>
      </c>
      <c r="F24" s="220">
        <f>SUM(F25:F27)</f>
        <v>245592000</v>
      </c>
      <c r="G24" s="221">
        <f t="shared" ref="G24:H24" si="11">SUM(G25:G27)</f>
        <v>0</v>
      </c>
      <c r="H24" s="222">
        <f t="shared" si="11"/>
        <v>0</v>
      </c>
      <c r="I24" s="220">
        <f>SUM(I25:I27)</f>
        <v>9314830000</v>
      </c>
      <c r="J24" s="221">
        <f t="shared" ref="J24:K24" si="12">SUM(J25:J27)</f>
        <v>9286354000</v>
      </c>
      <c r="K24" s="222">
        <f t="shared" si="12"/>
        <v>9374231000</v>
      </c>
    </row>
    <row r="25" spans="1:11" ht="18" customHeight="1">
      <c r="A25" s="7" t="s">
        <v>4</v>
      </c>
      <c r="B25" s="53" t="s">
        <v>31</v>
      </c>
      <c r="C25" s="200">
        <v>7755734000</v>
      </c>
      <c r="D25" s="201">
        <v>7967803000</v>
      </c>
      <c r="E25" s="202">
        <v>8048981000</v>
      </c>
      <c r="F25" s="220">
        <v>245592000</v>
      </c>
      <c r="G25" s="221"/>
      <c r="H25" s="222"/>
      <c r="I25" s="220">
        <f>C25+F25</f>
        <v>8001326000</v>
      </c>
      <c r="J25" s="221">
        <f>D25+G25</f>
        <v>7967803000</v>
      </c>
      <c r="K25" s="222">
        <f>E25+H25</f>
        <v>8048981000</v>
      </c>
    </row>
    <row r="26" spans="1:11" ht="17.25" customHeight="1">
      <c r="A26" s="7" t="s">
        <v>6</v>
      </c>
      <c r="B26" s="53" t="s">
        <v>32</v>
      </c>
      <c r="C26" s="200">
        <v>1311320000</v>
      </c>
      <c r="D26" s="201">
        <v>1316367000</v>
      </c>
      <c r="E26" s="202">
        <v>1323066000</v>
      </c>
      <c r="F26" s="220"/>
      <c r="G26" s="221"/>
      <c r="H26" s="222"/>
      <c r="I26" s="220">
        <f t="shared" ref="I26:I27" si="13">C26+F26</f>
        <v>1311320000</v>
      </c>
      <c r="J26" s="221">
        <f t="shared" ref="J26:J27" si="14">D26+G26</f>
        <v>1316367000</v>
      </c>
      <c r="K26" s="222">
        <f t="shared" ref="K26:K27" si="15">E26+H26</f>
        <v>1323066000</v>
      </c>
    </row>
    <row r="27" spans="1:11" ht="19.5" customHeight="1">
      <c r="A27" s="7" t="s">
        <v>68</v>
      </c>
      <c r="B27" s="53" t="s">
        <v>69</v>
      </c>
      <c r="C27" s="200">
        <v>2184000</v>
      </c>
      <c r="D27" s="201">
        <v>2184000</v>
      </c>
      <c r="E27" s="202">
        <v>2184000</v>
      </c>
      <c r="F27" s="220"/>
      <c r="G27" s="221"/>
      <c r="H27" s="222"/>
      <c r="I27" s="220">
        <f t="shared" si="13"/>
        <v>2184000</v>
      </c>
      <c r="J27" s="221">
        <f t="shared" si="14"/>
        <v>2184000</v>
      </c>
      <c r="K27" s="222">
        <f t="shared" si="15"/>
        <v>2184000</v>
      </c>
    </row>
    <row r="28" spans="1:11">
      <c r="A28" s="7"/>
      <c r="B28" s="53"/>
      <c r="C28" s="200"/>
      <c r="D28" s="201"/>
      <c r="E28" s="202"/>
      <c r="F28" s="220"/>
      <c r="G28" s="221"/>
      <c r="H28" s="222"/>
      <c r="I28" s="220"/>
      <c r="J28" s="221"/>
      <c r="K28" s="222"/>
    </row>
    <row r="29" spans="1:11" ht="31.5" customHeight="1">
      <c r="A29" s="140" t="s">
        <v>11</v>
      </c>
      <c r="B29" s="53" t="s">
        <v>34</v>
      </c>
      <c r="C29" s="200">
        <f>SUM(C30:C32)</f>
        <v>2375535000</v>
      </c>
      <c r="D29" s="201">
        <f t="shared" ref="D29:E29" si="16">SUM(D30:D32)</f>
        <v>2528467000</v>
      </c>
      <c r="E29" s="202">
        <f t="shared" si="16"/>
        <v>2657740500</v>
      </c>
      <c r="F29" s="220">
        <f>SUM(F30:F32)</f>
        <v>20357000</v>
      </c>
      <c r="G29" s="221">
        <f t="shared" ref="G29:H29" si="17">SUM(G30:G32)</f>
        <v>0</v>
      </c>
      <c r="H29" s="222">
        <f t="shared" si="17"/>
        <v>0</v>
      </c>
      <c r="I29" s="220">
        <f>SUM(I30:I32)</f>
        <v>2395892000</v>
      </c>
      <c r="J29" s="221">
        <f t="shared" ref="J29:K29" si="18">SUM(J30:J32)</f>
        <v>2528467000</v>
      </c>
      <c r="K29" s="222">
        <f t="shared" si="18"/>
        <v>2657740500</v>
      </c>
    </row>
    <row r="30" spans="1:11" ht="17.25" customHeight="1">
      <c r="A30" s="7" t="s">
        <v>5</v>
      </c>
      <c r="B30" s="53" t="s">
        <v>35</v>
      </c>
      <c r="C30" s="200">
        <v>2270766000</v>
      </c>
      <c r="D30" s="201">
        <v>2424860000</v>
      </c>
      <c r="E30" s="202">
        <v>2550880000</v>
      </c>
      <c r="F30" s="220"/>
      <c r="G30" s="221"/>
      <c r="H30" s="222"/>
      <c r="I30" s="220">
        <f t="shared" ref="I30" si="19">C30+F30</f>
        <v>2270766000</v>
      </c>
      <c r="J30" s="221">
        <f t="shared" ref="J30" si="20">D30+G30</f>
        <v>2424860000</v>
      </c>
      <c r="K30" s="222">
        <f t="shared" ref="K30" si="21">E30+H30</f>
        <v>2550880000</v>
      </c>
    </row>
    <row r="31" spans="1:11" ht="30.75" customHeight="1">
      <c r="A31" s="7" t="s">
        <v>21</v>
      </c>
      <c r="B31" s="53" t="s">
        <v>33</v>
      </c>
      <c r="C31" s="200">
        <v>51135000</v>
      </c>
      <c r="D31" s="201">
        <v>52632500</v>
      </c>
      <c r="E31" s="202">
        <v>52182500</v>
      </c>
      <c r="F31" s="220">
        <v>20357000</v>
      </c>
      <c r="G31" s="221"/>
      <c r="H31" s="222"/>
      <c r="I31" s="220">
        <f t="shared" ref="I31:I32" si="22">C31+F31</f>
        <v>71492000</v>
      </c>
      <c r="J31" s="221">
        <f t="shared" ref="J31:J32" si="23">D31+G31</f>
        <v>52632500</v>
      </c>
      <c r="K31" s="222">
        <f t="shared" ref="K31:K32" si="24">E31+H31</f>
        <v>52182500</v>
      </c>
    </row>
    <row r="32" spans="1:11" ht="30" customHeight="1">
      <c r="A32" s="7" t="s">
        <v>12</v>
      </c>
      <c r="B32" s="53" t="s">
        <v>36</v>
      </c>
      <c r="C32" s="200">
        <v>53634000</v>
      </c>
      <c r="D32" s="201">
        <v>50974500</v>
      </c>
      <c r="E32" s="202">
        <v>54678000</v>
      </c>
      <c r="F32" s="220"/>
      <c r="G32" s="221"/>
      <c r="H32" s="222"/>
      <c r="I32" s="220">
        <f t="shared" si="22"/>
        <v>53634000</v>
      </c>
      <c r="J32" s="221">
        <f t="shared" si="23"/>
        <v>50974500</v>
      </c>
      <c r="K32" s="222">
        <f t="shared" si="24"/>
        <v>54678000</v>
      </c>
    </row>
    <row r="33" spans="1:11">
      <c r="A33" s="7"/>
      <c r="B33" s="53"/>
      <c r="C33" s="200"/>
      <c r="D33" s="201"/>
      <c r="E33" s="202"/>
      <c r="F33" s="220"/>
      <c r="G33" s="221"/>
      <c r="H33" s="222"/>
      <c r="I33" s="220"/>
      <c r="J33" s="221"/>
      <c r="K33" s="222"/>
    </row>
    <row r="34" spans="1:11" ht="19.5" customHeight="1">
      <c r="A34" s="140" t="s">
        <v>56</v>
      </c>
      <c r="B34" s="53" t="s">
        <v>37</v>
      </c>
      <c r="C34" s="200">
        <f>SUM(C35:C36)</f>
        <v>140961300</v>
      </c>
      <c r="D34" s="201">
        <f t="shared" ref="D34:E34" si="25">SUM(D35:D36)</f>
        <v>118121799.99999999</v>
      </c>
      <c r="E34" s="202">
        <f t="shared" si="25"/>
        <v>114139000</v>
      </c>
      <c r="F34" s="220">
        <f>SUM(F35:F36)</f>
        <v>0</v>
      </c>
      <c r="G34" s="221">
        <f t="shared" ref="G34:H34" si="26">SUM(G35:G36)</f>
        <v>0</v>
      </c>
      <c r="H34" s="222">
        <f t="shared" si="26"/>
        <v>0</v>
      </c>
      <c r="I34" s="220">
        <f>SUM(I35:I36)</f>
        <v>140961300</v>
      </c>
      <c r="J34" s="221">
        <f t="shared" ref="J34:K34" si="27">SUM(J35:J36)</f>
        <v>118121799.99999999</v>
      </c>
      <c r="K34" s="222">
        <f t="shared" si="27"/>
        <v>114139000</v>
      </c>
    </row>
    <row r="35" spans="1:11" ht="54.75" customHeight="1">
      <c r="A35" s="7" t="s">
        <v>78</v>
      </c>
      <c r="B35" s="53" t="s">
        <v>72</v>
      </c>
      <c r="C35" s="200">
        <v>7385300</v>
      </c>
      <c r="D35" s="201">
        <v>7200000</v>
      </c>
      <c r="E35" s="202">
        <v>6030100</v>
      </c>
      <c r="F35" s="220"/>
      <c r="G35" s="221"/>
      <c r="H35" s="222"/>
      <c r="I35" s="220">
        <f t="shared" ref="I35" si="28">C35+F35</f>
        <v>7385300</v>
      </c>
      <c r="J35" s="221">
        <f t="shared" ref="J35" si="29">D35+G35</f>
        <v>7200000</v>
      </c>
      <c r="K35" s="222">
        <f t="shared" ref="K35" si="30">E35+H35</f>
        <v>6030100</v>
      </c>
    </row>
    <row r="36" spans="1:11" ht="29.25" customHeight="1">
      <c r="A36" s="7" t="s">
        <v>17</v>
      </c>
      <c r="B36" s="53" t="s">
        <v>38</v>
      </c>
      <c r="C36" s="200">
        <v>133576000</v>
      </c>
      <c r="D36" s="201">
        <v>110921799.99999999</v>
      </c>
      <c r="E36" s="202">
        <v>108108900</v>
      </c>
      <c r="F36" s="220"/>
      <c r="G36" s="221"/>
      <c r="H36" s="222"/>
      <c r="I36" s="220">
        <f t="shared" ref="I36" si="31">C36+F36</f>
        <v>133576000</v>
      </c>
      <c r="J36" s="221">
        <f t="shared" ref="J36" si="32">D36+G36</f>
        <v>110921799.99999999</v>
      </c>
      <c r="K36" s="222">
        <f t="shared" ref="K36" si="33">E36+H36</f>
        <v>108108900</v>
      </c>
    </row>
    <row r="37" spans="1:11">
      <c r="A37" s="7"/>
      <c r="B37" s="53"/>
      <c r="C37" s="200"/>
      <c r="D37" s="201"/>
      <c r="E37" s="202"/>
      <c r="F37" s="220"/>
      <c r="G37" s="221"/>
      <c r="H37" s="222"/>
      <c r="I37" s="220"/>
      <c r="J37" s="221"/>
      <c r="K37" s="222"/>
    </row>
    <row r="38" spans="1:11" s="22" customFormat="1" ht="29.25" customHeight="1">
      <c r="A38" s="139" t="s">
        <v>13</v>
      </c>
      <c r="B38" s="53" t="s">
        <v>39</v>
      </c>
      <c r="C38" s="200">
        <f>SUM(C39:C43)</f>
        <v>19138847</v>
      </c>
      <c r="D38" s="201">
        <f t="shared" ref="D38:E38" si="34">SUM(D39:D43)</f>
        <v>18678897</v>
      </c>
      <c r="E38" s="202">
        <f t="shared" si="34"/>
        <v>18919139</v>
      </c>
      <c r="F38" s="220">
        <f>SUM(F39:F43)</f>
        <v>0</v>
      </c>
      <c r="G38" s="221">
        <f t="shared" ref="G38:H38" si="35">SUM(G39:G43)</f>
        <v>0</v>
      </c>
      <c r="H38" s="222">
        <f t="shared" si="35"/>
        <v>0</v>
      </c>
      <c r="I38" s="220">
        <f>SUM(I39:I43)</f>
        <v>19138847</v>
      </c>
      <c r="J38" s="221">
        <f t="shared" ref="J38:K38" si="36">SUM(J39:J43)</f>
        <v>18678897</v>
      </c>
      <c r="K38" s="222">
        <f t="shared" si="36"/>
        <v>18919139</v>
      </c>
    </row>
    <row r="39" spans="1:11" s="22" customFormat="1" ht="54.75" customHeight="1">
      <c r="A39" s="7" t="s">
        <v>53</v>
      </c>
      <c r="B39" s="53" t="s">
        <v>40</v>
      </c>
      <c r="C39" s="200">
        <v>83180</v>
      </c>
      <c r="D39" s="201">
        <v>100630</v>
      </c>
      <c r="E39" s="202">
        <v>91900</v>
      </c>
      <c r="F39" s="220"/>
      <c r="G39" s="221"/>
      <c r="H39" s="222"/>
      <c r="I39" s="220">
        <f t="shared" ref="I39" si="37">C39+F39</f>
        <v>83180</v>
      </c>
      <c r="J39" s="221">
        <f t="shared" ref="J39" si="38">D39+G39</f>
        <v>100630</v>
      </c>
      <c r="K39" s="222">
        <f t="shared" ref="K39" si="39">E39+H39</f>
        <v>91900</v>
      </c>
    </row>
    <row r="40" spans="1:11" s="22" customFormat="1" ht="29.25" customHeight="1">
      <c r="A40" s="7" t="s">
        <v>61</v>
      </c>
      <c r="B40" s="53" t="s">
        <v>62</v>
      </c>
      <c r="C40" s="200">
        <v>711467</v>
      </c>
      <c r="D40" s="201">
        <v>711467</v>
      </c>
      <c r="E40" s="202">
        <v>704839</v>
      </c>
      <c r="F40" s="220"/>
      <c r="G40" s="221"/>
      <c r="H40" s="222"/>
      <c r="I40" s="220">
        <f t="shared" ref="I40:I43" si="40">C40+F40</f>
        <v>711467</v>
      </c>
      <c r="J40" s="221">
        <f t="shared" ref="J40:J43" si="41">D40+G40</f>
        <v>711467</v>
      </c>
      <c r="K40" s="222">
        <f t="shared" ref="K40:K43" si="42">E40+H40</f>
        <v>704839</v>
      </c>
    </row>
    <row r="41" spans="1:11" s="22" customFormat="1" ht="66.75" customHeight="1">
      <c r="A41" s="7" t="s">
        <v>60</v>
      </c>
      <c r="B41" s="53" t="s">
        <v>41</v>
      </c>
      <c r="C41" s="200">
        <v>12326200</v>
      </c>
      <c r="D41" s="201">
        <v>10320800</v>
      </c>
      <c r="E41" s="202">
        <v>10324400</v>
      </c>
      <c r="F41" s="220"/>
      <c r="G41" s="221"/>
      <c r="H41" s="222"/>
      <c r="I41" s="220">
        <f t="shared" si="40"/>
        <v>12326200</v>
      </c>
      <c r="J41" s="221">
        <f t="shared" si="41"/>
        <v>10320800</v>
      </c>
      <c r="K41" s="222">
        <f t="shared" si="42"/>
        <v>10324400</v>
      </c>
    </row>
    <row r="42" spans="1:11" s="22" customFormat="1" ht="18.75" customHeight="1">
      <c r="A42" s="7" t="s">
        <v>14</v>
      </c>
      <c r="B42" s="53" t="s">
        <v>42</v>
      </c>
      <c r="C42" s="200">
        <v>5018000</v>
      </c>
      <c r="D42" s="201">
        <v>6546000</v>
      </c>
      <c r="E42" s="202">
        <v>6798000</v>
      </c>
      <c r="F42" s="220"/>
      <c r="G42" s="221"/>
      <c r="H42" s="222"/>
      <c r="I42" s="220">
        <f t="shared" si="40"/>
        <v>5018000</v>
      </c>
      <c r="J42" s="221">
        <f t="shared" si="41"/>
        <v>6546000</v>
      </c>
      <c r="K42" s="222">
        <f t="shared" si="42"/>
        <v>6798000</v>
      </c>
    </row>
    <row r="43" spans="1:11" s="22" customFormat="1" ht="69" customHeight="1">
      <c r="A43" s="37" t="s">
        <v>80</v>
      </c>
      <c r="B43" s="53" t="s">
        <v>77</v>
      </c>
      <c r="C43" s="200">
        <v>1000000</v>
      </c>
      <c r="D43" s="201">
        <v>1000000</v>
      </c>
      <c r="E43" s="202">
        <v>1000000</v>
      </c>
      <c r="F43" s="220"/>
      <c r="G43" s="221"/>
      <c r="H43" s="222"/>
      <c r="I43" s="220">
        <f t="shared" si="40"/>
        <v>1000000</v>
      </c>
      <c r="J43" s="221">
        <f t="shared" si="41"/>
        <v>1000000</v>
      </c>
      <c r="K43" s="222">
        <f t="shared" si="42"/>
        <v>1000000</v>
      </c>
    </row>
    <row r="44" spans="1:11">
      <c r="A44" s="37"/>
      <c r="B44" s="53"/>
      <c r="C44" s="200"/>
      <c r="D44" s="201"/>
      <c r="E44" s="202"/>
      <c r="F44" s="220"/>
      <c r="G44" s="221"/>
      <c r="H44" s="222"/>
      <c r="I44" s="220"/>
      <c r="J44" s="221"/>
      <c r="K44" s="222"/>
    </row>
    <row r="45" spans="1:11" s="22" customFormat="1" ht="17.25" customHeight="1">
      <c r="A45" s="140" t="s">
        <v>19</v>
      </c>
      <c r="B45" s="53" t="s">
        <v>43</v>
      </c>
      <c r="C45" s="200">
        <f>SUM(C46:C48)</f>
        <v>1185444940</v>
      </c>
      <c r="D45" s="201">
        <f t="shared" ref="D45:E45" si="43">SUM(D46:D48)</f>
        <v>1235736940</v>
      </c>
      <c r="E45" s="202">
        <f t="shared" si="43"/>
        <v>1287002240</v>
      </c>
      <c r="F45" s="220">
        <f>SUM(F46:F48)</f>
        <v>69451000</v>
      </c>
      <c r="G45" s="221">
        <f t="shared" ref="G45:H45" si="44">SUM(G46:G48)</f>
        <v>0</v>
      </c>
      <c r="H45" s="222">
        <f t="shared" si="44"/>
        <v>0</v>
      </c>
      <c r="I45" s="220">
        <f>SUM(I46:I48)</f>
        <v>1254895940</v>
      </c>
      <c r="J45" s="221">
        <f t="shared" ref="J45:K45" si="45">SUM(J46:J48)</f>
        <v>1235736940</v>
      </c>
      <c r="K45" s="222">
        <f t="shared" si="45"/>
        <v>1287002240</v>
      </c>
    </row>
    <row r="46" spans="1:11" s="22" customFormat="1" ht="18" customHeight="1">
      <c r="A46" s="7" t="s">
        <v>7</v>
      </c>
      <c r="B46" s="53" t="s">
        <v>44</v>
      </c>
      <c r="C46" s="200">
        <v>45448640</v>
      </c>
      <c r="D46" s="201">
        <v>45448640</v>
      </c>
      <c r="E46" s="202">
        <v>45448640</v>
      </c>
      <c r="F46" s="220">
        <v>69451000</v>
      </c>
      <c r="G46" s="221"/>
      <c r="H46" s="222"/>
      <c r="I46" s="220">
        <f t="shared" ref="I46" si="46">C46+F46</f>
        <v>114899640</v>
      </c>
      <c r="J46" s="221">
        <f t="shared" ref="J46" si="47">D46+G46</f>
        <v>45448640</v>
      </c>
      <c r="K46" s="222">
        <f t="shared" ref="K46" si="48">E46+H46</f>
        <v>45448640</v>
      </c>
    </row>
    <row r="47" spans="1:11" s="22" customFormat="1" ht="17.25" customHeight="1">
      <c r="A47" s="7" t="s">
        <v>16</v>
      </c>
      <c r="B47" s="53" t="s">
        <v>140</v>
      </c>
      <c r="C47" s="200">
        <v>10104000</v>
      </c>
      <c r="D47" s="201">
        <v>9502000</v>
      </c>
      <c r="E47" s="202">
        <v>9464000</v>
      </c>
      <c r="F47" s="220"/>
      <c r="G47" s="221"/>
      <c r="H47" s="222"/>
      <c r="I47" s="220">
        <f t="shared" ref="I47:I48" si="49">C47+F47</f>
        <v>10104000</v>
      </c>
      <c r="J47" s="221">
        <f t="shared" ref="J47:J48" si="50">D47+G47</f>
        <v>9502000</v>
      </c>
      <c r="K47" s="222">
        <f t="shared" ref="K47:K48" si="51">E47+H47</f>
        <v>9464000</v>
      </c>
    </row>
    <row r="48" spans="1:11" s="22" customFormat="1" ht="18" customHeight="1">
      <c r="A48" s="7" t="s">
        <v>52</v>
      </c>
      <c r="B48" s="53" t="s">
        <v>45</v>
      </c>
      <c r="C48" s="200">
        <v>1129892300</v>
      </c>
      <c r="D48" s="201">
        <v>1180786300</v>
      </c>
      <c r="E48" s="202">
        <v>1232089600</v>
      </c>
      <c r="F48" s="220"/>
      <c r="G48" s="221"/>
      <c r="H48" s="222"/>
      <c r="I48" s="220">
        <f t="shared" si="49"/>
        <v>1129892300</v>
      </c>
      <c r="J48" s="221">
        <f t="shared" si="50"/>
        <v>1180786300</v>
      </c>
      <c r="K48" s="222">
        <f t="shared" si="51"/>
        <v>1232089600</v>
      </c>
    </row>
    <row r="49" spans="1:11">
      <c r="A49" s="7"/>
      <c r="B49" s="53"/>
      <c r="C49" s="200"/>
      <c r="D49" s="201"/>
      <c r="E49" s="202"/>
      <c r="F49" s="220"/>
      <c r="G49" s="221"/>
      <c r="H49" s="222"/>
      <c r="I49" s="220"/>
      <c r="J49" s="221"/>
      <c r="K49" s="222"/>
    </row>
    <row r="50" spans="1:11" s="22" customFormat="1" ht="33" customHeight="1">
      <c r="A50" s="140" t="s">
        <v>141</v>
      </c>
      <c r="B50" s="53" t="s">
        <v>46</v>
      </c>
      <c r="C50" s="200">
        <f>SUM(C51:C52)</f>
        <v>70256300</v>
      </c>
      <c r="D50" s="201">
        <f t="shared" ref="D50:E50" si="52">SUM(D51:D52)</f>
        <v>63494400</v>
      </c>
      <c r="E50" s="202">
        <f t="shared" si="52"/>
        <v>62927600</v>
      </c>
      <c r="F50" s="220">
        <f>SUM(F51:F52)</f>
        <v>0</v>
      </c>
      <c r="G50" s="221">
        <f t="shared" ref="G50:H50" si="53">SUM(G51:G52)</f>
        <v>0</v>
      </c>
      <c r="H50" s="222">
        <f t="shared" si="53"/>
        <v>0</v>
      </c>
      <c r="I50" s="220">
        <f>SUM(I51:I52)</f>
        <v>70256300</v>
      </c>
      <c r="J50" s="221">
        <f t="shared" ref="J50:K50" si="54">SUM(J51:J52)</f>
        <v>63494400</v>
      </c>
      <c r="K50" s="222">
        <f t="shared" si="54"/>
        <v>62927600</v>
      </c>
    </row>
    <row r="51" spans="1:11" s="22" customFormat="1" ht="17.25" customHeight="1">
      <c r="A51" s="7" t="s">
        <v>63</v>
      </c>
      <c r="B51" s="53" t="s">
        <v>64</v>
      </c>
      <c r="C51" s="200">
        <v>2737900</v>
      </c>
      <c r="D51" s="201">
        <v>2766400</v>
      </c>
      <c r="E51" s="202">
        <v>2796100</v>
      </c>
      <c r="F51" s="220"/>
      <c r="G51" s="221"/>
      <c r="H51" s="222"/>
      <c r="I51" s="220">
        <f t="shared" ref="I51" si="55">C51+F51</f>
        <v>2737900</v>
      </c>
      <c r="J51" s="221">
        <f t="shared" ref="J51" si="56">D51+G51</f>
        <v>2766400</v>
      </c>
      <c r="K51" s="222">
        <f t="shared" ref="K51" si="57">E51+H51</f>
        <v>2796100</v>
      </c>
    </row>
    <row r="52" spans="1:11" s="22" customFormat="1" ht="18" customHeight="1">
      <c r="A52" s="7" t="s">
        <v>67</v>
      </c>
      <c r="B52" s="53" t="s">
        <v>70</v>
      </c>
      <c r="C52" s="200">
        <v>67518400</v>
      </c>
      <c r="D52" s="201">
        <v>60728000</v>
      </c>
      <c r="E52" s="202">
        <v>60131500</v>
      </c>
      <c r="F52" s="220"/>
      <c r="G52" s="221"/>
      <c r="H52" s="222"/>
      <c r="I52" s="220">
        <f t="shared" ref="I52" si="58">C52+F52</f>
        <v>67518400</v>
      </c>
      <c r="J52" s="221">
        <f t="shared" ref="J52" si="59">D52+G52</f>
        <v>60728000</v>
      </c>
      <c r="K52" s="222">
        <f t="shared" ref="K52" si="60">E52+H52</f>
        <v>60131500</v>
      </c>
    </row>
    <row r="53" spans="1:11" s="22" customFormat="1">
      <c r="A53" s="7"/>
      <c r="B53" s="53"/>
      <c r="C53" s="200"/>
      <c r="D53" s="201"/>
      <c r="E53" s="202"/>
      <c r="F53" s="220"/>
      <c r="G53" s="221"/>
      <c r="H53" s="222"/>
      <c r="I53" s="220"/>
      <c r="J53" s="221"/>
      <c r="K53" s="222"/>
    </row>
    <row r="54" spans="1:11" s="22" customFormat="1" ht="16.5" customHeight="1">
      <c r="A54" s="140" t="s">
        <v>20</v>
      </c>
      <c r="B54" s="53" t="s">
        <v>47</v>
      </c>
      <c r="C54" s="200">
        <f t="shared" ref="C54:K54" si="61">C55+C56</f>
        <v>5300000</v>
      </c>
      <c r="D54" s="201">
        <f t="shared" si="61"/>
        <v>100000</v>
      </c>
      <c r="E54" s="202">
        <f t="shared" si="61"/>
        <v>100000</v>
      </c>
      <c r="F54" s="220">
        <f t="shared" si="61"/>
        <v>0</v>
      </c>
      <c r="G54" s="221">
        <f t="shared" si="61"/>
        <v>0</v>
      </c>
      <c r="H54" s="222">
        <f t="shared" si="61"/>
        <v>0</v>
      </c>
      <c r="I54" s="220">
        <f t="shared" si="61"/>
        <v>5300000</v>
      </c>
      <c r="J54" s="221">
        <f t="shared" si="61"/>
        <v>100000</v>
      </c>
      <c r="K54" s="222">
        <f t="shared" si="61"/>
        <v>100000</v>
      </c>
    </row>
    <row r="55" spans="1:11" s="22" customFormat="1" ht="60" customHeight="1">
      <c r="A55" s="7" t="s">
        <v>358</v>
      </c>
      <c r="B55" s="53" t="s">
        <v>359</v>
      </c>
      <c r="C55" s="200">
        <v>5200000</v>
      </c>
      <c r="D55" s="201">
        <v>0</v>
      </c>
      <c r="E55" s="202">
        <v>0</v>
      </c>
      <c r="F55" s="220"/>
      <c r="G55" s="221"/>
      <c r="H55" s="222"/>
      <c r="I55" s="220">
        <f t="shared" ref="I55" si="62">C55+F55</f>
        <v>5200000</v>
      </c>
      <c r="J55" s="221">
        <f t="shared" ref="J55" si="63">D55+G55</f>
        <v>0</v>
      </c>
      <c r="K55" s="222">
        <f t="shared" ref="K55" si="64">E55+H55</f>
        <v>0</v>
      </c>
    </row>
    <row r="56" spans="1:11" s="22" customFormat="1" ht="29.25" customHeight="1">
      <c r="A56" s="7" t="s">
        <v>79</v>
      </c>
      <c r="B56" s="53" t="s">
        <v>55</v>
      </c>
      <c r="C56" s="200">
        <v>100000</v>
      </c>
      <c r="D56" s="201">
        <v>100000</v>
      </c>
      <c r="E56" s="202">
        <v>100000</v>
      </c>
      <c r="F56" s="220"/>
      <c r="G56" s="221"/>
      <c r="H56" s="222"/>
      <c r="I56" s="220">
        <f t="shared" ref="I56" si="65">C56+F56</f>
        <v>100000</v>
      </c>
      <c r="J56" s="221">
        <f t="shared" ref="J56" si="66">D56+G56</f>
        <v>100000</v>
      </c>
      <c r="K56" s="222">
        <f t="shared" ref="K56" si="67">E56+H56</f>
        <v>100000</v>
      </c>
    </row>
    <row r="57" spans="1:11" s="22" customFormat="1">
      <c r="A57" s="7"/>
      <c r="B57" s="53"/>
      <c r="C57" s="200"/>
      <c r="D57" s="201"/>
      <c r="E57" s="202"/>
      <c r="F57" s="220"/>
      <c r="G57" s="221"/>
      <c r="H57" s="222"/>
      <c r="I57" s="220"/>
      <c r="J57" s="221"/>
      <c r="K57" s="222"/>
    </row>
    <row r="58" spans="1:11" s="22" customFormat="1" ht="18.75" customHeight="1">
      <c r="A58" s="140" t="s">
        <v>8</v>
      </c>
      <c r="B58" s="53" t="s">
        <v>48</v>
      </c>
      <c r="C58" s="200">
        <f>C59+C60</f>
        <v>1051500</v>
      </c>
      <c r="D58" s="201">
        <f t="shared" ref="D58:E58" si="68">D59+D60</f>
        <v>1051500</v>
      </c>
      <c r="E58" s="202">
        <f t="shared" si="68"/>
        <v>1051500</v>
      </c>
      <c r="F58" s="220">
        <f>F59+F60</f>
        <v>0</v>
      </c>
      <c r="G58" s="221">
        <f t="shared" ref="G58:H58" si="69">G59+G60</f>
        <v>0</v>
      </c>
      <c r="H58" s="222">
        <f t="shared" si="69"/>
        <v>0</v>
      </c>
      <c r="I58" s="220">
        <f>I59+I60</f>
        <v>1051500</v>
      </c>
      <c r="J58" s="221">
        <f t="shared" ref="J58:K58" si="70">J59+J60</f>
        <v>1051500</v>
      </c>
      <c r="K58" s="222">
        <f t="shared" si="70"/>
        <v>1051500</v>
      </c>
    </row>
    <row r="59" spans="1:11" s="22" customFormat="1" ht="30.75" customHeight="1">
      <c r="A59" s="7" t="s">
        <v>378</v>
      </c>
      <c r="B59" s="53" t="s">
        <v>379</v>
      </c>
      <c r="C59" s="209">
        <v>1000000</v>
      </c>
      <c r="D59" s="210">
        <v>1000000</v>
      </c>
      <c r="E59" s="211">
        <v>1000000</v>
      </c>
      <c r="F59" s="143"/>
      <c r="G59" s="144"/>
      <c r="H59" s="145"/>
      <c r="I59" s="220">
        <f t="shared" ref="I59" si="71">C59+F59</f>
        <v>1000000</v>
      </c>
      <c r="J59" s="221">
        <f t="shared" ref="J59" si="72">D59+G59</f>
        <v>1000000</v>
      </c>
      <c r="K59" s="222">
        <f t="shared" ref="K59" si="73">E59+H59</f>
        <v>1000000</v>
      </c>
    </row>
    <row r="60" spans="1:11" s="22" customFormat="1" ht="45" customHeight="1">
      <c r="A60" s="7" t="s">
        <v>74</v>
      </c>
      <c r="B60" s="53" t="s">
        <v>73</v>
      </c>
      <c r="C60" s="209">
        <v>51500</v>
      </c>
      <c r="D60" s="210">
        <v>51500</v>
      </c>
      <c r="E60" s="211">
        <v>51500</v>
      </c>
      <c r="F60" s="143"/>
      <c r="G60" s="144"/>
      <c r="H60" s="145"/>
      <c r="I60" s="220">
        <f t="shared" ref="I60" si="74">C60+F60</f>
        <v>51500</v>
      </c>
      <c r="J60" s="221">
        <f t="shared" ref="J60" si="75">D60+G60</f>
        <v>51500</v>
      </c>
      <c r="K60" s="222">
        <f t="shared" ref="K60" si="76">E60+H60</f>
        <v>51500</v>
      </c>
    </row>
    <row r="61" spans="1:11" s="22" customFormat="1">
      <c r="A61" s="7"/>
      <c r="B61" s="53"/>
      <c r="C61" s="200"/>
      <c r="D61" s="201"/>
      <c r="E61" s="202"/>
      <c r="F61" s="220"/>
      <c r="G61" s="221"/>
      <c r="H61" s="222"/>
      <c r="I61" s="220"/>
      <c r="J61" s="221"/>
      <c r="K61" s="222"/>
    </row>
    <row r="62" spans="1:11" s="22" customFormat="1" ht="17.25" customHeight="1">
      <c r="A62" s="140" t="s">
        <v>15</v>
      </c>
      <c r="B62" s="53" t="s">
        <v>49</v>
      </c>
      <c r="C62" s="200">
        <f>SUM(C63:C66)</f>
        <v>289617000</v>
      </c>
      <c r="D62" s="201">
        <f t="shared" ref="D62:E62" si="77">SUM(D63:D66)</f>
        <v>254771300</v>
      </c>
      <c r="E62" s="202">
        <f t="shared" si="77"/>
        <v>254330800</v>
      </c>
      <c r="F62" s="220">
        <f>SUM(F63:F66)</f>
        <v>0</v>
      </c>
      <c r="G62" s="221">
        <f t="shared" ref="G62:H62" si="78">SUM(G63:G66)</f>
        <v>0</v>
      </c>
      <c r="H62" s="222">
        <f t="shared" si="78"/>
        <v>0</v>
      </c>
      <c r="I62" s="220">
        <f>SUM(I63:I66)</f>
        <v>289617000</v>
      </c>
      <c r="J62" s="221">
        <f t="shared" ref="J62:K62" si="79">SUM(J63:J66)</f>
        <v>254771300</v>
      </c>
      <c r="K62" s="222">
        <f t="shared" si="79"/>
        <v>254330800</v>
      </c>
    </row>
    <row r="63" spans="1:11" s="22" customFormat="1" ht="32.25" customHeight="1">
      <c r="A63" s="7" t="s">
        <v>282</v>
      </c>
      <c r="B63" s="54" t="s">
        <v>263</v>
      </c>
      <c r="C63" s="200">
        <v>241990900</v>
      </c>
      <c r="D63" s="201">
        <v>241993600</v>
      </c>
      <c r="E63" s="202">
        <v>241553100</v>
      </c>
      <c r="F63" s="220"/>
      <c r="G63" s="221"/>
      <c r="H63" s="222"/>
      <c r="I63" s="220">
        <f t="shared" ref="I63" si="80">C63+F63</f>
        <v>241990900</v>
      </c>
      <c r="J63" s="221">
        <f t="shared" ref="J63" si="81">D63+G63</f>
        <v>241993600</v>
      </c>
      <c r="K63" s="222">
        <f t="shared" ref="K63" si="82">E63+H63</f>
        <v>241553100</v>
      </c>
    </row>
    <row r="64" spans="1:11" s="22" customFormat="1" ht="83.25" customHeight="1">
      <c r="A64" s="7" t="s">
        <v>260</v>
      </c>
      <c r="B64" s="53" t="s">
        <v>264</v>
      </c>
      <c r="C64" s="200">
        <v>2776700</v>
      </c>
      <c r="D64" s="201">
        <v>2776700</v>
      </c>
      <c r="E64" s="202">
        <v>2776700</v>
      </c>
      <c r="F64" s="220"/>
      <c r="G64" s="221"/>
      <c r="H64" s="222"/>
      <c r="I64" s="220">
        <f t="shared" ref="I64:I66" si="83">C64+F64</f>
        <v>2776700</v>
      </c>
      <c r="J64" s="221">
        <f t="shared" ref="J64:J66" si="84">D64+G64</f>
        <v>2776700</v>
      </c>
      <c r="K64" s="222">
        <f t="shared" ref="K64:K66" si="85">E64+H64</f>
        <v>2776700</v>
      </c>
    </row>
    <row r="65" spans="1:13" s="22" customFormat="1" ht="18" customHeight="1">
      <c r="A65" s="7" t="s">
        <v>261</v>
      </c>
      <c r="B65" s="53" t="s">
        <v>283</v>
      </c>
      <c r="C65" s="200">
        <v>34849400</v>
      </c>
      <c r="D65" s="201">
        <v>1000</v>
      </c>
      <c r="E65" s="202">
        <v>1000</v>
      </c>
      <c r="F65" s="220"/>
      <c r="G65" s="221"/>
      <c r="H65" s="222"/>
      <c r="I65" s="220">
        <f t="shared" si="83"/>
        <v>34849400</v>
      </c>
      <c r="J65" s="221">
        <f t="shared" si="84"/>
        <v>1000</v>
      </c>
      <c r="K65" s="222">
        <f t="shared" si="85"/>
        <v>1000</v>
      </c>
    </row>
    <row r="66" spans="1:13" s="22" customFormat="1" ht="18" customHeight="1">
      <c r="A66" s="7" t="s">
        <v>262</v>
      </c>
      <c r="B66" s="53" t="s">
        <v>265</v>
      </c>
      <c r="C66" s="200">
        <v>10000000</v>
      </c>
      <c r="D66" s="201">
        <v>10000000</v>
      </c>
      <c r="E66" s="202">
        <v>10000000</v>
      </c>
      <c r="F66" s="220"/>
      <c r="G66" s="221"/>
      <c r="H66" s="222"/>
      <c r="I66" s="220">
        <f t="shared" si="83"/>
        <v>10000000</v>
      </c>
      <c r="J66" s="221">
        <f t="shared" si="84"/>
        <v>10000000</v>
      </c>
      <c r="K66" s="222">
        <f t="shared" si="85"/>
        <v>10000000</v>
      </c>
    </row>
    <row r="67" spans="1:13">
      <c r="A67" s="7"/>
      <c r="B67" s="53"/>
      <c r="C67" s="200"/>
      <c r="D67" s="201"/>
      <c r="E67" s="202"/>
      <c r="F67" s="220"/>
      <c r="G67" s="221"/>
      <c r="H67" s="222"/>
      <c r="I67" s="220"/>
      <c r="J67" s="221"/>
      <c r="K67" s="222"/>
    </row>
    <row r="68" spans="1:13" ht="22.5" customHeight="1">
      <c r="A68" s="33" t="s">
        <v>270</v>
      </c>
      <c r="B68" s="55" t="s">
        <v>271</v>
      </c>
      <c r="C68" s="203">
        <f>C70+C187+C191+C196+C199</f>
        <v>36321418409.790001</v>
      </c>
      <c r="D68" s="212">
        <f t="shared" ref="D68:K68" si="86">D70+D187+D191+D196+D199</f>
        <v>36961316900</v>
      </c>
      <c r="E68" s="213">
        <f t="shared" si="86"/>
        <v>32638318800</v>
      </c>
      <c r="F68" s="217">
        <f t="shared" si="86"/>
        <v>-1067016523.1499999</v>
      </c>
      <c r="G68" s="218">
        <f t="shared" si="86"/>
        <v>-300000000</v>
      </c>
      <c r="H68" s="219">
        <f t="shared" si="86"/>
        <v>880000000</v>
      </c>
      <c r="I68" s="217">
        <f t="shared" si="86"/>
        <v>35254401886.639999</v>
      </c>
      <c r="J68" s="218">
        <f t="shared" si="86"/>
        <v>36661316900</v>
      </c>
      <c r="K68" s="219">
        <f t="shared" si="86"/>
        <v>33518318800</v>
      </c>
    </row>
    <row r="69" spans="1:13">
      <c r="A69" s="7"/>
      <c r="B69" s="53"/>
      <c r="C69" s="200"/>
      <c r="D69" s="201"/>
      <c r="E69" s="202"/>
      <c r="F69" s="220"/>
      <c r="G69" s="221"/>
      <c r="H69" s="222"/>
      <c r="I69" s="220"/>
      <c r="J69" s="221"/>
      <c r="K69" s="222"/>
    </row>
    <row r="70" spans="1:13" ht="29.25" customHeight="1">
      <c r="A70" s="141" t="s">
        <v>65</v>
      </c>
      <c r="B70" s="142" t="s">
        <v>57</v>
      </c>
      <c r="C70" s="204">
        <f t="shared" ref="C70:K70" si="87">C71+C77+C145+C170</f>
        <v>33347556123.119999</v>
      </c>
      <c r="D70" s="205">
        <f t="shared" si="87"/>
        <v>31293986700</v>
      </c>
      <c r="E70" s="206">
        <f t="shared" si="87"/>
        <v>26970988600</v>
      </c>
      <c r="F70" s="220">
        <f t="shared" si="87"/>
        <v>-2159207923.1199999</v>
      </c>
      <c r="G70" s="221">
        <f t="shared" si="87"/>
        <v>-300000000</v>
      </c>
      <c r="H70" s="222">
        <f t="shared" si="87"/>
        <v>880000000</v>
      </c>
      <c r="I70" s="220">
        <f t="shared" si="87"/>
        <v>31188348200</v>
      </c>
      <c r="J70" s="221">
        <f t="shared" si="87"/>
        <v>30993986700</v>
      </c>
      <c r="K70" s="222">
        <f t="shared" si="87"/>
        <v>27850988600</v>
      </c>
    </row>
    <row r="71" spans="1:13" s="20" customFormat="1" ht="23.25" customHeight="1">
      <c r="A71" s="146" t="s">
        <v>75</v>
      </c>
      <c r="B71" s="147" t="s">
        <v>134</v>
      </c>
      <c r="C71" s="204">
        <f>C72+C73+C74+C75</f>
        <v>13600364823.119999</v>
      </c>
      <c r="D71" s="205">
        <f t="shared" ref="D71:K71" si="88">D72+D73+D74+D75</f>
        <v>13025249100</v>
      </c>
      <c r="E71" s="206">
        <f t="shared" si="88"/>
        <v>13010695100</v>
      </c>
      <c r="F71" s="220">
        <f t="shared" si="88"/>
        <v>-2100751223.1199999</v>
      </c>
      <c r="G71" s="221">
        <f t="shared" si="88"/>
        <v>0</v>
      </c>
      <c r="H71" s="222">
        <f t="shared" si="88"/>
        <v>0</v>
      </c>
      <c r="I71" s="220">
        <f t="shared" si="88"/>
        <v>11499613600</v>
      </c>
      <c r="J71" s="221">
        <f t="shared" si="88"/>
        <v>13025249100</v>
      </c>
      <c r="K71" s="222">
        <f t="shared" si="88"/>
        <v>13010695100</v>
      </c>
    </row>
    <row r="72" spans="1:13" s="20" customFormat="1" ht="29.25" customHeight="1">
      <c r="A72" s="194" t="s">
        <v>81</v>
      </c>
      <c r="B72" s="142" t="s">
        <v>98</v>
      </c>
      <c r="C72" s="220">
        <v>9557096600</v>
      </c>
      <c r="D72" s="221">
        <v>9629281000</v>
      </c>
      <c r="E72" s="222">
        <v>9629281000</v>
      </c>
      <c r="F72" s="220"/>
      <c r="G72" s="221"/>
      <c r="H72" s="222"/>
      <c r="I72" s="220">
        <f t="shared" ref="I72" si="89">C72+F72</f>
        <v>9557096600</v>
      </c>
      <c r="J72" s="221">
        <f t="shared" ref="J72" si="90">D72+G72</f>
        <v>9629281000</v>
      </c>
      <c r="K72" s="222">
        <f t="shared" ref="K72" si="91">E72+H72</f>
        <v>9629281000</v>
      </c>
    </row>
    <row r="73" spans="1:13" s="239" customFormat="1" ht="28.5" customHeight="1">
      <c r="A73" s="259" t="s">
        <v>357</v>
      </c>
      <c r="B73" s="196" t="s">
        <v>356</v>
      </c>
      <c r="C73" s="200">
        <v>2100751223.1199999</v>
      </c>
      <c r="D73" s="201">
        <v>0</v>
      </c>
      <c r="E73" s="202">
        <v>0</v>
      </c>
      <c r="F73" s="200">
        <v>-2100751223.1199999</v>
      </c>
      <c r="G73" s="221"/>
      <c r="H73" s="222"/>
      <c r="I73" s="220">
        <f t="shared" ref="I73:I75" si="92">C73+F73</f>
        <v>0</v>
      </c>
      <c r="J73" s="221">
        <f t="shared" ref="J73:J75" si="93">D73+G73</f>
        <v>0</v>
      </c>
      <c r="K73" s="222">
        <f t="shared" ref="K73:K75" si="94">E73+H73</f>
        <v>0</v>
      </c>
      <c r="L73" s="20"/>
      <c r="M73" s="20"/>
    </row>
    <row r="74" spans="1:13" s="20" customFormat="1" ht="42.75" customHeight="1">
      <c r="A74" s="194" t="s">
        <v>99</v>
      </c>
      <c r="B74" s="142" t="s">
        <v>100</v>
      </c>
      <c r="C74" s="220">
        <v>1784418000</v>
      </c>
      <c r="D74" s="221">
        <v>3262509100</v>
      </c>
      <c r="E74" s="222">
        <v>3262509100</v>
      </c>
      <c r="F74" s="220"/>
      <c r="G74" s="221"/>
      <c r="H74" s="222"/>
      <c r="I74" s="220">
        <f t="shared" si="92"/>
        <v>1784418000</v>
      </c>
      <c r="J74" s="221">
        <f t="shared" si="93"/>
        <v>3262509100</v>
      </c>
      <c r="K74" s="222">
        <f t="shared" si="94"/>
        <v>3262509100</v>
      </c>
    </row>
    <row r="75" spans="1:13" s="20" customFormat="1" ht="42.75" customHeight="1">
      <c r="A75" s="194" t="s">
        <v>82</v>
      </c>
      <c r="B75" s="142" t="s">
        <v>101</v>
      </c>
      <c r="C75" s="220">
        <v>158099000</v>
      </c>
      <c r="D75" s="221">
        <v>133459000</v>
      </c>
      <c r="E75" s="222">
        <v>118905000</v>
      </c>
      <c r="F75" s="220"/>
      <c r="G75" s="221"/>
      <c r="H75" s="222"/>
      <c r="I75" s="220">
        <f t="shared" si="92"/>
        <v>158099000</v>
      </c>
      <c r="J75" s="221">
        <f t="shared" si="93"/>
        <v>133459000</v>
      </c>
      <c r="K75" s="222">
        <f t="shared" si="94"/>
        <v>118905000</v>
      </c>
    </row>
    <row r="76" spans="1:13">
      <c r="A76" s="17"/>
      <c r="B76" s="59"/>
      <c r="C76" s="200"/>
      <c r="D76" s="201"/>
      <c r="E76" s="202"/>
      <c r="F76" s="220"/>
      <c r="G76" s="221"/>
      <c r="H76" s="222"/>
      <c r="I76" s="220"/>
      <c r="J76" s="221"/>
      <c r="K76" s="222"/>
    </row>
    <row r="77" spans="1:13" ht="30.75" customHeight="1">
      <c r="A77" s="146" t="s">
        <v>71</v>
      </c>
      <c r="B77" s="142" t="s">
        <v>135</v>
      </c>
      <c r="C77" s="204">
        <f>SUM(C78:C143)</f>
        <v>12031184600</v>
      </c>
      <c r="D77" s="205">
        <f t="shared" ref="D77:K77" si="95">SUM(D78:D143)</f>
        <v>11247038400</v>
      </c>
      <c r="E77" s="206">
        <f t="shared" si="95"/>
        <v>8067332300</v>
      </c>
      <c r="F77" s="220">
        <f t="shared" si="95"/>
        <v>-58456700</v>
      </c>
      <c r="G77" s="221">
        <f t="shared" si="95"/>
        <v>0</v>
      </c>
      <c r="H77" s="222">
        <f t="shared" si="95"/>
        <v>0</v>
      </c>
      <c r="I77" s="220">
        <f t="shared" si="95"/>
        <v>11972727900</v>
      </c>
      <c r="J77" s="221">
        <f t="shared" si="95"/>
        <v>11247038400</v>
      </c>
      <c r="K77" s="222">
        <f t="shared" si="95"/>
        <v>8067332300</v>
      </c>
    </row>
    <row r="78" spans="1:13" s="22" customFormat="1" ht="30" customHeight="1">
      <c r="A78" s="17" t="s">
        <v>242</v>
      </c>
      <c r="B78" s="59" t="s">
        <v>243</v>
      </c>
      <c r="C78" s="235">
        <v>969451800</v>
      </c>
      <c r="D78" s="236">
        <v>834182700</v>
      </c>
      <c r="E78" s="237">
        <v>867550100</v>
      </c>
      <c r="F78" s="220"/>
      <c r="G78" s="221"/>
      <c r="H78" s="222"/>
      <c r="I78" s="235">
        <f t="shared" ref="I78" si="96">C78+F78</f>
        <v>969451800</v>
      </c>
      <c r="J78" s="236">
        <f t="shared" ref="J78" si="97">D78+G78</f>
        <v>834182700</v>
      </c>
      <c r="K78" s="237">
        <f t="shared" ref="K78" si="98">E78+H78</f>
        <v>867550100</v>
      </c>
    </row>
    <row r="79" spans="1:13" s="22" customFormat="1" ht="47.25" customHeight="1">
      <c r="A79" s="17" t="s">
        <v>384</v>
      </c>
      <c r="B79" s="59" t="s">
        <v>383</v>
      </c>
      <c r="C79" s="235">
        <v>145683200</v>
      </c>
      <c r="D79" s="236">
        <v>49632700</v>
      </c>
      <c r="E79" s="237">
        <v>0</v>
      </c>
      <c r="F79" s="220"/>
      <c r="G79" s="221"/>
      <c r="H79" s="222"/>
      <c r="I79" s="235">
        <f t="shared" ref="I79" si="99">C79+F79</f>
        <v>145683200</v>
      </c>
      <c r="J79" s="236">
        <f t="shared" ref="J79" si="100">D79+G79</f>
        <v>49632700</v>
      </c>
      <c r="K79" s="237">
        <f t="shared" ref="K79" si="101">E79+H79</f>
        <v>0</v>
      </c>
    </row>
    <row r="80" spans="1:13" ht="44.25" customHeight="1">
      <c r="A80" s="17" t="s">
        <v>275</v>
      </c>
      <c r="B80" s="59" t="s">
        <v>192</v>
      </c>
      <c r="C80" s="200">
        <v>0</v>
      </c>
      <c r="D80" s="201">
        <v>0</v>
      </c>
      <c r="E80" s="202">
        <v>15720100</v>
      </c>
      <c r="F80" s="220"/>
      <c r="G80" s="221"/>
      <c r="H80" s="222"/>
      <c r="I80" s="220">
        <f t="shared" ref="I80:I143" si="102">C80+F80</f>
        <v>0</v>
      </c>
      <c r="J80" s="221">
        <f t="shared" ref="J80:J143" si="103">D80+G80</f>
        <v>0</v>
      </c>
      <c r="K80" s="222">
        <f t="shared" ref="K80:K143" si="104">E80+H80</f>
        <v>15720100</v>
      </c>
    </row>
    <row r="81" spans="1:11" s="20" customFormat="1" ht="42.75" customHeight="1">
      <c r="A81" s="152" t="s">
        <v>193</v>
      </c>
      <c r="B81" s="153" t="s">
        <v>194</v>
      </c>
      <c r="C81" s="235">
        <v>990300</v>
      </c>
      <c r="D81" s="236">
        <v>990300</v>
      </c>
      <c r="E81" s="237">
        <v>990300</v>
      </c>
      <c r="F81" s="220"/>
      <c r="G81" s="221"/>
      <c r="H81" s="222"/>
      <c r="I81" s="220">
        <f t="shared" si="102"/>
        <v>990300</v>
      </c>
      <c r="J81" s="221">
        <f t="shared" si="103"/>
        <v>990300</v>
      </c>
      <c r="K81" s="222">
        <f t="shared" si="104"/>
        <v>990300</v>
      </c>
    </row>
    <row r="82" spans="1:11" ht="60" customHeight="1">
      <c r="A82" s="152" t="s">
        <v>340</v>
      </c>
      <c r="B82" s="154" t="s">
        <v>195</v>
      </c>
      <c r="C82" s="200">
        <v>4061400</v>
      </c>
      <c r="D82" s="201">
        <v>4301300</v>
      </c>
      <c r="E82" s="202">
        <v>4301300</v>
      </c>
      <c r="F82" s="220"/>
      <c r="G82" s="221"/>
      <c r="H82" s="222"/>
      <c r="I82" s="220">
        <f t="shared" si="102"/>
        <v>4061400</v>
      </c>
      <c r="J82" s="221">
        <f t="shared" si="103"/>
        <v>4301300</v>
      </c>
      <c r="K82" s="222">
        <f t="shared" si="104"/>
        <v>4301300</v>
      </c>
    </row>
    <row r="83" spans="1:11" ht="57.75" customHeight="1">
      <c r="A83" s="152" t="s">
        <v>83</v>
      </c>
      <c r="B83" s="158" t="s">
        <v>102</v>
      </c>
      <c r="C83" s="200">
        <v>103687500</v>
      </c>
      <c r="D83" s="201">
        <v>104324200</v>
      </c>
      <c r="E83" s="202">
        <v>104324200</v>
      </c>
      <c r="F83" s="220"/>
      <c r="G83" s="221"/>
      <c r="H83" s="222"/>
      <c r="I83" s="220">
        <f t="shared" si="102"/>
        <v>103687500</v>
      </c>
      <c r="J83" s="221">
        <f t="shared" si="103"/>
        <v>104324200</v>
      </c>
      <c r="K83" s="222">
        <f t="shared" si="104"/>
        <v>104324200</v>
      </c>
    </row>
    <row r="84" spans="1:11" ht="57" customHeight="1">
      <c r="A84" s="152" t="s">
        <v>182</v>
      </c>
      <c r="B84" s="59" t="s">
        <v>103</v>
      </c>
      <c r="C84" s="200">
        <v>659578500</v>
      </c>
      <c r="D84" s="201">
        <v>691757500</v>
      </c>
      <c r="E84" s="202">
        <v>709753599.99999988</v>
      </c>
      <c r="F84" s="220"/>
      <c r="G84" s="221"/>
      <c r="H84" s="222"/>
      <c r="I84" s="220">
        <f t="shared" si="102"/>
        <v>659578500</v>
      </c>
      <c r="J84" s="221">
        <f t="shared" si="103"/>
        <v>691757500</v>
      </c>
      <c r="K84" s="222">
        <f t="shared" si="104"/>
        <v>709753599.99999988</v>
      </c>
    </row>
    <row r="85" spans="1:11" ht="68.25" customHeight="1">
      <c r="A85" s="152" t="s">
        <v>84</v>
      </c>
      <c r="B85" s="59" t="s">
        <v>104</v>
      </c>
      <c r="C85" s="200">
        <v>1080000</v>
      </c>
      <c r="D85" s="201">
        <v>1080000</v>
      </c>
      <c r="E85" s="202">
        <v>1166400</v>
      </c>
      <c r="F85" s="220"/>
      <c r="G85" s="221"/>
      <c r="H85" s="222"/>
      <c r="I85" s="220">
        <f t="shared" si="102"/>
        <v>1080000</v>
      </c>
      <c r="J85" s="221">
        <f t="shared" si="103"/>
        <v>1080000</v>
      </c>
      <c r="K85" s="222">
        <f t="shared" si="104"/>
        <v>1166400</v>
      </c>
    </row>
    <row r="86" spans="1:11" ht="54" customHeight="1">
      <c r="A86" s="152" t="s">
        <v>341</v>
      </c>
      <c r="B86" s="59" t="s">
        <v>197</v>
      </c>
      <c r="C86" s="200">
        <v>14759000</v>
      </c>
      <c r="D86" s="201">
        <v>13182500</v>
      </c>
      <c r="E86" s="202">
        <v>12932800</v>
      </c>
      <c r="F86" s="220"/>
      <c r="G86" s="221"/>
      <c r="H86" s="222"/>
      <c r="I86" s="220">
        <f t="shared" si="102"/>
        <v>14759000</v>
      </c>
      <c r="J86" s="221">
        <f t="shared" si="103"/>
        <v>13182500</v>
      </c>
      <c r="K86" s="222">
        <f t="shared" si="104"/>
        <v>12932800</v>
      </c>
    </row>
    <row r="87" spans="1:11" ht="82.5" customHeight="1">
      <c r="A87" s="152" t="s">
        <v>176</v>
      </c>
      <c r="B87" s="59" t="s">
        <v>175</v>
      </c>
      <c r="C87" s="200">
        <v>0</v>
      </c>
      <c r="D87" s="201">
        <v>396497400</v>
      </c>
      <c r="E87" s="202">
        <v>0</v>
      </c>
      <c r="F87" s="220"/>
      <c r="G87" s="221"/>
      <c r="H87" s="222"/>
      <c r="I87" s="220">
        <f t="shared" si="102"/>
        <v>0</v>
      </c>
      <c r="J87" s="221">
        <f t="shared" si="103"/>
        <v>396497400</v>
      </c>
      <c r="K87" s="222">
        <f t="shared" si="104"/>
        <v>0</v>
      </c>
    </row>
    <row r="88" spans="1:11" s="20" customFormat="1" ht="55.5" customHeight="1">
      <c r="A88" s="159" t="s">
        <v>159</v>
      </c>
      <c r="B88" s="158" t="s">
        <v>160</v>
      </c>
      <c r="C88" s="200">
        <v>125999400</v>
      </c>
      <c r="D88" s="201">
        <v>115127100</v>
      </c>
      <c r="E88" s="202">
        <v>80240400</v>
      </c>
      <c r="F88" s="220"/>
      <c r="G88" s="221"/>
      <c r="H88" s="222"/>
      <c r="I88" s="220">
        <f t="shared" si="102"/>
        <v>125999400</v>
      </c>
      <c r="J88" s="221">
        <f t="shared" si="103"/>
        <v>115127100</v>
      </c>
      <c r="K88" s="222">
        <f t="shared" si="104"/>
        <v>80240400</v>
      </c>
    </row>
    <row r="89" spans="1:11" s="20" customFormat="1" ht="90" customHeight="1">
      <c r="A89" s="152" t="s">
        <v>390</v>
      </c>
      <c r="B89" s="153" t="s">
        <v>394</v>
      </c>
      <c r="C89" s="235">
        <v>0</v>
      </c>
      <c r="D89" s="236">
        <v>0</v>
      </c>
      <c r="E89" s="237">
        <v>96264400</v>
      </c>
      <c r="F89" s="220"/>
      <c r="G89" s="221"/>
      <c r="H89" s="222"/>
      <c r="I89" s="220">
        <f t="shared" ref="I89" si="105">C89+F89</f>
        <v>0</v>
      </c>
      <c r="J89" s="221">
        <f t="shared" ref="J89" si="106">D89+G89</f>
        <v>0</v>
      </c>
      <c r="K89" s="222">
        <f t="shared" ref="K89" si="107">E89+H89</f>
        <v>96264400</v>
      </c>
    </row>
    <row r="90" spans="1:11" s="20" customFormat="1" ht="70.5" customHeight="1">
      <c r="A90" s="152" t="s">
        <v>342</v>
      </c>
      <c r="B90" s="59" t="s">
        <v>147</v>
      </c>
      <c r="C90" s="200">
        <v>54900000</v>
      </c>
      <c r="D90" s="201">
        <v>54900000</v>
      </c>
      <c r="E90" s="202">
        <v>54900000</v>
      </c>
      <c r="F90" s="220"/>
      <c r="G90" s="221"/>
      <c r="H90" s="222"/>
      <c r="I90" s="220">
        <f t="shared" si="102"/>
        <v>54900000</v>
      </c>
      <c r="J90" s="221">
        <f t="shared" si="103"/>
        <v>54900000</v>
      </c>
      <c r="K90" s="222">
        <f t="shared" si="104"/>
        <v>54900000</v>
      </c>
    </row>
    <row r="91" spans="1:11" s="20" customFormat="1" ht="60.75" customHeight="1">
      <c r="A91" s="152" t="s">
        <v>399</v>
      </c>
      <c r="B91" s="59" t="s">
        <v>198</v>
      </c>
      <c r="C91" s="235">
        <v>46120800</v>
      </c>
      <c r="D91" s="236">
        <v>46121100</v>
      </c>
      <c r="E91" s="237">
        <v>46114100</v>
      </c>
      <c r="F91" s="220"/>
      <c r="G91" s="221"/>
      <c r="H91" s="222"/>
      <c r="I91" s="220">
        <f t="shared" si="102"/>
        <v>46120800</v>
      </c>
      <c r="J91" s="221">
        <f t="shared" si="103"/>
        <v>46121100</v>
      </c>
      <c r="K91" s="222">
        <f t="shared" si="104"/>
        <v>46114100</v>
      </c>
    </row>
    <row r="92" spans="1:11" s="20" customFormat="1" ht="30.75" customHeight="1">
      <c r="A92" s="152" t="s">
        <v>274</v>
      </c>
      <c r="B92" s="59" t="s">
        <v>200</v>
      </c>
      <c r="C92" s="235">
        <v>20934600</v>
      </c>
      <c r="D92" s="236">
        <v>21015300</v>
      </c>
      <c r="E92" s="237">
        <v>20929900</v>
      </c>
      <c r="F92" s="220"/>
      <c r="G92" s="221"/>
      <c r="H92" s="222"/>
      <c r="I92" s="220">
        <f t="shared" si="102"/>
        <v>20934600</v>
      </c>
      <c r="J92" s="221">
        <f t="shared" si="103"/>
        <v>21015300</v>
      </c>
      <c r="K92" s="222">
        <f t="shared" si="104"/>
        <v>20929900</v>
      </c>
    </row>
    <row r="93" spans="1:11" s="20" customFormat="1" ht="44.25" customHeight="1">
      <c r="A93" s="152" t="s">
        <v>403</v>
      </c>
      <c r="B93" s="153" t="s">
        <v>361</v>
      </c>
      <c r="C93" s="235">
        <v>0</v>
      </c>
      <c r="D93" s="236">
        <v>0</v>
      </c>
      <c r="E93" s="237">
        <v>22272800</v>
      </c>
      <c r="F93" s="220"/>
      <c r="G93" s="221"/>
      <c r="H93" s="222"/>
      <c r="I93" s="220">
        <f t="shared" si="102"/>
        <v>0</v>
      </c>
      <c r="J93" s="221">
        <f t="shared" si="103"/>
        <v>0</v>
      </c>
      <c r="K93" s="222">
        <f t="shared" si="104"/>
        <v>22272800</v>
      </c>
    </row>
    <row r="94" spans="1:11" s="20" customFormat="1" ht="56.25" customHeight="1">
      <c r="A94" s="152" t="s">
        <v>299</v>
      </c>
      <c r="B94" s="59" t="s">
        <v>199</v>
      </c>
      <c r="C94" s="235">
        <v>14417300</v>
      </c>
      <c r="D94" s="236">
        <v>15581600</v>
      </c>
      <c r="E94" s="237">
        <v>7297400</v>
      </c>
      <c r="F94" s="220"/>
      <c r="G94" s="221"/>
      <c r="H94" s="222"/>
      <c r="I94" s="220">
        <f t="shared" si="102"/>
        <v>14417300</v>
      </c>
      <c r="J94" s="221">
        <f t="shared" si="103"/>
        <v>15581600</v>
      </c>
      <c r="K94" s="222">
        <f t="shared" si="104"/>
        <v>7297400</v>
      </c>
    </row>
    <row r="95" spans="1:11" s="20" customFormat="1" ht="33" customHeight="1">
      <c r="A95" s="152" t="s">
        <v>206</v>
      </c>
      <c r="B95" s="153" t="s">
        <v>205</v>
      </c>
      <c r="C95" s="235">
        <v>198893000</v>
      </c>
      <c r="D95" s="236">
        <v>0</v>
      </c>
      <c r="E95" s="237">
        <v>0</v>
      </c>
      <c r="F95" s="220"/>
      <c r="G95" s="221"/>
      <c r="H95" s="222"/>
      <c r="I95" s="220">
        <f t="shared" si="102"/>
        <v>198893000</v>
      </c>
      <c r="J95" s="221">
        <f t="shared" si="103"/>
        <v>0</v>
      </c>
      <c r="K95" s="222">
        <f t="shared" si="104"/>
        <v>0</v>
      </c>
    </row>
    <row r="96" spans="1:11" s="20" customFormat="1" ht="30" customHeight="1">
      <c r="A96" s="152" t="s">
        <v>155</v>
      </c>
      <c r="B96" s="153" t="s">
        <v>156</v>
      </c>
      <c r="C96" s="200">
        <v>36332100</v>
      </c>
      <c r="D96" s="201">
        <v>36223500</v>
      </c>
      <c r="E96" s="202">
        <v>36223500</v>
      </c>
      <c r="F96" s="220"/>
      <c r="G96" s="221"/>
      <c r="H96" s="222"/>
      <c r="I96" s="220">
        <f t="shared" si="102"/>
        <v>36332100</v>
      </c>
      <c r="J96" s="221">
        <f t="shared" si="103"/>
        <v>36223500</v>
      </c>
      <c r="K96" s="222">
        <f t="shared" si="104"/>
        <v>36223500</v>
      </c>
    </row>
    <row r="97" spans="1:11" s="20" customFormat="1" ht="42.75" customHeight="1">
      <c r="A97" s="159" t="s">
        <v>144</v>
      </c>
      <c r="B97" s="161" t="s">
        <v>145</v>
      </c>
      <c r="C97" s="200">
        <v>9117500</v>
      </c>
      <c r="D97" s="201">
        <v>8761700</v>
      </c>
      <c r="E97" s="202">
        <v>9111200</v>
      </c>
      <c r="F97" s="220"/>
      <c r="G97" s="221"/>
      <c r="H97" s="222"/>
      <c r="I97" s="220">
        <f t="shared" si="102"/>
        <v>9117500</v>
      </c>
      <c r="J97" s="221">
        <f t="shared" si="103"/>
        <v>8761700</v>
      </c>
      <c r="K97" s="222">
        <f t="shared" si="104"/>
        <v>9111200</v>
      </c>
    </row>
    <row r="98" spans="1:11" s="20" customFormat="1" ht="45.75" customHeight="1">
      <c r="A98" s="152" t="s">
        <v>398</v>
      </c>
      <c r="B98" s="163" t="s">
        <v>210</v>
      </c>
      <c r="C98" s="235">
        <v>152648100</v>
      </c>
      <c r="D98" s="236">
        <v>93163100</v>
      </c>
      <c r="E98" s="237">
        <v>153240300</v>
      </c>
      <c r="F98" s="220"/>
      <c r="G98" s="221"/>
      <c r="H98" s="222"/>
      <c r="I98" s="220">
        <f t="shared" si="102"/>
        <v>152648100</v>
      </c>
      <c r="J98" s="221">
        <f t="shared" si="103"/>
        <v>93163100</v>
      </c>
      <c r="K98" s="222">
        <f t="shared" si="104"/>
        <v>153240300</v>
      </c>
    </row>
    <row r="99" spans="1:11" s="20" customFormat="1" ht="44.25" customHeight="1">
      <c r="A99" s="152" t="s">
        <v>355</v>
      </c>
      <c r="B99" s="59" t="s">
        <v>146</v>
      </c>
      <c r="C99" s="200">
        <v>5021200</v>
      </c>
      <c r="D99" s="201">
        <v>7202900</v>
      </c>
      <c r="E99" s="202">
        <v>7204900</v>
      </c>
      <c r="F99" s="220"/>
      <c r="G99" s="221"/>
      <c r="H99" s="222"/>
      <c r="I99" s="220">
        <f t="shared" si="102"/>
        <v>5021200</v>
      </c>
      <c r="J99" s="221">
        <f t="shared" si="103"/>
        <v>7202900</v>
      </c>
      <c r="K99" s="222">
        <f t="shared" si="104"/>
        <v>7204900</v>
      </c>
    </row>
    <row r="100" spans="1:11" s="20" customFormat="1" ht="43.5" customHeight="1">
      <c r="A100" s="152" t="s">
        <v>142</v>
      </c>
      <c r="B100" s="59" t="s">
        <v>143</v>
      </c>
      <c r="C100" s="235">
        <v>8829600</v>
      </c>
      <c r="D100" s="236">
        <v>13713700</v>
      </c>
      <c r="E100" s="237">
        <v>14625200</v>
      </c>
      <c r="F100" s="220"/>
      <c r="G100" s="221"/>
      <c r="H100" s="222"/>
      <c r="I100" s="220">
        <f t="shared" si="102"/>
        <v>8829600</v>
      </c>
      <c r="J100" s="221">
        <f t="shared" si="103"/>
        <v>13713700</v>
      </c>
      <c r="K100" s="222">
        <f t="shared" si="104"/>
        <v>14625200</v>
      </c>
    </row>
    <row r="101" spans="1:11" s="20" customFormat="1" ht="43.5" customHeight="1">
      <c r="A101" s="159" t="s">
        <v>212</v>
      </c>
      <c r="B101" s="158" t="s">
        <v>213</v>
      </c>
      <c r="C101" s="200">
        <v>0</v>
      </c>
      <c r="D101" s="201">
        <v>111707200</v>
      </c>
      <c r="E101" s="202">
        <v>108046700</v>
      </c>
      <c r="F101" s="220"/>
      <c r="G101" s="221"/>
      <c r="H101" s="222"/>
      <c r="I101" s="220">
        <f t="shared" si="102"/>
        <v>0</v>
      </c>
      <c r="J101" s="221">
        <f t="shared" si="103"/>
        <v>111707200</v>
      </c>
      <c r="K101" s="222">
        <f t="shared" si="104"/>
        <v>108046700</v>
      </c>
    </row>
    <row r="102" spans="1:11" s="20" customFormat="1" ht="59.25" customHeight="1">
      <c r="A102" s="152" t="s">
        <v>152</v>
      </c>
      <c r="B102" s="59" t="s">
        <v>153</v>
      </c>
      <c r="C102" s="235">
        <v>551327000</v>
      </c>
      <c r="D102" s="236">
        <v>0</v>
      </c>
      <c r="E102" s="237">
        <v>0</v>
      </c>
      <c r="F102" s="220"/>
      <c r="G102" s="221"/>
      <c r="H102" s="222"/>
      <c r="I102" s="220">
        <f t="shared" si="102"/>
        <v>551327000</v>
      </c>
      <c r="J102" s="221">
        <f t="shared" si="103"/>
        <v>0</v>
      </c>
      <c r="K102" s="222">
        <f t="shared" si="104"/>
        <v>0</v>
      </c>
    </row>
    <row r="103" spans="1:11" s="20" customFormat="1" ht="30" customHeight="1">
      <c r="A103" s="152" t="s">
        <v>157</v>
      </c>
      <c r="B103" s="59" t="s">
        <v>158</v>
      </c>
      <c r="C103" s="200">
        <v>522828700</v>
      </c>
      <c r="D103" s="201">
        <v>704777500</v>
      </c>
      <c r="E103" s="202">
        <v>715236200</v>
      </c>
      <c r="F103" s="220"/>
      <c r="G103" s="221"/>
      <c r="H103" s="222"/>
      <c r="I103" s="220">
        <f t="shared" si="102"/>
        <v>522828700</v>
      </c>
      <c r="J103" s="221">
        <f t="shared" si="103"/>
        <v>704777500</v>
      </c>
      <c r="K103" s="222">
        <f t="shared" si="104"/>
        <v>715236200</v>
      </c>
    </row>
    <row r="104" spans="1:11" s="20" customFormat="1" ht="102.75" customHeight="1">
      <c r="A104" s="152" t="s">
        <v>386</v>
      </c>
      <c r="B104" s="153" t="s">
        <v>385</v>
      </c>
      <c r="C104" s="235">
        <v>1209300</v>
      </c>
      <c r="D104" s="236">
        <v>1209300</v>
      </c>
      <c r="E104" s="237">
        <v>1209300</v>
      </c>
      <c r="F104" s="220"/>
      <c r="G104" s="221"/>
      <c r="H104" s="222"/>
      <c r="I104" s="220">
        <f t="shared" ref="I104" si="108">C104+F104</f>
        <v>1209300</v>
      </c>
      <c r="J104" s="221">
        <f t="shared" ref="J104" si="109">D104+G104</f>
        <v>1209300</v>
      </c>
      <c r="K104" s="222">
        <f t="shared" ref="K104" si="110">E104+H104</f>
        <v>1209300</v>
      </c>
    </row>
    <row r="105" spans="1:11" s="20" customFormat="1" ht="58.5" customHeight="1">
      <c r="A105" s="152" t="s">
        <v>335</v>
      </c>
      <c r="B105" s="59" t="s">
        <v>310</v>
      </c>
      <c r="C105" s="200">
        <v>202143900</v>
      </c>
      <c r="D105" s="201">
        <v>0</v>
      </c>
      <c r="E105" s="202">
        <v>0</v>
      </c>
      <c r="F105" s="220"/>
      <c r="G105" s="221"/>
      <c r="H105" s="222"/>
      <c r="I105" s="220">
        <f t="shared" si="102"/>
        <v>202143900</v>
      </c>
      <c r="J105" s="221">
        <f t="shared" si="103"/>
        <v>0</v>
      </c>
      <c r="K105" s="222">
        <f t="shared" si="104"/>
        <v>0</v>
      </c>
    </row>
    <row r="106" spans="1:11" s="20" customFormat="1" ht="67.5" customHeight="1">
      <c r="A106" s="152" t="s">
        <v>300</v>
      </c>
      <c r="B106" s="59" t="s">
        <v>241</v>
      </c>
      <c r="C106" s="235">
        <v>7200000</v>
      </c>
      <c r="D106" s="236">
        <v>0</v>
      </c>
      <c r="E106" s="237">
        <v>11700000</v>
      </c>
      <c r="F106" s="220"/>
      <c r="G106" s="221"/>
      <c r="H106" s="222"/>
      <c r="I106" s="220">
        <f t="shared" si="102"/>
        <v>7200000</v>
      </c>
      <c r="J106" s="221">
        <f t="shared" si="103"/>
        <v>0</v>
      </c>
      <c r="K106" s="222">
        <f t="shared" si="104"/>
        <v>11700000</v>
      </c>
    </row>
    <row r="107" spans="1:11" s="20" customFormat="1" ht="30" customHeight="1">
      <c r="A107" s="152" t="s">
        <v>303</v>
      </c>
      <c r="B107" s="153" t="s">
        <v>304</v>
      </c>
      <c r="C107" s="235">
        <v>19600000</v>
      </c>
      <c r="D107" s="236">
        <v>4900000</v>
      </c>
      <c r="E107" s="237">
        <v>4900000</v>
      </c>
      <c r="F107" s="220"/>
      <c r="G107" s="221"/>
      <c r="H107" s="222"/>
      <c r="I107" s="220">
        <f t="shared" si="102"/>
        <v>19600000</v>
      </c>
      <c r="J107" s="221">
        <f t="shared" si="103"/>
        <v>4900000</v>
      </c>
      <c r="K107" s="222">
        <f t="shared" si="104"/>
        <v>4900000</v>
      </c>
    </row>
    <row r="108" spans="1:11" s="20" customFormat="1" ht="68.25" customHeight="1">
      <c r="A108" s="152" t="s">
        <v>343</v>
      </c>
      <c r="B108" s="153" t="s">
        <v>240</v>
      </c>
      <c r="C108" s="200">
        <v>11469500</v>
      </c>
      <c r="D108" s="201">
        <v>720000</v>
      </c>
      <c r="E108" s="202">
        <v>915000</v>
      </c>
      <c r="F108" s="220"/>
      <c r="G108" s="221"/>
      <c r="H108" s="222"/>
      <c r="I108" s="220">
        <f t="shared" si="102"/>
        <v>11469500</v>
      </c>
      <c r="J108" s="221">
        <f t="shared" si="103"/>
        <v>720000</v>
      </c>
      <c r="K108" s="222">
        <f t="shared" si="104"/>
        <v>915000</v>
      </c>
    </row>
    <row r="109" spans="1:11" s="20" customFormat="1" ht="28.5" customHeight="1">
      <c r="A109" s="152" t="s">
        <v>353</v>
      </c>
      <c r="B109" s="153" t="s">
        <v>354</v>
      </c>
      <c r="C109" s="235">
        <v>1812252000</v>
      </c>
      <c r="D109" s="236">
        <v>1783268400</v>
      </c>
      <c r="E109" s="237">
        <v>1799898600</v>
      </c>
      <c r="F109" s="220"/>
      <c r="G109" s="221"/>
      <c r="H109" s="222"/>
      <c r="I109" s="220">
        <f t="shared" si="102"/>
        <v>1812252000</v>
      </c>
      <c r="J109" s="221">
        <f t="shared" si="103"/>
        <v>1783268400</v>
      </c>
      <c r="K109" s="222">
        <f t="shared" si="104"/>
        <v>1799898600</v>
      </c>
    </row>
    <row r="110" spans="1:11" s="20" customFormat="1" ht="57.75" customHeight="1">
      <c r="A110" s="152" t="s">
        <v>362</v>
      </c>
      <c r="B110" s="153" t="s">
        <v>363</v>
      </c>
      <c r="C110" s="235">
        <v>589929500</v>
      </c>
      <c r="D110" s="236">
        <v>607403500</v>
      </c>
      <c r="E110" s="237">
        <v>620316900</v>
      </c>
      <c r="F110" s="220"/>
      <c r="G110" s="221"/>
      <c r="H110" s="222"/>
      <c r="I110" s="220">
        <f t="shared" si="102"/>
        <v>589929500</v>
      </c>
      <c r="J110" s="221">
        <f t="shared" si="103"/>
        <v>607403500</v>
      </c>
      <c r="K110" s="222">
        <f t="shared" si="104"/>
        <v>620316900</v>
      </c>
    </row>
    <row r="111" spans="1:11" s="20" customFormat="1" ht="63" customHeight="1">
      <c r="A111" s="152" t="s">
        <v>396</v>
      </c>
      <c r="B111" s="153" t="s">
        <v>397</v>
      </c>
      <c r="C111" s="235">
        <v>1115236300</v>
      </c>
      <c r="D111" s="236">
        <v>1115236300</v>
      </c>
      <c r="E111" s="237">
        <v>1115236300</v>
      </c>
      <c r="F111" s="220"/>
      <c r="G111" s="221"/>
      <c r="H111" s="222"/>
      <c r="I111" s="220">
        <f t="shared" ref="I111" si="111">C111+F111</f>
        <v>1115236300</v>
      </c>
      <c r="J111" s="221">
        <f t="shared" ref="J111" si="112">D111+G111</f>
        <v>1115236300</v>
      </c>
      <c r="K111" s="222">
        <f t="shared" ref="K111" si="113">E111+H111</f>
        <v>1115236300</v>
      </c>
    </row>
    <row r="112" spans="1:11" s="20" customFormat="1" ht="66" customHeight="1">
      <c r="A112" s="152" t="s">
        <v>105</v>
      </c>
      <c r="B112" s="153" t="s">
        <v>106</v>
      </c>
      <c r="C112" s="200">
        <v>65386300</v>
      </c>
      <c r="D112" s="201">
        <v>63637700</v>
      </c>
      <c r="E112" s="202">
        <v>63637700</v>
      </c>
      <c r="F112" s="220"/>
      <c r="G112" s="221"/>
      <c r="H112" s="222"/>
      <c r="I112" s="220">
        <f t="shared" si="102"/>
        <v>65386300</v>
      </c>
      <c r="J112" s="221">
        <f t="shared" si="103"/>
        <v>63637700</v>
      </c>
      <c r="K112" s="222">
        <f t="shared" si="104"/>
        <v>63637700</v>
      </c>
    </row>
    <row r="113" spans="1:11" s="20" customFormat="1" ht="59.25" customHeight="1">
      <c r="A113" s="152" t="s">
        <v>364</v>
      </c>
      <c r="B113" s="153" t="s">
        <v>365</v>
      </c>
      <c r="C113" s="235">
        <v>208970900</v>
      </c>
      <c r="D113" s="236">
        <v>208970900</v>
      </c>
      <c r="E113" s="237">
        <v>208970900</v>
      </c>
      <c r="F113" s="220"/>
      <c r="G113" s="221"/>
      <c r="H113" s="222"/>
      <c r="I113" s="220">
        <f t="shared" si="102"/>
        <v>208970900</v>
      </c>
      <c r="J113" s="221">
        <f t="shared" si="103"/>
        <v>208970900</v>
      </c>
      <c r="K113" s="222">
        <f t="shared" si="104"/>
        <v>208970900</v>
      </c>
    </row>
    <row r="114" spans="1:11" s="20" customFormat="1" ht="69.75" customHeight="1">
      <c r="A114" s="152" t="s">
        <v>238</v>
      </c>
      <c r="B114" s="153" t="s">
        <v>239</v>
      </c>
      <c r="C114" s="200">
        <v>6299500</v>
      </c>
      <c r="D114" s="201">
        <v>0</v>
      </c>
      <c r="E114" s="202">
        <v>0</v>
      </c>
      <c r="F114" s="220"/>
      <c r="G114" s="221"/>
      <c r="H114" s="222"/>
      <c r="I114" s="220">
        <f t="shared" si="102"/>
        <v>6299500</v>
      </c>
      <c r="J114" s="221">
        <f t="shared" si="103"/>
        <v>0</v>
      </c>
      <c r="K114" s="222">
        <f t="shared" si="104"/>
        <v>0</v>
      </c>
    </row>
    <row r="115" spans="1:11" ht="30" customHeight="1">
      <c r="A115" s="152" t="s">
        <v>366</v>
      </c>
      <c r="B115" s="59" t="s">
        <v>367</v>
      </c>
      <c r="C115" s="200">
        <v>0</v>
      </c>
      <c r="D115" s="201">
        <v>0</v>
      </c>
      <c r="E115" s="202">
        <v>58800000</v>
      </c>
      <c r="F115" s="220"/>
      <c r="G115" s="221"/>
      <c r="H115" s="222"/>
      <c r="I115" s="220">
        <f t="shared" si="102"/>
        <v>0</v>
      </c>
      <c r="J115" s="221">
        <f t="shared" si="103"/>
        <v>0</v>
      </c>
      <c r="K115" s="222">
        <f t="shared" si="104"/>
        <v>58800000</v>
      </c>
    </row>
    <row r="116" spans="1:11" ht="44.25" customHeight="1">
      <c r="A116" s="152" t="s">
        <v>97</v>
      </c>
      <c r="B116" s="59" t="s">
        <v>107</v>
      </c>
      <c r="C116" s="200">
        <v>13568000</v>
      </c>
      <c r="D116" s="201">
        <v>13675100</v>
      </c>
      <c r="E116" s="202">
        <v>13171600</v>
      </c>
      <c r="F116" s="220"/>
      <c r="G116" s="221"/>
      <c r="H116" s="222"/>
      <c r="I116" s="220">
        <f t="shared" si="102"/>
        <v>13568000</v>
      </c>
      <c r="J116" s="221">
        <f t="shared" si="103"/>
        <v>13675100</v>
      </c>
      <c r="K116" s="222">
        <f t="shared" si="104"/>
        <v>13171600</v>
      </c>
    </row>
    <row r="117" spans="1:11" ht="58.5" customHeight="1">
      <c r="A117" s="152" t="s">
        <v>377</v>
      </c>
      <c r="B117" s="59" t="s">
        <v>224</v>
      </c>
      <c r="C117" s="200">
        <v>7698700</v>
      </c>
      <c r="D117" s="201">
        <v>6809500</v>
      </c>
      <c r="E117" s="202">
        <v>6723300</v>
      </c>
      <c r="F117" s="220"/>
      <c r="G117" s="221"/>
      <c r="H117" s="222"/>
      <c r="I117" s="220">
        <f t="shared" si="102"/>
        <v>7698700</v>
      </c>
      <c r="J117" s="221">
        <f t="shared" si="103"/>
        <v>6809500</v>
      </c>
      <c r="K117" s="222">
        <f t="shared" si="104"/>
        <v>6723300</v>
      </c>
    </row>
    <row r="118" spans="1:11" ht="44.25" customHeight="1">
      <c r="A118" s="159" t="s">
        <v>221</v>
      </c>
      <c r="B118" s="162" t="s">
        <v>222</v>
      </c>
      <c r="C118" s="200">
        <v>17524100</v>
      </c>
      <c r="D118" s="201">
        <v>15803500</v>
      </c>
      <c r="E118" s="202">
        <v>15803500</v>
      </c>
      <c r="F118" s="220"/>
      <c r="G118" s="221"/>
      <c r="H118" s="222"/>
      <c r="I118" s="220">
        <f t="shared" si="102"/>
        <v>17524100</v>
      </c>
      <c r="J118" s="221">
        <f t="shared" si="103"/>
        <v>15803500</v>
      </c>
      <c r="K118" s="222">
        <f t="shared" si="104"/>
        <v>15803500</v>
      </c>
    </row>
    <row r="119" spans="1:11" ht="30.75" customHeight="1">
      <c r="A119" s="159" t="s">
        <v>108</v>
      </c>
      <c r="B119" s="161" t="s">
        <v>285</v>
      </c>
      <c r="C119" s="200">
        <v>12150000</v>
      </c>
      <c r="D119" s="201">
        <v>12150000</v>
      </c>
      <c r="E119" s="202">
        <v>10125000</v>
      </c>
      <c r="F119" s="220"/>
      <c r="G119" s="221"/>
      <c r="H119" s="222"/>
      <c r="I119" s="220">
        <f t="shared" si="102"/>
        <v>12150000</v>
      </c>
      <c r="J119" s="221">
        <f t="shared" si="103"/>
        <v>12150000</v>
      </c>
      <c r="K119" s="222">
        <f t="shared" si="104"/>
        <v>10125000</v>
      </c>
    </row>
    <row r="120" spans="1:11" s="20" customFormat="1" ht="30" customHeight="1">
      <c r="A120" s="152" t="s">
        <v>273</v>
      </c>
      <c r="B120" s="153" t="s">
        <v>249</v>
      </c>
      <c r="C120" s="235">
        <v>8331600</v>
      </c>
      <c r="D120" s="236">
        <v>7486000</v>
      </c>
      <c r="E120" s="237">
        <v>8563900</v>
      </c>
      <c r="F120" s="220"/>
      <c r="G120" s="221"/>
      <c r="H120" s="222"/>
      <c r="I120" s="220">
        <f t="shared" si="102"/>
        <v>8331600</v>
      </c>
      <c r="J120" s="221">
        <f t="shared" si="103"/>
        <v>7486000</v>
      </c>
      <c r="K120" s="222">
        <f t="shared" si="104"/>
        <v>8563900</v>
      </c>
    </row>
    <row r="121" spans="1:11" s="20" customFormat="1" ht="63" customHeight="1">
      <c r="A121" s="152" t="s">
        <v>391</v>
      </c>
      <c r="B121" s="153" t="s">
        <v>395</v>
      </c>
      <c r="C121" s="235">
        <v>10804500</v>
      </c>
      <c r="D121" s="236">
        <v>0</v>
      </c>
      <c r="E121" s="237">
        <v>0</v>
      </c>
      <c r="F121" s="220"/>
      <c r="G121" s="221"/>
      <c r="H121" s="222"/>
      <c r="I121" s="220">
        <f t="shared" ref="I121" si="114">C121+F121</f>
        <v>10804500</v>
      </c>
      <c r="J121" s="221">
        <f t="shared" ref="J121" si="115">D121+G121</f>
        <v>0</v>
      </c>
      <c r="K121" s="222">
        <f t="shared" ref="K121" si="116">E121+H121</f>
        <v>0</v>
      </c>
    </row>
    <row r="122" spans="1:11" ht="43.5" customHeight="1">
      <c r="A122" s="152" t="s">
        <v>307</v>
      </c>
      <c r="B122" s="59" t="s">
        <v>306</v>
      </c>
      <c r="C122" s="200">
        <v>13590300</v>
      </c>
      <c r="D122" s="201">
        <v>0</v>
      </c>
      <c r="E122" s="202">
        <v>0</v>
      </c>
      <c r="F122" s="220"/>
      <c r="G122" s="221"/>
      <c r="H122" s="222"/>
      <c r="I122" s="220">
        <f t="shared" si="102"/>
        <v>13590300</v>
      </c>
      <c r="J122" s="221">
        <f t="shared" si="103"/>
        <v>0</v>
      </c>
      <c r="K122" s="222">
        <f t="shared" si="104"/>
        <v>0</v>
      </c>
    </row>
    <row r="123" spans="1:11" ht="31.5" customHeight="1">
      <c r="A123" s="152" t="s">
        <v>215</v>
      </c>
      <c r="B123" s="59" t="s">
        <v>216</v>
      </c>
      <c r="C123" s="200">
        <v>95053800</v>
      </c>
      <c r="D123" s="201">
        <v>39831900</v>
      </c>
      <c r="E123" s="202">
        <v>36414900</v>
      </c>
      <c r="F123" s="220"/>
      <c r="G123" s="221"/>
      <c r="H123" s="222"/>
      <c r="I123" s="220">
        <f t="shared" si="102"/>
        <v>95053800</v>
      </c>
      <c r="J123" s="221">
        <f t="shared" si="103"/>
        <v>39831900</v>
      </c>
      <c r="K123" s="222">
        <f t="shared" si="104"/>
        <v>36414900</v>
      </c>
    </row>
    <row r="124" spans="1:11" s="20" customFormat="1" ht="41.25" customHeight="1">
      <c r="A124" s="152" t="s">
        <v>404</v>
      </c>
      <c r="B124" s="153" t="s">
        <v>407</v>
      </c>
      <c r="C124" s="235">
        <v>68624700</v>
      </c>
      <c r="D124" s="236">
        <v>68203900</v>
      </c>
      <c r="E124" s="237">
        <v>68832600</v>
      </c>
      <c r="F124" s="220"/>
      <c r="G124" s="221"/>
      <c r="H124" s="222"/>
      <c r="I124" s="220">
        <f t="shared" si="102"/>
        <v>68624700</v>
      </c>
      <c r="J124" s="221">
        <f t="shared" si="103"/>
        <v>68203900</v>
      </c>
      <c r="K124" s="222">
        <f t="shared" si="104"/>
        <v>68832600</v>
      </c>
    </row>
    <row r="125" spans="1:11" s="22" customFormat="1" ht="42" customHeight="1">
      <c r="A125" s="17" t="s">
        <v>247</v>
      </c>
      <c r="B125" s="59" t="s">
        <v>248</v>
      </c>
      <c r="C125" s="235">
        <v>92801200</v>
      </c>
      <c r="D125" s="236">
        <v>92267800</v>
      </c>
      <c r="E125" s="237">
        <v>92265000</v>
      </c>
      <c r="F125" s="220"/>
      <c r="G125" s="221"/>
      <c r="H125" s="222"/>
      <c r="I125" s="235">
        <f t="shared" si="102"/>
        <v>92801200</v>
      </c>
      <c r="J125" s="236">
        <f t="shared" si="103"/>
        <v>92267800</v>
      </c>
      <c r="K125" s="237">
        <f t="shared" si="104"/>
        <v>92265000</v>
      </c>
    </row>
    <row r="126" spans="1:11" ht="29.25" customHeight="1">
      <c r="A126" s="159" t="s">
        <v>368</v>
      </c>
      <c r="B126" s="158" t="s">
        <v>369</v>
      </c>
      <c r="C126" s="200">
        <v>5040200</v>
      </c>
      <c r="D126" s="201">
        <v>3802400</v>
      </c>
      <c r="E126" s="202">
        <v>0</v>
      </c>
      <c r="F126" s="220"/>
      <c r="G126" s="221"/>
      <c r="H126" s="222"/>
      <c r="I126" s="220">
        <f t="shared" si="102"/>
        <v>5040200</v>
      </c>
      <c r="J126" s="221">
        <f t="shared" si="103"/>
        <v>3802400</v>
      </c>
      <c r="K126" s="222">
        <f t="shared" si="104"/>
        <v>0</v>
      </c>
    </row>
    <row r="127" spans="1:11" ht="31.5" customHeight="1">
      <c r="A127" s="159" t="s">
        <v>370</v>
      </c>
      <c r="B127" s="158" t="s">
        <v>371</v>
      </c>
      <c r="C127" s="200">
        <v>0</v>
      </c>
      <c r="D127" s="201">
        <v>0</v>
      </c>
      <c r="E127" s="202">
        <v>22009100</v>
      </c>
      <c r="F127" s="220"/>
      <c r="G127" s="221"/>
      <c r="H127" s="222"/>
      <c r="I127" s="220">
        <f t="shared" si="102"/>
        <v>0</v>
      </c>
      <c r="J127" s="221">
        <f t="shared" si="103"/>
        <v>0</v>
      </c>
      <c r="K127" s="222">
        <f t="shared" si="104"/>
        <v>22009100</v>
      </c>
    </row>
    <row r="128" spans="1:11" ht="44.25" customHeight="1">
      <c r="A128" s="152" t="s">
        <v>226</v>
      </c>
      <c r="B128" s="158" t="s">
        <v>227</v>
      </c>
      <c r="C128" s="200">
        <v>1600600</v>
      </c>
      <c r="D128" s="201">
        <v>0</v>
      </c>
      <c r="E128" s="202">
        <v>0</v>
      </c>
      <c r="F128" s="220"/>
      <c r="G128" s="221"/>
      <c r="H128" s="222"/>
      <c r="I128" s="220">
        <f t="shared" si="102"/>
        <v>1600600</v>
      </c>
      <c r="J128" s="221">
        <f t="shared" si="103"/>
        <v>0</v>
      </c>
      <c r="K128" s="222">
        <f t="shared" si="104"/>
        <v>0</v>
      </c>
    </row>
    <row r="129" spans="1:11" ht="42" customHeight="1">
      <c r="A129" s="152" t="s">
        <v>228</v>
      </c>
      <c r="B129" s="163" t="s">
        <v>229</v>
      </c>
      <c r="C129" s="200">
        <v>16271200</v>
      </c>
      <c r="D129" s="201">
        <v>14387900</v>
      </c>
      <c r="E129" s="202">
        <v>13820100</v>
      </c>
      <c r="F129" s="220"/>
      <c r="G129" s="221"/>
      <c r="H129" s="222"/>
      <c r="I129" s="220">
        <f t="shared" si="102"/>
        <v>16271200</v>
      </c>
      <c r="J129" s="221">
        <f t="shared" si="103"/>
        <v>14387900</v>
      </c>
      <c r="K129" s="222">
        <f t="shared" si="104"/>
        <v>13820100</v>
      </c>
    </row>
    <row r="130" spans="1:11" ht="30" customHeight="1">
      <c r="A130" s="152" t="s">
        <v>218</v>
      </c>
      <c r="B130" s="153" t="s">
        <v>219</v>
      </c>
      <c r="C130" s="200">
        <v>61916400</v>
      </c>
      <c r="D130" s="201">
        <v>53147000</v>
      </c>
      <c r="E130" s="202">
        <v>130229900</v>
      </c>
      <c r="F130" s="220"/>
      <c r="G130" s="221"/>
      <c r="H130" s="222"/>
      <c r="I130" s="220">
        <f t="shared" si="102"/>
        <v>61916400</v>
      </c>
      <c r="J130" s="221">
        <f t="shared" si="103"/>
        <v>53147000</v>
      </c>
      <c r="K130" s="222">
        <f t="shared" si="104"/>
        <v>130229900</v>
      </c>
    </row>
    <row r="131" spans="1:11" ht="45" customHeight="1">
      <c r="A131" s="152" t="s">
        <v>183</v>
      </c>
      <c r="B131" s="59" t="s">
        <v>109</v>
      </c>
      <c r="C131" s="200">
        <v>616775900</v>
      </c>
      <c r="D131" s="201">
        <v>613473700</v>
      </c>
      <c r="E131" s="202">
        <v>0</v>
      </c>
      <c r="F131" s="220"/>
      <c r="G131" s="221"/>
      <c r="H131" s="222"/>
      <c r="I131" s="220">
        <f t="shared" si="102"/>
        <v>616775900</v>
      </c>
      <c r="J131" s="221">
        <f t="shared" si="103"/>
        <v>613473700</v>
      </c>
      <c r="K131" s="222">
        <f t="shared" si="104"/>
        <v>0</v>
      </c>
    </row>
    <row r="132" spans="1:11" s="20" customFormat="1" ht="62.25" customHeight="1">
      <c r="A132" s="164" t="s">
        <v>400</v>
      </c>
      <c r="B132" s="165" t="s">
        <v>179</v>
      </c>
      <c r="C132" s="235">
        <v>98590300</v>
      </c>
      <c r="D132" s="236">
        <v>104526700</v>
      </c>
      <c r="E132" s="237">
        <v>165710800</v>
      </c>
      <c r="F132" s="220"/>
      <c r="G132" s="221"/>
      <c r="H132" s="222"/>
      <c r="I132" s="220">
        <f t="shared" si="102"/>
        <v>98590300</v>
      </c>
      <c r="J132" s="221">
        <f t="shared" si="103"/>
        <v>104526700</v>
      </c>
      <c r="K132" s="222">
        <f t="shared" si="104"/>
        <v>165710800</v>
      </c>
    </row>
    <row r="133" spans="1:11" ht="32.25" customHeight="1">
      <c r="A133" s="152" t="s">
        <v>297</v>
      </c>
      <c r="B133" s="153" t="s">
        <v>138</v>
      </c>
      <c r="C133" s="200">
        <v>78170900</v>
      </c>
      <c r="D133" s="201">
        <v>87126100</v>
      </c>
      <c r="E133" s="202">
        <v>76044400</v>
      </c>
      <c r="F133" s="220"/>
      <c r="G133" s="221"/>
      <c r="H133" s="222"/>
      <c r="I133" s="220">
        <f t="shared" si="102"/>
        <v>78170900</v>
      </c>
      <c r="J133" s="221">
        <f t="shared" si="103"/>
        <v>87126100</v>
      </c>
      <c r="K133" s="222">
        <f t="shared" si="104"/>
        <v>76044400</v>
      </c>
    </row>
    <row r="134" spans="1:11" ht="32.25" customHeight="1">
      <c r="A134" s="152" t="s">
        <v>184</v>
      </c>
      <c r="B134" s="59" t="s">
        <v>110</v>
      </c>
      <c r="C134" s="200">
        <v>315617300</v>
      </c>
      <c r="D134" s="201">
        <v>311104800</v>
      </c>
      <c r="E134" s="202">
        <v>311104800</v>
      </c>
      <c r="F134" s="220"/>
      <c r="G134" s="221"/>
      <c r="H134" s="222"/>
      <c r="I134" s="220">
        <f t="shared" si="102"/>
        <v>315617300</v>
      </c>
      <c r="J134" s="221">
        <f t="shared" si="103"/>
        <v>311104800</v>
      </c>
      <c r="K134" s="222">
        <f t="shared" si="104"/>
        <v>311104800</v>
      </c>
    </row>
    <row r="135" spans="1:11" s="20" customFormat="1" ht="43.5" customHeight="1">
      <c r="A135" s="152" t="s">
        <v>401</v>
      </c>
      <c r="B135" s="59" t="s">
        <v>284</v>
      </c>
      <c r="C135" s="235">
        <v>50388000</v>
      </c>
      <c r="D135" s="236">
        <v>49236000</v>
      </c>
      <c r="E135" s="237">
        <v>9869000</v>
      </c>
      <c r="F135" s="220"/>
      <c r="G135" s="221"/>
      <c r="H135" s="222"/>
      <c r="I135" s="220">
        <f t="shared" si="102"/>
        <v>50388000</v>
      </c>
      <c r="J135" s="221">
        <f t="shared" si="103"/>
        <v>49236000</v>
      </c>
      <c r="K135" s="222">
        <f t="shared" si="104"/>
        <v>9869000</v>
      </c>
    </row>
    <row r="136" spans="1:11" s="20" customFormat="1" ht="33" customHeight="1">
      <c r="A136" s="152" t="s">
        <v>405</v>
      </c>
      <c r="B136" s="59" t="s">
        <v>406</v>
      </c>
      <c r="C136" s="235">
        <v>809936500</v>
      </c>
      <c r="D136" s="236">
        <v>209774000</v>
      </c>
      <c r="E136" s="237">
        <v>16098600</v>
      </c>
      <c r="F136" s="220"/>
      <c r="G136" s="221"/>
      <c r="H136" s="222"/>
      <c r="I136" s="220">
        <f t="shared" si="102"/>
        <v>809936500</v>
      </c>
      <c r="J136" s="221">
        <f t="shared" si="103"/>
        <v>209774000</v>
      </c>
      <c r="K136" s="222">
        <f t="shared" si="104"/>
        <v>16098600</v>
      </c>
    </row>
    <row r="137" spans="1:11" s="20" customFormat="1" ht="57.75" customHeight="1">
      <c r="A137" s="152" t="s">
        <v>339</v>
      </c>
      <c r="B137" s="59" t="s">
        <v>317</v>
      </c>
      <c r="C137" s="200">
        <v>88306600</v>
      </c>
      <c r="D137" s="201">
        <v>88306600</v>
      </c>
      <c r="E137" s="202">
        <v>88306600</v>
      </c>
      <c r="F137" s="220"/>
      <c r="G137" s="221"/>
      <c r="H137" s="222"/>
      <c r="I137" s="220">
        <f t="shared" si="102"/>
        <v>88306600</v>
      </c>
      <c r="J137" s="221">
        <f t="shared" si="103"/>
        <v>88306600</v>
      </c>
      <c r="K137" s="222">
        <f t="shared" si="104"/>
        <v>88306600</v>
      </c>
    </row>
    <row r="138" spans="1:11" s="20" customFormat="1" ht="100.5" customHeight="1">
      <c r="A138" s="152" t="s">
        <v>392</v>
      </c>
      <c r="B138" s="153" t="s">
        <v>393</v>
      </c>
      <c r="C138" s="235">
        <v>10356200</v>
      </c>
      <c r="D138" s="236">
        <v>42472400</v>
      </c>
      <c r="E138" s="237">
        <v>8208700</v>
      </c>
      <c r="F138" s="220"/>
      <c r="G138" s="221"/>
      <c r="H138" s="222"/>
      <c r="I138" s="220">
        <f t="shared" ref="I138" si="117">C138+F138</f>
        <v>10356200</v>
      </c>
      <c r="J138" s="221">
        <f t="shared" ref="J138" si="118">D138+G138</f>
        <v>42472400</v>
      </c>
      <c r="K138" s="222">
        <f t="shared" ref="K138" si="119">E138+H138</f>
        <v>8208700</v>
      </c>
    </row>
    <row r="139" spans="1:11" s="20" customFormat="1" ht="71.25" customHeight="1">
      <c r="A139" s="152" t="s">
        <v>346</v>
      </c>
      <c r="B139" s="59" t="s">
        <v>345</v>
      </c>
      <c r="C139" s="235">
        <v>268445600</v>
      </c>
      <c r="D139" s="236">
        <v>106554400</v>
      </c>
      <c r="E139" s="237">
        <v>0</v>
      </c>
      <c r="F139" s="220"/>
      <c r="G139" s="221"/>
      <c r="H139" s="222"/>
      <c r="I139" s="220">
        <f t="shared" si="102"/>
        <v>268445600</v>
      </c>
      <c r="J139" s="221">
        <f t="shared" si="103"/>
        <v>106554400</v>
      </c>
      <c r="K139" s="222">
        <f t="shared" si="104"/>
        <v>0</v>
      </c>
    </row>
    <row r="140" spans="1:11" s="20" customFormat="1" ht="55.5" customHeight="1">
      <c r="A140" s="152" t="s">
        <v>372</v>
      </c>
      <c r="B140" s="59" t="s">
        <v>373</v>
      </c>
      <c r="C140" s="200">
        <v>702021300</v>
      </c>
      <c r="D140" s="201">
        <v>1712978700</v>
      </c>
      <c r="E140" s="202">
        <v>0</v>
      </c>
      <c r="F140" s="220"/>
      <c r="G140" s="238"/>
      <c r="H140" s="222"/>
      <c r="I140" s="220">
        <f t="shared" si="102"/>
        <v>702021300</v>
      </c>
      <c r="J140" s="221">
        <f t="shared" si="103"/>
        <v>1712978700</v>
      </c>
      <c r="K140" s="222">
        <f t="shared" si="104"/>
        <v>0</v>
      </c>
    </row>
    <row r="141" spans="1:11" s="20" customFormat="1" ht="57" customHeight="1">
      <c r="A141" s="152" t="s">
        <v>374</v>
      </c>
      <c r="B141" s="59" t="s">
        <v>246</v>
      </c>
      <c r="C141" s="200">
        <v>258972500</v>
      </c>
      <c r="D141" s="201">
        <v>284330600</v>
      </c>
      <c r="E141" s="202">
        <v>0</v>
      </c>
      <c r="F141" s="220"/>
      <c r="G141" s="221"/>
      <c r="H141" s="222"/>
      <c r="I141" s="220">
        <f t="shared" si="102"/>
        <v>258972500</v>
      </c>
      <c r="J141" s="221">
        <f t="shared" si="103"/>
        <v>284330600</v>
      </c>
      <c r="K141" s="222">
        <f t="shared" si="104"/>
        <v>0</v>
      </c>
    </row>
    <row r="142" spans="1:11" s="20" customFormat="1" ht="81.75" customHeight="1">
      <c r="A142" s="152" t="s">
        <v>161</v>
      </c>
      <c r="B142" s="59" t="s">
        <v>162</v>
      </c>
      <c r="C142" s="200">
        <v>60580000</v>
      </c>
      <c r="D142" s="201">
        <v>200000000</v>
      </c>
      <c r="E142" s="202">
        <v>0</v>
      </c>
      <c r="F142" s="220"/>
      <c r="G142" s="221"/>
      <c r="H142" s="222"/>
      <c r="I142" s="220">
        <f t="shared" si="102"/>
        <v>60580000</v>
      </c>
      <c r="J142" s="221">
        <f t="shared" si="103"/>
        <v>200000000</v>
      </c>
      <c r="K142" s="222">
        <f t="shared" si="104"/>
        <v>0</v>
      </c>
    </row>
    <row r="143" spans="1:11" s="20" customFormat="1" ht="68.25" customHeight="1">
      <c r="A143" s="152" t="s">
        <v>344</v>
      </c>
      <c r="B143" s="153" t="s">
        <v>180</v>
      </c>
      <c r="C143" s="200">
        <v>561690000</v>
      </c>
      <c r="D143" s="201">
        <v>0</v>
      </c>
      <c r="E143" s="202">
        <v>0</v>
      </c>
      <c r="F143" s="220">
        <v>-58456700</v>
      </c>
      <c r="G143" s="221"/>
      <c r="H143" s="222"/>
      <c r="I143" s="220">
        <f t="shared" si="102"/>
        <v>503233300</v>
      </c>
      <c r="J143" s="221">
        <f t="shared" si="103"/>
        <v>0</v>
      </c>
      <c r="K143" s="222">
        <f t="shared" si="104"/>
        <v>0</v>
      </c>
    </row>
    <row r="144" spans="1:11" s="20" customFormat="1">
      <c r="A144" s="152"/>
      <c r="B144" s="59"/>
      <c r="C144" s="200"/>
      <c r="D144" s="201"/>
      <c r="E144" s="202"/>
      <c r="F144" s="220"/>
      <c r="G144" s="221"/>
      <c r="H144" s="222"/>
      <c r="I144" s="220"/>
      <c r="J144" s="221"/>
      <c r="K144" s="222"/>
    </row>
    <row r="145" spans="1:11" s="20" customFormat="1" ht="21.75" customHeight="1">
      <c r="A145" s="208" t="s">
        <v>76</v>
      </c>
      <c r="B145" s="59" t="s">
        <v>112</v>
      </c>
      <c r="C145" s="200">
        <f>SUM(C146:C168)</f>
        <v>4851483800</v>
      </c>
      <c r="D145" s="201">
        <f t="shared" ref="D145:E145" si="120">SUM(D146:D168)</f>
        <v>4656614100</v>
      </c>
      <c r="E145" s="202">
        <f t="shared" si="120"/>
        <v>4663760800</v>
      </c>
      <c r="F145" s="220">
        <f>SUM(F146:F168)</f>
        <v>0</v>
      </c>
      <c r="G145" s="221">
        <f t="shared" ref="G145:H145" si="121">SUM(G146:G168)</f>
        <v>0</v>
      </c>
      <c r="H145" s="222">
        <f t="shared" si="121"/>
        <v>0</v>
      </c>
      <c r="I145" s="220">
        <f>SUM(I146:I168)</f>
        <v>4851483800</v>
      </c>
      <c r="J145" s="221">
        <f t="shared" ref="J145:K145" si="122">SUM(J146:J168)</f>
        <v>4656614100</v>
      </c>
      <c r="K145" s="222">
        <f t="shared" si="122"/>
        <v>4663760800</v>
      </c>
    </row>
    <row r="146" spans="1:11" ht="42.75" customHeight="1">
      <c r="A146" s="152" t="s">
        <v>85</v>
      </c>
      <c r="B146" s="59" t="s">
        <v>113</v>
      </c>
      <c r="C146" s="200">
        <v>45215600</v>
      </c>
      <c r="D146" s="201">
        <v>45690800</v>
      </c>
      <c r="E146" s="202">
        <v>47524900</v>
      </c>
      <c r="F146" s="220"/>
      <c r="G146" s="221"/>
      <c r="H146" s="222"/>
      <c r="I146" s="220">
        <f t="shared" ref="I146" si="123">C146+F146</f>
        <v>45215600</v>
      </c>
      <c r="J146" s="221">
        <f t="shared" ref="J146" si="124">D146+G146</f>
        <v>45690800</v>
      </c>
      <c r="K146" s="222">
        <f t="shared" ref="K146" si="125">E146+H146</f>
        <v>47524900</v>
      </c>
    </row>
    <row r="147" spans="1:11" ht="55.5" customHeight="1">
      <c r="A147" s="152" t="s">
        <v>96</v>
      </c>
      <c r="B147" s="59" t="s">
        <v>114</v>
      </c>
      <c r="C147" s="207">
        <v>516700.00000000006</v>
      </c>
      <c r="D147" s="205">
        <v>4823000</v>
      </c>
      <c r="E147" s="206">
        <v>213200</v>
      </c>
      <c r="F147" s="220"/>
      <c r="G147" s="221"/>
      <c r="H147" s="222"/>
      <c r="I147" s="220">
        <f t="shared" ref="I147:I168" si="126">C147+F147</f>
        <v>516700.00000000006</v>
      </c>
      <c r="J147" s="221">
        <f t="shared" ref="J147:J168" si="127">D147+G147</f>
        <v>4823000</v>
      </c>
      <c r="K147" s="222">
        <f t="shared" ref="K147:K168" si="128">E147+H147</f>
        <v>213200</v>
      </c>
    </row>
    <row r="148" spans="1:11" ht="29.25" customHeight="1">
      <c r="A148" s="194" t="s">
        <v>95</v>
      </c>
      <c r="B148" s="142" t="s">
        <v>115</v>
      </c>
      <c r="C148" s="204">
        <v>10304900</v>
      </c>
      <c r="D148" s="205">
        <v>10308400</v>
      </c>
      <c r="E148" s="206">
        <v>11622500</v>
      </c>
      <c r="F148" s="220"/>
      <c r="G148" s="221"/>
      <c r="H148" s="222"/>
      <c r="I148" s="220">
        <f t="shared" si="126"/>
        <v>10304900</v>
      </c>
      <c r="J148" s="221">
        <f t="shared" si="127"/>
        <v>10308400</v>
      </c>
      <c r="K148" s="222">
        <f t="shared" si="128"/>
        <v>11622500</v>
      </c>
    </row>
    <row r="149" spans="1:11" s="22" customFormat="1" ht="33.75" customHeight="1">
      <c r="A149" s="17" t="s">
        <v>94</v>
      </c>
      <c r="B149" s="59" t="s">
        <v>116</v>
      </c>
      <c r="C149" s="235">
        <v>711454500</v>
      </c>
      <c r="D149" s="236">
        <v>874871400</v>
      </c>
      <c r="E149" s="237">
        <v>852959700</v>
      </c>
      <c r="F149" s="220"/>
      <c r="G149" s="221"/>
      <c r="H149" s="222"/>
      <c r="I149" s="235">
        <f t="shared" si="126"/>
        <v>711454500</v>
      </c>
      <c r="J149" s="236">
        <f t="shared" si="127"/>
        <v>874871400</v>
      </c>
      <c r="K149" s="237">
        <f t="shared" si="128"/>
        <v>852959700</v>
      </c>
    </row>
    <row r="150" spans="1:11" s="22" customFormat="1" ht="87" customHeight="1">
      <c r="A150" s="17" t="s">
        <v>408</v>
      </c>
      <c r="B150" s="59" t="s">
        <v>389</v>
      </c>
      <c r="C150" s="235">
        <v>4873200</v>
      </c>
      <c r="D150" s="236">
        <v>3239700</v>
      </c>
      <c r="E150" s="237">
        <v>2843900</v>
      </c>
      <c r="F150" s="220"/>
      <c r="G150" s="221"/>
      <c r="H150" s="222"/>
      <c r="I150" s="235">
        <f t="shared" ref="I150" si="129">C150+F150</f>
        <v>4873200</v>
      </c>
      <c r="J150" s="236">
        <f t="shared" ref="J150" si="130">D150+G150</f>
        <v>3239700</v>
      </c>
      <c r="K150" s="237">
        <f t="shared" ref="K150" si="131">E150+H150</f>
        <v>2843900</v>
      </c>
    </row>
    <row r="151" spans="1:11" s="22" customFormat="1" ht="57" customHeight="1">
      <c r="A151" s="17" t="s">
        <v>136</v>
      </c>
      <c r="B151" s="59" t="s">
        <v>117</v>
      </c>
      <c r="C151" s="235">
        <v>22794300</v>
      </c>
      <c r="D151" s="236">
        <v>22760000</v>
      </c>
      <c r="E151" s="237">
        <v>20473800</v>
      </c>
      <c r="F151" s="220"/>
      <c r="G151" s="221"/>
      <c r="H151" s="222"/>
      <c r="I151" s="235">
        <f t="shared" si="126"/>
        <v>22794300</v>
      </c>
      <c r="J151" s="236">
        <f t="shared" si="127"/>
        <v>22760000</v>
      </c>
      <c r="K151" s="237">
        <f t="shared" si="128"/>
        <v>20473800</v>
      </c>
    </row>
    <row r="152" spans="1:11" s="1" customFormat="1" ht="54" customHeight="1">
      <c r="A152" s="17" t="s">
        <v>86</v>
      </c>
      <c r="B152" s="59" t="s">
        <v>118</v>
      </c>
      <c r="C152" s="200">
        <v>9106600</v>
      </c>
      <c r="D152" s="201">
        <v>9437300</v>
      </c>
      <c r="E152" s="202">
        <v>9762400</v>
      </c>
      <c r="F152" s="220"/>
      <c r="G152" s="221"/>
      <c r="H152" s="222"/>
      <c r="I152" s="220">
        <f t="shared" si="126"/>
        <v>9106600</v>
      </c>
      <c r="J152" s="221">
        <f t="shared" si="127"/>
        <v>9437300</v>
      </c>
      <c r="K152" s="222">
        <f t="shared" si="128"/>
        <v>9762400</v>
      </c>
    </row>
    <row r="153" spans="1:11" s="22" customFormat="1" ht="57" customHeight="1">
      <c r="A153" s="17" t="s">
        <v>137</v>
      </c>
      <c r="B153" s="59" t="s">
        <v>119</v>
      </c>
      <c r="C153" s="235">
        <v>19279700</v>
      </c>
      <c r="D153" s="236">
        <v>19307900</v>
      </c>
      <c r="E153" s="237">
        <v>17397600</v>
      </c>
      <c r="F153" s="220"/>
      <c r="G153" s="221"/>
      <c r="H153" s="222"/>
      <c r="I153" s="235">
        <f t="shared" si="126"/>
        <v>19279700</v>
      </c>
      <c r="J153" s="236">
        <f t="shared" si="127"/>
        <v>19307900</v>
      </c>
      <c r="K153" s="237">
        <f t="shared" si="128"/>
        <v>17397600</v>
      </c>
    </row>
    <row r="154" spans="1:11" ht="56.25" customHeight="1">
      <c r="A154" s="17" t="s">
        <v>87</v>
      </c>
      <c r="B154" s="59" t="s">
        <v>120</v>
      </c>
      <c r="C154" s="200">
        <v>134960800</v>
      </c>
      <c r="D154" s="201">
        <v>140358600</v>
      </c>
      <c r="E154" s="202">
        <v>145969000</v>
      </c>
      <c r="F154" s="220"/>
      <c r="G154" s="221"/>
      <c r="H154" s="222"/>
      <c r="I154" s="220">
        <f t="shared" si="126"/>
        <v>134960800</v>
      </c>
      <c r="J154" s="221">
        <f t="shared" si="127"/>
        <v>140358600</v>
      </c>
      <c r="K154" s="222">
        <f t="shared" si="128"/>
        <v>145969000</v>
      </c>
    </row>
    <row r="155" spans="1:11" ht="49.5" customHeight="1">
      <c r="A155" s="17" t="s">
        <v>302</v>
      </c>
      <c r="B155" s="59" t="s">
        <v>301</v>
      </c>
      <c r="C155" s="200">
        <v>34600</v>
      </c>
      <c r="D155" s="201">
        <v>35900</v>
      </c>
      <c r="E155" s="202">
        <v>37300</v>
      </c>
      <c r="F155" s="220"/>
      <c r="G155" s="221"/>
      <c r="H155" s="222"/>
      <c r="I155" s="220">
        <f t="shared" si="126"/>
        <v>34600</v>
      </c>
      <c r="J155" s="221">
        <f t="shared" si="127"/>
        <v>35900</v>
      </c>
      <c r="K155" s="222">
        <f t="shared" si="128"/>
        <v>37300</v>
      </c>
    </row>
    <row r="156" spans="1:11" ht="33.75" customHeight="1">
      <c r="A156" s="17" t="s">
        <v>88</v>
      </c>
      <c r="B156" s="59" t="s">
        <v>121</v>
      </c>
      <c r="C156" s="200">
        <v>695931200</v>
      </c>
      <c r="D156" s="201">
        <v>698851300</v>
      </c>
      <c r="E156" s="202">
        <v>698851300</v>
      </c>
      <c r="F156" s="220"/>
      <c r="G156" s="221"/>
      <c r="H156" s="222"/>
      <c r="I156" s="220">
        <f t="shared" si="126"/>
        <v>695931200</v>
      </c>
      <c r="J156" s="221">
        <f t="shared" si="127"/>
        <v>698851300</v>
      </c>
      <c r="K156" s="222">
        <f t="shared" si="128"/>
        <v>698851300</v>
      </c>
    </row>
    <row r="157" spans="1:11" ht="44.25" customHeight="1">
      <c r="A157" s="17" t="s">
        <v>89</v>
      </c>
      <c r="B157" s="59" t="s">
        <v>122</v>
      </c>
      <c r="C157" s="200">
        <v>12068900</v>
      </c>
      <c r="D157" s="201">
        <v>12639300</v>
      </c>
      <c r="E157" s="202">
        <v>13144300</v>
      </c>
      <c r="F157" s="220"/>
      <c r="G157" s="221"/>
      <c r="H157" s="222"/>
      <c r="I157" s="220">
        <f t="shared" si="126"/>
        <v>12068900</v>
      </c>
      <c r="J157" s="221">
        <f t="shared" si="127"/>
        <v>12639300</v>
      </c>
      <c r="K157" s="222">
        <f t="shared" si="128"/>
        <v>13144300</v>
      </c>
    </row>
    <row r="158" spans="1:11" ht="57.75" customHeight="1">
      <c r="A158" s="17" t="s">
        <v>90</v>
      </c>
      <c r="B158" s="59" t="s">
        <v>123</v>
      </c>
      <c r="C158" s="200">
        <v>6979900</v>
      </c>
      <c r="D158" s="201">
        <v>7238600</v>
      </c>
      <c r="E158" s="202">
        <v>7526200</v>
      </c>
      <c r="F158" s="220"/>
      <c r="G158" s="221"/>
      <c r="H158" s="222"/>
      <c r="I158" s="220">
        <f t="shared" si="126"/>
        <v>6979900</v>
      </c>
      <c r="J158" s="221">
        <f t="shared" si="127"/>
        <v>7238600</v>
      </c>
      <c r="K158" s="222">
        <f t="shared" si="128"/>
        <v>7526200</v>
      </c>
    </row>
    <row r="159" spans="1:11" ht="57.75" customHeight="1">
      <c r="A159" s="17" t="s">
        <v>185</v>
      </c>
      <c r="B159" s="59" t="s">
        <v>124</v>
      </c>
      <c r="C159" s="200">
        <v>470300</v>
      </c>
      <c r="D159" s="201">
        <v>470300</v>
      </c>
      <c r="E159" s="202">
        <v>470300</v>
      </c>
      <c r="F159" s="220"/>
      <c r="G159" s="221"/>
      <c r="H159" s="222"/>
      <c r="I159" s="220">
        <f t="shared" si="126"/>
        <v>470300</v>
      </c>
      <c r="J159" s="221">
        <f t="shared" si="127"/>
        <v>470300</v>
      </c>
      <c r="K159" s="222">
        <f t="shared" si="128"/>
        <v>470300</v>
      </c>
    </row>
    <row r="160" spans="1:11" ht="40.5" customHeight="1">
      <c r="A160" s="17" t="s">
        <v>125</v>
      </c>
      <c r="B160" s="59" t="s">
        <v>126</v>
      </c>
      <c r="C160" s="200">
        <v>967865300</v>
      </c>
      <c r="D160" s="201">
        <v>627640400</v>
      </c>
      <c r="E160" s="202">
        <v>635485700</v>
      </c>
      <c r="F160" s="220"/>
      <c r="G160" s="221"/>
      <c r="H160" s="222"/>
      <c r="I160" s="220">
        <f t="shared" si="126"/>
        <v>967865300</v>
      </c>
      <c r="J160" s="221">
        <f t="shared" si="127"/>
        <v>627640400</v>
      </c>
      <c r="K160" s="222">
        <f t="shared" si="128"/>
        <v>635485700</v>
      </c>
    </row>
    <row r="161" spans="1:11" ht="81" customHeight="1">
      <c r="A161" s="17" t="s">
        <v>91</v>
      </c>
      <c r="B161" s="59" t="s">
        <v>127</v>
      </c>
      <c r="C161" s="200">
        <v>505269000</v>
      </c>
      <c r="D161" s="201">
        <v>523986400</v>
      </c>
      <c r="E161" s="202">
        <v>544799500</v>
      </c>
      <c r="F161" s="220"/>
      <c r="G161" s="221"/>
      <c r="H161" s="222"/>
      <c r="I161" s="220">
        <f t="shared" si="126"/>
        <v>505269000</v>
      </c>
      <c r="J161" s="221">
        <f t="shared" si="127"/>
        <v>523986400</v>
      </c>
      <c r="K161" s="222">
        <f t="shared" si="128"/>
        <v>544799500</v>
      </c>
    </row>
    <row r="162" spans="1:11" ht="32.25" customHeight="1">
      <c r="A162" s="17" t="s">
        <v>187</v>
      </c>
      <c r="B162" s="59" t="s">
        <v>188</v>
      </c>
      <c r="C162" s="200">
        <v>38144200</v>
      </c>
      <c r="D162" s="201">
        <v>37983700</v>
      </c>
      <c r="E162" s="202">
        <v>38893100</v>
      </c>
      <c r="F162" s="220"/>
      <c r="G162" s="221"/>
      <c r="H162" s="222"/>
      <c r="I162" s="220">
        <f t="shared" si="126"/>
        <v>38144200</v>
      </c>
      <c r="J162" s="221">
        <f t="shared" si="127"/>
        <v>37983700</v>
      </c>
      <c r="K162" s="222">
        <f t="shared" si="128"/>
        <v>38893100</v>
      </c>
    </row>
    <row r="163" spans="1:11" s="22" customFormat="1" ht="69.75" customHeight="1">
      <c r="A163" s="17" t="s">
        <v>278</v>
      </c>
      <c r="B163" s="59" t="s">
        <v>236</v>
      </c>
      <c r="C163" s="235">
        <v>31079400</v>
      </c>
      <c r="D163" s="236">
        <v>10929200</v>
      </c>
      <c r="E163" s="237">
        <v>0</v>
      </c>
      <c r="F163" s="220"/>
      <c r="G163" s="221"/>
      <c r="H163" s="222"/>
      <c r="I163" s="235">
        <f t="shared" si="126"/>
        <v>31079400</v>
      </c>
      <c r="J163" s="236">
        <f t="shared" si="127"/>
        <v>10929200</v>
      </c>
      <c r="K163" s="237">
        <f t="shared" si="128"/>
        <v>0</v>
      </c>
    </row>
    <row r="164" spans="1:11" s="22" customFormat="1" ht="68.25" customHeight="1">
      <c r="A164" s="17" t="s">
        <v>190</v>
      </c>
      <c r="B164" s="59" t="s">
        <v>189</v>
      </c>
      <c r="C164" s="235">
        <v>48110000</v>
      </c>
      <c r="D164" s="236">
        <v>22680700</v>
      </c>
      <c r="E164" s="237">
        <v>35125000</v>
      </c>
      <c r="F164" s="220"/>
      <c r="G164" s="221"/>
      <c r="H164" s="222"/>
      <c r="I164" s="235">
        <f t="shared" si="126"/>
        <v>48110000</v>
      </c>
      <c r="J164" s="236">
        <f t="shared" si="127"/>
        <v>22680700</v>
      </c>
      <c r="K164" s="237">
        <f t="shared" si="128"/>
        <v>35125000</v>
      </c>
    </row>
    <row r="165" spans="1:11" ht="81.75" customHeight="1">
      <c r="A165" s="17" t="s">
        <v>234</v>
      </c>
      <c r="B165" s="165" t="s">
        <v>235</v>
      </c>
      <c r="C165" s="200">
        <v>372756000</v>
      </c>
      <c r="D165" s="201">
        <v>372756000</v>
      </c>
      <c r="E165" s="202">
        <v>372756000</v>
      </c>
      <c r="F165" s="220"/>
      <c r="G165" s="221"/>
      <c r="H165" s="222"/>
      <c r="I165" s="220">
        <f t="shared" si="126"/>
        <v>372756000</v>
      </c>
      <c r="J165" s="221">
        <f t="shared" si="127"/>
        <v>372756000</v>
      </c>
      <c r="K165" s="222">
        <f t="shared" si="128"/>
        <v>372756000</v>
      </c>
    </row>
    <row r="166" spans="1:11" ht="29.25" customHeight="1">
      <c r="A166" s="17" t="s">
        <v>233</v>
      </c>
      <c r="B166" s="165" t="s">
        <v>232</v>
      </c>
      <c r="C166" s="200">
        <v>16801800</v>
      </c>
      <c r="D166" s="201">
        <v>0</v>
      </c>
      <c r="E166" s="202">
        <v>0</v>
      </c>
      <c r="F166" s="220"/>
      <c r="G166" s="221"/>
      <c r="H166" s="222"/>
      <c r="I166" s="220">
        <f t="shared" si="126"/>
        <v>16801800</v>
      </c>
      <c r="J166" s="221">
        <f t="shared" si="127"/>
        <v>0</v>
      </c>
      <c r="K166" s="222">
        <f t="shared" si="128"/>
        <v>0</v>
      </c>
    </row>
    <row r="167" spans="1:11" ht="44.25" customHeight="1">
      <c r="A167" s="17" t="s">
        <v>186</v>
      </c>
      <c r="B167" s="165" t="s">
        <v>128</v>
      </c>
      <c r="C167" s="200">
        <v>1072691700</v>
      </c>
      <c r="D167" s="201">
        <v>1084491300</v>
      </c>
      <c r="E167" s="202">
        <v>1094251700</v>
      </c>
      <c r="F167" s="220"/>
      <c r="G167" s="221"/>
      <c r="H167" s="222"/>
      <c r="I167" s="220">
        <f t="shared" si="126"/>
        <v>1072691700</v>
      </c>
      <c r="J167" s="221">
        <f t="shared" si="127"/>
        <v>1084491300</v>
      </c>
      <c r="K167" s="222">
        <f t="shared" si="128"/>
        <v>1094251700</v>
      </c>
    </row>
    <row r="168" spans="1:11" s="22" customFormat="1" ht="32.25" customHeight="1">
      <c r="A168" s="17" t="s">
        <v>92</v>
      </c>
      <c r="B168" s="165" t="s">
        <v>129</v>
      </c>
      <c r="C168" s="235">
        <v>124775200</v>
      </c>
      <c r="D168" s="236">
        <v>126113900</v>
      </c>
      <c r="E168" s="237">
        <v>113653400</v>
      </c>
      <c r="F168" s="220"/>
      <c r="G168" s="221"/>
      <c r="H168" s="222"/>
      <c r="I168" s="235">
        <f t="shared" si="126"/>
        <v>124775200</v>
      </c>
      <c r="J168" s="236">
        <f t="shared" si="127"/>
        <v>126113900</v>
      </c>
      <c r="K168" s="237">
        <f t="shared" si="128"/>
        <v>113653400</v>
      </c>
    </row>
    <row r="169" spans="1:11">
      <c r="A169" s="17"/>
      <c r="B169" s="166"/>
      <c r="C169" s="200"/>
      <c r="D169" s="201"/>
      <c r="E169" s="202"/>
      <c r="F169" s="220"/>
      <c r="G169" s="221"/>
      <c r="H169" s="222"/>
      <c r="I169" s="220"/>
      <c r="J169" s="221"/>
      <c r="K169" s="222"/>
    </row>
    <row r="170" spans="1:11" ht="21" customHeight="1">
      <c r="A170" s="7" t="s">
        <v>54</v>
      </c>
      <c r="B170" s="59" t="s">
        <v>130</v>
      </c>
      <c r="C170" s="200">
        <f>SUM(C171:C185)</f>
        <v>2864522900</v>
      </c>
      <c r="D170" s="201">
        <f t="shared" ref="D170:E170" si="132">SUM(D171:D185)</f>
        <v>2365085100</v>
      </c>
      <c r="E170" s="202">
        <f t="shared" si="132"/>
        <v>1229200400</v>
      </c>
      <c r="F170" s="220">
        <f>SUM(F171:F185)</f>
        <v>0</v>
      </c>
      <c r="G170" s="221">
        <f t="shared" ref="G170:H170" si="133">SUM(G171:G185)</f>
        <v>-300000000</v>
      </c>
      <c r="H170" s="222">
        <f t="shared" si="133"/>
        <v>880000000</v>
      </c>
      <c r="I170" s="220">
        <f>SUM(I171:I185)</f>
        <v>2864522900</v>
      </c>
      <c r="J170" s="221">
        <f t="shared" ref="J170:K170" si="134">SUM(J171:J185)</f>
        <v>2065085100</v>
      </c>
      <c r="K170" s="222">
        <f t="shared" si="134"/>
        <v>2109200400</v>
      </c>
    </row>
    <row r="171" spans="1:11" ht="44.25" customHeight="1">
      <c r="A171" s="17" t="s">
        <v>93</v>
      </c>
      <c r="B171" s="59" t="s">
        <v>131</v>
      </c>
      <c r="C171" s="200">
        <v>137692500</v>
      </c>
      <c r="D171" s="201">
        <v>137692500</v>
      </c>
      <c r="E171" s="202">
        <v>137692500</v>
      </c>
      <c r="F171" s="220"/>
      <c r="G171" s="221"/>
      <c r="H171" s="222"/>
      <c r="I171" s="220">
        <f t="shared" ref="I171" si="135">C171+F171</f>
        <v>137692500</v>
      </c>
      <c r="J171" s="221">
        <f t="shared" ref="J171" si="136">D171+G171</f>
        <v>137692500</v>
      </c>
      <c r="K171" s="222">
        <f t="shared" ref="K171" si="137">E171+H171</f>
        <v>137692500</v>
      </c>
    </row>
    <row r="172" spans="1:11" ht="54" customHeight="1">
      <c r="A172" s="17" t="s">
        <v>254</v>
      </c>
      <c r="B172" s="59" t="s">
        <v>169</v>
      </c>
      <c r="C172" s="200">
        <v>192958800</v>
      </c>
      <c r="D172" s="201">
        <v>230861400</v>
      </c>
      <c r="E172" s="202">
        <v>60029400</v>
      </c>
      <c r="F172" s="220"/>
      <c r="G172" s="221"/>
      <c r="H172" s="222"/>
      <c r="I172" s="220">
        <f t="shared" ref="I172:I185" si="138">C172+F172</f>
        <v>192958800</v>
      </c>
      <c r="J172" s="221">
        <f t="shared" ref="J172:J185" si="139">D172+G172</f>
        <v>230861400</v>
      </c>
      <c r="K172" s="222">
        <f t="shared" ref="K172:K185" si="140">E172+H172</f>
        <v>60029400</v>
      </c>
    </row>
    <row r="173" spans="1:11" ht="46.5" customHeight="1">
      <c r="A173" s="194" t="s">
        <v>163</v>
      </c>
      <c r="B173" s="142" t="s">
        <v>164</v>
      </c>
      <c r="C173" s="200">
        <v>107496000</v>
      </c>
      <c r="D173" s="201">
        <v>173104700</v>
      </c>
      <c r="E173" s="202">
        <v>94014300</v>
      </c>
      <c r="F173" s="220"/>
      <c r="G173" s="221"/>
      <c r="H173" s="222"/>
      <c r="I173" s="220">
        <f t="shared" si="138"/>
        <v>107496000</v>
      </c>
      <c r="J173" s="221">
        <f t="shared" si="139"/>
        <v>173104700</v>
      </c>
      <c r="K173" s="222">
        <f t="shared" si="140"/>
        <v>94014300</v>
      </c>
    </row>
    <row r="174" spans="1:11" ht="154.5" customHeight="1">
      <c r="A174" s="17" t="s">
        <v>382</v>
      </c>
      <c r="B174" s="196" t="s">
        <v>166</v>
      </c>
      <c r="C174" s="200">
        <v>3729200</v>
      </c>
      <c r="D174" s="201">
        <v>3729200</v>
      </c>
      <c r="E174" s="202">
        <v>3729200</v>
      </c>
      <c r="F174" s="220"/>
      <c r="G174" s="221"/>
      <c r="H174" s="222"/>
      <c r="I174" s="220">
        <f t="shared" si="138"/>
        <v>3729200</v>
      </c>
      <c r="J174" s="221">
        <f t="shared" si="139"/>
        <v>3729200</v>
      </c>
      <c r="K174" s="222">
        <f t="shared" si="140"/>
        <v>3729200</v>
      </c>
    </row>
    <row r="175" spans="1:11" s="22" customFormat="1" ht="57" customHeight="1">
      <c r="A175" s="17" t="s">
        <v>402</v>
      </c>
      <c r="B175" s="59" t="s">
        <v>255</v>
      </c>
      <c r="C175" s="235">
        <v>19500000</v>
      </c>
      <c r="D175" s="236">
        <v>12017500</v>
      </c>
      <c r="E175" s="237">
        <v>12009000</v>
      </c>
      <c r="F175" s="220"/>
      <c r="G175" s="221"/>
      <c r="H175" s="222"/>
      <c r="I175" s="235">
        <f t="shared" si="138"/>
        <v>19500000</v>
      </c>
      <c r="J175" s="236">
        <f t="shared" si="139"/>
        <v>12017500</v>
      </c>
      <c r="K175" s="237">
        <f t="shared" si="140"/>
        <v>12009000</v>
      </c>
    </row>
    <row r="176" spans="1:11" s="22" customFormat="1" ht="65.25" customHeight="1">
      <c r="A176" s="17" t="s">
        <v>388</v>
      </c>
      <c r="B176" s="59" t="s">
        <v>387</v>
      </c>
      <c r="C176" s="235">
        <v>920826700</v>
      </c>
      <c r="D176" s="236">
        <v>920826700</v>
      </c>
      <c r="E176" s="237">
        <v>920826700</v>
      </c>
      <c r="F176" s="220"/>
      <c r="G176" s="221"/>
      <c r="H176" s="222"/>
      <c r="I176" s="235">
        <f t="shared" ref="I176" si="141">C176+F176</f>
        <v>920826700</v>
      </c>
      <c r="J176" s="236">
        <f t="shared" ref="J176" si="142">D176+G176</f>
        <v>920826700</v>
      </c>
      <c r="K176" s="237">
        <f t="shared" ref="K176" si="143">E176+H176</f>
        <v>920826700</v>
      </c>
    </row>
    <row r="177" spans="1:11" s="22" customFormat="1" ht="45.75" customHeight="1">
      <c r="A177" s="17" t="s">
        <v>350</v>
      </c>
      <c r="B177" s="59" t="s">
        <v>349</v>
      </c>
      <c r="C177" s="200">
        <v>700000000</v>
      </c>
      <c r="D177" s="201">
        <v>800000000</v>
      </c>
      <c r="E177" s="202">
        <v>0</v>
      </c>
      <c r="F177" s="220"/>
      <c r="G177" s="221">
        <v>-300000000</v>
      </c>
      <c r="H177" s="222">
        <f>800000000</f>
        <v>800000000</v>
      </c>
      <c r="I177" s="220">
        <f t="shared" si="138"/>
        <v>700000000</v>
      </c>
      <c r="J177" s="221">
        <f t="shared" si="139"/>
        <v>500000000</v>
      </c>
      <c r="K177" s="222">
        <f t="shared" si="140"/>
        <v>800000000</v>
      </c>
    </row>
    <row r="178" spans="1:11" s="167" customFormat="1" ht="58.5" customHeight="1">
      <c r="A178" s="17" t="s">
        <v>172</v>
      </c>
      <c r="B178" s="59" t="s">
        <v>173</v>
      </c>
      <c r="C178" s="200">
        <v>568000000</v>
      </c>
      <c r="D178" s="201">
        <v>0</v>
      </c>
      <c r="E178" s="202">
        <v>0</v>
      </c>
      <c r="F178" s="220"/>
      <c r="G178" s="221"/>
      <c r="H178" s="222"/>
      <c r="I178" s="220">
        <f t="shared" si="138"/>
        <v>568000000</v>
      </c>
      <c r="J178" s="221">
        <f t="shared" si="139"/>
        <v>0</v>
      </c>
      <c r="K178" s="222">
        <f t="shared" si="140"/>
        <v>0</v>
      </c>
    </row>
    <row r="179" spans="1:11" s="22" customFormat="1" ht="66" customHeight="1">
      <c r="A179" s="17" t="s">
        <v>352</v>
      </c>
      <c r="B179" s="59" t="s">
        <v>351</v>
      </c>
      <c r="C179" s="200">
        <v>80000000</v>
      </c>
      <c r="D179" s="201">
        <v>80000000</v>
      </c>
      <c r="E179" s="202">
        <v>0</v>
      </c>
      <c r="F179" s="220"/>
      <c r="G179" s="221"/>
      <c r="H179" s="222">
        <v>80000000</v>
      </c>
      <c r="I179" s="220">
        <f t="shared" si="138"/>
        <v>80000000</v>
      </c>
      <c r="J179" s="221">
        <f t="shared" si="139"/>
        <v>80000000</v>
      </c>
      <c r="K179" s="222">
        <f t="shared" si="140"/>
        <v>80000000</v>
      </c>
    </row>
    <row r="180" spans="1:11" s="22" customFormat="1" ht="60" customHeight="1">
      <c r="A180" s="17" t="s">
        <v>375</v>
      </c>
      <c r="B180" s="59" t="s">
        <v>376</v>
      </c>
      <c r="C180" s="200">
        <v>120000000</v>
      </c>
      <c r="D180" s="201">
        <v>0</v>
      </c>
      <c r="E180" s="202">
        <v>0</v>
      </c>
      <c r="F180" s="220"/>
      <c r="G180" s="221"/>
      <c r="H180" s="222"/>
      <c r="I180" s="220">
        <f t="shared" si="138"/>
        <v>120000000</v>
      </c>
      <c r="J180" s="221">
        <f t="shared" si="139"/>
        <v>0</v>
      </c>
      <c r="K180" s="222">
        <f t="shared" si="140"/>
        <v>0</v>
      </c>
    </row>
    <row r="181" spans="1:11" s="22" customFormat="1" ht="42.75" customHeight="1">
      <c r="A181" s="17" t="s">
        <v>315</v>
      </c>
      <c r="B181" s="169" t="s">
        <v>316</v>
      </c>
      <c r="C181" s="200">
        <v>920500</v>
      </c>
      <c r="D181" s="201">
        <v>253800</v>
      </c>
      <c r="E181" s="202">
        <v>0</v>
      </c>
      <c r="F181" s="220"/>
      <c r="G181" s="221"/>
      <c r="H181" s="222"/>
      <c r="I181" s="220">
        <f t="shared" si="138"/>
        <v>920500</v>
      </c>
      <c r="J181" s="221">
        <f t="shared" si="139"/>
        <v>253800</v>
      </c>
      <c r="K181" s="222">
        <f t="shared" si="140"/>
        <v>0</v>
      </c>
    </row>
    <row r="182" spans="1:11" s="22" customFormat="1" ht="30.75" customHeight="1">
      <c r="A182" s="17" t="s">
        <v>252</v>
      </c>
      <c r="B182" s="169" t="s">
        <v>253</v>
      </c>
      <c r="C182" s="200">
        <v>2500000</v>
      </c>
      <c r="D182" s="201">
        <v>5700000</v>
      </c>
      <c r="E182" s="202">
        <v>0</v>
      </c>
      <c r="F182" s="220"/>
      <c r="G182" s="221"/>
      <c r="H182" s="222"/>
      <c r="I182" s="220">
        <f t="shared" si="138"/>
        <v>2500000</v>
      </c>
      <c r="J182" s="221">
        <f t="shared" si="139"/>
        <v>5700000</v>
      </c>
      <c r="K182" s="222">
        <f t="shared" si="140"/>
        <v>0</v>
      </c>
    </row>
    <row r="183" spans="1:11" s="22" customFormat="1" ht="41.25" customHeight="1">
      <c r="A183" s="17" t="s">
        <v>230</v>
      </c>
      <c r="B183" s="59" t="s">
        <v>231</v>
      </c>
      <c r="C183" s="200">
        <v>10000000</v>
      </c>
      <c r="D183" s="201">
        <v>0</v>
      </c>
      <c r="E183" s="202">
        <v>0</v>
      </c>
      <c r="F183" s="220"/>
      <c r="G183" s="221"/>
      <c r="H183" s="222"/>
      <c r="I183" s="220">
        <f t="shared" si="138"/>
        <v>10000000</v>
      </c>
      <c r="J183" s="221">
        <f t="shared" si="139"/>
        <v>0</v>
      </c>
      <c r="K183" s="222">
        <f t="shared" si="140"/>
        <v>0</v>
      </c>
    </row>
    <row r="184" spans="1:11" s="22" customFormat="1" ht="58.5" customHeight="1">
      <c r="A184" s="17" t="s">
        <v>168</v>
      </c>
      <c r="B184" s="59" t="s">
        <v>167</v>
      </c>
      <c r="C184" s="200">
        <v>205000</v>
      </c>
      <c r="D184" s="201">
        <v>205100</v>
      </c>
      <c r="E184" s="202">
        <v>205100</v>
      </c>
      <c r="F184" s="220"/>
      <c r="G184" s="221"/>
      <c r="H184" s="222"/>
      <c r="I184" s="220">
        <f t="shared" si="138"/>
        <v>205000</v>
      </c>
      <c r="J184" s="221">
        <f t="shared" si="139"/>
        <v>205100</v>
      </c>
      <c r="K184" s="222">
        <f t="shared" si="140"/>
        <v>205100</v>
      </c>
    </row>
    <row r="185" spans="1:11" s="22" customFormat="1" ht="55.5" customHeight="1">
      <c r="A185" s="17" t="s">
        <v>319</v>
      </c>
      <c r="B185" s="59" t="s">
        <v>318</v>
      </c>
      <c r="C185" s="200">
        <v>694200</v>
      </c>
      <c r="D185" s="201">
        <v>694200</v>
      </c>
      <c r="E185" s="202">
        <v>694200</v>
      </c>
      <c r="F185" s="220"/>
      <c r="G185" s="221"/>
      <c r="H185" s="222"/>
      <c r="I185" s="220">
        <f t="shared" si="138"/>
        <v>694200</v>
      </c>
      <c r="J185" s="221">
        <f t="shared" si="139"/>
        <v>694200</v>
      </c>
      <c r="K185" s="222">
        <f t="shared" si="140"/>
        <v>694200</v>
      </c>
    </row>
    <row r="186" spans="1:11" s="22" customFormat="1">
      <c r="A186" s="159"/>
      <c r="B186" s="158"/>
      <c r="C186" s="200"/>
      <c r="D186" s="201"/>
      <c r="E186" s="202"/>
      <c r="F186" s="220"/>
      <c r="G186" s="221"/>
      <c r="H186" s="222"/>
      <c r="I186" s="220"/>
      <c r="J186" s="221"/>
      <c r="K186" s="222"/>
    </row>
    <row r="187" spans="1:11" s="22" customFormat="1" ht="34.5" customHeight="1">
      <c r="A187" s="170" t="s">
        <v>266</v>
      </c>
      <c r="B187" s="153" t="s">
        <v>267</v>
      </c>
      <c r="C187" s="200">
        <f t="shared" ref="C187:K188" si="144">C188</f>
        <v>2068162286.6700001</v>
      </c>
      <c r="D187" s="201">
        <f t="shared" si="144"/>
        <v>5517330200</v>
      </c>
      <c r="E187" s="202">
        <f t="shared" si="144"/>
        <v>5517330200</v>
      </c>
      <c r="F187" s="220">
        <f t="shared" si="144"/>
        <v>686479462.49000001</v>
      </c>
      <c r="G187" s="221">
        <f t="shared" si="144"/>
        <v>0</v>
      </c>
      <c r="H187" s="222">
        <f t="shared" si="144"/>
        <v>0</v>
      </c>
      <c r="I187" s="220">
        <f t="shared" si="144"/>
        <v>2754641749.1599998</v>
      </c>
      <c r="J187" s="221">
        <f t="shared" si="144"/>
        <v>5517330200</v>
      </c>
      <c r="K187" s="222">
        <f t="shared" si="144"/>
        <v>5517330200</v>
      </c>
    </row>
    <row r="188" spans="1:11" s="22" customFormat="1" ht="32.25" customHeight="1">
      <c r="A188" s="7" t="s">
        <v>279</v>
      </c>
      <c r="B188" s="59" t="s">
        <v>280</v>
      </c>
      <c r="C188" s="200">
        <f t="shared" si="144"/>
        <v>2068162286.6700001</v>
      </c>
      <c r="D188" s="201">
        <f t="shared" si="144"/>
        <v>5517330200</v>
      </c>
      <c r="E188" s="202">
        <f t="shared" si="144"/>
        <v>5517330200</v>
      </c>
      <c r="F188" s="220">
        <f t="shared" si="144"/>
        <v>686479462.49000001</v>
      </c>
      <c r="G188" s="221">
        <f t="shared" si="144"/>
        <v>0</v>
      </c>
      <c r="H188" s="222">
        <f t="shared" si="144"/>
        <v>0</v>
      </c>
      <c r="I188" s="220">
        <f t="shared" si="144"/>
        <v>2754641749.1599998</v>
      </c>
      <c r="J188" s="221">
        <f t="shared" si="144"/>
        <v>5517330200</v>
      </c>
      <c r="K188" s="222">
        <f t="shared" si="144"/>
        <v>5517330200</v>
      </c>
    </row>
    <row r="189" spans="1:11" s="22" customFormat="1" ht="83.25" customHeight="1">
      <c r="A189" s="17" t="s">
        <v>268</v>
      </c>
      <c r="B189" s="59" t="s">
        <v>269</v>
      </c>
      <c r="C189" s="200">
        <v>2068162286.6700001</v>
      </c>
      <c r="D189" s="201">
        <v>5517330200</v>
      </c>
      <c r="E189" s="202">
        <v>5517330200</v>
      </c>
      <c r="F189" s="220">
        <v>686479462.49000001</v>
      </c>
      <c r="G189" s="221"/>
      <c r="H189" s="222"/>
      <c r="I189" s="220">
        <f t="shared" ref="I189" si="145">C189+F189</f>
        <v>2754641749.1599998</v>
      </c>
      <c r="J189" s="221">
        <f t="shared" ref="J189" si="146">D189+G189</f>
        <v>5517330200</v>
      </c>
      <c r="K189" s="222">
        <f t="shared" ref="K189" si="147">E189+H189</f>
        <v>5517330200</v>
      </c>
    </row>
    <row r="190" spans="1:11" s="22" customFormat="1">
      <c r="A190" s="152"/>
      <c r="B190" s="153"/>
      <c r="C190" s="200"/>
      <c r="D190" s="201"/>
      <c r="E190" s="202"/>
      <c r="F190" s="220"/>
      <c r="G190" s="221"/>
      <c r="H190" s="222"/>
      <c r="I190" s="220"/>
      <c r="J190" s="221"/>
      <c r="K190" s="222"/>
    </row>
    <row r="191" spans="1:11" s="22" customFormat="1" ht="19.5" customHeight="1">
      <c r="A191" s="170" t="s">
        <v>256</v>
      </c>
      <c r="B191" s="171" t="s">
        <v>257</v>
      </c>
      <c r="C191" s="200">
        <f>C192</f>
        <v>905700000</v>
      </c>
      <c r="D191" s="201">
        <f t="shared" ref="D191:K191" si="148">D192</f>
        <v>150000000</v>
      </c>
      <c r="E191" s="202">
        <f t="shared" si="148"/>
        <v>150000000</v>
      </c>
      <c r="F191" s="220">
        <f>F192</f>
        <v>392251217.94999999</v>
      </c>
      <c r="G191" s="221">
        <f t="shared" si="148"/>
        <v>0</v>
      </c>
      <c r="H191" s="222">
        <f t="shared" si="148"/>
        <v>0</v>
      </c>
      <c r="I191" s="220">
        <f>I192</f>
        <v>1297951217.95</v>
      </c>
      <c r="J191" s="221">
        <f t="shared" si="148"/>
        <v>150000000</v>
      </c>
      <c r="K191" s="222">
        <f t="shared" si="148"/>
        <v>150000000</v>
      </c>
    </row>
    <row r="192" spans="1:11" s="22" customFormat="1" ht="30" customHeight="1">
      <c r="A192" s="7" t="s">
        <v>258</v>
      </c>
      <c r="B192" s="8" t="s">
        <v>281</v>
      </c>
      <c r="C192" s="200">
        <f>C193+C194</f>
        <v>905700000</v>
      </c>
      <c r="D192" s="201">
        <f t="shared" ref="D192:E192" si="149">D193+D194</f>
        <v>150000000</v>
      </c>
      <c r="E192" s="202">
        <f t="shared" si="149"/>
        <v>150000000</v>
      </c>
      <c r="F192" s="220">
        <f>F193+F194</f>
        <v>392251217.94999999</v>
      </c>
      <c r="G192" s="221">
        <f t="shared" ref="G192:H192" si="150">G193+G194</f>
        <v>0</v>
      </c>
      <c r="H192" s="222">
        <f t="shared" si="150"/>
        <v>0</v>
      </c>
      <c r="I192" s="220">
        <f>I193+I194</f>
        <v>1297951217.95</v>
      </c>
      <c r="J192" s="221">
        <f t="shared" ref="J192:K192" si="151">J193+J194</f>
        <v>150000000</v>
      </c>
      <c r="K192" s="222">
        <f t="shared" si="151"/>
        <v>150000000</v>
      </c>
    </row>
    <row r="193" spans="1:13" s="22" customFormat="1" ht="56.25" customHeight="1">
      <c r="A193" s="17" t="s">
        <v>347</v>
      </c>
      <c r="B193" s="59" t="s">
        <v>348</v>
      </c>
      <c r="C193" s="200">
        <v>180000000</v>
      </c>
      <c r="D193" s="201">
        <v>150000000</v>
      </c>
      <c r="E193" s="202">
        <v>150000000</v>
      </c>
      <c r="F193" s="220"/>
      <c r="G193" s="221"/>
      <c r="H193" s="222"/>
      <c r="I193" s="220">
        <f t="shared" ref="I193" si="152">C193+F193</f>
        <v>180000000</v>
      </c>
      <c r="J193" s="221">
        <f t="shared" ref="J193" si="153">D193+G193</f>
        <v>150000000</v>
      </c>
      <c r="K193" s="222">
        <f t="shared" ref="K193" si="154">E193+H193</f>
        <v>150000000</v>
      </c>
    </row>
    <row r="194" spans="1:13" s="22" customFormat="1" ht="30" customHeight="1">
      <c r="A194" s="17" t="s">
        <v>258</v>
      </c>
      <c r="B194" s="59" t="s">
        <v>259</v>
      </c>
      <c r="C194" s="200">
        <v>725700000</v>
      </c>
      <c r="D194" s="201">
        <v>0</v>
      </c>
      <c r="E194" s="202">
        <v>0</v>
      </c>
      <c r="F194" s="220">
        <v>392251217.94999999</v>
      </c>
      <c r="G194" s="221"/>
      <c r="H194" s="222"/>
      <c r="I194" s="220">
        <f t="shared" ref="I194" si="155">C194+F194</f>
        <v>1117951217.95</v>
      </c>
      <c r="J194" s="221">
        <f t="shared" ref="J194" si="156">D194+G194</f>
        <v>0</v>
      </c>
      <c r="K194" s="222">
        <f t="shared" ref="K194" si="157">E194+H194</f>
        <v>0</v>
      </c>
    </row>
    <row r="195" spans="1:13" s="22" customFormat="1" ht="16.5" customHeight="1">
      <c r="A195" s="241"/>
      <c r="B195" s="242"/>
      <c r="C195" s="243"/>
      <c r="D195" s="244"/>
      <c r="E195" s="245"/>
      <c r="F195" s="246"/>
      <c r="G195" s="247"/>
      <c r="H195" s="248"/>
      <c r="I195" s="246"/>
      <c r="J195" s="247"/>
      <c r="K195" s="248"/>
    </row>
    <row r="196" spans="1:13" s="22" customFormat="1" ht="53.25" customHeight="1">
      <c r="A196" s="139" t="s">
        <v>416</v>
      </c>
      <c r="B196" s="9" t="s">
        <v>417</v>
      </c>
      <c r="C196" s="252">
        <f>C197</f>
        <v>0</v>
      </c>
      <c r="D196" s="253">
        <f t="shared" ref="D196:K196" si="158">D197</f>
        <v>0</v>
      </c>
      <c r="E196" s="254">
        <f t="shared" si="158"/>
        <v>0</v>
      </c>
      <c r="F196" s="252">
        <f t="shared" si="158"/>
        <v>17616076.899999999</v>
      </c>
      <c r="G196" s="253">
        <f t="shared" si="158"/>
        <v>0</v>
      </c>
      <c r="H196" s="254">
        <f t="shared" si="158"/>
        <v>0</v>
      </c>
      <c r="I196" s="252">
        <f t="shared" si="158"/>
        <v>17616076.899999999</v>
      </c>
      <c r="J196" s="253">
        <f t="shared" si="158"/>
        <v>0</v>
      </c>
      <c r="K196" s="254">
        <f t="shared" si="158"/>
        <v>0</v>
      </c>
    </row>
    <row r="197" spans="1:13" s="22" customFormat="1" ht="33" customHeight="1">
      <c r="A197" s="7" t="s">
        <v>418</v>
      </c>
      <c r="B197" s="9" t="s">
        <v>419</v>
      </c>
      <c r="C197" s="252">
        <v>0</v>
      </c>
      <c r="D197" s="253">
        <v>0</v>
      </c>
      <c r="E197" s="254">
        <v>0</v>
      </c>
      <c r="F197" s="252">
        <f>13800000+3816076.9</f>
        <v>17616076.899999999</v>
      </c>
      <c r="G197" s="253">
        <v>0</v>
      </c>
      <c r="H197" s="254">
        <v>0</v>
      </c>
      <c r="I197" s="235">
        <f t="shared" ref="I197" si="159">C197+F197</f>
        <v>17616076.899999999</v>
      </c>
      <c r="J197" s="236">
        <f t="shared" ref="J197" si="160">D197+G197</f>
        <v>0</v>
      </c>
      <c r="K197" s="237">
        <f t="shared" ref="K197" si="161">E197+H197</f>
        <v>0</v>
      </c>
    </row>
    <row r="198" spans="1:13" s="22" customFormat="1" ht="16.5" customHeight="1">
      <c r="A198" s="241"/>
      <c r="B198" s="242"/>
      <c r="C198" s="252"/>
      <c r="D198" s="253"/>
      <c r="E198" s="254"/>
      <c r="F198" s="252"/>
      <c r="G198" s="253"/>
      <c r="H198" s="254"/>
      <c r="I198" s="252"/>
      <c r="J198" s="253"/>
      <c r="K198" s="254"/>
    </row>
    <row r="199" spans="1:13" s="22" customFormat="1" ht="30" customHeight="1">
      <c r="A199" s="139" t="s">
        <v>412</v>
      </c>
      <c r="B199" s="9" t="s">
        <v>413</v>
      </c>
      <c r="C199" s="243">
        <f>C200</f>
        <v>0</v>
      </c>
      <c r="D199" s="244">
        <f t="shared" ref="D199:K199" si="162">D200</f>
        <v>0</v>
      </c>
      <c r="E199" s="245">
        <f t="shared" si="162"/>
        <v>0</v>
      </c>
      <c r="F199" s="246">
        <f t="shared" si="162"/>
        <v>-4155357.37</v>
      </c>
      <c r="G199" s="247">
        <f t="shared" si="162"/>
        <v>0</v>
      </c>
      <c r="H199" s="248">
        <f t="shared" si="162"/>
        <v>0</v>
      </c>
      <c r="I199" s="246">
        <f t="shared" si="162"/>
        <v>-4155357.37</v>
      </c>
      <c r="J199" s="247">
        <f t="shared" si="162"/>
        <v>0</v>
      </c>
      <c r="K199" s="248">
        <f t="shared" si="162"/>
        <v>0</v>
      </c>
    </row>
    <row r="200" spans="1:13" s="22" customFormat="1" ht="39" customHeight="1">
      <c r="A200" s="7" t="s">
        <v>414</v>
      </c>
      <c r="B200" s="8" t="s">
        <v>415</v>
      </c>
      <c r="C200" s="243"/>
      <c r="D200" s="244"/>
      <c r="E200" s="245"/>
      <c r="F200" s="246">
        <v>-4155357.37</v>
      </c>
      <c r="G200" s="247"/>
      <c r="H200" s="248"/>
      <c r="I200" s="220">
        <f t="shared" ref="I200" si="163">C200+F200</f>
        <v>-4155357.37</v>
      </c>
      <c r="J200" s="221">
        <f t="shared" ref="J200" si="164">D200+G200</f>
        <v>0</v>
      </c>
      <c r="K200" s="222">
        <f t="shared" ref="K200" si="165">E200+H200</f>
        <v>0</v>
      </c>
    </row>
    <row r="201" spans="1:13">
      <c r="A201" s="173"/>
      <c r="B201" s="174"/>
      <c r="C201" s="214"/>
      <c r="D201" s="215"/>
      <c r="E201" s="216"/>
      <c r="F201" s="229"/>
      <c r="G201" s="230"/>
      <c r="H201" s="231"/>
      <c r="I201" s="229"/>
      <c r="J201" s="230"/>
      <c r="K201" s="231"/>
    </row>
    <row r="202" spans="1:13" ht="27.75" customHeight="1">
      <c r="A202" s="178" t="s">
        <v>66</v>
      </c>
      <c r="B202" s="179"/>
      <c r="C202" s="249">
        <f>C11+C68</f>
        <v>99601157731.790009</v>
      </c>
      <c r="D202" s="250">
        <f t="shared" ref="D202:E202" si="166">D11+D68</f>
        <v>106232579132</v>
      </c>
      <c r="E202" s="251">
        <f t="shared" si="166"/>
        <v>106364854838</v>
      </c>
      <c r="F202" s="232">
        <f>F11+F68</f>
        <v>104736676.85000014</v>
      </c>
      <c r="G202" s="233">
        <f t="shared" ref="G202:H202" si="167">G11+G68</f>
        <v>-300000000</v>
      </c>
      <c r="H202" s="234">
        <f t="shared" si="167"/>
        <v>880000000</v>
      </c>
      <c r="I202" s="232">
        <f>I11+I68</f>
        <v>99705894408.639999</v>
      </c>
      <c r="J202" s="233">
        <f t="shared" ref="J202:K202" si="168">J11+J68</f>
        <v>105932579132</v>
      </c>
      <c r="K202" s="234">
        <f t="shared" si="168"/>
        <v>107244854838</v>
      </c>
      <c r="L202" s="258"/>
    </row>
    <row r="204" spans="1:13">
      <c r="C204" s="193"/>
      <c r="D204" s="193"/>
      <c r="E204" s="193"/>
      <c r="F204" s="21"/>
      <c r="G204" s="21"/>
      <c r="H204" s="21"/>
      <c r="I204" s="193"/>
      <c r="J204" s="193"/>
      <c r="K204" s="193"/>
    </row>
    <row r="206" spans="1:13" s="240" customFormat="1">
      <c r="A206" s="2"/>
      <c r="B206" s="2"/>
      <c r="C206" s="183"/>
      <c r="D206" s="183"/>
      <c r="E206" s="183"/>
      <c r="F206" s="20"/>
      <c r="G206" s="20"/>
      <c r="H206" s="20"/>
      <c r="I206" s="183"/>
      <c r="J206" s="183"/>
      <c r="K206" s="183"/>
      <c r="L206" s="2"/>
      <c r="M206" s="2"/>
    </row>
  </sheetData>
  <mergeCells count="8">
    <mergeCell ref="J1:K1"/>
    <mergeCell ref="J2:K2"/>
    <mergeCell ref="A5:K5"/>
    <mergeCell ref="I7:K7"/>
    <mergeCell ref="C7:E7"/>
    <mergeCell ref="A7:A8"/>
    <mergeCell ref="B7:B8"/>
    <mergeCell ref="F7:H7"/>
  </mergeCells>
  <pageMargins left="0.6692913385826772" right="0.39370078740157483" top="0.98425196850393704" bottom="0.6692913385826772" header="0.51181102362204722" footer="0.35433070866141736"/>
  <pageSetup paperSize="9" scale="49" firstPageNumber="44" fitToHeight="23" orientation="landscape" horizontalDpi="4294967295" verticalDpi="4294967295"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для руководства</vt:lpstr>
      <vt:lpstr>доходы по федер бюдж</vt:lpstr>
      <vt:lpstr>доходы-основной</vt:lpstr>
      <vt:lpstr>'для руководства'!Заголовки_для_печати</vt:lpstr>
      <vt:lpstr>'доходы по федер бюдж'!Заголовки_для_печати</vt:lpstr>
      <vt:lpstr>'доходы-основной'!Заголовки_для_печати</vt:lpstr>
      <vt:lpstr>'для руководства'!Область_печати</vt:lpstr>
      <vt:lpstr>'доходы по федер бюдж'!Область_печати</vt:lpstr>
      <vt:lpstr>'доходы-основной'!Область_печати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minfin user</cp:lastModifiedBy>
  <cp:lastPrinted>2021-02-07T15:30:18Z</cp:lastPrinted>
  <dcterms:created xsi:type="dcterms:W3CDTF">2004-09-13T07:20:24Z</dcterms:created>
  <dcterms:modified xsi:type="dcterms:W3CDTF">2021-03-05T14:31:32Z</dcterms:modified>
</cp:coreProperties>
</file>