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МРОТ" sheetId="1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12"/>
  <c r="P39"/>
  <c r="K39"/>
  <c r="H39"/>
  <c r="F39"/>
  <c r="E39"/>
  <c r="C39"/>
  <c r="B39"/>
  <c r="G38"/>
  <c r="I38" s="1"/>
  <c r="O38" s="1"/>
  <c r="Q38" s="1"/>
  <c r="R38" s="1"/>
  <c r="D38"/>
  <c r="G37"/>
  <c r="I37" s="1"/>
  <c r="O37" s="1"/>
  <c r="Q37" s="1"/>
  <c r="R37" s="1"/>
  <c r="D37"/>
  <c r="G36"/>
  <c r="I36" s="1"/>
  <c r="O36" s="1"/>
  <c r="Q36" s="1"/>
  <c r="R36" s="1"/>
  <c r="D36"/>
  <c r="G35"/>
  <c r="I35" s="1"/>
  <c r="O35" s="1"/>
  <c r="Q35" s="1"/>
  <c r="R35" s="1"/>
  <c r="D35"/>
  <c r="G34"/>
  <c r="I34" s="1"/>
  <c r="O34" s="1"/>
  <c r="Q34" s="1"/>
  <c r="R34" s="1"/>
  <c r="D34"/>
  <c r="G33"/>
  <c r="I33" s="1"/>
  <c r="O33" s="1"/>
  <c r="Q33" s="1"/>
  <c r="D33"/>
  <c r="G32"/>
  <c r="I32" s="1"/>
  <c r="O32" s="1"/>
  <c r="Q32" s="1"/>
  <c r="D32"/>
  <c r="R31"/>
  <c r="G31"/>
  <c r="I31" s="1"/>
  <c r="O31" s="1"/>
  <c r="Q31" s="1"/>
  <c r="D31"/>
  <c r="G30"/>
  <c r="I30" s="1"/>
  <c r="O30" s="1"/>
  <c r="Q30" s="1"/>
  <c r="R30" s="1"/>
  <c r="D30"/>
  <c r="G29"/>
  <c r="I29" s="1"/>
  <c r="O29" s="1"/>
  <c r="Q29" s="1"/>
  <c r="R29" s="1"/>
  <c r="D29"/>
  <c r="G28"/>
  <c r="I28" s="1"/>
  <c r="O28" s="1"/>
  <c r="Q28" s="1"/>
  <c r="D28"/>
  <c r="G27"/>
  <c r="I27" s="1"/>
  <c r="O27" s="1"/>
  <c r="Q27" s="1"/>
  <c r="R27" s="1"/>
  <c r="D27"/>
  <c r="G26"/>
  <c r="I26" s="1"/>
  <c r="O26" s="1"/>
  <c r="Q26" s="1"/>
  <c r="R26" s="1"/>
  <c r="D26"/>
  <c r="G25"/>
  <c r="I25" s="1"/>
  <c r="O25" s="1"/>
  <c r="Q25" s="1"/>
  <c r="R25" s="1"/>
  <c r="D25"/>
  <c r="G24"/>
  <c r="I24" s="1"/>
  <c r="O24" s="1"/>
  <c r="Q24" s="1"/>
  <c r="R24" s="1"/>
  <c r="D24"/>
  <c r="G23"/>
  <c r="I23" s="1"/>
  <c r="O23" s="1"/>
  <c r="Q23" s="1"/>
  <c r="R23" s="1"/>
  <c r="D23"/>
  <c r="G22"/>
  <c r="I22" s="1"/>
  <c r="O22" s="1"/>
  <c r="Q22" s="1"/>
  <c r="R22" s="1"/>
  <c r="D22"/>
  <c r="G21"/>
  <c r="I21" s="1"/>
  <c r="O21" s="1"/>
  <c r="Q21" s="1"/>
  <c r="R21" s="1"/>
  <c r="D21"/>
  <c r="I20"/>
  <c r="O20" s="1"/>
  <c r="Q20" s="1"/>
  <c r="R20" s="1"/>
  <c r="G20"/>
  <c r="D20"/>
  <c r="G19"/>
  <c r="I19" s="1"/>
  <c r="O19" s="1"/>
  <c r="Q19" s="1"/>
  <c r="R19" s="1"/>
  <c r="D19"/>
  <c r="G18"/>
  <c r="I18" s="1"/>
  <c r="O18" s="1"/>
  <c r="Q18" s="1"/>
  <c r="D18"/>
  <c r="G17"/>
  <c r="I17" s="1"/>
  <c r="O17" s="1"/>
  <c r="Q17" s="1"/>
  <c r="R17" s="1"/>
  <c r="D17"/>
  <c r="G16"/>
  <c r="I16" s="1"/>
  <c r="O16" s="1"/>
  <c r="Q16" s="1"/>
  <c r="D16"/>
  <c r="G15"/>
  <c r="I15" s="1"/>
  <c r="O15" s="1"/>
  <c r="Q15" s="1"/>
  <c r="R15" s="1"/>
  <c r="D15"/>
  <c r="G14"/>
  <c r="I14" s="1"/>
  <c r="O14" s="1"/>
  <c r="Q14" s="1"/>
  <c r="R14" s="1"/>
  <c r="D14"/>
  <c r="G13"/>
  <c r="I13" s="1"/>
  <c r="O13" s="1"/>
  <c r="D13"/>
  <c r="D39" l="1"/>
  <c r="G39"/>
  <c r="O39"/>
  <c r="Q13"/>
  <c r="I39"/>
  <c r="Q39" l="1"/>
  <c r="R13"/>
  <c r="R39" l="1"/>
</calcChain>
</file>

<file path=xl/sharedStrings.xml><?xml version="1.0" encoding="utf-8"?>
<sst xmlns="http://schemas.openxmlformats.org/spreadsheetml/2006/main" count="78" uniqueCount="77">
  <si>
    <t>Наименование муниципального образования</t>
  </si>
  <si>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</si>
  <si>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</si>
  <si>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</si>
  <si>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</si>
  <si>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</si>
  <si>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</si>
  <si>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</si>
  <si>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</si>
  <si>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</si>
  <si>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</si>
  <si>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</si>
  <si>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</si>
  <si>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</si>
  <si>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</si>
  <si>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</si>
  <si>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</si>
  <si>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</si>
  <si>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</si>
  <si>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</si>
  <si>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</si>
  <si>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</si>
  <si>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</si>
  <si>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</si>
  <si>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</si>
  <si>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</si>
  <si>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2021 год
</t>
  </si>
  <si>
    <t>Часть 5</t>
  </si>
  <si>
    <t>СПРАВОЧНО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</si>
  <si>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01.04.2020, чел.</t>
  </si>
  <si>
    <t>Прогнозируемая среднегодовая численность воспитанников, обучающихся по программам дошкольного образования на 2020 год, чел.</t>
  </si>
  <si>
    <t xml:space="preserve">Коэффициент соотношения мл.воспитателей к численности воспитанников в 2020 году,                             
</t>
  </si>
  <si>
    <t>Прогнозируемая среднегодовая численность воспитанников, обучающихся по программам дошкольного образования на 2021 год, чел.</t>
  </si>
  <si>
    <t xml:space="preserve">Прогнозируемая среднегодовая численность младших воспитателей и помощников воспитателей на 2021  год, чел. </t>
  </si>
  <si>
    <t>Минимальный размер оплаты труда, установленный с 1 января 2021 года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</si>
  <si>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</si>
  <si>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</si>
  <si>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 xml:space="preserve">Коэффициент отчислений страховых взносов в Пенсионный фонд РФ, Фонд социального страхования РФ и ФФОМС
</t>
  </si>
  <si>
    <t xml:space="preserve">Потребность на повышение минимального размера оплаты труда младших воспитателей и помощников воспитателей, рублей </t>
  </si>
  <si>
    <t xml:space="preserve">Необходимый объем средств на повышение минимального размера оплаты труда младших воспитателей и помощников воспитателей, рублей 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</si>
  <si>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 xml:space="preserve">(без отрицательных значений), рублей </t>
    </r>
  </si>
  <si>
    <t>ФОТ младших воспитателей, учтенный в субвенции на 2020 год, рублей</t>
  </si>
  <si>
    <t>Дотация на МРОТ младшим воспитателям в 2020 году (учтена в субвенции), рублей</t>
  </si>
  <si>
    <t>Всего на  ФОТ на МРОТ младшим воспитателям в 2020 году (с учетом дотации), рублей</t>
  </si>
  <si>
    <t>Формулы</t>
  </si>
  <si>
    <t xml:space="preserve">W
Кmv = ------------
     Zmv
</t>
  </si>
  <si>
    <t xml:space="preserve">            Чvo 
Чmv = ------------
              Кmv
</t>
  </si>
  <si>
    <t>Pmrot = Чmv x R x rd x 12 x cd x k</t>
  </si>
  <si>
    <t>М = Pmrot – Vmv</t>
  </si>
  <si>
    <t>если М&gt; 0</t>
  </si>
  <si>
    <t>Буквенный код, применяемый в методике расчета</t>
  </si>
  <si>
    <t>Zmv</t>
  </si>
  <si>
    <t>W</t>
  </si>
  <si>
    <t>Кmv</t>
  </si>
  <si>
    <t>Чvo</t>
  </si>
  <si>
    <t>Чmv</t>
  </si>
  <si>
    <t>R</t>
  </si>
  <si>
    <t>rd</t>
  </si>
  <si>
    <t>cd</t>
  </si>
  <si>
    <t>K</t>
  </si>
  <si>
    <t>Pmrot</t>
  </si>
  <si>
    <t>Vmv</t>
  </si>
  <si>
    <t>М</t>
  </si>
  <si>
    <t>4=2+3</t>
  </si>
  <si>
    <t>4=3/2</t>
  </si>
  <si>
    <t>6=5/4</t>
  </si>
  <si>
    <t>12=6*7*8*9*10*11</t>
  </si>
  <si>
    <t>14=12-13</t>
  </si>
  <si>
    <t>Н.Земля</t>
  </si>
  <si>
    <t>Итого по районам</t>
  </si>
  <si>
    <t xml:space="preserve">Коэффициент  индексации окладов   </t>
  </si>
  <si>
    <t xml:space="preserve">Объем расходов на оплату труда младших воспитателей, помощников воспитателей, учтенный в субвенции согласно методике расчета  на 2021 год </t>
  </si>
  <si>
    <t>Утверждено на 2021 год, рублей</t>
  </si>
  <si>
    <t>17=(15-16) округл.</t>
  </si>
  <si>
    <t xml:space="preserve">Потребность, рублей 
</t>
  </si>
  <si>
    <t>к пояснительной записке</t>
  </si>
  <si>
    <t xml:space="preserve">     Приложение № 11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</si>
</sst>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0.0"/>
    <numFmt numFmtId="168" formatCode="_-* #,##0.0\ _₽_-;\-* #,##0.0\ _₽_-;_-* &quot;-&quot;?\ _₽_-;_-@_-"/>
    <numFmt numFmtId="169" formatCode="_(* #,##0.000_);_(* \(#,##0.000\);_(* &quot;-&quot;??_);_(@_)"/>
    <numFmt numFmtId="170" formatCode="_(* #,##0.0000_);_(* \(#,##0.0000\);_(* &quot;-&quot;??_);_(@_)"/>
    <numFmt numFmtId="171" formatCode="_-* #,##0.0000\ _₽_-;\-* #,##0.0000\ _₽_-;_-* &quot;-&quot;?\ _₽_-;_-@_-"/>
  </numFmts>
  <fonts count="1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1" fillId="0" borderId="0"/>
    <xf numFmtId="0" fontId="2" fillId="0" borderId="0"/>
    <xf numFmtId="0" fontId="8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0" fillId="2" borderId="0" xfId="0" applyFill="1"/>
    <xf numFmtId="165" fontId="0" fillId="0" borderId="0" xfId="1" applyNumberFormat="1" applyFont="1"/>
    <xf numFmtId="0" fontId="0" fillId="0" borderId="5" xfId="0" applyBorder="1"/>
    <xf numFmtId="0" fontId="0" fillId="0" borderId="0" xfId="0" applyFill="1"/>
    <xf numFmtId="0" fontId="0" fillId="2" borderId="4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/>
    <xf numFmtId="0" fontId="0" fillId="0" borderId="1" xfId="0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/>
    <xf numFmtId="165" fontId="3" fillId="2" borderId="1" xfId="0" applyNumberFormat="1" applyFont="1" applyFill="1" applyBorder="1" applyAlignment="1"/>
    <xf numFmtId="169" fontId="3" fillId="2" borderId="1" xfId="0" applyNumberFormat="1" applyFont="1" applyFill="1" applyBorder="1"/>
    <xf numFmtId="170" fontId="3" fillId="2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/>
    <xf numFmtId="164" fontId="3" fillId="2" borderId="1" xfId="1" applyFont="1" applyFill="1" applyBorder="1"/>
    <xf numFmtId="168" fontId="0" fillId="0" borderId="1" xfId="0" applyNumberFormat="1" applyBorder="1" applyAlignment="1">
      <alignment wrapText="1"/>
    </xf>
    <xf numFmtId="170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/>
    <xf numFmtId="166" fontId="3" fillId="0" borderId="4" xfId="0" applyNumberFormat="1" applyFont="1" applyFill="1" applyBorder="1"/>
    <xf numFmtId="164" fontId="3" fillId="2" borderId="4" xfId="1" applyFont="1" applyFill="1" applyBorder="1"/>
    <xf numFmtId="165" fontId="0" fillId="2" borderId="4" xfId="1" applyNumberFormat="1" applyFont="1" applyFill="1" applyBorder="1"/>
    <xf numFmtId="165" fontId="3" fillId="0" borderId="1" xfId="0" applyNumberFormat="1" applyFont="1" applyFill="1" applyBorder="1" applyAlignment="1"/>
    <xf numFmtId="166" fontId="13" fillId="2" borderId="1" xfId="6" applyNumberFormat="1" applyFont="1" applyFill="1" applyBorder="1" applyAlignment="1">
      <alignment horizontal="left"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/>
    <xf numFmtId="167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/>
    <xf numFmtId="169" fontId="5" fillId="2" borderId="1" xfId="0" applyNumberFormat="1" applyFont="1" applyFill="1" applyBorder="1"/>
    <xf numFmtId="170" fontId="5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2" fillId="0" borderId="0" xfId="0" applyFont="1"/>
    <xf numFmtId="168" fontId="0" fillId="0" borderId="0" xfId="0" applyNumberFormat="1"/>
    <xf numFmtId="168" fontId="0" fillId="0" borderId="0" xfId="0" applyNumberFormat="1" applyFill="1"/>
    <xf numFmtId="171" fontId="0" fillId="0" borderId="0" xfId="0" applyNumberFormat="1"/>
    <xf numFmtId="171" fontId="0" fillId="0" borderId="0" xfId="0" applyNumberFormat="1" applyFill="1"/>
    <xf numFmtId="0" fontId="0" fillId="0" borderId="0" xfId="0" applyAlignment="1">
      <alignment horizontal="right"/>
    </xf>
    <xf numFmtId="0" fontId="4" fillId="2" borderId="9" xfId="0" applyFont="1" applyFill="1" applyBorder="1"/>
    <xf numFmtId="165" fontId="5" fillId="0" borderId="6" xfId="1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8">
    <cellStyle name="Normal" xfId="3"/>
    <cellStyle name="Обычный" xfId="0" builtinId="0"/>
    <cellStyle name="Обычный 2" xfId="7"/>
    <cellStyle name="Обычный 2 2 2" xfId="4"/>
    <cellStyle name="Обычный 3" xfId="2"/>
    <cellStyle name="Обычный 6" xfId="5"/>
    <cellStyle name="Обычный_Субвенции 2005" xfId="6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view="pageBreakPreview" zoomScaleSheetLayoutView="100" workbookViewId="0">
      <selection activeCell="S1" sqref="S1"/>
    </sheetView>
  </sheetViews>
  <sheetFormatPr defaultRowHeight="12.75"/>
  <cols>
    <col min="1" max="1" width="16.85546875" customWidth="1"/>
    <col min="2" max="2" width="17.28515625" hidden="1" customWidth="1"/>
    <col min="3" max="3" width="14.140625" hidden="1" customWidth="1"/>
    <col min="4" max="4" width="17.28515625" style="4" hidden="1" customWidth="1"/>
    <col min="5" max="5" width="14.28515625" customWidth="1"/>
    <col min="6" max="6" width="13.140625" customWidth="1"/>
    <col min="7" max="7" width="12.5703125" customWidth="1"/>
    <col min="8" max="8" width="13.140625" customWidth="1"/>
    <col min="9" max="9" width="13" customWidth="1"/>
    <col min="10" max="10" width="12.5703125" customWidth="1"/>
    <col min="11" max="11" width="11.5703125" customWidth="1"/>
    <col min="12" max="12" width="10.140625" customWidth="1"/>
    <col min="13" max="13" width="12.28515625" customWidth="1"/>
    <col min="14" max="14" width="12.42578125" customWidth="1"/>
    <col min="15" max="15" width="17.140625" customWidth="1"/>
    <col min="16" max="16" width="15.5703125" style="4" customWidth="1"/>
    <col min="17" max="17" width="15.5703125" customWidth="1"/>
    <col min="18" max="18" width="13.7109375" style="1" customWidth="1"/>
    <col min="19" max="19" width="14.28515625" style="2" bestFit="1" customWidth="1"/>
    <col min="20" max="20" width="14.5703125" customWidth="1"/>
    <col min="21" max="21" width="9.140625" hidden="1" customWidth="1"/>
  </cols>
  <sheetData>
    <row r="1" spans="1:20">
      <c r="S1" s="2" t="s">
        <v>76</v>
      </c>
    </row>
    <row r="2" spans="1:20">
      <c r="S2" s="2" t="s">
        <v>75</v>
      </c>
    </row>
    <row r="3" spans="1:20" ht="41.25" customHeight="1">
      <c r="B3" s="60" t="s">
        <v>26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0">
      <c r="A4" s="3" t="s">
        <v>27</v>
      </c>
      <c r="T4" s="48"/>
    </row>
    <row r="5" spans="1:20" hidden="1">
      <c r="A5" s="61" t="s">
        <v>0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0">
      <c r="A6" s="62"/>
      <c r="B6" s="63" t="s">
        <v>28</v>
      </c>
      <c r="C6" s="64"/>
      <c r="D6" s="65"/>
      <c r="E6" s="66" t="s">
        <v>29</v>
      </c>
      <c r="F6" s="53" t="s">
        <v>30</v>
      </c>
      <c r="G6" s="53" t="s">
        <v>31</v>
      </c>
      <c r="H6" s="53" t="s">
        <v>32</v>
      </c>
      <c r="I6" s="66" t="s">
        <v>33</v>
      </c>
      <c r="J6" s="66" t="s">
        <v>34</v>
      </c>
      <c r="K6" s="53" t="s">
        <v>35</v>
      </c>
      <c r="L6" s="53" t="s">
        <v>36</v>
      </c>
      <c r="M6" s="53" t="s">
        <v>37</v>
      </c>
      <c r="N6" s="53" t="s">
        <v>70</v>
      </c>
      <c r="O6" s="53" t="s">
        <v>38</v>
      </c>
      <c r="P6" s="59" t="s">
        <v>71</v>
      </c>
      <c r="Q6" s="53" t="s">
        <v>39</v>
      </c>
      <c r="R6" s="53" t="s">
        <v>40</v>
      </c>
      <c r="S6" s="51" t="s">
        <v>72</v>
      </c>
      <c r="T6" s="52" t="s">
        <v>74</v>
      </c>
    </row>
    <row r="7" spans="1:20" ht="12.75" customHeight="1">
      <c r="A7" s="62"/>
      <c r="B7" s="53" t="s">
        <v>41</v>
      </c>
      <c r="C7" s="53" t="s">
        <v>42</v>
      </c>
      <c r="D7" s="56" t="s">
        <v>43</v>
      </c>
      <c r="E7" s="66"/>
      <c r="F7" s="54"/>
      <c r="G7" s="54"/>
      <c r="H7" s="54"/>
      <c r="I7" s="66"/>
      <c r="J7" s="66"/>
      <c r="K7" s="54"/>
      <c r="L7" s="54"/>
      <c r="M7" s="54"/>
      <c r="N7" s="54"/>
      <c r="O7" s="54"/>
      <c r="P7" s="59"/>
      <c r="Q7" s="54"/>
      <c r="R7" s="54"/>
      <c r="S7" s="51"/>
      <c r="T7" s="52"/>
    </row>
    <row r="8" spans="1:20" ht="12.75" customHeight="1">
      <c r="A8" s="62"/>
      <c r="B8" s="54"/>
      <c r="C8" s="54"/>
      <c r="D8" s="57"/>
      <c r="E8" s="66"/>
      <c r="F8" s="54"/>
      <c r="G8" s="54"/>
      <c r="H8" s="54"/>
      <c r="I8" s="66"/>
      <c r="J8" s="66"/>
      <c r="K8" s="54"/>
      <c r="L8" s="54"/>
      <c r="M8" s="54"/>
      <c r="N8" s="54"/>
      <c r="O8" s="54"/>
      <c r="P8" s="59"/>
      <c r="Q8" s="54"/>
      <c r="R8" s="54"/>
      <c r="S8" s="51"/>
      <c r="T8" s="52"/>
    </row>
    <row r="9" spans="1:20" ht="108.75" customHeight="1">
      <c r="A9" s="62"/>
      <c r="B9" s="55"/>
      <c r="C9" s="55"/>
      <c r="D9" s="58"/>
      <c r="E9" s="66"/>
      <c r="F9" s="55"/>
      <c r="G9" s="55"/>
      <c r="H9" s="55"/>
      <c r="I9" s="66"/>
      <c r="J9" s="66"/>
      <c r="K9" s="55"/>
      <c r="L9" s="55"/>
      <c r="M9" s="55"/>
      <c r="N9" s="55"/>
      <c r="O9" s="55"/>
      <c r="P9" s="59"/>
      <c r="Q9" s="55"/>
      <c r="R9" s="55"/>
      <c r="S9" s="51"/>
      <c r="T9" s="52"/>
    </row>
    <row r="10" spans="1:20" ht="45" hidden="1">
      <c r="A10" s="5" t="s">
        <v>44</v>
      </c>
      <c r="B10" s="6"/>
      <c r="C10" s="7"/>
      <c r="D10" s="8"/>
      <c r="E10" s="6"/>
      <c r="F10" s="9"/>
      <c r="G10" s="7" t="s">
        <v>45</v>
      </c>
      <c r="H10" s="7"/>
      <c r="I10" s="6" t="s">
        <v>46</v>
      </c>
      <c r="J10" s="6"/>
      <c r="K10" s="6"/>
      <c r="L10" s="6"/>
      <c r="M10" s="6"/>
      <c r="N10" s="6"/>
      <c r="O10" s="6" t="s">
        <v>47</v>
      </c>
      <c r="P10" s="10"/>
      <c r="Q10" s="7" t="s">
        <v>48</v>
      </c>
      <c r="R10" s="7" t="s">
        <v>49</v>
      </c>
      <c r="S10" s="11"/>
      <c r="T10" s="12"/>
    </row>
    <row r="11" spans="1:20" ht="33.75" hidden="1">
      <c r="A11" s="7" t="s">
        <v>50</v>
      </c>
      <c r="B11" s="6"/>
      <c r="C11" s="7"/>
      <c r="D11" s="8"/>
      <c r="E11" s="6" t="s">
        <v>51</v>
      </c>
      <c r="F11" s="7" t="s">
        <v>52</v>
      </c>
      <c r="G11" s="7" t="s">
        <v>53</v>
      </c>
      <c r="H11" s="7" t="s">
        <v>54</v>
      </c>
      <c r="I11" s="6" t="s">
        <v>55</v>
      </c>
      <c r="J11" s="13" t="s">
        <v>56</v>
      </c>
      <c r="K11" s="6" t="s">
        <v>57</v>
      </c>
      <c r="L11" s="6">
        <v>12</v>
      </c>
      <c r="M11" s="6" t="s">
        <v>58</v>
      </c>
      <c r="N11" s="6" t="s">
        <v>59</v>
      </c>
      <c r="O11" s="6" t="s">
        <v>60</v>
      </c>
      <c r="P11" s="10" t="s">
        <v>61</v>
      </c>
      <c r="Q11" s="7" t="s">
        <v>62</v>
      </c>
      <c r="R11" s="7" t="s">
        <v>62</v>
      </c>
      <c r="S11" s="11"/>
      <c r="T11" s="12"/>
    </row>
    <row r="12" spans="1:20" s="1" customFormat="1">
      <c r="A12" s="14">
        <v>1</v>
      </c>
      <c r="B12" s="15">
        <v>2</v>
      </c>
      <c r="C12" s="15">
        <v>3</v>
      </c>
      <c r="D12" s="15" t="s">
        <v>63</v>
      </c>
      <c r="E12" s="15">
        <v>2</v>
      </c>
      <c r="F12" s="15">
        <v>3</v>
      </c>
      <c r="G12" s="15" t="s">
        <v>64</v>
      </c>
      <c r="H12" s="15">
        <v>5</v>
      </c>
      <c r="I12" s="15" t="s">
        <v>65</v>
      </c>
      <c r="J12" s="15">
        <v>7</v>
      </c>
      <c r="K12" s="15">
        <v>8</v>
      </c>
      <c r="L12" s="15">
        <v>9</v>
      </c>
      <c r="M12" s="15">
        <v>10</v>
      </c>
      <c r="N12" s="15">
        <v>11</v>
      </c>
      <c r="O12" s="16" t="s">
        <v>66</v>
      </c>
      <c r="P12" s="15">
        <v>13</v>
      </c>
      <c r="Q12" s="15" t="s">
        <v>67</v>
      </c>
      <c r="R12" s="15">
        <v>15</v>
      </c>
      <c r="S12" s="15">
        <v>16</v>
      </c>
      <c r="T12" s="15" t="s">
        <v>73</v>
      </c>
    </row>
    <row r="13" spans="1:20">
      <c r="A13" s="17" t="s">
        <v>1</v>
      </c>
      <c r="B13" s="18">
        <v>51422966</v>
      </c>
      <c r="C13" s="18"/>
      <c r="D13" s="19">
        <f t="shared" ref="D13:D38" si="0">B13+C13</f>
        <v>51422966</v>
      </c>
      <c r="E13" s="20">
        <v>160</v>
      </c>
      <c r="F13" s="21">
        <v>3036</v>
      </c>
      <c r="G13" s="21">
        <f t="shared" ref="G13:G39" si="1">F13/E13</f>
        <v>18.975000000000001</v>
      </c>
      <c r="H13" s="21">
        <v>3131</v>
      </c>
      <c r="I13" s="21">
        <f t="shared" ref="I13:I38" si="2">H13/G13</f>
        <v>165.00658761528325</v>
      </c>
      <c r="J13" s="21">
        <v>12792</v>
      </c>
      <c r="K13" s="22">
        <v>1.7</v>
      </c>
      <c r="L13" s="21">
        <v>12</v>
      </c>
      <c r="M13" s="23">
        <v>1.302</v>
      </c>
      <c r="N13" s="24">
        <v>1</v>
      </c>
      <c r="O13" s="21">
        <f t="shared" ref="O13:O38" si="3">I13*J13*K13*L13*M13*N13</f>
        <v>56063587.590071127</v>
      </c>
      <c r="P13" s="25">
        <v>54949244</v>
      </c>
      <c r="Q13" s="26">
        <f t="shared" ref="Q13:Q38" si="4">O13-P13</f>
        <v>1114343.5900711268</v>
      </c>
      <c r="R13" s="21">
        <f>Q13</f>
        <v>1114343.5900711268</v>
      </c>
      <c r="S13" s="11"/>
      <c r="T13" s="27">
        <v>1114300</v>
      </c>
    </row>
    <row r="14" spans="1:20">
      <c r="A14" s="17" t="s">
        <v>2</v>
      </c>
      <c r="B14" s="18">
        <v>10219077</v>
      </c>
      <c r="C14" s="18">
        <v>4096996.1382385027</v>
      </c>
      <c r="D14" s="19">
        <f t="shared" si="0"/>
        <v>14316073.138238503</v>
      </c>
      <c r="E14" s="20">
        <v>42</v>
      </c>
      <c r="F14" s="21">
        <v>639</v>
      </c>
      <c r="G14" s="21">
        <f t="shared" si="1"/>
        <v>15.214285714285714</v>
      </c>
      <c r="H14" s="21">
        <v>508</v>
      </c>
      <c r="I14" s="21">
        <f t="shared" si="2"/>
        <v>33.389671361502351</v>
      </c>
      <c r="J14" s="21">
        <v>12792</v>
      </c>
      <c r="K14" s="22">
        <v>1.7</v>
      </c>
      <c r="L14" s="21">
        <v>12</v>
      </c>
      <c r="M14" s="23">
        <v>1.302</v>
      </c>
      <c r="N14" s="24">
        <v>1</v>
      </c>
      <c r="O14" s="21">
        <f t="shared" si="3"/>
        <v>11344666.852597183</v>
      </c>
      <c r="P14" s="25">
        <v>9326731</v>
      </c>
      <c r="Q14" s="26">
        <f t="shared" si="4"/>
        <v>2017935.8525971826</v>
      </c>
      <c r="R14" s="21">
        <f>Q14</f>
        <v>2017935.8525971826</v>
      </c>
      <c r="S14" s="11">
        <v>1663193.2993577495</v>
      </c>
      <c r="T14" s="27">
        <v>354700</v>
      </c>
    </row>
    <row r="15" spans="1:20">
      <c r="A15" s="17" t="s">
        <v>3</v>
      </c>
      <c r="B15" s="18">
        <v>9024572</v>
      </c>
      <c r="C15" s="18">
        <v>1977095.2297844589</v>
      </c>
      <c r="D15" s="19">
        <f t="shared" si="0"/>
        <v>11001667.229784459</v>
      </c>
      <c r="E15" s="20">
        <v>34.299999999999997</v>
      </c>
      <c r="F15" s="21">
        <v>530</v>
      </c>
      <c r="G15" s="21">
        <f t="shared" si="1"/>
        <v>15.451895043731779</v>
      </c>
      <c r="H15" s="21">
        <v>500</v>
      </c>
      <c r="I15" s="21">
        <f t="shared" si="2"/>
        <v>32.35849056603773</v>
      </c>
      <c r="J15" s="21">
        <v>12792</v>
      </c>
      <c r="K15" s="22">
        <v>1.7</v>
      </c>
      <c r="L15" s="21">
        <v>12</v>
      </c>
      <c r="M15" s="23">
        <v>1.302</v>
      </c>
      <c r="N15" s="24">
        <v>1</v>
      </c>
      <c r="O15" s="21">
        <f t="shared" si="3"/>
        <v>10994306.9325283</v>
      </c>
      <c r="P15" s="25">
        <v>8817414</v>
      </c>
      <c r="Q15" s="26">
        <f t="shared" si="4"/>
        <v>2176892.9325283002</v>
      </c>
      <c r="R15" s="21">
        <f>Q15</f>
        <v>2176892.9325283002</v>
      </c>
      <c r="S15" s="11">
        <v>1833105.9740377329</v>
      </c>
      <c r="T15" s="27">
        <v>343800</v>
      </c>
    </row>
    <row r="16" spans="1:20">
      <c r="A16" s="17" t="s">
        <v>4</v>
      </c>
      <c r="B16" s="18">
        <v>13438412</v>
      </c>
      <c r="C16" s="18">
        <v>716202.39897573926</v>
      </c>
      <c r="D16" s="19">
        <f t="shared" si="0"/>
        <v>14154614.398975739</v>
      </c>
      <c r="E16" s="20">
        <v>42.9</v>
      </c>
      <c r="F16" s="21">
        <v>854</v>
      </c>
      <c r="G16" s="21">
        <f t="shared" si="1"/>
        <v>19.906759906759909</v>
      </c>
      <c r="H16" s="21">
        <v>750</v>
      </c>
      <c r="I16" s="21">
        <f t="shared" si="2"/>
        <v>37.675644028103044</v>
      </c>
      <c r="J16" s="21">
        <v>12792</v>
      </c>
      <c r="K16" s="22">
        <v>1.7</v>
      </c>
      <c r="L16" s="21">
        <v>12</v>
      </c>
      <c r="M16" s="23">
        <v>1.302</v>
      </c>
      <c r="N16" s="24">
        <v>1</v>
      </c>
      <c r="O16" s="21">
        <f t="shared" si="3"/>
        <v>12800893.58557377</v>
      </c>
      <c r="P16" s="25">
        <v>13240934</v>
      </c>
      <c r="Q16" s="26">
        <f t="shared" si="4"/>
        <v>-440040.41442622989</v>
      </c>
      <c r="R16" s="21"/>
      <c r="S16" s="11"/>
      <c r="T16" s="27">
        <v>0</v>
      </c>
    </row>
    <row r="17" spans="1:20">
      <c r="A17" s="17" t="s">
        <v>5</v>
      </c>
      <c r="B17" s="18">
        <v>14779727</v>
      </c>
      <c r="C17" s="18">
        <v>4711794.0922969803</v>
      </c>
      <c r="D17" s="19">
        <f t="shared" si="0"/>
        <v>19491521.09229698</v>
      </c>
      <c r="E17" s="20">
        <v>60.2</v>
      </c>
      <c r="F17" s="21">
        <v>1067</v>
      </c>
      <c r="G17" s="21">
        <f t="shared" si="1"/>
        <v>17.724252491694351</v>
      </c>
      <c r="H17" s="21">
        <v>1013</v>
      </c>
      <c r="I17" s="21">
        <f t="shared" si="2"/>
        <v>57.153327085285852</v>
      </c>
      <c r="J17" s="21">
        <v>12792</v>
      </c>
      <c r="K17" s="22">
        <v>1.7</v>
      </c>
      <c r="L17" s="21">
        <v>12</v>
      </c>
      <c r="M17" s="23">
        <v>1.302</v>
      </c>
      <c r="N17" s="24">
        <v>1</v>
      </c>
      <c r="O17" s="21">
        <f t="shared" si="3"/>
        <v>19418743.247879438</v>
      </c>
      <c r="P17" s="25">
        <v>14560366</v>
      </c>
      <c r="Q17" s="26">
        <f t="shared" si="4"/>
        <v>4858377.2478794381</v>
      </c>
      <c r="R17" s="21">
        <f>Q17</f>
        <v>4858377.2478794381</v>
      </c>
      <c r="S17" s="11">
        <v>4251162.0118606947</v>
      </c>
      <c r="T17" s="27">
        <v>607200</v>
      </c>
    </row>
    <row r="18" spans="1:20">
      <c r="A18" s="17" t="s">
        <v>6</v>
      </c>
      <c r="B18" s="18">
        <v>25347581</v>
      </c>
      <c r="C18" s="18"/>
      <c r="D18" s="19">
        <f t="shared" si="0"/>
        <v>25347581</v>
      </c>
      <c r="E18" s="20">
        <v>66.099999999999994</v>
      </c>
      <c r="F18" s="21">
        <v>1274</v>
      </c>
      <c r="G18" s="21">
        <f t="shared" si="1"/>
        <v>19.273827534039334</v>
      </c>
      <c r="H18" s="21">
        <v>1148</v>
      </c>
      <c r="I18" s="21">
        <f t="shared" si="2"/>
        <v>59.562637362637361</v>
      </c>
      <c r="J18" s="21">
        <v>12792</v>
      </c>
      <c r="K18" s="22">
        <v>1.7</v>
      </c>
      <c r="L18" s="21">
        <v>12</v>
      </c>
      <c r="M18" s="23">
        <v>1.302</v>
      </c>
      <c r="N18" s="24">
        <v>1</v>
      </c>
      <c r="O18" s="21">
        <f t="shared" si="3"/>
        <v>20237344.369919997</v>
      </c>
      <c r="P18" s="25">
        <v>23574327</v>
      </c>
      <c r="Q18" s="26">
        <f t="shared" si="4"/>
        <v>-3336982.6300800033</v>
      </c>
      <c r="R18" s="21"/>
      <c r="S18" s="11"/>
      <c r="T18" s="27">
        <v>0</v>
      </c>
    </row>
    <row r="19" spans="1:20">
      <c r="A19" s="17" t="s">
        <v>7</v>
      </c>
      <c r="B19" s="18">
        <v>12673102</v>
      </c>
      <c r="C19" s="18">
        <v>827429.73463878408</v>
      </c>
      <c r="D19" s="19">
        <f t="shared" si="0"/>
        <v>13500531.734638784</v>
      </c>
      <c r="E19" s="20">
        <v>52</v>
      </c>
      <c r="F19" s="21">
        <v>856</v>
      </c>
      <c r="G19" s="21">
        <f t="shared" si="1"/>
        <v>16.46153846153846</v>
      </c>
      <c r="H19" s="21">
        <v>853</v>
      </c>
      <c r="I19" s="21">
        <f t="shared" si="2"/>
        <v>51.817757009345797</v>
      </c>
      <c r="J19" s="21">
        <v>12792</v>
      </c>
      <c r="K19" s="22">
        <v>1.7</v>
      </c>
      <c r="L19" s="21">
        <v>12</v>
      </c>
      <c r="M19" s="23">
        <v>1.302</v>
      </c>
      <c r="N19" s="24">
        <v>1</v>
      </c>
      <c r="O19" s="21">
        <f t="shared" si="3"/>
        <v>17605899.260142058</v>
      </c>
      <c r="P19" s="25">
        <v>13421130</v>
      </c>
      <c r="Q19" s="26">
        <f t="shared" si="4"/>
        <v>4184769.2601420581</v>
      </c>
      <c r="R19" s="21">
        <f t="shared" ref="R19:R27" si="5">Q19</f>
        <v>4184769.2601420581</v>
      </c>
      <c r="S19" s="11">
        <v>3634240.827992525</v>
      </c>
      <c r="T19" s="27">
        <v>550600</v>
      </c>
    </row>
    <row r="20" spans="1:20">
      <c r="A20" s="17" t="s">
        <v>8</v>
      </c>
      <c r="B20" s="18">
        <v>10451896</v>
      </c>
      <c r="C20" s="18">
        <v>3811801.3966729268</v>
      </c>
      <c r="D20" s="19">
        <f t="shared" si="0"/>
        <v>14263697.396672927</v>
      </c>
      <c r="E20" s="20">
        <v>44.8</v>
      </c>
      <c r="F20" s="21">
        <v>661</v>
      </c>
      <c r="G20" s="21">
        <f t="shared" si="1"/>
        <v>14.754464285714286</v>
      </c>
      <c r="H20" s="21">
        <v>614</v>
      </c>
      <c r="I20" s="21">
        <f t="shared" si="2"/>
        <v>41.614523449319208</v>
      </c>
      <c r="J20" s="21">
        <v>12792</v>
      </c>
      <c r="K20" s="22">
        <v>1.7</v>
      </c>
      <c r="L20" s="21">
        <v>12</v>
      </c>
      <c r="M20" s="23">
        <v>1.302</v>
      </c>
      <c r="N20" s="28">
        <v>1</v>
      </c>
      <c r="O20" s="29">
        <f t="shared" si="3"/>
        <v>14139189.920462813</v>
      </c>
      <c r="P20" s="30">
        <v>9285084</v>
      </c>
      <c r="Q20" s="31">
        <f t="shared" si="4"/>
        <v>4854105.9204628132</v>
      </c>
      <c r="R20" s="29">
        <f t="shared" si="5"/>
        <v>4854105.9204628132</v>
      </c>
      <c r="S20" s="32">
        <v>4411979.9066897426</v>
      </c>
      <c r="T20" s="27">
        <v>442100</v>
      </c>
    </row>
    <row r="21" spans="1:20">
      <c r="A21" s="17" t="s">
        <v>9</v>
      </c>
      <c r="B21" s="18">
        <v>13817677</v>
      </c>
      <c r="C21" s="18">
        <v>5130638.8244720846</v>
      </c>
      <c r="D21" s="19">
        <f t="shared" si="0"/>
        <v>18948315.824472085</v>
      </c>
      <c r="E21" s="20">
        <v>57.1</v>
      </c>
      <c r="F21" s="21">
        <v>885</v>
      </c>
      <c r="G21" s="21">
        <f t="shared" si="1"/>
        <v>15.499124343257442</v>
      </c>
      <c r="H21" s="21">
        <v>757</v>
      </c>
      <c r="I21" s="21">
        <f t="shared" si="2"/>
        <v>48.841468926553674</v>
      </c>
      <c r="J21" s="21">
        <v>12792</v>
      </c>
      <c r="K21" s="22">
        <v>1.7</v>
      </c>
      <c r="L21" s="21">
        <v>12</v>
      </c>
      <c r="M21" s="23">
        <v>1.302</v>
      </c>
      <c r="N21" s="24">
        <v>1</v>
      </c>
      <c r="O21" s="21">
        <f t="shared" si="3"/>
        <v>16594658.496761492</v>
      </c>
      <c r="P21" s="25">
        <v>12709821</v>
      </c>
      <c r="Q21" s="26">
        <f t="shared" si="4"/>
        <v>3884837.4967614915</v>
      </c>
      <c r="R21" s="21">
        <f t="shared" si="5"/>
        <v>3884837.4967614915</v>
      </c>
      <c r="S21" s="11">
        <v>3365930.1016157288</v>
      </c>
      <c r="T21" s="27">
        <v>518900</v>
      </c>
    </row>
    <row r="22" spans="1:20">
      <c r="A22" s="17" t="s">
        <v>10</v>
      </c>
      <c r="B22" s="18">
        <v>6324534</v>
      </c>
      <c r="C22" s="18">
        <v>2050998.1816320019</v>
      </c>
      <c r="D22" s="19">
        <f t="shared" si="0"/>
        <v>8375532.1816320019</v>
      </c>
      <c r="E22" s="20">
        <v>21.6</v>
      </c>
      <c r="F22" s="21">
        <v>300</v>
      </c>
      <c r="G22" s="21">
        <f t="shared" si="1"/>
        <v>13.888888888888888</v>
      </c>
      <c r="H22" s="21">
        <v>276</v>
      </c>
      <c r="I22" s="21">
        <f t="shared" si="2"/>
        <v>19.872000000000003</v>
      </c>
      <c r="J22" s="21">
        <v>12792</v>
      </c>
      <c r="K22" s="22">
        <v>2.2000000000000002</v>
      </c>
      <c r="L22" s="21">
        <v>12</v>
      </c>
      <c r="M22" s="23">
        <v>1.302</v>
      </c>
      <c r="N22" s="24">
        <v>1</v>
      </c>
      <c r="O22" s="21">
        <f t="shared" si="3"/>
        <v>8737655.9542272035</v>
      </c>
      <c r="P22" s="25">
        <v>5690225</v>
      </c>
      <c r="Q22" s="26">
        <f t="shared" si="4"/>
        <v>3047430.9542272035</v>
      </c>
      <c r="R22" s="21">
        <f t="shared" si="5"/>
        <v>3047430.9542272035</v>
      </c>
      <c r="S22" s="11">
        <v>2774208.4415872041</v>
      </c>
      <c r="T22" s="27">
        <v>273200</v>
      </c>
    </row>
    <row r="23" spans="1:20">
      <c r="A23" s="17" t="s">
        <v>11</v>
      </c>
      <c r="B23" s="18">
        <v>7733577</v>
      </c>
      <c r="C23" s="18">
        <v>1116435.7106649559</v>
      </c>
      <c r="D23" s="19">
        <f t="shared" si="0"/>
        <v>8850012.7106649559</v>
      </c>
      <c r="E23" s="20">
        <v>21.1</v>
      </c>
      <c r="F23" s="21">
        <v>401</v>
      </c>
      <c r="G23" s="21">
        <f t="shared" si="1"/>
        <v>19.004739336492889</v>
      </c>
      <c r="H23" s="21">
        <v>352</v>
      </c>
      <c r="I23" s="21">
        <f t="shared" si="2"/>
        <v>18.521695760598504</v>
      </c>
      <c r="J23" s="21">
        <v>12792</v>
      </c>
      <c r="K23" s="22">
        <v>2.2000000000000002</v>
      </c>
      <c r="L23" s="21">
        <v>12</v>
      </c>
      <c r="M23" s="23">
        <v>1.302</v>
      </c>
      <c r="N23" s="24">
        <v>1</v>
      </c>
      <c r="O23" s="21">
        <f t="shared" si="3"/>
        <v>8143931.423358405</v>
      </c>
      <c r="P23" s="25">
        <v>6910157</v>
      </c>
      <c r="Q23" s="26">
        <f t="shared" si="4"/>
        <v>1233774.423358405</v>
      </c>
      <c r="R23" s="21">
        <f t="shared" si="5"/>
        <v>1233774.423358405</v>
      </c>
      <c r="S23" s="11">
        <v>979117.40574244503</v>
      </c>
      <c r="T23" s="27">
        <v>254700</v>
      </c>
    </row>
    <row r="24" spans="1:20">
      <c r="A24" s="17" t="s">
        <v>12</v>
      </c>
      <c r="B24" s="18">
        <v>23028254</v>
      </c>
      <c r="C24" s="18">
        <v>4933501.9318943694</v>
      </c>
      <c r="D24" s="19">
        <f t="shared" si="0"/>
        <v>27961755.931894369</v>
      </c>
      <c r="E24" s="20">
        <v>89.2</v>
      </c>
      <c r="F24" s="21">
        <v>1578</v>
      </c>
      <c r="G24" s="21">
        <f t="shared" si="1"/>
        <v>17.690582959641254</v>
      </c>
      <c r="H24" s="21">
        <v>1484</v>
      </c>
      <c r="I24" s="21">
        <f t="shared" si="2"/>
        <v>83.886438529784542</v>
      </c>
      <c r="J24" s="21">
        <v>12792</v>
      </c>
      <c r="K24" s="22">
        <v>1.7</v>
      </c>
      <c r="L24" s="21">
        <v>12</v>
      </c>
      <c r="M24" s="23">
        <v>1.302</v>
      </c>
      <c r="N24" s="24">
        <v>1</v>
      </c>
      <c r="O24" s="21">
        <f t="shared" si="3"/>
        <v>28501739.003892325</v>
      </c>
      <c r="P24" s="25">
        <v>22039257</v>
      </c>
      <c r="Q24" s="26">
        <f t="shared" si="4"/>
        <v>6462482.0038923249</v>
      </c>
      <c r="R24" s="21">
        <f t="shared" si="5"/>
        <v>6462482.0038923249</v>
      </c>
      <c r="S24" s="11">
        <v>5571245.6372915581</v>
      </c>
      <c r="T24" s="27">
        <v>891300</v>
      </c>
    </row>
    <row r="25" spans="1:20">
      <c r="A25" s="17" t="s">
        <v>13</v>
      </c>
      <c r="B25" s="18">
        <v>20276033</v>
      </c>
      <c r="C25" s="18">
        <v>1031263.1611570343</v>
      </c>
      <c r="D25" s="19">
        <f t="shared" si="0"/>
        <v>21307296.161157034</v>
      </c>
      <c r="E25" s="20">
        <v>70</v>
      </c>
      <c r="F25" s="21">
        <v>1437</v>
      </c>
      <c r="G25" s="21">
        <f t="shared" si="1"/>
        <v>20.528571428571428</v>
      </c>
      <c r="H25" s="21">
        <v>1343</v>
      </c>
      <c r="I25" s="21">
        <f t="shared" si="2"/>
        <v>65.421016005567154</v>
      </c>
      <c r="J25" s="21">
        <v>12792</v>
      </c>
      <c r="K25" s="22">
        <v>1.7</v>
      </c>
      <c r="L25" s="21">
        <v>12</v>
      </c>
      <c r="M25" s="23">
        <v>1.302</v>
      </c>
      <c r="N25" s="24">
        <v>1</v>
      </c>
      <c r="O25" s="21">
        <f t="shared" si="3"/>
        <v>22227820.804409184</v>
      </c>
      <c r="P25" s="25">
        <v>19759946</v>
      </c>
      <c r="Q25" s="26">
        <f t="shared" si="4"/>
        <v>2467874.8044091836</v>
      </c>
      <c r="R25" s="21">
        <f t="shared" si="5"/>
        <v>2467874.8044091836</v>
      </c>
      <c r="S25" s="11">
        <v>1772820.9956409186</v>
      </c>
      <c r="T25" s="27">
        <v>695100</v>
      </c>
    </row>
    <row r="26" spans="1:20">
      <c r="A26" s="17" t="s">
        <v>14</v>
      </c>
      <c r="B26" s="18">
        <v>23353065</v>
      </c>
      <c r="C26" s="18">
        <v>339844.76421353593</v>
      </c>
      <c r="D26" s="19">
        <f t="shared" si="0"/>
        <v>23692909.764213536</v>
      </c>
      <c r="E26" s="20">
        <v>61.1</v>
      </c>
      <c r="F26" s="21">
        <v>1029</v>
      </c>
      <c r="G26" s="21">
        <f t="shared" si="1"/>
        <v>16.841243862520457</v>
      </c>
      <c r="H26" s="21">
        <v>989</v>
      </c>
      <c r="I26" s="21">
        <f t="shared" si="2"/>
        <v>58.724878522837713</v>
      </c>
      <c r="J26" s="21">
        <v>12792</v>
      </c>
      <c r="K26" s="22">
        <v>2.2000000000000002</v>
      </c>
      <c r="L26" s="21">
        <v>12</v>
      </c>
      <c r="M26" s="23">
        <v>1.302</v>
      </c>
      <c r="N26" s="24">
        <v>1</v>
      </c>
      <c r="O26" s="21">
        <f t="shared" si="3"/>
        <v>25821144.549433477</v>
      </c>
      <c r="P26" s="25">
        <v>23989290</v>
      </c>
      <c r="Q26" s="26">
        <f t="shared" si="4"/>
        <v>1831854.5494334772</v>
      </c>
      <c r="R26" s="21">
        <f t="shared" si="5"/>
        <v>1831854.5494334772</v>
      </c>
      <c r="S26" s="11">
        <v>1024439.1476375572</v>
      </c>
      <c r="T26" s="27">
        <v>807500</v>
      </c>
    </row>
    <row r="27" spans="1:20">
      <c r="A27" s="17" t="s">
        <v>15</v>
      </c>
      <c r="B27" s="18">
        <v>28284741</v>
      </c>
      <c r="C27" s="18">
        <v>9347443.0704944283</v>
      </c>
      <c r="D27" s="19">
        <f t="shared" si="0"/>
        <v>37632184.070494428</v>
      </c>
      <c r="E27" s="20">
        <v>109.9</v>
      </c>
      <c r="F27" s="21">
        <v>2080</v>
      </c>
      <c r="G27" s="21">
        <f t="shared" si="1"/>
        <v>18.926296633303</v>
      </c>
      <c r="H27" s="21">
        <v>1925</v>
      </c>
      <c r="I27" s="21">
        <f t="shared" si="2"/>
        <v>101.71033653846155</v>
      </c>
      <c r="J27" s="21">
        <v>12792</v>
      </c>
      <c r="K27" s="22">
        <v>1.7</v>
      </c>
      <c r="L27" s="21">
        <v>12</v>
      </c>
      <c r="M27" s="23">
        <v>1.302</v>
      </c>
      <c r="N27" s="24">
        <v>1</v>
      </c>
      <c r="O27" s="21">
        <f t="shared" si="3"/>
        <v>34557689.142900005</v>
      </c>
      <c r="P27" s="25">
        <v>27132890</v>
      </c>
      <c r="Q27" s="26">
        <f t="shared" si="4"/>
        <v>7424799.142900005</v>
      </c>
      <c r="R27" s="21">
        <f t="shared" si="5"/>
        <v>7424799.142900005</v>
      </c>
      <c r="S27" s="11">
        <v>6344195.9802076966</v>
      </c>
      <c r="T27" s="27">
        <v>1080600</v>
      </c>
    </row>
    <row r="28" spans="1:20">
      <c r="A28" s="17" t="s">
        <v>16</v>
      </c>
      <c r="B28" s="18">
        <v>24685661</v>
      </c>
      <c r="C28" s="18"/>
      <c r="D28" s="19">
        <f t="shared" si="0"/>
        <v>24685661</v>
      </c>
      <c r="E28" s="20">
        <v>69.099999999999994</v>
      </c>
      <c r="F28" s="21">
        <v>1535</v>
      </c>
      <c r="G28" s="21">
        <f t="shared" si="1"/>
        <v>22.214182344428366</v>
      </c>
      <c r="H28" s="21">
        <v>1442</v>
      </c>
      <c r="I28" s="21">
        <f t="shared" si="2"/>
        <v>64.913485342019541</v>
      </c>
      <c r="J28" s="21">
        <v>12792</v>
      </c>
      <c r="K28" s="22">
        <v>1.7</v>
      </c>
      <c r="L28" s="21">
        <v>12</v>
      </c>
      <c r="M28" s="23">
        <v>1.302</v>
      </c>
      <c r="N28" s="24">
        <v>1</v>
      </c>
      <c r="O28" s="21">
        <f t="shared" si="3"/>
        <v>22055379.266033821</v>
      </c>
      <c r="P28" s="25">
        <v>24134566</v>
      </c>
      <c r="Q28" s="26">
        <f t="shared" si="4"/>
        <v>-2079186.7339661792</v>
      </c>
      <c r="R28" s="21"/>
      <c r="S28" s="11"/>
      <c r="T28" s="27">
        <v>0</v>
      </c>
    </row>
    <row r="29" spans="1:20">
      <c r="A29" s="17" t="s">
        <v>17</v>
      </c>
      <c r="B29" s="18">
        <v>29820264</v>
      </c>
      <c r="C29" s="18">
        <v>2607620.5722329579</v>
      </c>
      <c r="D29" s="19">
        <f t="shared" si="0"/>
        <v>32427884.572232958</v>
      </c>
      <c r="E29" s="20">
        <v>102.6</v>
      </c>
      <c r="F29" s="21">
        <v>1640</v>
      </c>
      <c r="G29" s="21">
        <f t="shared" si="1"/>
        <v>15.98440545808967</v>
      </c>
      <c r="H29" s="21">
        <v>1598</v>
      </c>
      <c r="I29" s="21">
        <f t="shared" si="2"/>
        <v>99.972439024390241</v>
      </c>
      <c r="J29" s="21">
        <v>12792</v>
      </c>
      <c r="K29" s="22">
        <v>1.7</v>
      </c>
      <c r="L29" s="21">
        <v>12</v>
      </c>
      <c r="M29" s="23">
        <v>1.302</v>
      </c>
      <c r="N29" s="24">
        <v>1</v>
      </c>
      <c r="O29" s="21">
        <f t="shared" si="3"/>
        <v>33967211.084352002</v>
      </c>
      <c r="P29" s="25">
        <v>30542679</v>
      </c>
      <c r="Q29" s="26">
        <f t="shared" si="4"/>
        <v>3424532.0843520015</v>
      </c>
      <c r="R29" s="21">
        <f>Q29</f>
        <v>3424532.0843520015</v>
      </c>
      <c r="S29" s="11">
        <v>2362392.9009763896</v>
      </c>
      <c r="T29" s="27">
        <v>1062100</v>
      </c>
    </row>
    <row r="30" spans="1:20">
      <c r="A30" s="17" t="s">
        <v>18</v>
      </c>
      <c r="B30" s="18">
        <v>15751087</v>
      </c>
      <c r="C30" s="18">
        <v>5777850.813597016</v>
      </c>
      <c r="D30" s="19">
        <f t="shared" si="0"/>
        <v>21528937.813597016</v>
      </c>
      <c r="E30" s="20">
        <v>67.8</v>
      </c>
      <c r="F30" s="21">
        <v>1061</v>
      </c>
      <c r="G30" s="21">
        <f t="shared" si="1"/>
        <v>15.64896755162242</v>
      </c>
      <c r="H30" s="21">
        <v>991</v>
      </c>
      <c r="I30" s="21">
        <f t="shared" si="2"/>
        <v>63.326861451460886</v>
      </c>
      <c r="J30" s="21">
        <v>12792</v>
      </c>
      <c r="K30" s="22">
        <v>1.7</v>
      </c>
      <c r="L30" s="21">
        <v>12</v>
      </c>
      <c r="M30" s="23">
        <v>1.302</v>
      </c>
      <c r="N30" s="24">
        <v>1</v>
      </c>
      <c r="O30" s="21">
        <f t="shared" si="3"/>
        <v>21516298.804178398</v>
      </c>
      <c r="P30" s="25">
        <v>15500171</v>
      </c>
      <c r="Q30" s="26">
        <f t="shared" si="4"/>
        <v>6016127.8041783981</v>
      </c>
      <c r="R30" s="21">
        <f>Q30</f>
        <v>6016127.8041783981</v>
      </c>
      <c r="S30" s="11">
        <v>5343322.9635224119</v>
      </c>
      <c r="T30" s="27">
        <v>672800</v>
      </c>
    </row>
    <row r="31" spans="1:20">
      <c r="A31" s="17" t="s">
        <v>19</v>
      </c>
      <c r="B31" s="18">
        <v>12181285</v>
      </c>
      <c r="C31" s="18">
        <v>2024925.4960306361</v>
      </c>
      <c r="D31" s="19">
        <f t="shared" si="0"/>
        <v>14206210.496030636</v>
      </c>
      <c r="E31" s="20">
        <v>44</v>
      </c>
      <c r="F31" s="21">
        <v>637</v>
      </c>
      <c r="G31" s="21">
        <f t="shared" si="1"/>
        <v>14.477272727272727</v>
      </c>
      <c r="H31" s="21">
        <v>594</v>
      </c>
      <c r="I31" s="21">
        <f t="shared" si="2"/>
        <v>41.029827315541603</v>
      </c>
      <c r="J31" s="21">
        <v>12792</v>
      </c>
      <c r="K31" s="22">
        <v>1.7</v>
      </c>
      <c r="L31" s="21">
        <v>12</v>
      </c>
      <c r="M31" s="23">
        <v>1.302</v>
      </c>
      <c r="N31" s="24">
        <v>1</v>
      </c>
      <c r="O31" s="21">
        <f t="shared" si="3"/>
        <v>13940530.197942859</v>
      </c>
      <c r="P31" s="25">
        <v>13520626</v>
      </c>
      <c r="Q31" s="26">
        <f t="shared" si="4"/>
        <v>419904.19794285856</v>
      </c>
      <c r="R31" s="21">
        <f>Q31</f>
        <v>419904.19794285856</v>
      </c>
      <c r="S31" s="11"/>
      <c r="T31" s="27">
        <v>419900</v>
      </c>
    </row>
    <row r="32" spans="1:20">
      <c r="A32" s="17" t="s">
        <v>20</v>
      </c>
      <c r="B32" s="18">
        <v>334940293</v>
      </c>
      <c r="C32" s="18"/>
      <c r="D32" s="19">
        <f t="shared" si="0"/>
        <v>334940293</v>
      </c>
      <c r="E32" s="20">
        <v>886.3</v>
      </c>
      <c r="F32" s="21">
        <v>21340</v>
      </c>
      <c r="G32" s="21">
        <f t="shared" si="1"/>
        <v>24.077626085975403</v>
      </c>
      <c r="H32" s="21">
        <v>22406</v>
      </c>
      <c r="I32" s="21">
        <f t="shared" si="2"/>
        <v>930.5734676663543</v>
      </c>
      <c r="J32" s="21">
        <v>12792</v>
      </c>
      <c r="K32" s="22">
        <v>1.7</v>
      </c>
      <c r="L32" s="21">
        <v>12</v>
      </c>
      <c r="M32" s="23">
        <v>1.302</v>
      </c>
      <c r="N32" s="24">
        <v>1</v>
      </c>
      <c r="O32" s="21">
        <f t="shared" si="3"/>
        <v>316176995.52182412</v>
      </c>
      <c r="P32" s="25">
        <v>360833703</v>
      </c>
      <c r="Q32" s="26">
        <f t="shared" si="4"/>
        <v>-44656707.478175879</v>
      </c>
      <c r="R32" s="21"/>
      <c r="S32" s="11"/>
      <c r="T32" s="27">
        <v>0</v>
      </c>
    </row>
    <row r="33" spans="1:21">
      <c r="A33" s="17" t="s">
        <v>21</v>
      </c>
      <c r="B33" s="18">
        <v>267848833</v>
      </c>
      <c r="C33" s="18"/>
      <c r="D33" s="19">
        <f t="shared" si="0"/>
        <v>267848833</v>
      </c>
      <c r="E33" s="20">
        <v>610.70000000000005</v>
      </c>
      <c r="F33" s="21">
        <v>12695</v>
      </c>
      <c r="G33" s="21">
        <f t="shared" si="1"/>
        <v>20.787620763058783</v>
      </c>
      <c r="H33" s="21">
        <v>12539</v>
      </c>
      <c r="I33" s="21">
        <f t="shared" si="2"/>
        <v>603.19553367467518</v>
      </c>
      <c r="J33" s="21">
        <v>12792</v>
      </c>
      <c r="K33" s="22">
        <v>2.2000000000000002</v>
      </c>
      <c r="L33" s="21">
        <v>12</v>
      </c>
      <c r="M33" s="23">
        <v>1.302</v>
      </c>
      <c r="N33" s="24">
        <v>1</v>
      </c>
      <c r="O33" s="21">
        <f t="shared" si="3"/>
        <v>265223180.67510971</v>
      </c>
      <c r="P33" s="25">
        <v>270558756</v>
      </c>
      <c r="Q33" s="26">
        <f t="shared" si="4"/>
        <v>-5335575.3248902857</v>
      </c>
      <c r="R33" s="21"/>
      <c r="S33" s="11"/>
      <c r="T33" s="27">
        <v>0</v>
      </c>
    </row>
    <row r="34" spans="1:21">
      <c r="A34" s="17" t="s">
        <v>22</v>
      </c>
      <c r="B34" s="18">
        <v>88709636</v>
      </c>
      <c r="C34" s="18">
        <v>4499622.8985400349</v>
      </c>
      <c r="D34" s="19">
        <f t="shared" si="0"/>
        <v>93209258.898540035</v>
      </c>
      <c r="E34" s="20">
        <v>273.8</v>
      </c>
      <c r="F34" s="21">
        <v>5742</v>
      </c>
      <c r="G34" s="21">
        <f t="shared" si="1"/>
        <v>20.971512052593134</v>
      </c>
      <c r="H34" s="21">
        <v>5584</v>
      </c>
      <c r="I34" s="21">
        <f t="shared" si="2"/>
        <v>266.26597004528037</v>
      </c>
      <c r="J34" s="21">
        <v>12792</v>
      </c>
      <c r="K34" s="22">
        <v>1.7</v>
      </c>
      <c r="L34" s="21">
        <v>12</v>
      </c>
      <c r="M34" s="23">
        <v>1.302</v>
      </c>
      <c r="N34" s="24">
        <v>1</v>
      </c>
      <c r="O34" s="21">
        <f t="shared" si="3"/>
        <v>90468057.970469713</v>
      </c>
      <c r="P34" s="25">
        <v>88434968</v>
      </c>
      <c r="Q34" s="26">
        <f t="shared" si="4"/>
        <v>2033089.9704697132</v>
      </c>
      <c r="R34" s="21">
        <f>Q34</f>
        <v>2033089.9704697132</v>
      </c>
      <c r="S34" s="11"/>
      <c r="T34" s="27">
        <v>2033100</v>
      </c>
    </row>
    <row r="35" spans="1:21">
      <c r="A35" s="17" t="s">
        <v>23</v>
      </c>
      <c r="B35" s="18">
        <v>44962766</v>
      </c>
      <c r="C35" s="18"/>
      <c r="D35" s="19">
        <f t="shared" si="0"/>
        <v>44962766</v>
      </c>
      <c r="E35" s="20">
        <v>136.9</v>
      </c>
      <c r="F35" s="21">
        <v>2698</v>
      </c>
      <c r="G35" s="21">
        <f t="shared" si="1"/>
        <v>19.70781592403214</v>
      </c>
      <c r="H35" s="21">
        <v>2580</v>
      </c>
      <c r="I35" s="21">
        <f t="shared" si="2"/>
        <v>130.91252779836915</v>
      </c>
      <c r="J35" s="21">
        <v>12792</v>
      </c>
      <c r="K35" s="22">
        <v>1.7</v>
      </c>
      <c r="L35" s="21">
        <v>12</v>
      </c>
      <c r="M35" s="23">
        <v>1.302</v>
      </c>
      <c r="N35" s="24">
        <v>1</v>
      </c>
      <c r="O35" s="21">
        <f t="shared" si="3"/>
        <v>44479593.663093843</v>
      </c>
      <c r="P35" s="25">
        <v>44011194</v>
      </c>
      <c r="Q35" s="26">
        <f t="shared" si="4"/>
        <v>468399.66309384257</v>
      </c>
      <c r="R35" s="21">
        <f>Q35</f>
        <v>468399.66309384257</v>
      </c>
      <c r="S35" s="11"/>
      <c r="T35" s="27">
        <v>468400</v>
      </c>
    </row>
    <row r="36" spans="1:21">
      <c r="A36" s="17" t="s">
        <v>24</v>
      </c>
      <c r="B36" s="18">
        <v>41863528</v>
      </c>
      <c r="C36" s="18">
        <v>4537863.8216080666</v>
      </c>
      <c r="D36" s="19">
        <f t="shared" si="0"/>
        <v>46401391.821608067</v>
      </c>
      <c r="E36" s="20">
        <v>143.30000000000001</v>
      </c>
      <c r="F36" s="21">
        <v>2640</v>
      </c>
      <c r="G36" s="21">
        <f t="shared" si="1"/>
        <v>18.422889043963711</v>
      </c>
      <c r="H36" s="21">
        <v>2498</v>
      </c>
      <c r="I36" s="21">
        <f t="shared" si="2"/>
        <v>135.59219696969697</v>
      </c>
      <c r="J36" s="21">
        <v>12792</v>
      </c>
      <c r="K36" s="22">
        <v>1.7</v>
      </c>
      <c r="L36" s="21">
        <v>12</v>
      </c>
      <c r="M36" s="23">
        <v>1.302</v>
      </c>
      <c r="N36" s="24">
        <v>1</v>
      </c>
      <c r="O36" s="21">
        <f t="shared" si="3"/>
        <v>46069584.985688724</v>
      </c>
      <c r="P36" s="25">
        <v>41167580</v>
      </c>
      <c r="Q36" s="26">
        <f t="shared" si="4"/>
        <v>4902004.9856887236</v>
      </c>
      <c r="R36" s="21">
        <f>Q36</f>
        <v>4902004.9856887236</v>
      </c>
      <c r="S36" s="11">
        <v>3461430.0955796391</v>
      </c>
      <c r="T36" s="27">
        <v>1440600</v>
      </c>
    </row>
    <row r="37" spans="1:21">
      <c r="A37" s="17" t="s">
        <v>25</v>
      </c>
      <c r="B37" s="18">
        <v>35170480</v>
      </c>
      <c r="C37" s="18">
        <v>8041213.5159041882</v>
      </c>
      <c r="D37" s="19">
        <f t="shared" si="0"/>
        <v>43211693.515904188</v>
      </c>
      <c r="E37" s="20">
        <v>140.19999999999999</v>
      </c>
      <c r="F37" s="21">
        <v>2222</v>
      </c>
      <c r="G37" s="21">
        <f t="shared" si="1"/>
        <v>15.848787446504994</v>
      </c>
      <c r="H37" s="21">
        <v>2198</v>
      </c>
      <c r="I37" s="21">
        <f t="shared" si="2"/>
        <v>138.68568856885688</v>
      </c>
      <c r="J37" s="21">
        <v>12792</v>
      </c>
      <c r="K37" s="22">
        <v>1.7</v>
      </c>
      <c r="L37" s="21">
        <v>12</v>
      </c>
      <c r="M37" s="23">
        <v>1.302</v>
      </c>
      <c r="N37" s="24">
        <v>1</v>
      </c>
      <c r="O37" s="21">
        <f t="shared" si="3"/>
        <v>47120647.490132555</v>
      </c>
      <c r="P37" s="25">
        <v>35663496</v>
      </c>
      <c r="Q37" s="26">
        <f t="shared" si="4"/>
        <v>11457151.490132555</v>
      </c>
      <c r="R37" s="21">
        <f>Q37</f>
        <v>11457151.490132555</v>
      </c>
      <c r="S37" s="11">
        <v>9983710.3553566858</v>
      </c>
      <c r="T37" s="27">
        <v>1473500</v>
      </c>
    </row>
    <row r="38" spans="1:21">
      <c r="A38" s="17" t="s">
        <v>68</v>
      </c>
      <c r="B38" s="18">
        <v>1033110</v>
      </c>
      <c r="C38" s="18">
        <v>1830997.7010000004</v>
      </c>
      <c r="D38" s="19">
        <f t="shared" si="0"/>
        <v>2864107.7010000004</v>
      </c>
      <c r="E38" s="20">
        <v>1.9</v>
      </c>
      <c r="F38" s="21">
        <v>45</v>
      </c>
      <c r="G38" s="21">
        <f t="shared" si="1"/>
        <v>23.684210526315791</v>
      </c>
      <c r="H38" s="21">
        <v>45</v>
      </c>
      <c r="I38" s="21">
        <f t="shared" si="2"/>
        <v>1.9</v>
      </c>
      <c r="J38" s="21">
        <v>12792</v>
      </c>
      <c r="K38" s="33">
        <v>3</v>
      </c>
      <c r="L38" s="21">
        <v>12</v>
      </c>
      <c r="M38" s="23">
        <v>1.302</v>
      </c>
      <c r="N38" s="24">
        <v>1</v>
      </c>
      <c r="O38" s="21">
        <f t="shared" si="3"/>
        <v>1139214.5855999999</v>
      </c>
      <c r="P38" s="25">
        <v>1063789</v>
      </c>
      <c r="Q38" s="26">
        <f t="shared" si="4"/>
        <v>75425.585599999875</v>
      </c>
      <c r="R38" s="21">
        <f>Q38</f>
        <v>75425.585599999875</v>
      </c>
      <c r="S38" s="11">
        <v>39802.865599999903</v>
      </c>
      <c r="T38" s="27">
        <v>35600</v>
      </c>
    </row>
    <row r="39" spans="1:21" s="42" customFormat="1">
      <c r="A39" s="34" t="s">
        <v>69</v>
      </c>
      <c r="B39" s="35">
        <f>SUM(B13:B38)</f>
        <v>1167142157</v>
      </c>
      <c r="C39" s="35">
        <f>SUM(C13:C38)</f>
        <v>69411539.454048708</v>
      </c>
      <c r="D39" s="36">
        <f>SUM(D13:D38)</f>
        <v>1236553696.4540486</v>
      </c>
      <c r="E39" s="35">
        <f>SUM(E13:E38)</f>
        <v>3408.9000000000005</v>
      </c>
      <c r="F39" s="35">
        <f>SUM(F13:F38)</f>
        <v>68882</v>
      </c>
      <c r="G39" s="37">
        <f t="shared" si="1"/>
        <v>20.206518231687639</v>
      </c>
      <c r="H39" s="35">
        <f>SUM(H13:H38)</f>
        <v>68118</v>
      </c>
      <c r="I39" s="38">
        <f>SUM(I13:I38)</f>
        <v>3351.9244706179625</v>
      </c>
      <c r="J39" s="37">
        <v>12792</v>
      </c>
      <c r="K39" s="39">
        <f>SUM(K13:K38)/26</f>
        <v>1.8269230769230775</v>
      </c>
      <c r="L39" s="37">
        <v>12</v>
      </c>
      <c r="M39" s="40">
        <v>1.302</v>
      </c>
      <c r="N39" s="41">
        <v>1</v>
      </c>
      <c r="O39" s="37">
        <f>SUM(O13:O38)</f>
        <v>1209345965.3785825</v>
      </c>
      <c r="P39" s="36">
        <f>SUM(P13:P38)</f>
        <v>1190838344</v>
      </c>
      <c r="Q39" s="35">
        <f>SUM(Q13:Q38)</f>
        <v>18507621.378582526</v>
      </c>
      <c r="R39" s="35">
        <f t="shared" ref="R39:S39" si="6">SUM(R13:R38)</f>
        <v>74356113.96012111</v>
      </c>
      <c r="S39" s="35">
        <f t="shared" si="6"/>
        <v>58816298.910696678</v>
      </c>
      <c r="T39" s="50">
        <v>15540000</v>
      </c>
      <c r="U39" s="49"/>
    </row>
    <row r="40" spans="1:21">
      <c r="A40" s="43"/>
      <c r="J40" s="44"/>
      <c r="K40" s="44"/>
      <c r="L40" s="44"/>
      <c r="M40" s="44"/>
      <c r="N40" s="44"/>
      <c r="O40" s="44"/>
    </row>
    <row r="41" spans="1:21">
      <c r="B41" s="44"/>
      <c r="C41" s="44"/>
      <c r="D41" s="45"/>
      <c r="T41" s="44"/>
    </row>
    <row r="42" spans="1:21">
      <c r="B42" s="46"/>
      <c r="C42" s="46"/>
      <c r="D42" s="47"/>
    </row>
  </sheetData>
  <mergeCells count="23">
    <mergeCell ref="B3:R3"/>
    <mergeCell ref="A5:A9"/>
    <mergeCell ref="B5:R5"/>
    <mergeCell ref="B6:D6"/>
    <mergeCell ref="E6:E9"/>
    <mergeCell ref="F6:F9"/>
    <mergeCell ref="G6:G9"/>
    <mergeCell ref="H6:H9"/>
    <mergeCell ref="I6:I9"/>
    <mergeCell ref="J6:J9"/>
    <mergeCell ref="Q6:Q9"/>
    <mergeCell ref="R6:R9"/>
    <mergeCell ref="S6:S9"/>
    <mergeCell ref="T6:T9"/>
    <mergeCell ref="B7:B9"/>
    <mergeCell ref="C7:C9"/>
    <mergeCell ref="D7:D9"/>
    <mergeCell ref="K6:K9"/>
    <mergeCell ref="L6:L9"/>
    <mergeCell ref="M6:M9"/>
    <mergeCell ref="N6:N9"/>
    <mergeCell ref="O6:O9"/>
    <mergeCell ref="P6:P9"/>
  </mergeCells>
  <pageMargins left="0" right="0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МРОТ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2021-04-30T07:59:51Z</cp:lastPrinted>
  <dcterms:created xsi:type="dcterms:W3CDTF">2021-01-29T07:52:37Z</dcterms:created>
  <dcterms:modified xsi:type="dcterms:W3CDTF">2021-05-05T10:10:50Z</dcterms:modified>
</cp:coreProperties>
</file>