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 (2)" sheetId="10" r:id="rId1"/>
  </sheets>
  <definedNames>
    <definedName name="_xlnm.Print_Titles" localSheetId="0">'Лист1 (2)'!$6:$8</definedName>
    <definedName name="_xlnm.Print_Area" localSheetId="0">'Лист1 (2)'!$A$1:$J$45</definedName>
  </definedNames>
  <calcPr calcId="124519"/>
</workbook>
</file>

<file path=xl/calcChain.xml><?xml version="1.0" encoding="utf-8"?>
<calcChain xmlns="http://schemas.openxmlformats.org/spreadsheetml/2006/main">
  <c r="G14" i="10"/>
  <c r="G9"/>
  <c r="J18"/>
  <c r="J16"/>
  <c r="J17"/>
  <c r="H40" l="1"/>
  <c r="H39" s="1"/>
  <c r="G40"/>
  <c r="G39" s="1"/>
  <c r="F40"/>
  <c r="F39" s="1"/>
  <c r="F35" s="1"/>
  <c r="H37"/>
  <c r="H36" s="1"/>
  <c r="G37"/>
  <c r="F37"/>
  <c r="G36"/>
  <c r="F36"/>
  <c r="H33"/>
  <c r="G33"/>
  <c r="F33"/>
  <c r="F32" s="1"/>
  <c r="F31" s="1"/>
  <c r="H32"/>
  <c r="H31" s="1"/>
  <c r="G32"/>
  <c r="G31" s="1"/>
  <c r="H29"/>
  <c r="H28" s="1"/>
  <c r="H27" s="1"/>
  <c r="G29"/>
  <c r="G28" s="1"/>
  <c r="G27" s="1"/>
  <c r="F29"/>
  <c r="F28" s="1"/>
  <c r="F27" s="1"/>
  <c r="H19"/>
  <c r="G19"/>
  <c r="G15" s="1"/>
  <c r="F19"/>
  <c r="F15" s="1"/>
  <c r="H16"/>
  <c r="G16"/>
  <c r="F16"/>
  <c r="H12"/>
  <c r="G12"/>
  <c r="F12"/>
  <c r="F9" s="1"/>
  <c r="H10"/>
  <c r="G10"/>
  <c r="F10"/>
  <c r="H9"/>
  <c r="I25"/>
  <c r="I24"/>
  <c r="I23"/>
  <c r="I22"/>
  <c r="H26" l="1"/>
  <c r="H42" s="1"/>
  <c r="H35"/>
  <c r="G35"/>
  <c r="G42" s="1"/>
  <c r="G26"/>
  <c r="F26"/>
  <c r="H14"/>
  <c r="J14"/>
  <c r="H15"/>
  <c r="J15" s="1"/>
  <c r="F14"/>
  <c r="F42" s="1"/>
  <c r="I19"/>
  <c r="J38"/>
  <c r="I38"/>
  <c r="J34"/>
  <c r="I34"/>
  <c r="J30"/>
  <c r="I30"/>
  <c r="I20"/>
  <c r="I18"/>
  <c r="I17"/>
  <c r="J13"/>
  <c r="I13"/>
  <c r="J11"/>
  <c r="I11"/>
  <c r="E40"/>
  <c r="E39" s="1"/>
  <c r="D40"/>
  <c r="D39" s="1"/>
  <c r="C40"/>
  <c r="C39" s="1"/>
  <c r="E37"/>
  <c r="E36" s="1"/>
  <c r="D37"/>
  <c r="D36" s="1"/>
  <c r="C37"/>
  <c r="C36" s="1"/>
  <c r="C33"/>
  <c r="C32" s="1"/>
  <c r="C31" s="1"/>
  <c r="C29"/>
  <c r="C28" s="1"/>
  <c r="C27" s="1"/>
  <c r="D21"/>
  <c r="D20" s="1"/>
  <c r="D19" s="1"/>
  <c r="C21"/>
  <c r="C20" s="1"/>
  <c r="C19" s="1"/>
  <c r="D17"/>
  <c r="D16" s="1"/>
  <c r="C17"/>
  <c r="C16" s="1"/>
  <c r="E12"/>
  <c r="D12"/>
  <c r="C12"/>
  <c r="E10"/>
  <c r="D10"/>
  <c r="C10"/>
  <c r="E9" l="1"/>
  <c r="I36"/>
  <c r="I10"/>
  <c r="J28"/>
  <c r="I31"/>
  <c r="I12"/>
  <c r="I16"/>
  <c r="J10"/>
  <c r="J37"/>
  <c r="J36"/>
  <c r="I37"/>
  <c r="I33"/>
  <c r="J33"/>
  <c r="J32"/>
  <c r="I32"/>
  <c r="I28"/>
  <c r="I27"/>
  <c r="I21"/>
  <c r="J12"/>
  <c r="J31"/>
  <c r="J27"/>
  <c r="J29"/>
  <c r="I29"/>
  <c r="J26"/>
  <c r="D9"/>
  <c r="C9"/>
  <c r="E19"/>
  <c r="E35"/>
  <c r="D34"/>
  <c r="D33" s="1"/>
  <c r="D32" s="1"/>
  <c r="D31" s="1"/>
  <c r="E16"/>
  <c r="D14"/>
  <c r="D30"/>
  <c r="D15"/>
  <c r="C14"/>
  <c r="C15"/>
  <c r="E33"/>
  <c r="E32" s="1"/>
  <c r="E31" s="1"/>
  <c r="C26"/>
  <c r="D35"/>
  <c r="C35"/>
  <c r="E14" l="1"/>
  <c r="E15"/>
  <c r="I35"/>
  <c r="J35"/>
  <c r="I14"/>
  <c r="I9"/>
  <c r="J9"/>
  <c r="C42"/>
  <c r="D29"/>
  <c r="D28" s="1"/>
  <c r="D27" s="1"/>
  <c r="D26" s="1"/>
  <c r="D42" s="1"/>
  <c r="E29"/>
  <c r="E28" s="1"/>
  <c r="E27" s="1"/>
  <c r="E26" s="1"/>
  <c r="E42" l="1"/>
  <c r="I15"/>
  <c r="I42"/>
  <c r="J42"/>
</calcChain>
</file>

<file path=xl/sharedStrings.xml><?xml version="1.0" encoding="utf-8"?>
<sst xmlns="http://schemas.openxmlformats.org/spreadsheetml/2006/main" count="76" uniqueCount="76">
  <si>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</si>
  <si>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</si>
  <si>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</si>
  <si>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</si>
  <si>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</si>
  <si>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</si>
  <si>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</si>
  <si>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</si>
  <si>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</si>
  <si>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</si>
  <si>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</si>
  <si>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</si>
  <si>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</si>
  <si>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</si>
  <si>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</si>
  <si>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</si>
  <si>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</si>
  <si>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</si>
  <si>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</si>
  <si>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</si>
  <si>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</si>
  <si>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</si>
  <si>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</si>
  <si>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</si>
  <si>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</si>
  <si>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</si>
  <si>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</si>
  <si>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</si>
  <si>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</si>
  <si>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</si>
  <si>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</si>
  <si>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</si>
  <si>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</si>
  <si>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</si>
  <si>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</si>
  <si>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</si>
  <si>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</si>
  <si>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</si>
  <si>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</si>
  <si>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</si>
  <si>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</si>
  <si>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</si>
  <si>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</si>
  <si>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</si>
  <si>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из них: привлечение из федерального бюджета бюджетных кредитов на пополнение остатков средств на счете бюджета</t>
  </si>
  <si>
    <t>из них: погашение бюджетных кредитов на пополнение остатков средств на счете бюджета</t>
  </si>
  <si>
    <t>Предлагаемые изменения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</si>
  <si>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</si>
  <si>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</si>
  <si>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Получение бюджетных кредитов из других бюджетов бюджетной системы Российской Федерации в валюте Российской Федерации</t>
  </si>
  <si>
    <t>Получение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</si>
  <si>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</si>
  <si>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</si>
  <si>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</si>
  <si>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</si>
  <si>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</si>
  <si>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000 01 06 10 02 00 0000 500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</si>
  <si>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</si>
  <si>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</si>
  <si>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Утверждено
тыс. рублей</t>
  </si>
  <si>
    <t>к уточненной сводной бюджетной росписи на год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</si>
  <si>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</si>
  <si>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</si>
  <si>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</si>
  <si>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</si>
  <si>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 рублей</t>
  </si>
  <si>
    <t>Отчет об исполнении областного бюджета по источникам финансирования дефицита областного бюджета за за I полугодие 2021 года</t>
  </si>
  <si>
    <t>Исполнено на 30.06.2021</t>
  </si>
  <si>
    <t>Исполнение I полугодия в процентах</t>
  </si>
  <si>
    <t>к плану на I полугодие</t>
  </si>
  <si>
    <t>Уточненная сводная бюджетная роспись на 2021 год по состоянию на 30.06.2021</t>
  </si>
  <si>
    <t>План кассовых выплат на I  полугодие 2021 года</t>
  </si>
  <si>
    <t>Утверждено на год 
(в ред. 28.06.2021 
№ 440-27-ОЗ)</t>
  </si>
  <si>
    <t>Итого*</t>
  </si>
  <si>
    <t>* Отклонение дефицита областного бюджета, представленного в данной таблице, от показателей бухгалтерской отчетности формы 0503317М на 01.07.2021 связано с средствами в пути от  МО "Пинежский муниципальный район" в сумме 1 887 571,85 руб. , зачисленными на счет областного бюджета 03221 только 01.07.2021 (рееестр перечисленных поступлений  № 1854408</t>
  </si>
  <si>
    <t>Приложение № 2 к пояснительной записке к отчету об исполнении областного бюджета за I  полугодие 2021 года  по форме приложения № 7 к областному закону "Об областном бюджете на 2021 год и на плановый период 2022 и 2023 годов"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</si>
</sst>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12">
    <font>
      <sz val="10"/>
      <name val="Arial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 Cy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4" fillId="0" borderId="23">
      <alignment horizontal="center" vertical="center" wrapText="1"/>
    </xf>
    <xf numFmtId="0" fontId="4" fillId="0" borderId="23">
      <alignment horizontal="center" vertical="center" wrapText="1"/>
    </xf>
    <xf numFmtId="0" fontId="6" fillId="0" borderId="23">
      <alignment horizontal="center" vertical="center" wrapText="1"/>
    </xf>
    <xf numFmtId="4" fontId="7" fillId="3" borderId="23">
      <alignment horizontal="right" vertical="top" shrinkToFit="1"/>
    </xf>
    <xf numFmtId="0" fontId="4" fillId="0" borderId="0"/>
    <xf numFmtId="0" fontId="6" fillId="4" borderId="24">
      <alignment horizontal="center" vertical="center" wrapText="1"/>
    </xf>
    <xf numFmtId="0" fontId="1" fillId="0" borderId="0"/>
  </cellStyleXfs>
  <cellXfs count="88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justify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/>
    <xf numFmtId="0" fontId="8" fillId="0" borderId="0" xfId="1" applyFont="1" applyFill="1"/>
    <xf numFmtId="0" fontId="8" fillId="0" borderId="0" xfId="0" applyFont="1" applyFill="1" applyAlignment="1">
      <alignment horizontal="right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49" fontId="5" fillId="2" borderId="23" xfId="6" applyNumberFormat="1" applyFont="1" applyFill="1" applyAlignment="1" applyProtection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vertical="center"/>
    </xf>
    <xf numFmtId="164" fontId="8" fillId="0" borderId="18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vertical="center"/>
    </xf>
    <xf numFmtId="164" fontId="8" fillId="0" borderId="2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vertical="center"/>
    </xf>
    <xf numFmtId="164" fontId="2" fillId="0" borderId="22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 indent="2"/>
    </xf>
    <xf numFmtId="164" fontId="8" fillId="0" borderId="12" xfId="0" applyNumberFormat="1" applyFont="1" applyFill="1" applyBorder="1" applyAlignment="1">
      <alignment vertical="center"/>
    </xf>
    <xf numFmtId="164" fontId="8" fillId="0" borderId="17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 indent="1"/>
    </xf>
    <xf numFmtId="0" fontId="8" fillId="0" borderId="4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164" fontId="8" fillId="0" borderId="14" xfId="0" applyNumberFormat="1" applyFont="1" applyFill="1" applyBorder="1" applyAlignment="1">
      <alignment vertical="center"/>
    </xf>
    <xf numFmtId="164" fontId="8" fillId="0" borderId="19" xfId="0" applyNumberFormat="1" applyFont="1" applyFill="1" applyBorder="1" applyAlignment="1">
      <alignment vertical="center"/>
    </xf>
    <xf numFmtId="0" fontId="8" fillId="0" borderId="3" xfId="2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>
      <alignment vertical="center"/>
    </xf>
    <xf numFmtId="164" fontId="8" fillId="0" borderId="26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165" fontId="0" fillId="0" borderId="10" xfId="0" applyNumberFormat="1" applyFill="1" applyBorder="1" applyAlignment="1">
      <alignment vertical="center"/>
    </xf>
    <xf numFmtId="165" fontId="0" fillId="0" borderId="27" xfId="0" applyNumberForma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165" fontId="2" fillId="0" borderId="13" xfId="0" applyNumberFormat="1" applyFont="1" applyFill="1" applyBorder="1" applyAlignment="1">
      <alignment vertical="center"/>
    </xf>
    <xf numFmtId="165" fontId="8" fillId="0" borderId="4" xfId="0" applyNumberFormat="1" applyFont="1" applyFill="1" applyBorder="1" applyAlignment="1">
      <alignment vertical="center"/>
    </xf>
    <xf numFmtId="165" fontId="0" fillId="2" borderId="28" xfId="0" applyNumberForma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 indent="2"/>
    </xf>
    <xf numFmtId="0" fontId="3" fillId="0" borderId="4" xfId="0" applyFont="1" applyFill="1" applyBorder="1" applyAlignment="1">
      <alignment horizontal="center" vertical="center" wrapText="1"/>
    </xf>
    <xf numFmtId="165" fontId="0" fillId="0" borderId="12" xfId="0" applyNumberFormat="1" applyFill="1" applyBorder="1" applyAlignment="1">
      <alignment vertical="center"/>
    </xf>
    <xf numFmtId="165" fontId="0" fillId="0" borderId="29" xfId="0" applyNumberFormat="1" applyFill="1" applyBorder="1" applyAlignment="1">
      <alignment vertical="center"/>
    </xf>
    <xf numFmtId="165" fontId="0" fillId="2" borderId="30" xfId="0" applyNumberFormat="1" applyFill="1" applyBorder="1" applyAlignment="1">
      <alignment vertical="center"/>
    </xf>
    <xf numFmtId="0" fontId="11" fillId="0" borderId="0" xfId="0" applyFont="1" applyFill="1" applyAlignment="1">
      <alignment vertical="center" wrapText="1"/>
    </xf>
    <xf numFmtId="0" fontId="9" fillId="0" borderId="0" xfId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wrapText="1"/>
    </xf>
    <xf numFmtId="0" fontId="5" fillId="2" borderId="0" xfId="7" applyNumberFormat="1" applyFont="1" applyFill="1" applyAlignment="1" applyProtection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6" fillId="4" borderId="24" xfId="8" applyNumberFormat="1" applyFont="1" applyAlignment="1" applyProtection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23" xfId="5" applyNumberFormat="1" applyFont="1" applyProtection="1">
      <alignment horizontal="center" vertical="center" wrapText="1"/>
    </xf>
    <xf numFmtId="0" fontId="5" fillId="0" borderId="23" xfId="5" applyFo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5" fillId="2" borderId="23" xfId="4" applyNumberFormat="1" applyFont="1" applyFill="1" applyProtection="1">
      <alignment horizontal="center" vertical="center" wrapText="1"/>
    </xf>
    <xf numFmtId="0" fontId="5" fillId="2" borderId="23" xfId="4" applyFont="1" applyFill="1">
      <alignment horizontal="center" vertical="center" wrapText="1"/>
    </xf>
  </cellXfs>
  <cellStyles count="10">
    <cellStyle name="st65" xfId="5"/>
    <cellStyle name="xl23" xfId="8"/>
    <cellStyle name="xl24" xfId="7"/>
    <cellStyle name="xl50" xfId="3"/>
    <cellStyle name="xl53" xfId="4"/>
    <cellStyle name="xl64" xfId="6"/>
    <cellStyle name="Обычный" xfId="0" builtinId="0"/>
    <cellStyle name="Обычный 2" xfId="9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5"/>
  <sheetViews>
    <sheetView tabSelected="1" view="pageBreakPreview" zoomScaleSheetLayoutView="100" workbookViewId="0">
      <selection activeCell="G6" sqref="G6:G7"/>
    </sheetView>
  </sheetViews>
  <sheetFormatPr defaultColWidth="9.140625" defaultRowHeight="12.75"/>
  <cols>
    <col min="1" max="1" width="70" style="2" customWidth="1"/>
    <col min="2" max="2" width="32.28515625" style="2" customWidth="1"/>
    <col min="3" max="3" width="16.5703125" style="2" hidden="1" customWidth="1"/>
    <col min="4" max="4" width="15.42578125" style="2" hidden="1" customWidth="1"/>
    <col min="5" max="5" width="24.85546875" style="2" customWidth="1"/>
    <col min="6" max="7" width="22.85546875" style="2" customWidth="1"/>
    <col min="8" max="8" width="24.28515625" style="2" customWidth="1"/>
    <col min="9" max="9" width="16.140625" style="2" customWidth="1"/>
    <col min="10" max="10" width="15.5703125" style="2" customWidth="1"/>
    <col min="11" max="16384" width="9.140625" style="2"/>
  </cols>
  <sheetData>
    <row r="1" spans="1:21" ht="49.5" customHeight="1">
      <c r="A1" s="4"/>
      <c r="B1" s="5"/>
      <c r="C1" s="5"/>
      <c r="D1" s="4"/>
      <c r="E1" s="4"/>
      <c r="F1" s="77" t="s">
        <v>75</v>
      </c>
      <c r="G1" s="78"/>
      <c r="H1" s="78"/>
      <c r="I1" s="78"/>
      <c r="J1" s="78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5">
      <c r="A2" s="4"/>
      <c r="B2" s="5"/>
      <c r="C2" s="5"/>
      <c r="D2" s="4"/>
      <c r="E2" s="4"/>
      <c r="F2" s="5"/>
      <c r="G2" s="5"/>
      <c r="H2" s="5"/>
      <c r="I2" s="4"/>
      <c r="J2" s="4"/>
    </row>
    <row r="3" spans="1:21" ht="15">
      <c r="A3" s="4"/>
      <c r="B3" s="6"/>
      <c r="C3" s="4"/>
      <c r="D3" s="4"/>
      <c r="E3" s="4"/>
      <c r="F3" s="4"/>
      <c r="G3" s="4"/>
      <c r="H3" s="4"/>
      <c r="I3" s="4"/>
      <c r="J3" s="4"/>
    </row>
    <row r="4" spans="1:21" ht="18.75">
      <c r="A4" s="74" t="s">
        <v>66</v>
      </c>
      <c r="B4" s="74"/>
      <c r="C4" s="74"/>
      <c r="D4" s="74"/>
      <c r="E4" s="75"/>
      <c r="F4" s="75"/>
      <c r="G4" s="75"/>
      <c r="H4" s="76"/>
      <c r="I4" s="76"/>
      <c r="J4" s="76"/>
    </row>
    <row r="5" spans="1:21" ht="30.75" customHeight="1">
      <c r="A5" s="7"/>
      <c r="B5" s="7"/>
      <c r="C5" s="7"/>
      <c r="D5" s="8"/>
      <c r="E5" s="8"/>
      <c r="F5" s="8"/>
      <c r="G5" s="8"/>
      <c r="H5" s="8"/>
      <c r="I5" s="4"/>
      <c r="J5" s="8" t="s">
        <v>65</v>
      </c>
    </row>
    <row r="6" spans="1:21" ht="40.5" customHeight="1">
      <c r="A6" s="83" t="s">
        <v>0</v>
      </c>
      <c r="B6" s="83" t="s">
        <v>37</v>
      </c>
      <c r="C6" s="7"/>
      <c r="D6" s="7"/>
      <c r="E6" s="85" t="s">
        <v>72</v>
      </c>
      <c r="F6" s="79" t="s">
        <v>70</v>
      </c>
      <c r="G6" s="79" t="s">
        <v>71</v>
      </c>
      <c r="H6" s="86" t="s">
        <v>67</v>
      </c>
      <c r="I6" s="81" t="s">
        <v>68</v>
      </c>
      <c r="J6" s="82"/>
    </row>
    <row r="7" spans="1:21" ht="75.75" customHeight="1">
      <c r="A7" s="84"/>
      <c r="B7" s="84"/>
      <c r="C7" s="9" t="s">
        <v>59</v>
      </c>
      <c r="D7" s="10" t="s">
        <v>46</v>
      </c>
      <c r="E7" s="85"/>
      <c r="F7" s="80"/>
      <c r="G7" s="80"/>
      <c r="H7" s="87"/>
      <c r="I7" s="11" t="s">
        <v>60</v>
      </c>
      <c r="J7" s="11" t="s">
        <v>69</v>
      </c>
    </row>
    <row r="8" spans="1:21" ht="15">
      <c r="A8" s="12">
        <v>1</v>
      </c>
      <c r="B8" s="12">
        <v>2</v>
      </c>
      <c r="C8" s="13">
        <v>3</v>
      </c>
      <c r="D8" s="14"/>
      <c r="E8" s="15">
        <v>3</v>
      </c>
      <c r="F8" s="15">
        <v>4</v>
      </c>
      <c r="G8" s="15">
        <v>5</v>
      </c>
      <c r="H8" s="15">
        <v>6</v>
      </c>
      <c r="I8" s="16">
        <v>7</v>
      </c>
      <c r="J8" s="16">
        <v>8</v>
      </c>
    </row>
    <row r="9" spans="1:21" ht="28.5">
      <c r="A9" s="17" t="s">
        <v>1</v>
      </c>
      <c r="B9" s="18" t="s">
        <v>2</v>
      </c>
      <c r="C9" s="19">
        <f>C10-C12</f>
        <v>7335599.5</v>
      </c>
      <c r="D9" s="20">
        <f>D10-D12</f>
        <v>0</v>
      </c>
      <c r="E9" s="65">
        <f>E10+E12</f>
        <v>13919421700</v>
      </c>
      <c r="F9" s="65">
        <f t="shared" ref="F9:H9" si="0">F10+F12</f>
        <v>13919421700</v>
      </c>
      <c r="G9" s="65">
        <f>G10+G12</f>
        <v>-2700000000</v>
      </c>
      <c r="H9" s="65">
        <f t="shared" si="0"/>
        <v>-2700000000</v>
      </c>
      <c r="I9" s="21">
        <f>H9/F9*100</f>
        <v>-19.397357578440204</v>
      </c>
      <c r="J9" s="21">
        <f>H9/G9*100</f>
        <v>100</v>
      </c>
    </row>
    <row r="10" spans="1:21" ht="30">
      <c r="A10" s="22" t="s">
        <v>3</v>
      </c>
      <c r="B10" s="23" t="s">
        <v>4</v>
      </c>
      <c r="C10" s="24">
        <f>C11</f>
        <v>22835599.5</v>
      </c>
      <c r="D10" s="25">
        <f>D11</f>
        <v>0</v>
      </c>
      <c r="E10" s="60">
        <f>E11</f>
        <v>38302009700</v>
      </c>
      <c r="F10" s="60">
        <f t="shared" ref="F10:H10" si="1">F11</f>
        <v>42269421700</v>
      </c>
      <c r="G10" s="60">
        <f t="shared" si="1"/>
        <v>25650000000</v>
      </c>
      <c r="H10" s="60">
        <f t="shared" si="1"/>
        <v>25650000000</v>
      </c>
      <c r="I10" s="57">
        <f t="shared" ref="I10:I42" si="2">H10/F10*100</f>
        <v>60.682164478252133</v>
      </c>
      <c r="J10" s="57">
        <f t="shared" ref="J10:J42" si="3">H10/G10*100</f>
        <v>100</v>
      </c>
    </row>
    <row r="11" spans="1:21" ht="30">
      <c r="A11" s="27" t="s">
        <v>38</v>
      </c>
      <c r="B11" s="23" t="s">
        <v>5</v>
      </c>
      <c r="C11" s="24">
        <v>22835599.5</v>
      </c>
      <c r="D11" s="25"/>
      <c r="E11" s="60">
        <v>38302009700</v>
      </c>
      <c r="F11" s="60">
        <v>42269421700</v>
      </c>
      <c r="G11" s="60">
        <v>25650000000</v>
      </c>
      <c r="H11" s="60">
        <v>25650000000</v>
      </c>
      <c r="I11" s="57">
        <f t="shared" si="2"/>
        <v>60.682164478252133</v>
      </c>
      <c r="J11" s="57">
        <f t="shared" si="3"/>
        <v>100</v>
      </c>
    </row>
    <row r="12" spans="1:21" ht="30">
      <c r="A12" s="22" t="s">
        <v>6</v>
      </c>
      <c r="B12" s="23" t="s">
        <v>7</v>
      </c>
      <c r="C12" s="24">
        <f>C13</f>
        <v>15500000</v>
      </c>
      <c r="D12" s="25">
        <f>D13</f>
        <v>0</v>
      </c>
      <c r="E12" s="60">
        <f>E13</f>
        <v>-24382588000</v>
      </c>
      <c r="F12" s="60">
        <f t="shared" ref="F12:H12" si="4">F13</f>
        <v>-28350000000</v>
      </c>
      <c r="G12" s="60">
        <f t="shared" si="4"/>
        <v>-28350000000</v>
      </c>
      <c r="H12" s="60">
        <f t="shared" si="4"/>
        <v>-28350000000</v>
      </c>
      <c r="I12" s="57">
        <f t="shared" si="2"/>
        <v>100</v>
      </c>
      <c r="J12" s="57">
        <f t="shared" si="3"/>
        <v>100</v>
      </c>
    </row>
    <row r="13" spans="1:21" ht="30">
      <c r="A13" s="28" t="s">
        <v>39</v>
      </c>
      <c r="B13" s="29" t="s">
        <v>8</v>
      </c>
      <c r="C13" s="30">
        <v>15500000</v>
      </c>
      <c r="D13" s="31"/>
      <c r="E13" s="66">
        <v>-24382588000</v>
      </c>
      <c r="F13" s="66">
        <v>-28350000000</v>
      </c>
      <c r="G13" s="66">
        <v>-28350000000</v>
      </c>
      <c r="H13" s="66">
        <v>-28350000000</v>
      </c>
      <c r="I13" s="58">
        <f t="shared" si="2"/>
        <v>100</v>
      </c>
      <c r="J13" s="58">
        <f t="shared" si="3"/>
        <v>100</v>
      </c>
    </row>
    <row r="14" spans="1:21" ht="28.5">
      <c r="A14" s="32" t="s">
        <v>47</v>
      </c>
      <c r="B14" s="33" t="s">
        <v>9</v>
      </c>
      <c r="C14" s="34">
        <f>C16-C19</f>
        <v>577474150</v>
      </c>
      <c r="D14" s="35">
        <f>D16-D19</f>
        <v>577474150</v>
      </c>
      <c r="E14" s="65">
        <f>E16+E19</f>
        <v>-5577474150.0000019</v>
      </c>
      <c r="F14" s="65">
        <f t="shared" ref="F14:H14" si="5">F16+F19</f>
        <v>-5577474150.0000019</v>
      </c>
      <c r="G14" s="65">
        <f>G16+G19</f>
        <v>5000000000</v>
      </c>
      <c r="H14" s="65">
        <f t="shared" si="5"/>
        <v>5000000000</v>
      </c>
      <c r="I14" s="56">
        <f t="shared" si="2"/>
        <v>-89.646314183275919</v>
      </c>
      <c r="J14" s="58">
        <f t="shared" si="3"/>
        <v>100</v>
      </c>
    </row>
    <row r="15" spans="1:21" ht="30">
      <c r="A15" s="22" t="s">
        <v>48</v>
      </c>
      <c r="B15" s="23" t="s">
        <v>32</v>
      </c>
      <c r="C15" s="24">
        <f>C16-C19</f>
        <v>577474150</v>
      </c>
      <c r="D15" s="25">
        <f>D16-D19</f>
        <v>577474150</v>
      </c>
      <c r="E15" s="60">
        <f>E16+E19</f>
        <v>-5577474150.0000019</v>
      </c>
      <c r="F15" s="60">
        <f t="shared" ref="F15:H15" si="6">F16+F19</f>
        <v>-5577474150.0000019</v>
      </c>
      <c r="G15" s="60">
        <f t="shared" si="6"/>
        <v>5000000000</v>
      </c>
      <c r="H15" s="60">
        <f t="shared" si="6"/>
        <v>5000000000</v>
      </c>
      <c r="I15" s="57">
        <f t="shared" si="2"/>
        <v>-89.646314183275919</v>
      </c>
      <c r="J15" s="58">
        <f t="shared" si="3"/>
        <v>100</v>
      </c>
    </row>
    <row r="16" spans="1:21" ht="30">
      <c r="A16" s="22" t="s">
        <v>49</v>
      </c>
      <c r="B16" s="23" t="s">
        <v>33</v>
      </c>
      <c r="C16" s="24">
        <f t="shared" ref="C16:H17" si="7">C17</f>
        <v>25904950.800000001</v>
      </c>
      <c r="D16" s="25">
        <f t="shared" si="7"/>
        <v>0</v>
      </c>
      <c r="E16" s="60">
        <f t="shared" si="7"/>
        <v>13282644571.969999</v>
      </c>
      <c r="F16" s="60">
        <f t="shared" si="7"/>
        <v>13282644571.969999</v>
      </c>
      <c r="G16" s="60">
        <f t="shared" si="7"/>
        <v>5000000000</v>
      </c>
      <c r="H16" s="60">
        <f t="shared" si="7"/>
        <v>5000000000</v>
      </c>
      <c r="I16" s="57">
        <f t="shared" si="2"/>
        <v>37.643106181967426</v>
      </c>
      <c r="J16" s="58">
        <f t="shared" si="3"/>
        <v>100</v>
      </c>
    </row>
    <row r="17" spans="1:10" ht="45">
      <c r="A17" s="27" t="s">
        <v>50</v>
      </c>
      <c r="B17" s="23" t="s">
        <v>34</v>
      </c>
      <c r="C17" s="24">
        <f t="shared" si="7"/>
        <v>25904950.800000001</v>
      </c>
      <c r="D17" s="25">
        <f t="shared" si="7"/>
        <v>0</v>
      </c>
      <c r="E17" s="60">
        <v>13282644571.969999</v>
      </c>
      <c r="F17" s="60">
        <v>13282644571.969999</v>
      </c>
      <c r="G17" s="60">
        <v>5000000000</v>
      </c>
      <c r="H17" s="60">
        <v>5000000000</v>
      </c>
      <c r="I17" s="57">
        <f t="shared" si="2"/>
        <v>37.643106181967426</v>
      </c>
      <c r="J17" s="58">
        <f t="shared" si="3"/>
        <v>100</v>
      </c>
    </row>
    <row r="18" spans="1:10" ht="30">
      <c r="A18" s="36" t="s">
        <v>44</v>
      </c>
      <c r="B18" s="23"/>
      <c r="C18" s="24">
        <v>25904950.800000001</v>
      </c>
      <c r="D18" s="25"/>
      <c r="E18" s="60">
        <v>13282644571.969999</v>
      </c>
      <c r="F18" s="60">
        <v>13282644571.969999</v>
      </c>
      <c r="G18" s="60">
        <v>5000000000</v>
      </c>
      <c r="H18" s="60">
        <v>5000000000</v>
      </c>
      <c r="I18" s="57">
        <f t="shared" si="2"/>
        <v>37.643106181967426</v>
      </c>
      <c r="J18" s="58">
        <f t="shared" si="3"/>
        <v>100</v>
      </c>
    </row>
    <row r="19" spans="1:10" ht="45">
      <c r="A19" s="22" t="s">
        <v>51</v>
      </c>
      <c r="B19" s="23" t="s">
        <v>35</v>
      </c>
      <c r="C19" s="24">
        <f>C20</f>
        <v>-551569199.20000005</v>
      </c>
      <c r="D19" s="25">
        <f>D20</f>
        <v>-577474150</v>
      </c>
      <c r="E19" s="60">
        <f>E20</f>
        <v>-18860118721.970001</v>
      </c>
      <c r="F19" s="60">
        <f t="shared" ref="F19:H19" si="8">F20</f>
        <v>-18860118721.970001</v>
      </c>
      <c r="G19" s="60">
        <f t="shared" si="8"/>
        <v>0</v>
      </c>
      <c r="H19" s="60">
        <f t="shared" si="8"/>
        <v>0</v>
      </c>
      <c r="I19" s="21">
        <f t="shared" si="2"/>
        <v>0</v>
      </c>
      <c r="J19" s="21">
        <v>0</v>
      </c>
    </row>
    <row r="20" spans="1:10" ht="45">
      <c r="A20" s="27" t="s">
        <v>52</v>
      </c>
      <c r="B20" s="23" t="s">
        <v>36</v>
      </c>
      <c r="C20" s="24">
        <f>C21+C22+C23+C24+C25</f>
        <v>-551569199.20000005</v>
      </c>
      <c r="D20" s="25">
        <f>D21+D22+D23+D24+D25</f>
        <v>-577474150</v>
      </c>
      <c r="E20" s="60">
        <v>-18860118721.970001</v>
      </c>
      <c r="F20" s="60">
        <v>-18860118721.970001</v>
      </c>
      <c r="G20" s="60">
        <v>0</v>
      </c>
      <c r="H20" s="60">
        <v>0</v>
      </c>
      <c r="I20" s="21">
        <f t="shared" si="2"/>
        <v>0</v>
      </c>
      <c r="J20" s="21">
        <v>0</v>
      </c>
    </row>
    <row r="21" spans="1:10" ht="30">
      <c r="A21" s="36" t="s">
        <v>45</v>
      </c>
      <c r="B21" s="23"/>
      <c r="C21" s="24">
        <f>C18</f>
        <v>25904950.800000001</v>
      </c>
      <c r="D21" s="25">
        <f>D18</f>
        <v>0</v>
      </c>
      <c r="E21" s="60">
        <v>-13282644571.969999</v>
      </c>
      <c r="F21" s="60">
        <v>-13282644571.969999</v>
      </c>
      <c r="G21" s="60">
        <v>0</v>
      </c>
      <c r="H21" s="60">
        <v>0</v>
      </c>
      <c r="I21" s="21">
        <f t="shared" si="2"/>
        <v>0</v>
      </c>
      <c r="J21" s="21">
        <v>0</v>
      </c>
    </row>
    <row r="22" spans="1:10" ht="90">
      <c r="A22" s="36" t="s">
        <v>61</v>
      </c>
      <c r="B22" s="61"/>
      <c r="C22" s="62">
        <v>-15000000</v>
      </c>
      <c r="D22" s="63">
        <v>-15000000</v>
      </c>
      <c r="E22" s="67">
        <v>-15000000</v>
      </c>
      <c r="F22" s="67">
        <v>-15000000</v>
      </c>
      <c r="G22" s="67"/>
      <c r="H22" s="67"/>
      <c r="I22" s="21">
        <f t="shared" si="2"/>
        <v>0</v>
      </c>
      <c r="J22" s="21">
        <v>0</v>
      </c>
    </row>
    <row r="23" spans="1:10" ht="90">
      <c r="A23" s="36" t="s">
        <v>62</v>
      </c>
      <c r="B23" s="61"/>
      <c r="C23" s="62">
        <v>-253824200</v>
      </c>
      <c r="D23" s="63">
        <v>-253824200</v>
      </c>
      <c r="E23" s="67">
        <v>-253824200</v>
      </c>
      <c r="F23" s="67">
        <v>-253824200</v>
      </c>
      <c r="G23" s="67"/>
      <c r="H23" s="67"/>
      <c r="I23" s="21">
        <f t="shared" si="2"/>
        <v>0</v>
      </c>
      <c r="J23" s="21">
        <v>0</v>
      </c>
    </row>
    <row r="24" spans="1:10" ht="90">
      <c r="A24" s="36" t="s">
        <v>63</v>
      </c>
      <c r="B24" s="61"/>
      <c r="C24" s="62">
        <v>-289969600</v>
      </c>
      <c r="D24" s="63">
        <v>-289969600</v>
      </c>
      <c r="E24" s="67">
        <v>-289969600</v>
      </c>
      <c r="F24" s="67">
        <v>-289969600</v>
      </c>
      <c r="G24" s="67"/>
      <c r="H24" s="67"/>
      <c r="I24" s="21">
        <f t="shared" si="2"/>
        <v>0</v>
      </c>
      <c r="J24" s="21">
        <v>0</v>
      </c>
    </row>
    <row r="25" spans="1:10" ht="90">
      <c r="A25" s="68" t="s">
        <v>64</v>
      </c>
      <c r="B25" s="69"/>
      <c r="C25" s="70">
        <v>-18680350</v>
      </c>
      <c r="D25" s="71">
        <v>-18680350</v>
      </c>
      <c r="E25" s="72">
        <v>-16800350</v>
      </c>
      <c r="F25" s="72">
        <v>-16800350</v>
      </c>
      <c r="G25" s="72"/>
      <c r="H25" s="72"/>
      <c r="I25" s="59">
        <f t="shared" si="2"/>
        <v>0</v>
      </c>
      <c r="J25" s="59">
        <v>0</v>
      </c>
    </row>
    <row r="26" spans="1:10" ht="14.25">
      <c r="A26" s="17" t="s">
        <v>40</v>
      </c>
      <c r="B26" s="18" t="s">
        <v>10</v>
      </c>
      <c r="C26" s="19">
        <f>C31-C27</f>
        <v>829796.70000001788</v>
      </c>
      <c r="D26" s="20">
        <f>D31-D27</f>
        <v>-572426416.5</v>
      </c>
      <c r="E26" s="21">
        <f>E31+E27</f>
        <v>2615471232.4500122</v>
      </c>
      <c r="F26" s="21">
        <f t="shared" ref="F26:H26" si="9">F31+F27</f>
        <v>2610138315.5299988</v>
      </c>
      <c r="G26" s="21">
        <f t="shared" si="9"/>
        <v>9374267011.3300018</v>
      </c>
      <c r="H26" s="21">
        <f t="shared" si="9"/>
        <v>954503362.78999329</v>
      </c>
      <c r="I26" s="21">
        <v>0</v>
      </c>
      <c r="J26" s="21">
        <f t="shared" si="3"/>
        <v>10.182165300352057</v>
      </c>
    </row>
    <row r="27" spans="1:10" ht="15">
      <c r="A27" s="22" t="s">
        <v>11</v>
      </c>
      <c r="B27" s="39" t="s">
        <v>12</v>
      </c>
      <c r="C27" s="24">
        <f t="shared" ref="C27:H29" si="10">C28</f>
        <v>143277897.90000001</v>
      </c>
      <c r="D27" s="25">
        <f t="shared" si="10"/>
        <v>2816344.6</v>
      </c>
      <c r="E27" s="26">
        <f t="shared" si="10"/>
        <v>-152549673580.35999</v>
      </c>
      <c r="F27" s="26">
        <f t="shared" si="10"/>
        <v>-156993557289.48999</v>
      </c>
      <c r="G27" s="26">
        <f t="shared" si="10"/>
        <v>-73999358993.050003</v>
      </c>
      <c r="H27" s="26">
        <f t="shared" si="10"/>
        <v>-79384365967.110001</v>
      </c>
      <c r="I27" s="57">
        <f t="shared" si="2"/>
        <v>50.565365444091647</v>
      </c>
      <c r="J27" s="57">
        <f t="shared" si="3"/>
        <v>107.27709948753173</v>
      </c>
    </row>
    <row r="28" spans="1:10" ht="15">
      <c r="A28" s="22" t="s">
        <v>13</v>
      </c>
      <c r="B28" s="23" t="s">
        <v>14</v>
      </c>
      <c r="C28" s="24">
        <f t="shared" si="10"/>
        <v>143277897.90000001</v>
      </c>
      <c r="D28" s="25">
        <f t="shared" si="10"/>
        <v>2816344.6</v>
      </c>
      <c r="E28" s="26">
        <f t="shared" si="10"/>
        <v>-152549673580.35999</v>
      </c>
      <c r="F28" s="26">
        <f t="shared" si="10"/>
        <v>-156993557289.48999</v>
      </c>
      <c r="G28" s="26">
        <f t="shared" si="10"/>
        <v>-73999358993.050003</v>
      </c>
      <c r="H28" s="26">
        <f t="shared" si="10"/>
        <v>-79384365967.110001</v>
      </c>
      <c r="I28" s="57">
        <f t="shared" si="2"/>
        <v>50.565365444091647</v>
      </c>
      <c r="J28" s="57">
        <f t="shared" si="3"/>
        <v>107.27709948753173</v>
      </c>
    </row>
    <row r="29" spans="1:10" ht="15">
      <c r="A29" s="22" t="s">
        <v>15</v>
      </c>
      <c r="B29" s="23" t="s">
        <v>16</v>
      </c>
      <c r="C29" s="24">
        <f t="shared" si="10"/>
        <v>143277897.90000001</v>
      </c>
      <c r="D29" s="25">
        <f t="shared" si="10"/>
        <v>2816344.6</v>
      </c>
      <c r="E29" s="26">
        <f t="shared" si="10"/>
        <v>-152549673580.35999</v>
      </c>
      <c r="F29" s="26">
        <f t="shared" si="10"/>
        <v>-156993557289.48999</v>
      </c>
      <c r="G29" s="26">
        <f t="shared" si="10"/>
        <v>-73999358993.050003</v>
      </c>
      <c r="H29" s="26">
        <f t="shared" si="10"/>
        <v>-79384365967.110001</v>
      </c>
      <c r="I29" s="57">
        <f t="shared" si="2"/>
        <v>50.565365444091647</v>
      </c>
      <c r="J29" s="57">
        <f t="shared" si="3"/>
        <v>107.27709948753173</v>
      </c>
    </row>
    <row r="30" spans="1:10" ht="30">
      <c r="A30" s="27" t="s">
        <v>41</v>
      </c>
      <c r="B30" s="23" t="s">
        <v>17</v>
      </c>
      <c r="C30" s="24">
        <v>143277897.90000001</v>
      </c>
      <c r="D30" s="25">
        <f>206994.2+811269.2+25000+9830.6-20449.5+428436.9+1044916.5+259577+50769.7+D11+D16+D36</f>
        <v>2816344.6</v>
      </c>
      <c r="E30" s="26">
        <v>-152549673580.35999</v>
      </c>
      <c r="F30" s="26">
        <v>-156993557289.48999</v>
      </c>
      <c r="G30" s="26">
        <v>-73999358993.050003</v>
      </c>
      <c r="H30" s="26">
        <v>-79384365967.110001</v>
      </c>
      <c r="I30" s="57">
        <f t="shared" si="2"/>
        <v>50.565365444091647</v>
      </c>
      <c r="J30" s="57">
        <f t="shared" si="3"/>
        <v>107.27709948753173</v>
      </c>
    </row>
    <row r="31" spans="1:10" ht="15">
      <c r="A31" s="22" t="s">
        <v>18</v>
      </c>
      <c r="B31" s="23" t="s">
        <v>19</v>
      </c>
      <c r="C31" s="24">
        <f t="shared" ref="C31:H33" si="11">C32</f>
        <v>144107694.60000002</v>
      </c>
      <c r="D31" s="25">
        <f t="shared" si="11"/>
        <v>-569610071.89999998</v>
      </c>
      <c r="E31" s="26">
        <f t="shared" si="11"/>
        <v>155165144812.81</v>
      </c>
      <c r="F31" s="26">
        <f t="shared" si="11"/>
        <v>159603695605.01999</v>
      </c>
      <c r="G31" s="26">
        <f t="shared" si="11"/>
        <v>83373626004.380005</v>
      </c>
      <c r="H31" s="26">
        <f t="shared" si="11"/>
        <v>80338869329.899994</v>
      </c>
      <c r="I31" s="57">
        <f t="shared" si="2"/>
        <v>50.336471862605862</v>
      </c>
      <c r="J31" s="57">
        <f t="shared" si="3"/>
        <v>96.360051949377151</v>
      </c>
    </row>
    <row r="32" spans="1:10" ht="15">
      <c r="A32" s="22" t="s">
        <v>20</v>
      </c>
      <c r="B32" s="23" t="s">
        <v>21</v>
      </c>
      <c r="C32" s="24">
        <f t="shared" si="11"/>
        <v>144107694.60000002</v>
      </c>
      <c r="D32" s="25">
        <f t="shared" si="11"/>
        <v>-569610071.89999998</v>
      </c>
      <c r="E32" s="26">
        <f t="shared" si="11"/>
        <v>155165144812.81</v>
      </c>
      <c r="F32" s="26">
        <f t="shared" si="11"/>
        <v>159603695605.01999</v>
      </c>
      <c r="G32" s="26">
        <f t="shared" si="11"/>
        <v>83373626004.380005</v>
      </c>
      <c r="H32" s="26">
        <f t="shared" si="11"/>
        <v>80338869329.899994</v>
      </c>
      <c r="I32" s="57">
        <f t="shared" si="2"/>
        <v>50.336471862605862</v>
      </c>
      <c r="J32" s="57">
        <f t="shared" si="3"/>
        <v>96.360051949377151</v>
      </c>
    </row>
    <row r="33" spans="1:10" ht="15">
      <c r="A33" s="22" t="s">
        <v>22</v>
      </c>
      <c r="B33" s="23" t="s">
        <v>23</v>
      </c>
      <c r="C33" s="24">
        <f t="shared" si="11"/>
        <v>144107694.60000002</v>
      </c>
      <c r="D33" s="25">
        <f t="shared" si="11"/>
        <v>-569610071.89999998</v>
      </c>
      <c r="E33" s="26">
        <f t="shared" si="11"/>
        <v>155165144812.81</v>
      </c>
      <c r="F33" s="26">
        <f t="shared" si="11"/>
        <v>159603695605.01999</v>
      </c>
      <c r="G33" s="26">
        <f t="shared" si="11"/>
        <v>83373626004.380005</v>
      </c>
      <c r="H33" s="26">
        <f t="shared" si="11"/>
        <v>80338869329.899994</v>
      </c>
      <c r="I33" s="57">
        <f t="shared" si="2"/>
        <v>50.336471862605862</v>
      </c>
      <c r="J33" s="57">
        <f t="shared" si="3"/>
        <v>96.360051949377151</v>
      </c>
    </row>
    <row r="34" spans="1:10" ht="30">
      <c r="A34" s="40" t="s">
        <v>42</v>
      </c>
      <c r="B34" s="41" t="s">
        <v>24</v>
      </c>
      <c r="C34" s="37">
        <v>144107694.60000002</v>
      </c>
      <c r="D34" s="38">
        <f>4945950.8+811269.2+25000+9830.6-20449.5+428436.9+1044916.5+259577+50769.7+D12+D19-D39</f>
        <v>-569610071.89999998</v>
      </c>
      <c r="E34" s="42">
        <v>155165144812.81</v>
      </c>
      <c r="F34" s="42">
        <v>159603695605.01999</v>
      </c>
      <c r="G34" s="42">
        <v>83373626004.380005</v>
      </c>
      <c r="H34" s="42">
        <v>80338869329.899994</v>
      </c>
      <c r="I34" s="58">
        <f t="shared" si="2"/>
        <v>50.336471862605862</v>
      </c>
      <c r="J34" s="58">
        <f t="shared" si="3"/>
        <v>96.360051949377151</v>
      </c>
    </row>
    <row r="35" spans="1:10" ht="28.5" hidden="1">
      <c r="A35" s="43" t="s">
        <v>25</v>
      </c>
      <c r="B35" s="44" t="s">
        <v>26</v>
      </c>
      <c r="C35" s="45">
        <f>C36+C39</f>
        <v>1282495</v>
      </c>
      <c r="D35" s="46">
        <f t="shared" ref="D35:E35" si="12">D36+D39</f>
        <v>-308776.90000000002</v>
      </c>
      <c r="E35" s="47">
        <f t="shared" si="12"/>
        <v>0</v>
      </c>
      <c r="F35" s="47">
        <f t="shared" ref="F35:H35" si="13">F36+F39</f>
        <v>0</v>
      </c>
      <c r="G35" s="47">
        <f t="shared" si="13"/>
        <v>0</v>
      </c>
      <c r="H35" s="47">
        <f t="shared" si="13"/>
        <v>-163547742.37</v>
      </c>
      <c r="I35" s="47" t="e">
        <f t="shared" si="2"/>
        <v>#DIV/0!</v>
      </c>
      <c r="J35" s="47" t="e">
        <f t="shared" si="3"/>
        <v>#DIV/0!</v>
      </c>
    </row>
    <row r="36" spans="1:10" ht="28.5" hidden="1">
      <c r="A36" s="32" t="s">
        <v>27</v>
      </c>
      <c r="B36" s="48" t="s">
        <v>28</v>
      </c>
      <c r="C36" s="19">
        <f t="shared" ref="C36:H37" si="14">C37</f>
        <v>1282495</v>
      </c>
      <c r="D36" s="20">
        <f t="shared" si="14"/>
        <v>0</v>
      </c>
      <c r="E36" s="21">
        <f t="shared" si="14"/>
        <v>0</v>
      </c>
      <c r="F36" s="21">
        <f t="shared" si="14"/>
        <v>0</v>
      </c>
      <c r="G36" s="21">
        <f t="shared" si="14"/>
        <v>0</v>
      </c>
      <c r="H36" s="21">
        <f t="shared" si="14"/>
        <v>0</v>
      </c>
      <c r="I36" s="57" t="e">
        <f t="shared" si="2"/>
        <v>#DIV/0!</v>
      </c>
      <c r="J36" s="57" t="e">
        <f t="shared" si="3"/>
        <v>#DIV/0!</v>
      </c>
    </row>
    <row r="37" spans="1:10" ht="30" hidden="1">
      <c r="A37" s="49" t="s">
        <v>29</v>
      </c>
      <c r="B37" s="29" t="s">
        <v>30</v>
      </c>
      <c r="C37" s="24">
        <f t="shared" si="14"/>
        <v>1282495</v>
      </c>
      <c r="D37" s="25">
        <f t="shared" si="14"/>
        <v>0</v>
      </c>
      <c r="E37" s="26">
        <f t="shared" si="14"/>
        <v>0</v>
      </c>
      <c r="F37" s="26">
        <f t="shared" si="14"/>
        <v>0</v>
      </c>
      <c r="G37" s="26">
        <f t="shared" si="14"/>
        <v>0</v>
      </c>
      <c r="H37" s="26">
        <f t="shared" si="14"/>
        <v>0</v>
      </c>
      <c r="I37" s="57" t="e">
        <f t="shared" si="2"/>
        <v>#DIV/0!</v>
      </c>
      <c r="J37" s="57" t="e">
        <f t="shared" si="3"/>
        <v>#DIV/0!</v>
      </c>
    </row>
    <row r="38" spans="1:10" ht="30" hidden="1">
      <c r="A38" s="40" t="s">
        <v>43</v>
      </c>
      <c r="B38" s="41" t="s">
        <v>31</v>
      </c>
      <c r="C38" s="37">
        <v>1282495</v>
      </c>
      <c r="D38" s="38"/>
      <c r="E38" s="42"/>
      <c r="F38" s="42"/>
      <c r="G38" s="42"/>
      <c r="H38" s="42"/>
      <c r="I38" s="58" t="e">
        <f t="shared" si="2"/>
        <v>#DIV/0!</v>
      </c>
      <c r="J38" s="58" t="e">
        <f t="shared" si="3"/>
        <v>#DIV/0!</v>
      </c>
    </row>
    <row r="39" spans="1:10" ht="28.5">
      <c r="A39" s="17" t="s">
        <v>53</v>
      </c>
      <c r="B39" s="48" t="s">
        <v>54</v>
      </c>
      <c r="C39" s="50">
        <f>C40</f>
        <v>0</v>
      </c>
      <c r="D39" s="51">
        <f t="shared" ref="D39:H40" si="15">D40</f>
        <v>-308776.90000000002</v>
      </c>
      <c r="E39" s="56">
        <f t="shared" si="15"/>
        <v>0</v>
      </c>
      <c r="F39" s="56">
        <f t="shared" si="15"/>
        <v>0</v>
      </c>
      <c r="G39" s="56">
        <f t="shared" si="15"/>
        <v>0</v>
      </c>
      <c r="H39" s="56">
        <f t="shared" si="15"/>
        <v>-163547742.37</v>
      </c>
      <c r="I39" s="56">
        <v>0</v>
      </c>
      <c r="J39" s="56">
        <v>0</v>
      </c>
    </row>
    <row r="40" spans="1:10" ht="62.25" customHeight="1">
      <c r="A40" s="52" t="s">
        <v>55</v>
      </c>
      <c r="B40" s="53" t="s">
        <v>56</v>
      </c>
      <c r="C40" s="24">
        <f>C41</f>
        <v>0</v>
      </c>
      <c r="D40" s="25">
        <f t="shared" si="15"/>
        <v>-308776.90000000002</v>
      </c>
      <c r="E40" s="26">
        <f t="shared" si="15"/>
        <v>0</v>
      </c>
      <c r="F40" s="26">
        <f t="shared" si="15"/>
        <v>0</v>
      </c>
      <c r="G40" s="26">
        <f t="shared" si="15"/>
        <v>0</v>
      </c>
      <c r="H40" s="26">
        <f t="shared" si="15"/>
        <v>-163547742.37</v>
      </c>
      <c r="I40" s="57">
        <v>0</v>
      </c>
      <c r="J40" s="57">
        <v>0</v>
      </c>
    </row>
    <row r="41" spans="1:10" ht="40.5" customHeight="1">
      <c r="A41" s="40" t="s">
        <v>57</v>
      </c>
      <c r="B41" s="54" t="s">
        <v>58</v>
      </c>
      <c r="C41" s="24"/>
      <c r="D41" s="25">
        <v>-308776.90000000002</v>
      </c>
      <c r="E41" s="42"/>
      <c r="F41" s="42"/>
      <c r="G41" s="42">
        <v>0</v>
      </c>
      <c r="H41" s="42">
        <v>-163547742.37</v>
      </c>
      <c r="I41" s="58">
        <v>0</v>
      </c>
      <c r="J41" s="58">
        <v>0</v>
      </c>
    </row>
    <row r="42" spans="1:10" ht="18" customHeight="1">
      <c r="A42" s="1" t="s">
        <v>73</v>
      </c>
      <c r="B42" s="55"/>
      <c r="C42" s="45">
        <f t="shared" ref="C42:E42" si="16">C9+C14+C26+C35</f>
        <v>586922041.20000005</v>
      </c>
      <c r="D42" s="46">
        <f t="shared" si="16"/>
        <v>4738956.5999999996</v>
      </c>
      <c r="E42" s="64">
        <f t="shared" si="16"/>
        <v>10957418782.45001</v>
      </c>
      <c r="F42" s="64">
        <f t="shared" ref="F42:H42" si="17">F9+F14+F26+F35</f>
        <v>10952085865.529997</v>
      </c>
      <c r="G42" s="64">
        <f>G9+G14+G26+G35+G39</f>
        <v>11674267011.330002</v>
      </c>
      <c r="H42" s="64">
        <f t="shared" si="17"/>
        <v>3090955620.4199934</v>
      </c>
      <c r="I42" s="47">
        <f t="shared" si="2"/>
        <v>28.222529099669497</v>
      </c>
      <c r="J42" s="47">
        <f t="shared" si="3"/>
        <v>26.476656884926374</v>
      </c>
    </row>
    <row r="44" spans="1:10" ht="28.5" customHeight="1">
      <c r="A44" s="73" t="s">
        <v>74</v>
      </c>
      <c r="B44" s="73"/>
      <c r="C44" s="73"/>
      <c r="D44" s="73"/>
      <c r="E44" s="73"/>
      <c r="F44" s="73"/>
      <c r="G44" s="73"/>
      <c r="H44" s="73"/>
      <c r="I44" s="73"/>
      <c r="J44" s="73"/>
    </row>
    <row r="45" spans="1:10" hidden="1"/>
  </sheetData>
  <mergeCells count="10">
    <mergeCell ref="A44:J44"/>
    <mergeCell ref="A4:J4"/>
    <mergeCell ref="F1:J1"/>
    <mergeCell ref="G6:G7"/>
    <mergeCell ref="I6:J6"/>
    <mergeCell ref="A6:A7"/>
    <mergeCell ref="B6:B7"/>
    <mergeCell ref="E6:E7"/>
    <mergeCell ref="F6:F7"/>
    <mergeCell ref="H6:H7"/>
  </mergeCells>
  <pageMargins left="0.59055118110236227" right="0.39370078740157483" top="0.78740157480314965" bottom="0.78740157480314965" header="0.62992125984251968" footer="0.51181102362204722"/>
  <pageSetup paperSize="9" scale="59" fitToWidth="0" fitToHeight="0" orientation="landscape" r:id="rId1"/>
  <headerFooter alignWithMargins="0">
    <oddFooter>&amp;R&amp;P</oddFooter>
  </headerFooter>
  <colBreaks count="1" manualBreakCount="1">
    <brk id="10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Pavlenko</cp:lastModifiedBy>
  <cp:lastPrinted>2021-07-19T07:50:52Z</cp:lastPrinted>
  <dcterms:created xsi:type="dcterms:W3CDTF">1996-10-08T23:32:33Z</dcterms:created>
  <dcterms:modified xsi:type="dcterms:W3CDTF">2021-07-19T07:51:06Z</dcterms:modified>
</cp:coreProperties>
</file>