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Лист1!$7:$9</definedName>
    <definedName name="_xlnm.Print_Area" localSheetId="0">Лист1!$A$1:$L$45</definedName>
  </definedNames>
  <calcPr calcId="125725"/>
</workbook>
</file>

<file path=xl/calcChain.xml><?xml version="1.0" encoding="utf-8"?>
<calcChain xmlns="http://schemas.openxmlformats.org/spreadsheetml/2006/main">
  <c r="F12" i="9"/>
  <c r="H24" l="1"/>
  <c r="G24"/>
  <c r="F24"/>
  <c r="H23"/>
  <c r="G23"/>
  <c r="F23"/>
  <c r="E24"/>
  <c r="D24"/>
  <c r="C24"/>
  <c r="G22" l="1"/>
  <c r="G21" s="1"/>
  <c r="F22"/>
  <c r="F21" s="1"/>
  <c r="H22"/>
  <c r="H21" s="1"/>
  <c r="F14"/>
  <c r="K20" l="1"/>
  <c r="J20"/>
  <c r="I20"/>
  <c r="H18"/>
  <c r="G18"/>
  <c r="F18"/>
  <c r="E18"/>
  <c r="D18"/>
  <c r="C18"/>
  <c r="I43" l="1"/>
  <c r="I42" s="1"/>
  <c r="I41" s="1"/>
  <c r="K44"/>
  <c r="K43" s="1"/>
  <c r="K42" s="1"/>
  <c r="K41" s="1"/>
  <c r="J44"/>
  <c r="J43" s="1"/>
  <c r="J42" s="1"/>
  <c r="J41" s="1"/>
  <c r="I44"/>
  <c r="H43"/>
  <c r="H42" s="1"/>
  <c r="H41" s="1"/>
  <c r="G43"/>
  <c r="G42" s="1"/>
  <c r="G41" s="1"/>
  <c r="F43"/>
  <c r="F42" s="1"/>
  <c r="F41" s="1"/>
  <c r="E43"/>
  <c r="E42" s="1"/>
  <c r="E41" s="1"/>
  <c r="D43"/>
  <c r="D42" s="1"/>
  <c r="D41" s="1"/>
  <c r="C43"/>
  <c r="C42" s="1"/>
  <c r="C41" s="1"/>
  <c r="E23" l="1"/>
  <c r="E22" s="1"/>
  <c r="K30"/>
  <c r="J30"/>
  <c r="I30"/>
  <c r="I27"/>
  <c r="J27"/>
  <c r="K27"/>
  <c r="I28"/>
  <c r="J28"/>
  <c r="K28"/>
  <c r="I29"/>
  <c r="J29"/>
  <c r="K29"/>
  <c r="I31"/>
  <c r="J31"/>
  <c r="K31"/>
  <c r="K26"/>
  <c r="J26"/>
  <c r="I26"/>
  <c r="K19"/>
  <c r="J19"/>
  <c r="J23" s="1"/>
  <c r="I19"/>
  <c r="I23" s="1"/>
  <c r="J12"/>
  <c r="J11" s="1"/>
  <c r="K12"/>
  <c r="K11" s="1"/>
  <c r="J14"/>
  <c r="J13" s="1"/>
  <c r="K14"/>
  <c r="K13" s="1"/>
  <c r="I14"/>
  <c r="I12"/>
  <c r="I11" s="1"/>
  <c r="H17"/>
  <c r="H13"/>
  <c r="H40" s="1"/>
  <c r="H39" s="1"/>
  <c r="H11"/>
  <c r="G17"/>
  <c r="G13"/>
  <c r="G40" s="1"/>
  <c r="G39" s="1"/>
  <c r="G11"/>
  <c r="F17"/>
  <c r="F13"/>
  <c r="F40" s="1"/>
  <c r="F11"/>
  <c r="F36" s="1"/>
  <c r="I40" l="1"/>
  <c r="I39" s="1"/>
  <c r="F39"/>
  <c r="K24"/>
  <c r="G36"/>
  <c r="J24"/>
  <c r="H36"/>
  <c r="I24"/>
  <c r="I13"/>
  <c r="I10" s="1"/>
  <c r="H35"/>
  <c r="H34" s="1"/>
  <c r="H33" s="1"/>
  <c r="K23"/>
  <c r="K10"/>
  <c r="J10"/>
  <c r="G10"/>
  <c r="H10"/>
  <c r="H15"/>
  <c r="H16"/>
  <c r="G15"/>
  <c r="G16"/>
  <c r="G35"/>
  <c r="G34" s="1"/>
  <c r="G33" s="1"/>
  <c r="F15"/>
  <c r="F35"/>
  <c r="F34" s="1"/>
  <c r="F33" s="1"/>
  <c r="F10"/>
  <c r="F16"/>
  <c r="G38" l="1"/>
  <c r="G37" s="1"/>
  <c r="G32" s="1"/>
  <c r="G45" s="1"/>
  <c r="H38"/>
  <c r="H37" s="1"/>
  <c r="H32" s="1"/>
  <c r="H45" s="1"/>
  <c r="F38"/>
  <c r="F37" s="1"/>
  <c r="F32" s="1"/>
  <c r="F45" s="1"/>
  <c r="D23" l="1"/>
  <c r="D22" s="1"/>
  <c r="C23"/>
  <c r="C22" s="1"/>
  <c r="K18" l="1"/>
  <c r="K17" s="1"/>
  <c r="J18"/>
  <c r="J17" s="1"/>
  <c r="E13"/>
  <c r="D13"/>
  <c r="E11"/>
  <c r="D11"/>
  <c r="K22" l="1"/>
  <c r="K21" s="1"/>
  <c r="J22"/>
  <c r="J21" s="1"/>
  <c r="E17"/>
  <c r="D17"/>
  <c r="E10"/>
  <c r="D10"/>
  <c r="E21"/>
  <c r="D21"/>
  <c r="J40" l="1"/>
  <c r="J39" s="1"/>
  <c r="K40"/>
  <c r="K39" s="1"/>
  <c r="J16"/>
  <c r="J15"/>
  <c r="K15"/>
  <c r="K16"/>
  <c r="J36"/>
  <c r="J35" s="1"/>
  <c r="J34" s="1"/>
  <c r="J33" s="1"/>
  <c r="K36"/>
  <c r="K35" s="1"/>
  <c r="K34" s="1"/>
  <c r="K33" s="1"/>
  <c r="E16"/>
  <c r="E15"/>
  <c r="D15"/>
  <c r="D16"/>
  <c r="K38" l="1"/>
  <c r="K37" s="1"/>
  <c r="K32" s="1"/>
  <c r="K45" s="1"/>
  <c r="I18"/>
  <c r="I17" s="1"/>
  <c r="J38" l="1"/>
  <c r="J37" s="1"/>
  <c r="J32" s="1"/>
  <c r="J45" s="1"/>
  <c r="I22"/>
  <c r="I21" s="1"/>
  <c r="C17"/>
  <c r="C13"/>
  <c r="C11"/>
  <c r="I16" l="1"/>
  <c r="I15"/>
  <c r="I36"/>
  <c r="C10"/>
  <c r="C21"/>
  <c r="E45" l="1"/>
  <c r="I35"/>
  <c r="I38"/>
  <c r="D45"/>
  <c r="C15"/>
  <c r="I37" l="1"/>
  <c r="I34"/>
  <c r="I33" l="1"/>
  <c r="C45"/>
  <c r="I32" l="1"/>
  <c r="I45" l="1"/>
</calcChain>
</file>

<file path=xl/sharedStrings.xml><?xml version="1.0" encoding="utf-8"?>
<sst xmlns="http://schemas.openxmlformats.org/spreadsheetml/2006/main" count="81" uniqueCount="75">
  <si>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</si>
  <si>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</si>
  <si>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</si>
  <si>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</si>
  <si>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</si>
  <si>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</si>
  <si>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</si>
  <si>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</si>
  <si>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</si>
  <si>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</si>
  <si>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</si>
  <si>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</si>
  <si>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</si>
  <si>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</si>
  <si>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</si>
  <si>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</si>
  <si>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</si>
  <si>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</si>
  <si>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</si>
  <si>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</si>
  <si>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</si>
  <si>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</si>
  <si>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</si>
  <si>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</si>
  <si>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</si>
  <si>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</si>
  <si>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</si>
  <si>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</si>
  <si>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</si>
  <si>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</si>
  <si>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</si>
  <si>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</si>
  <si>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</si>
  <si>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</si>
  <si>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</si>
  <si>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2021 год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</si>
  <si>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</si>
  <si>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</si>
  <si>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</si>
  <si>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</si>
  <si>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</si>
  <si>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</si>
  <si>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</si>
  <si>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</si>
  <si>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</si>
  <si>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</si>
  <si>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</si>
  <si>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 рублей</t>
  </si>
  <si>
    <t>Предлагаемые изменения, рублей</t>
  </si>
  <si>
    <t>Предлагаемое изменение источников финансирования дефицита областного бюджета на 2021 год и на плановый период 2022 и 2023 годов</t>
  </si>
  <si>
    <t>к пояснительной записке</t>
  </si>
  <si>
    <t>Сумма с учетом предлагаемых изменений,  рублей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</si>
  <si>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</si>
  <si>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</si>
  <si>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</si>
  <si>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</si>
  <si>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</si>
  <si>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</si>
  <si>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</si>
  <si>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</si>
  <si>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000 01 03 01 00 02 2800 710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</si>
  <si>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</si>
  <si>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</si>
  <si>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000 01 03 01 00 02 2100 710</t>
  </si>
  <si>
    <t>000 01 03 01 00 02 2100 810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</si>
  <si>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</si>
  <si>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</si>
  <si>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</si>
  <si>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</si>
  <si>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</si>
  <si>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</si>
  <si>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>Привлечение</t>
    </r>
    <r>
      <rPr>
        <strike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кредитов от кредитных организаций бюджетами субъектов Российской Федерации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</si>
  <si>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</si>
  <si>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r>
      <t>Привлечение</t>
    </r>
    <r>
      <rPr>
        <strike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кредитов из других бюджетов бюджетной системы Российской Федерации бюджетами субъектов Российской Федерации в валюте Российской Федерации</t>
    </r>
  </si>
  <si>
    <t>Приложение № 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</si>
</sst>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_р_._-;_-@_-"/>
    <numFmt numFmtId="165" formatCode="0.0000000000000"/>
  </numFmts>
  <fonts count="14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trike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84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 applyAlignment="1"/>
    <xf numFmtId="164" fontId="6" fillId="0" borderId="17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164" fontId="6" fillId="0" borderId="28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0" fillId="0" borderId="29" xfId="0" applyNumberForma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/>
    <xf numFmtId="164" fontId="6" fillId="0" borderId="3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0" fillId="0" borderId="31" xfId="0" applyNumberFormat="1" applyFill="1" applyBorder="1" applyAlignment="1">
      <alignment vertical="center"/>
    </xf>
    <xf numFmtId="164" fontId="0" fillId="0" borderId="32" xfId="0" applyNumberFormat="1" applyFill="1" applyBorder="1" applyAlignment="1">
      <alignment vertical="center"/>
    </xf>
    <xf numFmtId="164" fontId="0" fillId="0" borderId="33" xfId="0" applyNumberForma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 indent="2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43" fontId="6" fillId="0" borderId="10" xfId="0" applyNumberFormat="1" applyFont="1" applyFill="1" applyBorder="1" applyAlignment="1">
      <alignment vertical="center"/>
    </xf>
    <xf numFmtId="43" fontId="0" fillId="0" borderId="12" xfId="0" applyNumberFormat="1" applyFill="1" applyBorder="1" applyAlignment="1">
      <alignment vertical="center"/>
    </xf>
    <xf numFmtId="43" fontId="0" fillId="0" borderId="22" xfId="0" applyNumberFormat="1" applyFill="1" applyBorder="1" applyAlignment="1">
      <alignment vertical="center"/>
    </xf>
    <xf numFmtId="43" fontId="7" fillId="0" borderId="12" xfId="0" applyNumberFormat="1" applyFont="1" applyFill="1" applyBorder="1" applyAlignment="1">
      <alignment vertical="center"/>
    </xf>
    <xf numFmtId="43" fontId="0" fillId="0" borderId="31" xfId="0" applyNumberFormat="1" applyFill="1" applyBorder="1" applyAlignment="1">
      <alignment vertical="center"/>
    </xf>
    <xf numFmtId="43" fontId="6" fillId="0" borderId="17" xfId="0" applyNumberFormat="1" applyFont="1" applyFill="1" applyBorder="1" applyAlignment="1">
      <alignment vertical="center"/>
    </xf>
    <xf numFmtId="43" fontId="0" fillId="0" borderId="15" xfId="0" applyNumberFormat="1" applyFill="1" applyBorder="1" applyAlignment="1">
      <alignment vertical="center"/>
    </xf>
    <xf numFmtId="43" fontId="6" fillId="0" borderId="19" xfId="0" applyNumberFormat="1" applyFont="1" applyFill="1" applyBorder="1" applyAlignment="1">
      <alignment vertical="center"/>
    </xf>
    <xf numFmtId="165" fontId="0" fillId="0" borderId="0" xfId="0" applyNumberForma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abSelected="1" view="pageBreakPreview" zoomScale="82" zoomScaleNormal="100" zoomScaleSheetLayoutView="82" workbookViewId="0">
      <selection activeCell="A2" sqref="A2"/>
    </sheetView>
  </sheetViews>
  <sheetFormatPr defaultColWidth="9.140625" defaultRowHeight="12.75"/>
  <cols>
    <col min="1" max="1" width="51.42578125" style="1" customWidth="1"/>
    <col min="2" max="2" width="25.5703125" style="1" customWidth="1"/>
    <col min="3" max="3" width="22" style="1" customWidth="1"/>
    <col min="4" max="5" width="21.42578125" style="1" customWidth="1"/>
    <col min="6" max="8" width="19.85546875" style="1" customWidth="1"/>
    <col min="9" max="9" width="21.140625" style="1" customWidth="1"/>
    <col min="10" max="10" width="21.42578125" style="1" customWidth="1"/>
    <col min="11" max="11" width="22.42578125" style="1" customWidth="1"/>
    <col min="12" max="12" width="1.140625" style="1" customWidth="1"/>
    <col min="13" max="13" width="9.140625" style="1"/>
    <col min="14" max="14" width="12.28515625" style="1" customWidth="1"/>
    <col min="15" max="16384" width="9.140625" style="1"/>
  </cols>
  <sheetData>
    <row r="1" spans="1:14" ht="18.75" customHeight="1">
      <c r="D1" s="52"/>
      <c r="J1" s="51" t="s">
        <v>74</v>
      </c>
    </row>
    <row r="2" spans="1:14" ht="18.75" customHeight="1">
      <c r="D2" s="52"/>
      <c r="J2" s="51" t="s">
        <v>50</v>
      </c>
    </row>
    <row r="3" spans="1:14" ht="18.75" customHeight="1">
      <c r="D3" s="52"/>
      <c r="J3" s="52"/>
    </row>
    <row r="4" spans="1:14" ht="15.75">
      <c r="A4" s="80" t="s">
        <v>49</v>
      </c>
      <c r="B4" s="80"/>
      <c r="C4" s="80"/>
      <c r="D4" s="80"/>
      <c r="E4" s="80"/>
      <c r="F4" s="81"/>
      <c r="G4" s="81"/>
      <c r="H4" s="81"/>
      <c r="I4" s="81"/>
      <c r="J4" s="81"/>
      <c r="K4" s="81"/>
    </row>
    <row r="5" spans="1:14">
      <c r="B5" s="4"/>
      <c r="E5" s="8"/>
      <c r="F5" s="8"/>
      <c r="G5" s="8"/>
      <c r="H5" s="8"/>
      <c r="I5" s="8"/>
      <c r="J5" s="8"/>
      <c r="K5" s="8"/>
    </row>
    <row r="6" spans="1:14" ht="15">
      <c r="A6" s="2"/>
      <c r="B6" s="2"/>
      <c r="C6" s="2"/>
      <c r="D6" s="3"/>
    </row>
    <row r="7" spans="1:14" ht="23.1" customHeight="1">
      <c r="A7" s="82" t="s">
        <v>0</v>
      </c>
      <c r="B7" s="82" t="s">
        <v>30</v>
      </c>
      <c r="C7" s="77" t="s">
        <v>47</v>
      </c>
      <c r="D7" s="78"/>
      <c r="E7" s="79"/>
      <c r="F7" s="74" t="s">
        <v>48</v>
      </c>
      <c r="G7" s="75"/>
      <c r="H7" s="76"/>
      <c r="I7" s="77" t="s">
        <v>51</v>
      </c>
      <c r="J7" s="78"/>
      <c r="K7" s="79"/>
    </row>
    <row r="8" spans="1:14" ht="24.95" customHeight="1">
      <c r="A8" s="83"/>
      <c r="B8" s="83"/>
      <c r="C8" s="33" t="s">
        <v>35</v>
      </c>
      <c r="D8" s="34" t="s">
        <v>36</v>
      </c>
      <c r="E8" s="22" t="s">
        <v>41</v>
      </c>
      <c r="F8" s="33" t="s">
        <v>35</v>
      </c>
      <c r="G8" s="34" t="s">
        <v>36</v>
      </c>
      <c r="H8" s="22" t="s">
        <v>41</v>
      </c>
      <c r="I8" s="33" t="s">
        <v>35</v>
      </c>
      <c r="J8" s="34" t="s">
        <v>36</v>
      </c>
      <c r="K8" s="22" t="s">
        <v>41</v>
      </c>
    </row>
    <row r="9" spans="1:14">
      <c r="A9" s="35">
        <v>1</v>
      </c>
      <c r="B9" s="35">
        <v>2</v>
      </c>
      <c r="C9" s="5">
        <v>3</v>
      </c>
      <c r="D9" s="6">
        <v>4</v>
      </c>
      <c r="E9" s="23">
        <v>5</v>
      </c>
      <c r="F9" s="5">
        <v>6</v>
      </c>
      <c r="G9" s="6">
        <v>7</v>
      </c>
      <c r="H9" s="23">
        <v>8</v>
      </c>
      <c r="I9" s="5">
        <v>9</v>
      </c>
      <c r="J9" s="6">
        <v>10</v>
      </c>
      <c r="K9" s="23">
        <v>11</v>
      </c>
    </row>
    <row r="10" spans="1:14" ht="36" customHeight="1">
      <c r="A10" s="36" t="s">
        <v>1</v>
      </c>
      <c r="B10" s="37" t="s">
        <v>2</v>
      </c>
      <c r="C10" s="13">
        <f>C11+C13</f>
        <v>13919421700</v>
      </c>
      <c r="D10" s="14">
        <f t="shared" ref="D10:E10" si="0">D11+D13</f>
        <v>6432163585.0200005</v>
      </c>
      <c r="E10" s="26">
        <f t="shared" si="0"/>
        <v>4790879439.0499992</v>
      </c>
      <c r="F10" s="65">
        <f t="shared" ref="F10:K10" si="1">F11+F13</f>
        <v>-17497629000</v>
      </c>
      <c r="G10" s="14">
        <f t="shared" si="1"/>
        <v>250000000</v>
      </c>
      <c r="H10" s="26">
        <f t="shared" si="1"/>
        <v>250000000</v>
      </c>
      <c r="I10" s="13">
        <f t="shared" si="1"/>
        <v>-3578207300</v>
      </c>
      <c r="J10" s="14">
        <f t="shared" si="1"/>
        <v>6682163585.0200005</v>
      </c>
      <c r="K10" s="26">
        <f t="shared" si="1"/>
        <v>5040879439.0499992</v>
      </c>
      <c r="N10" s="73"/>
    </row>
    <row r="11" spans="1:14" ht="33.75" customHeight="1">
      <c r="A11" s="38" t="s">
        <v>70</v>
      </c>
      <c r="B11" s="39" t="s">
        <v>3</v>
      </c>
      <c r="C11" s="11">
        <f>C12</f>
        <v>38302009700</v>
      </c>
      <c r="D11" s="12">
        <f t="shared" ref="D11:E11" si="2">D12</f>
        <v>33070560585.02</v>
      </c>
      <c r="E11" s="25">
        <f t="shared" si="2"/>
        <v>31671821439.049999</v>
      </c>
      <c r="F11" s="66">
        <f t="shared" ref="F11:K11" si="3">F12</f>
        <v>5434931000</v>
      </c>
      <c r="G11" s="12">
        <f t="shared" si="3"/>
        <v>250000000</v>
      </c>
      <c r="H11" s="25">
        <f t="shared" si="3"/>
        <v>250000000</v>
      </c>
      <c r="I11" s="11">
        <f t="shared" si="3"/>
        <v>43736940700</v>
      </c>
      <c r="J11" s="12">
        <f t="shared" si="3"/>
        <v>33320560585.02</v>
      </c>
      <c r="K11" s="25">
        <f t="shared" si="3"/>
        <v>31921821439.049999</v>
      </c>
      <c r="N11" s="73"/>
    </row>
    <row r="12" spans="1:14" ht="45" customHeight="1">
      <c r="A12" s="40" t="s">
        <v>71</v>
      </c>
      <c r="B12" s="39" t="s">
        <v>4</v>
      </c>
      <c r="C12" s="11">
        <v>38302009700</v>
      </c>
      <c r="D12" s="12">
        <v>33070560585.02</v>
      </c>
      <c r="E12" s="25">
        <v>31671821439.049999</v>
      </c>
      <c r="F12" s="66">
        <f>-2692439000-122630000-4750000000+13000000000</f>
        <v>5434931000</v>
      </c>
      <c r="G12" s="12">
        <v>250000000</v>
      </c>
      <c r="H12" s="25">
        <v>250000000</v>
      </c>
      <c r="I12" s="11">
        <f>C12+F12</f>
        <v>43736940700</v>
      </c>
      <c r="J12" s="12">
        <f t="shared" ref="J12:K12" si="4">D12+G12</f>
        <v>33320560585.02</v>
      </c>
      <c r="K12" s="25">
        <f t="shared" si="4"/>
        <v>31921821439.049999</v>
      </c>
      <c r="N12" s="73"/>
    </row>
    <row r="13" spans="1:14" ht="33.75" customHeight="1">
      <c r="A13" s="38" t="s">
        <v>5</v>
      </c>
      <c r="B13" s="39" t="s">
        <v>6</v>
      </c>
      <c r="C13" s="11">
        <f>C14</f>
        <v>-24382588000</v>
      </c>
      <c r="D13" s="12">
        <f t="shared" ref="D13:E13" si="5">D14</f>
        <v>-26638397000</v>
      </c>
      <c r="E13" s="25">
        <f t="shared" si="5"/>
        <v>-26880942000</v>
      </c>
      <c r="F13" s="66">
        <f t="shared" ref="F13:K13" si="6">F14</f>
        <v>-22932560000</v>
      </c>
      <c r="G13" s="12">
        <f t="shared" si="6"/>
        <v>0</v>
      </c>
      <c r="H13" s="25">
        <f t="shared" si="6"/>
        <v>0</v>
      </c>
      <c r="I13" s="11">
        <f t="shared" si="6"/>
        <v>-47315148000</v>
      </c>
      <c r="J13" s="12">
        <f t="shared" si="6"/>
        <v>-26638397000</v>
      </c>
      <c r="K13" s="25">
        <f t="shared" si="6"/>
        <v>-26880942000</v>
      </c>
      <c r="N13" s="73"/>
    </row>
    <row r="14" spans="1:14" ht="45" customHeight="1">
      <c r="A14" s="41" t="s">
        <v>31</v>
      </c>
      <c r="B14" s="42" t="s">
        <v>7</v>
      </c>
      <c r="C14" s="30">
        <v>-24382588000</v>
      </c>
      <c r="D14" s="31">
        <v>-26638397000</v>
      </c>
      <c r="E14" s="32">
        <v>-26880942000</v>
      </c>
      <c r="F14" s="67">
        <f>-9932560000-13000000000</f>
        <v>-22932560000</v>
      </c>
      <c r="G14" s="31">
        <v>0</v>
      </c>
      <c r="H14" s="32">
        <v>0</v>
      </c>
      <c r="I14" s="30">
        <f>C14+F14</f>
        <v>-47315148000</v>
      </c>
      <c r="J14" s="31">
        <f t="shared" ref="J14:K14" si="7">D14+G14</f>
        <v>-26638397000</v>
      </c>
      <c r="K14" s="32">
        <f t="shared" si="7"/>
        <v>-26880942000</v>
      </c>
      <c r="N14" s="73"/>
    </row>
    <row r="15" spans="1:14" ht="32.25" customHeight="1">
      <c r="A15" s="43" t="s">
        <v>37</v>
      </c>
      <c r="B15" s="44" t="s">
        <v>8</v>
      </c>
      <c r="C15" s="13">
        <f t="shared" ref="C15:K15" si="8">C17+C21</f>
        <v>-5577474150.0000019</v>
      </c>
      <c r="D15" s="14">
        <f t="shared" si="8"/>
        <v>-577474150</v>
      </c>
      <c r="E15" s="26">
        <f t="shared" si="8"/>
        <v>-648580174.61000061</v>
      </c>
      <c r="F15" s="65">
        <f t="shared" si="8"/>
        <v>14682560000</v>
      </c>
      <c r="G15" s="14">
        <f t="shared" si="8"/>
        <v>-250000000</v>
      </c>
      <c r="H15" s="26">
        <f t="shared" si="8"/>
        <v>-250000000</v>
      </c>
      <c r="I15" s="13">
        <f t="shared" si="8"/>
        <v>9105085850</v>
      </c>
      <c r="J15" s="14">
        <f t="shared" si="8"/>
        <v>-827474150</v>
      </c>
      <c r="K15" s="26">
        <f t="shared" si="8"/>
        <v>-898580174.61000061</v>
      </c>
      <c r="N15" s="73"/>
    </row>
    <row r="16" spans="1:14" ht="48.75" customHeight="1">
      <c r="A16" s="38" t="s">
        <v>38</v>
      </c>
      <c r="B16" s="39" t="s">
        <v>25</v>
      </c>
      <c r="C16" s="15">
        <v>-5577474150.0000019</v>
      </c>
      <c r="D16" s="16">
        <f t="shared" ref="D16:K16" si="9">D17+D21</f>
        <v>-577474150</v>
      </c>
      <c r="E16" s="27">
        <f t="shared" si="9"/>
        <v>-648580174.61000061</v>
      </c>
      <c r="F16" s="68">
        <f t="shared" si="9"/>
        <v>14682560000</v>
      </c>
      <c r="G16" s="16">
        <f t="shared" si="9"/>
        <v>-250000000</v>
      </c>
      <c r="H16" s="27">
        <f t="shared" si="9"/>
        <v>-250000000</v>
      </c>
      <c r="I16" s="15">
        <f t="shared" si="9"/>
        <v>9105085850</v>
      </c>
      <c r="J16" s="16">
        <f t="shared" si="9"/>
        <v>-827474150</v>
      </c>
      <c r="K16" s="27">
        <f t="shared" si="9"/>
        <v>-898580174.61000061</v>
      </c>
      <c r="N16" s="73"/>
    </row>
    <row r="17" spans="1:14" ht="48.75" customHeight="1">
      <c r="A17" s="38" t="s">
        <v>72</v>
      </c>
      <c r="B17" s="39" t="s">
        <v>26</v>
      </c>
      <c r="C17" s="11">
        <f t="shared" ref="C17" si="10">C18</f>
        <v>13282644571.969999</v>
      </c>
      <c r="D17" s="12">
        <f t="shared" ref="D17:K17" si="11">D18</f>
        <v>14638397088.67</v>
      </c>
      <c r="E17" s="25">
        <f t="shared" si="11"/>
        <v>15380942723</v>
      </c>
      <c r="F17" s="66">
        <f t="shared" si="11"/>
        <v>1649915428.0299997</v>
      </c>
      <c r="G17" s="12">
        <f t="shared" si="11"/>
        <v>0</v>
      </c>
      <c r="H17" s="25">
        <f t="shared" si="11"/>
        <v>0</v>
      </c>
      <c r="I17" s="11">
        <f t="shared" si="11"/>
        <v>14932560000</v>
      </c>
      <c r="J17" s="12">
        <f t="shared" si="11"/>
        <v>14638397088.67</v>
      </c>
      <c r="K17" s="25">
        <f t="shared" si="11"/>
        <v>15380942723</v>
      </c>
      <c r="N17" s="73"/>
    </row>
    <row r="18" spans="1:14" ht="60.75" customHeight="1">
      <c r="A18" s="40" t="s">
        <v>73</v>
      </c>
      <c r="B18" s="39" t="s">
        <v>27</v>
      </c>
      <c r="C18" s="11">
        <f t="shared" ref="C18:H18" si="12">C19+C20</f>
        <v>13282644571.969999</v>
      </c>
      <c r="D18" s="12">
        <f t="shared" si="12"/>
        <v>14638397088.67</v>
      </c>
      <c r="E18" s="12">
        <f t="shared" si="12"/>
        <v>15380942723</v>
      </c>
      <c r="F18" s="66">
        <f t="shared" si="12"/>
        <v>1649915428.0299997</v>
      </c>
      <c r="G18" s="12">
        <f t="shared" si="12"/>
        <v>0</v>
      </c>
      <c r="H18" s="25">
        <f t="shared" si="12"/>
        <v>0</v>
      </c>
      <c r="I18" s="11">
        <f>C18+F18</f>
        <v>14932560000</v>
      </c>
      <c r="J18" s="12">
        <f>D18+G18</f>
        <v>14638397088.67</v>
      </c>
      <c r="K18" s="25">
        <f>E18+H18</f>
        <v>15380942723</v>
      </c>
      <c r="N18" s="73"/>
    </row>
    <row r="19" spans="1:14" ht="48" customHeight="1">
      <c r="A19" s="45" t="s">
        <v>61</v>
      </c>
      <c r="B19" s="39" t="s">
        <v>63</v>
      </c>
      <c r="C19" s="11">
        <v>13282644571.969999</v>
      </c>
      <c r="D19" s="12">
        <v>14638397088.67</v>
      </c>
      <c r="E19" s="25">
        <v>15380942723</v>
      </c>
      <c r="F19" s="66">
        <v>-8282644571.9700003</v>
      </c>
      <c r="G19" s="12">
        <v>0</v>
      </c>
      <c r="H19" s="25">
        <v>0</v>
      </c>
      <c r="I19" s="11">
        <f>C19+F19</f>
        <v>4999999999.999999</v>
      </c>
      <c r="J19" s="12">
        <f t="shared" ref="J19" si="13">D19+G19</f>
        <v>14638397088.67</v>
      </c>
      <c r="K19" s="25">
        <f t="shared" ref="K19" si="14">E19+H19</f>
        <v>15380942723</v>
      </c>
      <c r="N19" s="73"/>
    </row>
    <row r="20" spans="1:14" ht="111" customHeight="1">
      <c r="A20" s="45" t="s">
        <v>68</v>
      </c>
      <c r="B20" s="39" t="s">
        <v>60</v>
      </c>
      <c r="C20" s="11">
        <v>0</v>
      </c>
      <c r="D20" s="12">
        <v>0</v>
      </c>
      <c r="E20" s="25">
        <v>0</v>
      </c>
      <c r="F20" s="66">
        <v>9932560000</v>
      </c>
      <c r="G20" s="12">
        <v>0</v>
      </c>
      <c r="H20" s="25">
        <v>0</v>
      </c>
      <c r="I20" s="11">
        <f>C20+F20</f>
        <v>9932560000</v>
      </c>
      <c r="J20" s="12">
        <f>D20+G20</f>
        <v>0</v>
      </c>
      <c r="K20" s="25">
        <f>E20+H20</f>
        <v>0</v>
      </c>
      <c r="N20" s="73"/>
    </row>
    <row r="21" spans="1:14" ht="49.5" customHeight="1">
      <c r="A21" s="38" t="s">
        <v>39</v>
      </c>
      <c r="B21" s="39" t="s">
        <v>28</v>
      </c>
      <c r="C21" s="11">
        <f>C22</f>
        <v>-18860118721.970001</v>
      </c>
      <c r="D21" s="12">
        <f t="shared" ref="D21:E21" si="15">D22</f>
        <v>-15215871238.67</v>
      </c>
      <c r="E21" s="25">
        <f t="shared" si="15"/>
        <v>-16029522897.610001</v>
      </c>
      <c r="F21" s="66">
        <f t="shared" ref="F21:K21" si="16">F22</f>
        <v>13032644571.970001</v>
      </c>
      <c r="G21" s="12">
        <f t="shared" si="16"/>
        <v>-250000000</v>
      </c>
      <c r="H21" s="25">
        <f t="shared" si="16"/>
        <v>-250000000</v>
      </c>
      <c r="I21" s="11">
        <f t="shared" si="16"/>
        <v>-5827474150</v>
      </c>
      <c r="J21" s="12">
        <f t="shared" si="16"/>
        <v>-15465871238.67</v>
      </c>
      <c r="K21" s="25">
        <f t="shared" si="16"/>
        <v>-16279522897.610001</v>
      </c>
      <c r="N21" s="73"/>
    </row>
    <row r="22" spans="1:14" ht="61.5" customHeight="1">
      <c r="A22" s="40" t="s">
        <v>40</v>
      </c>
      <c r="B22" s="39" t="s">
        <v>29</v>
      </c>
      <c r="C22" s="11">
        <f>C23+C24</f>
        <v>-18860118721.970001</v>
      </c>
      <c r="D22" s="12">
        <f t="shared" ref="D22:E22" si="17">D23+D24</f>
        <v>-15215871238.67</v>
      </c>
      <c r="E22" s="12">
        <f t="shared" si="17"/>
        <v>-16029522897.610001</v>
      </c>
      <c r="F22" s="66">
        <f>F23+F24</f>
        <v>13032644571.970001</v>
      </c>
      <c r="G22" s="12">
        <f t="shared" ref="G22" si="18">G23+G24</f>
        <v>-250000000</v>
      </c>
      <c r="H22" s="25">
        <f t="shared" ref="H22" si="19">H23+H24</f>
        <v>-250000000</v>
      </c>
      <c r="I22" s="11">
        <f>C22+F22</f>
        <v>-5827474150</v>
      </c>
      <c r="J22" s="12">
        <f t="shared" ref="J22" si="20">D22+G22</f>
        <v>-15465871238.67</v>
      </c>
      <c r="K22" s="25">
        <f t="shared" ref="K22" si="21">E22+H22</f>
        <v>-16279522897.610001</v>
      </c>
      <c r="N22" s="73"/>
    </row>
    <row r="23" spans="1:14" ht="45" customHeight="1">
      <c r="A23" s="45" t="s">
        <v>65</v>
      </c>
      <c r="B23" s="39" t="s">
        <v>64</v>
      </c>
      <c r="C23" s="11">
        <f>-C19</f>
        <v>-13282644571.969999</v>
      </c>
      <c r="D23" s="12">
        <f t="shared" ref="D23:E23" si="22">-D19</f>
        <v>-14638397088.67</v>
      </c>
      <c r="E23" s="12">
        <f t="shared" si="22"/>
        <v>-15380942723</v>
      </c>
      <c r="F23" s="66">
        <f>-F19</f>
        <v>8282644571.9700003</v>
      </c>
      <c r="G23" s="12">
        <f t="shared" ref="G23:H23" si="23">-G19</f>
        <v>0</v>
      </c>
      <c r="H23" s="25">
        <f t="shared" si="23"/>
        <v>0</v>
      </c>
      <c r="I23" s="11">
        <f t="shared" ref="I23:K23" si="24">-I19</f>
        <v>-4999999999.999999</v>
      </c>
      <c r="J23" s="12">
        <f t="shared" si="24"/>
        <v>-14638397088.67</v>
      </c>
      <c r="K23" s="25">
        <f t="shared" si="24"/>
        <v>-15380942723</v>
      </c>
      <c r="N23" s="73"/>
    </row>
    <row r="24" spans="1:14" ht="36.950000000000003" customHeight="1">
      <c r="A24" s="45" t="s">
        <v>66</v>
      </c>
      <c r="B24" s="39" t="s">
        <v>62</v>
      </c>
      <c r="C24" s="11">
        <f>C26+C27+C28+C29+C30+C31</f>
        <v>-5577474150</v>
      </c>
      <c r="D24" s="12">
        <f t="shared" ref="D24:E24" si="25">D26+D27+D28+D29+D30+D31</f>
        <v>-577474150</v>
      </c>
      <c r="E24" s="12">
        <f t="shared" si="25"/>
        <v>-648580174.61000001</v>
      </c>
      <c r="F24" s="66">
        <f>F26+F27+F28+F29+F30+F31</f>
        <v>4750000000</v>
      </c>
      <c r="G24" s="12">
        <f t="shared" ref="G24:K24" si="26">G26+G27+G28+G29+G30+G31</f>
        <v>-250000000</v>
      </c>
      <c r="H24" s="25">
        <f t="shared" si="26"/>
        <v>-250000000</v>
      </c>
      <c r="I24" s="62">
        <f>I26+I27+I28+I29+I30+I31</f>
        <v>-827474150</v>
      </c>
      <c r="J24" s="63">
        <f t="shared" si="26"/>
        <v>-827474150</v>
      </c>
      <c r="K24" s="64">
        <f t="shared" si="26"/>
        <v>-898580174.61000001</v>
      </c>
      <c r="N24" s="73"/>
    </row>
    <row r="25" spans="1:14" ht="18" customHeight="1">
      <c r="A25" s="45" t="s">
        <v>67</v>
      </c>
      <c r="B25" s="39"/>
      <c r="C25" s="11"/>
      <c r="D25" s="12"/>
      <c r="E25" s="12"/>
      <c r="F25" s="66"/>
      <c r="G25" s="12"/>
      <c r="H25" s="25"/>
      <c r="I25" s="11"/>
      <c r="J25" s="12"/>
      <c r="K25" s="25"/>
      <c r="N25" s="73"/>
    </row>
    <row r="26" spans="1:14" ht="114" customHeight="1">
      <c r="A26" s="45" t="s">
        <v>42</v>
      </c>
      <c r="B26" s="39"/>
      <c r="C26" s="11">
        <v>-15000000</v>
      </c>
      <c r="D26" s="12">
        <v>-15000000</v>
      </c>
      <c r="E26" s="25">
        <v>-15000000</v>
      </c>
      <c r="F26" s="66">
        <v>0</v>
      </c>
      <c r="G26" s="12">
        <v>0</v>
      </c>
      <c r="H26" s="25">
        <v>0</v>
      </c>
      <c r="I26" s="11">
        <f>C26+F26</f>
        <v>-15000000</v>
      </c>
      <c r="J26" s="12">
        <f t="shared" ref="J26" si="27">D26+G26</f>
        <v>-15000000</v>
      </c>
      <c r="K26" s="25">
        <f t="shared" ref="K26" si="28">E26+H26</f>
        <v>-15000000</v>
      </c>
      <c r="N26" s="73"/>
    </row>
    <row r="27" spans="1:14" ht="113.25" customHeight="1">
      <c r="A27" s="45" t="s">
        <v>43</v>
      </c>
      <c r="B27" s="39"/>
      <c r="C27" s="11">
        <v>-253824200</v>
      </c>
      <c r="D27" s="12">
        <v>-253824200</v>
      </c>
      <c r="E27" s="25">
        <v>-253824200</v>
      </c>
      <c r="F27" s="66">
        <v>0</v>
      </c>
      <c r="G27" s="12">
        <v>0</v>
      </c>
      <c r="H27" s="25">
        <v>0</v>
      </c>
      <c r="I27" s="11">
        <f t="shared" ref="I27:I31" si="29">C27+F27</f>
        <v>-253824200</v>
      </c>
      <c r="J27" s="12">
        <f t="shared" ref="J27:J31" si="30">D27+G27</f>
        <v>-253824200</v>
      </c>
      <c r="K27" s="25">
        <f t="shared" ref="K27:K31" si="31">E27+H27</f>
        <v>-253824200</v>
      </c>
      <c r="N27" s="73"/>
    </row>
    <row r="28" spans="1:14" ht="108" customHeight="1">
      <c r="A28" s="45" t="s">
        <v>44</v>
      </c>
      <c r="B28" s="39"/>
      <c r="C28" s="11">
        <v>-289969600</v>
      </c>
      <c r="D28" s="12">
        <v>-289969600</v>
      </c>
      <c r="E28" s="25">
        <v>-289969600</v>
      </c>
      <c r="F28" s="66">
        <v>0</v>
      </c>
      <c r="G28" s="12">
        <v>0</v>
      </c>
      <c r="H28" s="25">
        <v>0</v>
      </c>
      <c r="I28" s="11">
        <f t="shared" si="29"/>
        <v>-289969600</v>
      </c>
      <c r="J28" s="12">
        <f t="shared" si="30"/>
        <v>-289969600</v>
      </c>
      <c r="K28" s="25">
        <f t="shared" si="31"/>
        <v>-289969600</v>
      </c>
      <c r="N28" s="73"/>
    </row>
    <row r="29" spans="1:14" ht="113.25" customHeight="1">
      <c r="A29" s="45" t="s">
        <v>45</v>
      </c>
      <c r="B29" s="39"/>
      <c r="C29" s="11">
        <v>-18680350</v>
      </c>
      <c r="D29" s="12">
        <v>-18680350</v>
      </c>
      <c r="E29" s="25">
        <v>-18680350</v>
      </c>
      <c r="F29" s="66">
        <v>0</v>
      </c>
      <c r="G29" s="12">
        <v>0</v>
      </c>
      <c r="H29" s="25">
        <v>0</v>
      </c>
      <c r="I29" s="11">
        <f t="shared" si="29"/>
        <v>-18680350</v>
      </c>
      <c r="J29" s="12">
        <f t="shared" si="30"/>
        <v>-18680350</v>
      </c>
      <c r="K29" s="25">
        <f t="shared" si="31"/>
        <v>-18680350</v>
      </c>
      <c r="N29" s="73"/>
    </row>
    <row r="30" spans="1:14" ht="122.25" customHeight="1">
      <c r="A30" s="45" t="s">
        <v>46</v>
      </c>
      <c r="B30" s="39"/>
      <c r="C30" s="11">
        <v>0</v>
      </c>
      <c r="D30" s="12">
        <v>0</v>
      </c>
      <c r="E30" s="25">
        <v>-71106024.609999999</v>
      </c>
      <c r="F30" s="66">
        <v>0</v>
      </c>
      <c r="G30" s="12">
        <v>0</v>
      </c>
      <c r="H30" s="25">
        <v>0</v>
      </c>
      <c r="I30" s="11">
        <f t="shared" ref="I30" si="32">C30+F30</f>
        <v>0</v>
      </c>
      <c r="J30" s="12">
        <f t="shared" ref="J30" si="33">D30+G30</f>
        <v>0</v>
      </c>
      <c r="K30" s="25">
        <f t="shared" ref="K30" si="34">E30+H30</f>
        <v>-71106024.609999999</v>
      </c>
      <c r="N30" s="73"/>
    </row>
    <row r="31" spans="1:14" ht="130.5" customHeight="1">
      <c r="A31" s="61" t="s">
        <v>69</v>
      </c>
      <c r="B31" s="57"/>
      <c r="C31" s="58">
        <v>-5000000000</v>
      </c>
      <c r="D31" s="59">
        <v>0</v>
      </c>
      <c r="E31" s="60">
        <v>0</v>
      </c>
      <c r="F31" s="69">
        <v>4750000000</v>
      </c>
      <c r="G31" s="59">
        <v>-250000000</v>
      </c>
      <c r="H31" s="60">
        <v>-250000000</v>
      </c>
      <c r="I31" s="58">
        <f t="shared" si="29"/>
        <v>-250000000</v>
      </c>
      <c r="J31" s="59">
        <f t="shared" si="30"/>
        <v>-250000000</v>
      </c>
      <c r="K31" s="60">
        <f t="shared" si="31"/>
        <v>-250000000</v>
      </c>
      <c r="N31" s="73"/>
    </row>
    <row r="32" spans="1:14" ht="35.25" customHeight="1">
      <c r="A32" s="36" t="s">
        <v>32</v>
      </c>
      <c r="B32" s="37" t="s">
        <v>9</v>
      </c>
      <c r="C32" s="9">
        <v>2615471232.4500122</v>
      </c>
      <c r="D32" s="10">
        <v>0</v>
      </c>
      <c r="E32" s="24">
        <v>0</v>
      </c>
      <c r="F32" s="70">
        <f t="shared" ref="F32:K32" si="35">F37+F33</f>
        <v>0</v>
      </c>
      <c r="G32" s="10">
        <f t="shared" si="35"/>
        <v>0</v>
      </c>
      <c r="H32" s="24">
        <f t="shared" si="35"/>
        <v>0</v>
      </c>
      <c r="I32" s="9">
        <f t="shared" si="35"/>
        <v>2615471232.4500122</v>
      </c>
      <c r="J32" s="10">
        <f t="shared" si="35"/>
        <v>0</v>
      </c>
      <c r="K32" s="24">
        <f t="shared" si="35"/>
        <v>0</v>
      </c>
      <c r="N32" s="73"/>
    </row>
    <row r="33" spans="1:14" ht="23.25" customHeight="1">
      <c r="A33" s="38" t="s">
        <v>10</v>
      </c>
      <c r="B33" s="47" t="s">
        <v>11</v>
      </c>
      <c r="C33" s="11">
        <v>-152549673580.35999</v>
      </c>
      <c r="D33" s="12">
        <v>-153941536805.69</v>
      </c>
      <c r="E33" s="25">
        <v>-154297619000.04999</v>
      </c>
      <c r="F33" s="66">
        <f t="shared" ref="F33:K35" si="36">F34</f>
        <v>-14528907303.98</v>
      </c>
      <c r="G33" s="12">
        <f t="shared" si="36"/>
        <v>-250000000</v>
      </c>
      <c r="H33" s="25">
        <f t="shared" si="36"/>
        <v>-250000000</v>
      </c>
      <c r="I33" s="11">
        <f t="shared" si="36"/>
        <v>-167078580884.34</v>
      </c>
      <c r="J33" s="12">
        <f t="shared" si="36"/>
        <v>-154191536805.69</v>
      </c>
      <c r="K33" s="25">
        <f t="shared" si="36"/>
        <v>-154547619000.04999</v>
      </c>
      <c r="N33" s="73"/>
    </row>
    <row r="34" spans="1:14" ht="20.25" customHeight="1">
      <c r="A34" s="38" t="s">
        <v>12</v>
      </c>
      <c r="B34" s="39" t="s">
        <v>13</v>
      </c>
      <c r="C34" s="11">
        <v>-152549673580.35999</v>
      </c>
      <c r="D34" s="12">
        <v>-153941536805.69</v>
      </c>
      <c r="E34" s="25">
        <v>-154297619000.04999</v>
      </c>
      <c r="F34" s="66">
        <f t="shared" si="36"/>
        <v>-14528907303.98</v>
      </c>
      <c r="G34" s="12">
        <f t="shared" si="36"/>
        <v>-250000000</v>
      </c>
      <c r="H34" s="25">
        <f t="shared" si="36"/>
        <v>-250000000</v>
      </c>
      <c r="I34" s="11">
        <f t="shared" si="36"/>
        <v>-167078580884.34</v>
      </c>
      <c r="J34" s="12">
        <f t="shared" si="36"/>
        <v>-154191536805.69</v>
      </c>
      <c r="K34" s="25">
        <f t="shared" si="36"/>
        <v>-154547619000.04999</v>
      </c>
      <c r="N34" s="73"/>
    </row>
    <row r="35" spans="1:14" ht="27" customHeight="1">
      <c r="A35" s="38" t="s">
        <v>14</v>
      </c>
      <c r="B35" s="39" t="s">
        <v>15</v>
      </c>
      <c r="C35" s="11">
        <v>-152549673580.35999</v>
      </c>
      <c r="D35" s="12">
        <v>-153941536805.69</v>
      </c>
      <c r="E35" s="25">
        <v>-154297619000.04999</v>
      </c>
      <c r="F35" s="66">
        <f t="shared" si="36"/>
        <v>-14528907303.98</v>
      </c>
      <c r="G35" s="12">
        <f t="shared" si="36"/>
        <v>-250000000</v>
      </c>
      <c r="H35" s="25">
        <f t="shared" si="36"/>
        <v>-250000000</v>
      </c>
      <c r="I35" s="11">
        <f t="shared" si="36"/>
        <v>-167078580884.34</v>
      </c>
      <c r="J35" s="12">
        <f t="shared" si="36"/>
        <v>-154191536805.69</v>
      </c>
      <c r="K35" s="25">
        <f t="shared" si="36"/>
        <v>-154547619000.04999</v>
      </c>
      <c r="N35" s="73"/>
    </row>
    <row r="36" spans="1:14" ht="35.25" customHeight="1">
      <c r="A36" s="40" t="s">
        <v>33</v>
      </c>
      <c r="B36" s="39" t="s">
        <v>16</v>
      </c>
      <c r="C36" s="11">
        <v>-152549673580.35999</v>
      </c>
      <c r="D36" s="12">
        <v>-153941536805.69</v>
      </c>
      <c r="E36" s="25">
        <v>-154297619000.04999</v>
      </c>
      <c r="F36" s="66">
        <f>-7442960875.95-F11-F17-F41</f>
        <v>-14528907303.98</v>
      </c>
      <c r="G36" s="12">
        <f t="shared" ref="G36:H36" si="37">0-G11-G17-G41</f>
        <v>-250000000</v>
      </c>
      <c r="H36" s="25">
        <f t="shared" si="37"/>
        <v>-250000000</v>
      </c>
      <c r="I36" s="11">
        <f t="shared" ref="I36" si="38">C36+F36</f>
        <v>-167078580884.34</v>
      </c>
      <c r="J36" s="12">
        <f t="shared" ref="J36" si="39">D36+G36</f>
        <v>-154191536805.69</v>
      </c>
      <c r="K36" s="25">
        <f t="shared" ref="K36" si="40">E36+H36</f>
        <v>-154547619000.04999</v>
      </c>
      <c r="N36" s="73"/>
    </row>
    <row r="37" spans="1:14" ht="21" customHeight="1">
      <c r="A37" s="38" t="s">
        <v>17</v>
      </c>
      <c r="B37" s="39" t="s">
        <v>18</v>
      </c>
      <c r="C37" s="11">
        <v>155165144812.81</v>
      </c>
      <c r="D37" s="12">
        <v>153941536805.69003</v>
      </c>
      <c r="E37" s="25">
        <v>154297619000.04999</v>
      </c>
      <c r="F37" s="66">
        <f t="shared" ref="F37:K39" si="41">F38</f>
        <v>14528907303.98</v>
      </c>
      <c r="G37" s="12">
        <f t="shared" si="41"/>
        <v>250000000</v>
      </c>
      <c r="H37" s="25">
        <f t="shared" si="41"/>
        <v>250000000</v>
      </c>
      <c r="I37" s="11">
        <f t="shared" si="41"/>
        <v>169694052116.79001</v>
      </c>
      <c r="J37" s="12">
        <f t="shared" si="41"/>
        <v>154191536805.69003</v>
      </c>
      <c r="K37" s="25">
        <f t="shared" si="41"/>
        <v>154547619000.04999</v>
      </c>
      <c r="N37" s="73"/>
    </row>
    <row r="38" spans="1:14" ht="21" customHeight="1">
      <c r="A38" s="38" t="s">
        <v>19</v>
      </c>
      <c r="B38" s="39" t="s">
        <v>20</v>
      </c>
      <c r="C38" s="11">
        <v>155165144812.81</v>
      </c>
      <c r="D38" s="12">
        <v>153941536805.69003</v>
      </c>
      <c r="E38" s="25">
        <v>154297619000.04999</v>
      </c>
      <c r="F38" s="66">
        <f t="shared" si="41"/>
        <v>14528907303.98</v>
      </c>
      <c r="G38" s="12">
        <f t="shared" si="41"/>
        <v>250000000</v>
      </c>
      <c r="H38" s="25">
        <f t="shared" si="41"/>
        <v>250000000</v>
      </c>
      <c r="I38" s="11">
        <f t="shared" si="41"/>
        <v>169694052116.79001</v>
      </c>
      <c r="J38" s="12">
        <f t="shared" si="41"/>
        <v>154191536805.69003</v>
      </c>
      <c r="K38" s="25">
        <f t="shared" si="41"/>
        <v>154547619000.04999</v>
      </c>
      <c r="N38" s="73"/>
    </row>
    <row r="39" spans="1:14" ht="30" customHeight="1">
      <c r="A39" s="38" t="s">
        <v>21</v>
      </c>
      <c r="B39" s="39" t="s">
        <v>22</v>
      </c>
      <c r="C39" s="11">
        <v>155165144812.81</v>
      </c>
      <c r="D39" s="12">
        <v>153941536805.69003</v>
      </c>
      <c r="E39" s="25">
        <v>154297619000.04999</v>
      </c>
      <c r="F39" s="66">
        <f t="shared" si="41"/>
        <v>14528907303.98</v>
      </c>
      <c r="G39" s="12">
        <f t="shared" si="41"/>
        <v>250000000</v>
      </c>
      <c r="H39" s="25">
        <f t="shared" si="41"/>
        <v>250000000</v>
      </c>
      <c r="I39" s="11">
        <f t="shared" si="41"/>
        <v>169694052116.79001</v>
      </c>
      <c r="J39" s="12">
        <f t="shared" si="41"/>
        <v>154191536805.69003</v>
      </c>
      <c r="K39" s="25">
        <f t="shared" si="41"/>
        <v>154547619000.04999</v>
      </c>
      <c r="N39" s="73"/>
    </row>
    <row r="40" spans="1:14" ht="36.75" customHeight="1">
      <c r="A40" s="48" t="s">
        <v>34</v>
      </c>
      <c r="B40" s="46" t="s">
        <v>23</v>
      </c>
      <c r="C40" s="17">
        <v>155165144812.81</v>
      </c>
      <c r="D40" s="18">
        <v>153941536805.69003</v>
      </c>
      <c r="E40" s="28">
        <v>154297619000.04999</v>
      </c>
      <c r="F40" s="71">
        <f>4628991875.95-F13-F21</f>
        <v>14528907303.98</v>
      </c>
      <c r="G40" s="18">
        <f>0-G13-G21</f>
        <v>250000000</v>
      </c>
      <c r="H40" s="18">
        <f>0-H13-H21</f>
        <v>250000000</v>
      </c>
      <c r="I40" s="17">
        <f t="shared" ref="I40" si="42">C40+F40</f>
        <v>169694052116.79001</v>
      </c>
      <c r="J40" s="18">
        <f t="shared" ref="J40" si="43">D40+G40</f>
        <v>154191536805.69003</v>
      </c>
      <c r="K40" s="28">
        <f t="shared" ref="K40" si="44">E40+H40</f>
        <v>154547619000.04999</v>
      </c>
      <c r="N40" s="73"/>
    </row>
    <row r="41" spans="1:14" ht="36.75" customHeight="1">
      <c r="A41" s="43" t="s">
        <v>52</v>
      </c>
      <c r="B41" s="44" t="s">
        <v>53</v>
      </c>
      <c r="C41" s="13">
        <f>C42</f>
        <v>0</v>
      </c>
      <c r="D41" s="14">
        <f t="shared" ref="D41:E43" si="45">D42</f>
        <v>0</v>
      </c>
      <c r="E41" s="26">
        <f t="shared" si="45"/>
        <v>0</v>
      </c>
      <c r="F41" s="65">
        <f>F42</f>
        <v>1100000</v>
      </c>
      <c r="G41" s="14">
        <f t="shared" ref="G41:H43" si="46">G42</f>
        <v>0</v>
      </c>
      <c r="H41" s="26">
        <f t="shared" si="46"/>
        <v>0</v>
      </c>
      <c r="I41" s="13">
        <f t="shared" ref="I41:K43" si="47">I42</f>
        <v>1100000</v>
      </c>
      <c r="J41" s="14">
        <f t="shared" si="47"/>
        <v>0</v>
      </c>
      <c r="K41" s="26">
        <f t="shared" si="47"/>
        <v>0</v>
      </c>
      <c r="L41" s="53"/>
      <c r="M41" s="53"/>
      <c r="N41" s="73"/>
    </row>
    <row r="42" spans="1:14" ht="43.5" customHeight="1">
      <c r="A42" s="55" t="s">
        <v>54</v>
      </c>
      <c r="B42" s="56" t="s">
        <v>55</v>
      </c>
      <c r="C42" s="11">
        <f>C43</f>
        <v>0</v>
      </c>
      <c r="D42" s="12">
        <f t="shared" si="45"/>
        <v>0</v>
      </c>
      <c r="E42" s="25">
        <f t="shared" si="45"/>
        <v>0</v>
      </c>
      <c r="F42" s="66">
        <f>F43</f>
        <v>1100000</v>
      </c>
      <c r="G42" s="12">
        <f t="shared" si="46"/>
        <v>0</v>
      </c>
      <c r="H42" s="25">
        <f t="shared" si="46"/>
        <v>0</v>
      </c>
      <c r="I42" s="11">
        <f t="shared" si="47"/>
        <v>1100000</v>
      </c>
      <c r="J42" s="12">
        <f t="shared" si="47"/>
        <v>0</v>
      </c>
      <c r="K42" s="25">
        <f t="shared" si="47"/>
        <v>0</v>
      </c>
      <c r="N42" s="73"/>
    </row>
    <row r="43" spans="1:14" ht="52.5" customHeight="1">
      <c r="A43" s="38" t="s">
        <v>56</v>
      </c>
      <c r="B43" s="39" t="s">
        <v>57</v>
      </c>
      <c r="C43" s="11">
        <f>C44</f>
        <v>0</v>
      </c>
      <c r="D43" s="12">
        <f t="shared" si="45"/>
        <v>0</v>
      </c>
      <c r="E43" s="25">
        <f t="shared" si="45"/>
        <v>0</v>
      </c>
      <c r="F43" s="66">
        <f>F44</f>
        <v>1100000</v>
      </c>
      <c r="G43" s="12">
        <f t="shared" si="46"/>
        <v>0</v>
      </c>
      <c r="H43" s="25">
        <f t="shared" si="46"/>
        <v>0</v>
      </c>
      <c r="I43" s="11">
        <f t="shared" si="47"/>
        <v>1100000</v>
      </c>
      <c r="J43" s="12">
        <f t="shared" si="47"/>
        <v>0</v>
      </c>
      <c r="K43" s="25">
        <f t="shared" si="47"/>
        <v>0</v>
      </c>
      <c r="N43" s="73"/>
    </row>
    <row r="44" spans="1:14" ht="49.5" customHeight="1">
      <c r="A44" s="40" t="s">
        <v>58</v>
      </c>
      <c r="B44" s="39" t="s">
        <v>59</v>
      </c>
      <c r="C44" s="11">
        <v>0</v>
      </c>
      <c r="D44" s="12">
        <v>0</v>
      </c>
      <c r="E44" s="25">
        <v>0</v>
      </c>
      <c r="F44" s="66">
        <v>1100000</v>
      </c>
      <c r="G44" s="12">
        <v>0</v>
      </c>
      <c r="H44" s="25">
        <v>0</v>
      </c>
      <c r="I44" s="11">
        <f>C44+F44</f>
        <v>1100000</v>
      </c>
      <c r="J44" s="12">
        <f>D44+G44</f>
        <v>0</v>
      </c>
      <c r="K44" s="25">
        <f>E44+H44</f>
        <v>0</v>
      </c>
      <c r="N44" s="73"/>
    </row>
    <row r="45" spans="1:14" ht="27" customHeight="1">
      <c r="A45" s="49" t="s">
        <v>24</v>
      </c>
      <c r="B45" s="50"/>
      <c r="C45" s="19">
        <f>C10+C15+C32</f>
        <v>10957418782.45001</v>
      </c>
      <c r="D45" s="20">
        <f t="shared" ref="D45:K45" si="48">D10+D15+D32+D41</f>
        <v>5854689435.0200005</v>
      </c>
      <c r="E45" s="54">
        <f t="shared" si="48"/>
        <v>4142299264.4399986</v>
      </c>
      <c r="F45" s="72">
        <f t="shared" si="48"/>
        <v>-2813969000</v>
      </c>
      <c r="G45" s="20">
        <f t="shared" si="48"/>
        <v>0</v>
      </c>
      <c r="H45" s="29">
        <f t="shared" si="48"/>
        <v>0</v>
      </c>
      <c r="I45" s="19">
        <f t="shared" si="48"/>
        <v>8143449782.4500122</v>
      </c>
      <c r="J45" s="20">
        <f t="shared" si="48"/>
        <v>5854689435.0200005</v>
      </c>
      <c r="K45" s="20">
        <f t="shared" si="48"/>
        <v>4142299264.4399986</v>
      </c>
      <c r="L45" s="7"/>
      <c r="N45" s="73"/>
    </row>
    <row r="46" spans="1:14">
      <c r="C46" s="21"/>
      <c r="D46" s="21"/>
      <c r="E46" s="21"/>
      <c r="F46" s="21"/>
      <c r="G46" s="21"/>
      <c r="H46" s="21"/>
      <c r="I46" s="21"/>
      <c r="J46" s="21"/>
      <c r="K46" s="21"/>
    </row>
  </sheetData>
  <mergeCells count="6">
    <mergeCell ref="F7:H7"/>
    <mergeCell ref="I7:K7"/>
    <mergeCell ref="A4:K4"/>
    <mergeCell ref="B7:B8"/>
    <mergeCell ref="A7:A8"/>
    <mergeCell ref="C7:E7"/>
  </mergeCells>
  <phoneticPr fontId="1" type="noConversion"/>
  <pageMargins left="0.74803149606299213" right="0.39370078740157483" top="0.78740157480314965" bottom="0.6692913385826772" header="0.62992125984251968" footer="0.39370078740157483"/>
  <pageSetup paperSize="9" scale="51" fitToHeight="4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2021-09-11T10:29:59Z</cp:lastPrinted>
  <dcterms:created xsi:type="dcterms:W3CDTF">1996-10-08T23:32:33Z</dcterms:created>
  <dcterms:modified xsi:type="dcterms:W3CDTF">2021-09-14T18:09:20Z</dcterms:modified>
</cp:coreProperties>
</file>