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14715" windowHeight="3690"/>
  </bookViews>
  <sheets>
    <sheet name="Объемы" sheetId="1" r:id="rId1"/>
  </sheets>
  <definedNames>
    <definedName name="_xlnm._FilterDatabase" localSheetId="0" hidden="1">Объемы!$A$6:$M$234</definedName>
    <definedName name="_xlnm.Print_Titles" localSheetId="0">Объемы!$4:$5</definedName>
    <definedName name="_xlnm.Print_Area" localSheetId="0">Объемы!$A$1:$U$239</definedName>
  </definedNames>
  <calcPr calcId="125725"/>
</workbook>
</file>

<file path=xl/calcChain.xml><?xml version="1.0" encoding="utf-8"?>
<calcChain xmlns="http://schemas.openxmlformats.org/spreadsheetml/2006/main">
  <c r="Q9" i="1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30"/>
  <c r="P31"/>
  <c r="P32"/>
  <c r="P33"/>
  <c r="P34"/>
  <c r="P36"/>
  <c r="P37"/>
  <c r="P38"/>
  <c r="P39"/>
  <c r="P40"/>
  <c r="P41"/>
  <c r="P42"/>
  <c r="P43"/>
  <c r="P44"/>
  <c r="P46"/>
  <c r="P47"/>
  <c r="P48"/>
  <c r="P49"/>
  <c r="P50"/>
  <c r="P51"/>
  <c r="P52"/>
  <c r="P54"/>
  <c r="P56"/>
  <c r="P57"/>
  <c r="P58"/>
  <c r="P60"/>
  <c r="P62"/>
  <c r="P63"/>
  <c r="P64"/>
  <c r="P65"/>
  <c r="P67"/>
  <c r="P68"/>
  <c r="P69"/>
  <c r="P70"/>
  <c r="P71"/>
  <c r="P72"/>
  <c r="P73"/>
  <c r="P74"/>
  <c r="P75"/>
  <c r="P77"/>
  <c r="P78"/>
  <c r="P79"/>
  <c r="P80"/>
  <c r="P81"/>
  <c r="P82"/>
  <c r="P83"/>
  <c r="P84"/>
  <c r="P86"/>
  <c r="P87"/>
  <c r="P88"/>
  <c r="P89"/>
  <c r="P90"/>
  <c r="P91"/>
  <c r="P92"/>
  <c r="P93"/>
  <c r="P94"/>
  <c r="P95"/>
  <c r="P96"/>
  <c r="P98"/>
  <c r="P99"/>
  <c r="P101"/>
  <c r="P102"/>
  <c r="P103"/>
  <c r="P104"/>
  <c r="P105"/>
  <c r="P106"/>
  <c r="P108"/>
  <c r="P109"/>
  <c r="P111"/>
  <c r="P113"/>
  <c r="P114"/>
  <c r="P115"/>
  <c r="P116"/>
  <c r="P117"/>
  <c r="P118"/>
  <c r="P120"/>
  <c r="P121"/>
  <c r="P122"/>
  <c r="P123"/>
  <c r="P124"/>
  <c r="P126"/>
  <c r="P127"/>
  <c r="P128"/>
  <c r="P129"/>
  <c r="P130"/>
  <c r="P131"/>
  <c r="P132"/>
  <c r="P133"/>
  <c r="P135"/>
  <c r="P136"/>
  <c r="P137"/>
  <c r="P138"/>
  <c r="P139"/>
  <c r="P140"/>
  <c r="P141"/>
  <c r="P142"/>
  <c r="P143"/>
  <c r="P144"/>
  <c r="P145"/>
  <c r="P146"/>
  <c r="P147"/>
  <c r="P148"/>
  <c r="P149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1"/>
  <c r="P172"/>
  <c r="P173"/>
  <c r="P174"/>
  <c r="P175"/>
  <c r="P176"/>
  <c r="P177"/>
  <c r="P178"/>
  <c r="P179"/>
  <c r="P180"/>
  <c r="P181"/>
  <c r="P182"/>
  <c r="P183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4"/>
  <c r="P205"/>
  <c r="P206"/>
  <c r="P207"/>
  <c r="P208"/>
  <c r="P209"/>
  <c r="P210"/>
  <c r="N78"/>
  <c r="N79"/>
  <c r="N80"/>
  <c r="N81"/>
  <c r="N82"/>
  <c r="N83"/>
  <c r="N84"/>
  <c r="N86"/>
  <c r="N87"/>
  <c r="N88"/>
  <c r="N89"/>
  <c r="N90"/>
  <c r="N91"/>
  <c r="N92"/>
  <c r="N93"/>
  <c r="N94"/>
  <c r="N95"/>
  <c r="N96"/>
  <c r="N98"/>
  <c r="N99"/>
  <c r="N101"/>
  <c r="N102"/>
  <c r="N103"/>
  <c r="N104"/>
  <c r="N105"/>
  <c r="N106"/>
  <c r="N108"/>
  <c r="N109"/>
  <c r="N111"/>
  <c r="N113"/>
  <c r="N114"/>
  <c r="N115"/>
  <c r="N116"/>
  <c r="N117"/>
  <c r="N118"/>
  <c r="N120"/>
  <c r="N121"/>
  <c r="N122"/>
  <c r="N123"/>
  <c r="N124"/>
  <c r="N126"/>
  <c r="N127"/>
  <c r="N128"/>
  <c r="N129"/>
  <c r="N130"/>
  <c r="N131"/>
  <c r="N132"/>
  <c r="N133"/>
  <c r="N135"/>
  <c r="N136"/>
  <c r="N137"/>
  <c r="N138"/>
  <c r="N139"/>
  <c r="N140"/>
  <c r="N141"/>
  <c r="N142"/>
  <c r="N143"/>
  <c r="N144"/>
  <c r="N145"/>
  <c r="N146"/>
  <c r="N147"/>
  <c r="N148"/>
  <c r="N149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1"/>
  <c r="N172"/>
  <c r="N173"/>
  <c r="N174"/>
  <c r="N175"/>
  <c r="N176"/>
  <c r="N177"/>
  <c r="N178"/>
  <c r="N179"/>
  <c r="N180"/>
  <c r="N181"/>
  <c r="N182"/>
  <c r="N183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4"/>
  <c r="N205"/>
  <c r="N206"/>
  <c r="N207"/>
  <c r="N208"/>
  <c r="N209"/>
  <c r="N210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30"/>
  <c r="O31"/>
  <c r="O32"/>
  <c r="O33"/>
  <c r="O34"/>
  <c r="O36"/>
  <c r="O37"/>
  <c r="O38"/>
  <c r="O39"/>
  <c r="O40"/>
  <c r="O41"/>
  <c r="O42"/>
  <c r="O43"/>
  <c r="O44"/>
  <c r="O46"/>
  <c r="O47"/>
  <c r="O48"/>
  <c r="O49"/>
  <c r="O50"/>
  <c r="O51"/>
  <c r="O52"/>
  <c r="O54"/>
  <c r="O56"/>
  <c r="O57"/>
  <c r="O58"/>
  <c r="O60"/>
  <c r="O62"/>
  <c r="O63"/>
  <c r="O64"/>
  <c r="O65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6"/>
  <c r="O87"/>
  <c r="O88"/>
  <c r="O89"/>
  <c r="O90"/>
  <c r="O91"/>
  <c r="O92"/>
  <c r="O93"/>
  <c r="O94"/>
  <c r="O95"/>
  <c r="O96"/>
  <c r="O98"/>
  <c r="O99"/>
  <c r="O101"/>
  <c r="O102"/>
  <c r="O103"/>
  <c r="O104"/>
  <c r="O105"/>
  <c r="O106"/>
  <c r="O108"/>
  <c r="O109"/>
  <c r="O111"/>
  <c r="O113"/>
  <c r="O114"/>
  <c r="O115"/>
  <c r="O116"/>
  <c r="O117"/>
  <c r="O118"/>
  <c r="O120"/>
  <c r="O121"/>
  <c r="O122"/>
  <c r="O123"/>
  <c r="O124"/>
  <c r="O126"/>
  <c r="O127"/>
  <c r="O128"/>
  <c r="O129"/>
  <c r="O130"/>
  <c r="O131"/>
  <c r="O132"/>
  <c r="O133"/>
  <c r="O135"/>
  <c r="O136"/>
  <c r="O137"/>
  <c r="O138"/>
  <c r="O139"/>
  <c r="O140"/>
  <c r="O141"/>
  <c r="O142"/>
  <c r="O143"/>
  <c r="O144"/>
  <c r="O145"/>
  <c r="O146"/>
  <c r="O147"/>
  <c r="O148"/>
  <c r="O149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1"/>
  <c r="O172"/>
  <c r="O173"/>
  <c r="O174"/>
  <c r="O175"/>
  <c r="O176"/>
  <c r="O177"/>
  <c r="O178"/>
  <c r="O179"/>
  <c r="O180"/>
  <c r="O181"/>
  <c r="O182"/>
  <c r="O183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4"/>
  <c r="O205"/>
  <c r="O206"/>
  <c r="O207"/>
  <c r="O208"/>
  <c r="O209"/>
  <c r="O210"/>
  <c r="N77"/>
  <c r="I214"/>
  <c r="I215"/>
  <c r="I216"/>
  <c r="I217"/>
  <c r="I218"/>
  <c r="I219"/>
  <c r="I220"/>
  <c r="I221"/>
  <c r="I222"/>
  <c r="I223"/>
  <c r="I224"/>
  <c r="I225"/>
  <c r="I226"/>
  <c r="I213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30"/>
  <c r="I31"/>
  <c r="I32"/>
  <c r="I33"/>
  <c r="I34"/>
  <c r="I36"/>
  <c r="I37"/>
  <c r="I38"/>
  <c r="I39"/>
  <c r="I40"/>
  <c r="I41"/>
  <c r="I42"/>
  <c r="I43"/>
  <c r="I44"/>
  <c r="I46"/>
  <c r="I47"/>
  <c r="I48"/>
  <c r="I49"/>
  <c r="I50"/>
  <c r="I51"/>
  <c r="I52"/>
  <c r="I54"/>
  <c r="I56"/>
  <c r="I57"/>
  <c r="I58"/>
  <c r="I60"/>
  <c r="I62"/>
  <c r="I63"/>
  <c r="I64"/>
  <c r="I65"/>
  <c r="I67"/>
  <c r="I68"/>
  <c r="I69"/>
  <c r="I70"/>
  <c r="I71"/>
  <c r="I72"/>
  <c r="I73"/>
  <c r="I74"/>
  <c r="I75"/>
  <c r="I77"/>
  <c r="I78"/>
  <c r="I79"/>
  <c r="I80"/>
  <c r="I81"/>
  <c r="I82"/>
  <c r="I83"/>
  <c r="I84"/>
  <c r="I86"/>
  <c r="I87"/>
  <c r="I88"/>
  <c r="I89"/>
  <c r="I90"/>
  <c r="I91"/>
  <c r="I92"/>
  <c r="I93"/>
  <c r="I94"/>
  <c r="I95"/>
  <c r="I96"/>
  <c r="I98"/>
  <c r="I99"/>
  <c r="I101"/>
  <c r="I102"/>
  <c r="I103"/>
  <c r="I104"/>
  <c r="I105"/>
  <c r="I106"/>
  <c r="I108"/>
  <c r="I109"/>
  <c r="I111"/>
  <c r="I113"/>
  <c r="I114"/>
  <c r="I115"/>
  <c r="I116"/>
  <c r="I117"/>
  <c r="I118"/>
  <c r="I120"/>
  <c r="I121"/>
  <c r="I122"/>
  <c r="I123"/>
  <c r="I124"/>
  <c r="I126"/>
  <c r="I127"/>
  <c r="I128"/>
  <c r="I129"/>
  <c r="I130"/>
  <c r="I131"/>
  <c r="I132"/>
  <c r="I133"/>
  <c r="I135"/>
  <c r="I136"/>
  <c r="I137"/>
  <c r="I138"/>
  <c r="I139"/>
  <c r="I140"/>
  <c r="I141"/>
  <c r="I142"/>
  <c r="I143"/>
  <c r="I144"/>
  <c r="I145"/>
  <c r="I146"/>
  <c r="I147"/>
  <c r="I148"/>
  <c r="I149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1"/>
  <c r="I172"/>
  <c r="I173"/>
  <c r="I174"/>
  <c r="I175"/>
  <c r="I176"/>
  <c r="I177"/>
  <c r="I178"/>
  <c r="I179"/>
  <c r="I180"/>
  <c r="I181"/>
  <c r="I182"/>
  <c r="I183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4"/>
  <c r="I205"/>
  <c r="I206"/>
  <c r="I207"/>
  <c r="I208"/>
  <c r="I209"/>
  <c r="I210"/>
  <c r="I8"/>
  <c r="E227" l="1"/>
  <c r="F227"/>
  <c r="F211"/>
  <c r="F228" s="1"/>
  <c r="O219" l="1"/>
  <c r="G202"/>
  <c r="G151"/>
  <c r="G149"/>
  <c r="G148"/>
  <c r="G133"/>
  <c r="G106"/>
  <c r="G96"/>
  <c r="G28"/>
  <c r="R76" l="1"/>
  <c r="O213"/>
  <c r="O214"/>
  <c r="O215"/>
  <c r="O216"/>
  <c r="O217"/>
  <c r="O218"/>
  <c r="O220"/>
  <c r="O221"/>
  <c r="O222"/>
  <c r="O223"/>
  <c r="O224"/>
  <c r="O225"/>
  <c r="O226"/>
  <c r="O227" l="1"/>
  <c r="R167"/>
  <c r="N226" l="1"/>
  <c r="N8" l="1"/>
  <c r="E116" l="1"/>
  <c r="E211" l="1"/>
  <c r="E228" s="1"/>
  <c r="N54"/>
  <c r="L182" l="1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30"/>
  <c r="N31"/>
  <c r="N32"/>
  <c r="N33"/>
  <c r="N34"/>
  <c r="N36"/>
  <c r="N37"/>
  <c r="N38"/>
  <c r="N39"/>
  <c r="N40"/>
  <c r="N41"/>
  <c r="N42"/>
  <c r="N43"/>
  <c r="N44"/>
  <c r="N46"/>
  <c r="N47"/>
  <c r="N48"/>
  <c r="N49"/>
  <c r="N50"/>
  <c r="N51"/>
  <c r="N52"/>
  <c r="N56"/>
  <c r="N57"/>
  <c r="N58"/>
  <c r="N60"/>
  <c r="N62"/>
  <c r="N63"/>
  <c r="N64"/>
  <c r="N65"/>
  <c r="N67"/>
  <c r="N68"/>
  <c r="N69"/>
  <c r="N70"/>
  <c r="N71"/>
  <c r="N72"/>
  <c r="N73"/>
  <c r="N74"/>
  <c r="N75"/>
  <c r="N213"/>
  <c r="N214"/>
  <c r="N215"/>
  <c r="N216"/>
  <c r="N217"/>
  <c r="N218"/>
  <c r="N219"/>
  <c r="N220"/>
  <c r="N221"/>
  <c r="N222"/>
  <c r="N223"/>
  <c r="N224"/>
  <c r="N225"/>
  <c r="N227" l="1"/>
  <c r="R19" l="1"/>
  <c r="R23"/>
  <c r="R30"/>
  <c r="R34"/>
  <c r="R39"/>
  <c r="R43"/>
  <c r="R48"/>
  <c r="R52"/>
  <c r="R58"/>
  <c r="R64"/>
  <c r="R69"/>
  <c r="R73"/>
  <c r="R78"/>
  <c r="R82"/>
  <c r="R87"/>
  <c r="R91"/>
  <c r="R102"/>
  <c r="R108"/>
  <c r="R115"/>
  <c r="R120"/>
  <c r="R124"/>
  <c r="R129"/>
  <c r="R135"/>
  <c r="R139"/>
  <c r="R143"/>
  <c r="P8"/>
  <c r="R204" l="1"/>
  <c r="R198"/>
  <c r="R194"/>
  <c r="R190"/>
  <c r="R186"/>
  <c r="R181"/>
  <c r="R177"/>
  <c r="R173"/>
  <c r="R165"/>
  <c r="R161"/>
  <c r="R157"/>
  <c r="R153"/>
  <c r="R8"/>
  <c r="R122"/>
  <c r="R117"/>
  <c r="R113"/>
  <c r="R104"/>
  <c r="R99"/>
  <c r="R89"/>
  <c r="R84"/>
  <c r="R80"/>
  <c r="R75"/>
  <c r="R71"/>
  <c r="R67"/>
  <c r="R62"/>
  <c r="R56"/>
  <c r="R50"/>
  <c r="R46"/>
  <c r="R41"/>
  <c r="R37"/>
  <c r="R32"/>
  <c r="R25"/>
  <c r="R21"/>
  <c r="R17"/>
  <c r="R13"/>
  <c r="R9"/>
  <c r="R147"/>
  <c r="R11"/>
  <c r="R208"/>
  <c r="R207"/>
  <c r="R201"/>
  <c r="R197"/>
  <c r="R193"/>
  <c r="R189"/>
  <c r="R185"/>
  <c r="R180"/>
  <c r="R176"/>
  <c r="R172"/>
  <c r="R164"/>
  <c r="R160"/>
  <c r="R156"/>
  <c r="R152"/>
  <c r="R146"/>
  <c r="R142"/>
  <c r="R138"/>
  <c r="R132"/>
  <c r="R128"/>
  <c r="R123"/>
  <c r="R118"/>
  <c r="R114"/>
  <c r="R105"/>
  <c r="R101"/>
  <c r="R90"/>
  <c r="R86"/>
  <c r="R81"/>
  <c r="R77"/>
  <c r="R72"/>
  <c r="R68"/>
  <c r="R63"/>
  <c r="R57"/>
  <c r="R51"/>
  <c r="R47"/>
  <c r="R42"/>
  <c r="R38"/>
  <c r="R33"/>
  <c r="R27"/>
  <c r="R22"/>
  <c r="R18"/>
  <c r="R14"/>
  <c r="R10"/>
  <c r="R15"/>
  <c r="R210"/>
  <c r="R206"/>
  <c r="R200"/>
  <c r="R196"/>
  <c r="R192"/>
  <c r="R188"/>
  <c r="R183"/>
  <c r="R179"/>
  <c r="R175"/>
  <c r="R171"/>
  <c r="R163"/>
  <c r="R159"/>
  <c r="R155"/>
  <c r="R151"/>
  <c r="R145"/>
  <c r="R141"/>
  <c r="R137"/>
  <c r="R131"/>
  <c r="R127"/>
  <c r="R209"/>
  <c r="R205"/>
  <c r="R199"/>
  <c r="R195"/>
  <c r="R191"/>
  <c r="R187"/>
  <c r="R182"/>
  <c r="R178"/>
  <c r="R174"/>
  <c r="R166"/>
  <c r="R162"/>
  <c r="R158"/>
  <c r="R154"/>
  <c r="R149"/>
  <c r="R144"/>
  <c r="R140"/>
  <c r="R136"/>
  <c r="R130"/>
  <c r="R126"/>
  <c r="R121"/>
  <c r="R116"/>
  <c r="R109"/>
  <c r="R103"/>
  <c r="R98"/>
  <c r="R88"/>
  <c r="R83"/>
  <c r="R79"/>
  <c r="R74"/>
  <c r="R70"/>
  <c r="R65"/>
  <c r="R60"/>
  <c r="R54"/>
  <c r="R49"/>
  <c r="R44"/>
  <c r="R40"/>
  <c r="R36"/>
  <c r="R31"/>
  <c r="R24"/>
  <c r="R20"/>
  <c r="R16"/>
  <c r="R12"/>
  <c r="M94"/>
  <c r="M93"/>
  <c r="M92"/>
  <c r="K94"/>
  <c r="K93"/>
  <c r="K92"/>
  <c r="H94"/>
  <c r="G94"/>
  <c r="H93"/>
  <c r="G93"/>
  <c r="H92"/>
  <c r="G92"/>
  <c r="K169"/>
  <c r="K168"/>
  <c r="J169"/>
  <c r="J168"/>
  <c r="K111"/>
  <c r="J111"/>
  <c r="H26"/>
  <c r="G26"/>
  <c r="G211" l="1"/>
  <c r="H211"/>
  <c r="I211" l="1"/>
  <c r="R26"/>
  <c r="R111"/>
  <c r="H214"/>
  <c r="G214"/>
  <c r="H216"/>
  <c r="G216"/>
  <c r="H227" l="1"/>
  <c r="H228" s="1"/>
  <c r="G227"/>
  <c r="G228" s="1"/>
  <c r="I227"/>
  <c r="I228" s="1"/>
  <c r="P214"/>
  <c r="Q214"/>
  <c r="P215"/>
  <c r="Q215"/>
  <c r="P216"/>
  <c r="Q216"/>
  <c r="P217"/>
  <c r="Q217"/>
  <c r="P218"/>
  <c r="Q218"/>
  <c r="P219"/>
  <c r="Q219"/>
  <c r="P220"/>
  <c r="Q220"/>
  <c r="P221"/>
  <c r="Q221"/>
  <c r="P222"/>
  <c r="Q222"/>
  <c r="P223"/>
  <c r="Q223"/>
  <c r="P224"/>
  <c r="Q224"/>
  <c r="P225"/>
  <c r="Q225"/>
  <c r="P226"/>
  <c r="Q226"/>
  <c r="R225" l="1"/>
  <c r="R222"/>
  <c r="R220"/>
  <c r="R219"/>
  <c r="R216"/>
  <c r="R215"/>
  <c r="R214"/>
  <c r="R224"/>
  <c r="R221"/>
  <c r="R218"/>
  <c r="R226"/>
  <c r="R223"/>
  <c r="R217"/>
  <c r="S227"/>
  <c r="S228" s="1"/>
  <c r="Q213"/>
  <c r="Q227" s="1"/>
  <c r="P213"/>
  <c r="P227" s="1"/>
  <c r="T227" l="1"/>
  <c r="R213"/>
  <c r="R227" s="1"/>
  <c r="U227" l="1"/>
  <c r="J94"/>
  <c r="J93"/>
  <c r="J92"/>
  <c r="M28"/>
  <c r="K28"/>
  <c r="J28"/>
  <c r="N28" l="1"/>
  <c r="R94"/>
  <c r="M202"/>
  <c r="K202"/>
  <c r="J202"/>
  <c r="M169"/>
  <c r="M168"/>
  <c r="M148"/>
  <c r="L148"/>
  <c r="K148"/>
  <c r="M133"/>
  <c r="K133"/>
  <c r="M106"/>
  <c r="L106"/>
  <c r="K106"/>
  <c r="J106"/>
  <c r="M96"/>
  <c r="K96"/>
  <c r="J96"/>
  <c r="M95"/>
  <c r="K95"/>
  <c r="N211" l="1"/>
  <c r="R93"/>
  <c r="R92"/>
  <c r="R28"/>
  <c r="O211" l="1"/>
  <c r="O228" s="1"/>
  <c r="Q211"/>
  <c r="Q228" s="1"/>
  <c r="P211"/>
  <c r="P228" s="1"/>
  <c r="R169"/>
  <c r="R202"/>
  <c r="R133"/>
  <c r="R96"/>
  <c r="R95"/>
  <c r="R168"/>
  <c r="R148"/>
  <c r="R106"/>
  <c r="N228"/>
  <c r="R211" l="1"/>
  <c r="R228" s="1"/>
  <c r="T211"/>
  <c r="T228" s="1"/>
  <c r="U211" l="1"/>
  <c r="U228" s="1"/>
  <c r="U230" s="1"/>
  <c r="U233" s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 кв. перенесен на 2  кв.
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кв. перенесен на з кв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квартала перенесен на 2 квартал</t>
        </r>
      </text>
    </comment>
    <comment ref="E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кв. перенесены на 3 кв</t>
        </r>
      </text>
    </comment>
    <comment ref="E10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10 и 2 кв. перенесены на 3 кв</t>
        </r>
      </text>
    </comment>
    <comment ref="E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-1,01 корректировка за декабрь 2020 по тарифам 2 полугодия 2020 года</t>
        </r>
      </text>
    </comment>
    <comment ref="E1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1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кв. перенесены на 3 кв.</t>
        </r>
      </text>
    </comment>
    <comment ref="E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 перенесены на 3 кв</t>
        </r>
      </text>
    </comment>
    <comment ref="E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 перенесены на 3 кв</t>
        </r>
      </text>
    </comment>
    <comment ref="E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 (не заключен договор с ЦР)</t>
        </r>
      </text>
    </comment>
    <comment ref="F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кв. перенесены на 3 кв</t>
        </r>
      </text>
    </comment>
    <comment ref="J168" authorId="0">
      <text>
        <r>
          <rPr>
            <b/>
            <sz val="16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6"/>
            <color indexed="81"/>
            <rFont val="Tahoma"/>
            <family val="2"/>
            <charset val="204"/>
          </rPr>
          <t xml:space="preserve">
тарифы действуют с 04.03.2021</t>
        </r>
      </text>
    </comment>
    <comment ref="L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неверно внесен тариф</t>
        </r>
      </text>
    </comment>
    <comment ref="E2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2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 перенесены на 3 кв</t>
        </r>
      </text>
    </comment>
  </commentList>
</comments>
</file>

<file path=xl/sharedStrings.xml><?xml version="1.0" encoding="utf-8"?>
<sst xmlns="http://schemas.openxmlformats.org/spreadsheetml/2006/main" count="802" uniqueCount="422">
  <si>
    <t>ИНН</t>
  </si>
  <si>
    <t>Поселение</t>
  </si>
  <si>
    <t>год</t>
  </si>
  <si>
    <t>Вельский муниципальный район Арх.обл.</t>
  </si>
  <si>
    <t/>
  </si>
  <si>
    <t>2907010396</t>
  </si>
  <si>
    <t>МУП "Хозьминское"</t>
  </si>
  <si>
    <t>сельское поселение "Хозьминское"</t>
  </si>
  <si>
    <t>2907015570</t>
  </si>
  <si>
    <t>ООО "Теплосервис"</t>
  </si>
  <si>
    <t>городское поселение "Кулойское"</t>
  </si>
  <si>
    <t>3525369837</t>
  </si>
  <si>
    <t>ООО "ФинансГрупп"</t>
  </si>
  <si>
    <t>2907016373</t>
  </si>
  <si>
    <t>ООО "Теплоресурс"</t>
  </si>
  <si>
    <t>сельское поселение "Верхнешоношское"</t>
  </si>
  <si>
    <t>сельское поселение "Липовское"</t>
  </si>
  <si>
    <t>сельское поселение "Пакшеньгское"</t>
  </si>
  <si>
    <t>сельское поселение "Попонаволоцкое"</t>
  </si>
  <si>
    <t>сельское поселение "Солгинское"</t>
  </si>
  <si>
    <t>сельское поселение "Тегринское"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</si>
  <si>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</si>
  <si>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</si>
  <si>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"Пуйское"</t>
  </si>
  <si>
    <t>сельское поселение "Судромское"</t>
  </si>
  <si>
    <t>сельское поселение "Шадреньгское"</t>
  </si>
  <si>
    <t>сельские поселения "Аргуновское" и "Благовещенское"</t>
  </si>
  <si>
    <t>2907017610</t>
  </si>
  <si>
    <t>ООО "ВТК"</t>
  </si>
  <si>
    <t>городское поселение "Вельское"</t>
  </si>
  <si>
    <t>городское поселение Вельское ,  котельная  - г. Вельск, ул. Фефилова, д. 31</t>
  </si>
  <si>
    <t>2907015524</t>
  </si>
  <si>
    <t>ООО "Теплострой"</t>
  </si>
  <si>
    <t>сельское поселение "Низовское"</t>
  </si>
  <si>
    <t>2907016905</t>
  </si>
  <si>
    <t>ООО "ВГС"</t>
  </si>
  <si>
    <t>7703806647</t>
  </si>
  <si>
    <t>АО "ГТ Энерго"</t>
  </si>
  <si>
    <t>сельское поселение "Муравьевское"</t>
  </si>
  <si>
    <t>Верхнетоемский муниципальный район Арх.обл.</t>
  </si>
  <si>
    <t>2901286856</t>
  </si>
  <si>
    <t>ООО "Каскад"</t>
  </si>
  <si>
    <t>сельское поселение "Афанасьевское"</t>
  </si>
  <si>
    <t>2908004701</t>
  </si>
  <si>
    <t>ООО "МПМК"</t>
  </si>
  <si>
    <t>сельское поселение "Верхнетоемское"</t>
  </si>
  <si>
    <t>2924005075</t>
  </si>
  <si>
    <t>ООО "УК "Уютный город"</t>
  </si>
  <si>
    <t>сельское поселение "Двинское"</t>
  </si>
  <si>
    <t>2908004966</t>
  </si>
  <si>
    <t>ООО "Удар"</t>
  </si>
  <si>
    <t>деревни Скрипчинская и Семеновская 1-я</t>
  </si>
  <si>
    <t>2908003698</t>
  </si>
  <si>
    <t>ООО "Кондратовское"</t>
  </si>
  <si>
    <t>сельское поселение "Пучужское"</t>
  </si>
  <si>
    <t>Виноградовский муниципальный район Арх.обл.</t>
  </si>
  <si>
    <t>2910004882</t>
  </si>
  <si>
    <t>ООО "Березниковское ТСП"</t>
  </si>
  <si>
    <t>городское поселение "Березниковское"</t>
  </si>
  <si>
    <t>2924005220</t>
  </si>
  <si>
    <t>ООО "УК "Весна"</t>
  </si>
  <si>
    <t>сельское поселение "Рочегодское"</t>
  </si>
  <si>
    <t>2910005075</t>
  </si>
  <si>
    <t>ООО "Т-Сервис"</t>
  </si>
  <si>
    <t>сельское поселение "Шидровское"</t>
  </si>
  <si>
    <t>сельское поселение "Моржегорское"</t>
  </si>
  <si>
    <t>2922008546</t>
  </si>
  <si>
    <t>ООО "ГК "УЛК"</t>
  </si>
  <si>
    <t>сельское поселение "Борецкое"</t>
  </si>
  <si>
    <t>291000022979</t>
  </si>
  <si>
    <t>ИП Денисов В.П.</t>
  </si>
  <si>
    <t>городской округ "Город Архангельск"</t>
  </si>
  <si>
    <t>7606053324</t>
  </si>
  <si>
    <t>ПАО "ТГК-2"</t>
  </si>
  <si>
    <t>городской округ Арх.обл. "Котлас"</t>
  </si>
  <si>
    <t>7708503727</t>
  </si>
  <si>
    <t>ОАО "РЖД" (Сольвычегодский участок)</t>
  </si>
  <si>
    <t>2904030161</t>
  </si>
  <si>
    <t>ООО "ОК и ТС"</t>
  </si>
  <si>
    <t>кроме поселка Вычегодский</t>
  </si>
  <si>
    <t>поселок Вычегодский</t>
  </si>
  <si>
    <t>городской округ Арх.обл. "Мирный"</t>
  </si>
  <si>
    <t>2925003747</t>
  </si>
  <si>
    <t>МУП "ЖЭУ"</t>
  </si>
  <si>
    <t>городской округ Арх.обл. "Северодвинск"</t>
  </si>
  <si>
    <t>2902046374</t>
  </si>
  <si>
    <t>СМУП "Белое озеро"</t>
  </si>
  <si>
    <t>2902009446</t>
  </si>
  <si>
    <t>МПЖРЭП Северодвинска</t>
  </si>
  <si>
    <t>с. Ненокса</t>
  </si>
  <si>
    <t>п. Водогон</t>
  </si>
  <si>
    <t>2911004363</t>
  </si>
  <si>
    <t>дер. Патровская и дер. Песок</t>
  </si>
  <si>
    <t>2911004331</t>
  </si>
  <si>
    <t>сельское поселение "Печниковское"</t>
  </si>
  <si>
    <t>Коношский муниципальный район Арх.обл.</t>
  </si>
  <si>
    <t>2912005994</t>
  </si>
  <si>
    <t>МУП "ТеплоСервис"</t>
  </si>
  <si>
    <t>сельское поселение "Волошское"</t>
  </si>
  <si>
    <t>сельское поселение "Тавреньгское"</t>
  </si>
  <si>
    <t>сельские поселения "Подюжское", "Мирный"</t>
  </si>
  <si>
    <t>2912006155</t>
  </si>
  <si>
    <t>МУП "Ерцевские теплосети"</t>
  </si>
  <si>
    <t>сельское поселение "Ерцевское"</t>
  </si>
  <si>
    <t>2912004912</t>
  </si>
  <si>
    <t>МУП "Жилкомсервис" администрации МО "Коношское"</t>
  </si>
  <si>
    <t>городское поселение "Коношское"</t>
  </si>
  <si>
    <t>ОАО "РЖД" (Исакогорский участок)</t>
  </si>
  <si>
    <t>2912006268</t>
  </si>
  <si>
    <t>ООО "Коношский хлебозавод"</t>
  </si>
  <si>
    <t>2912006620</t>
  </si>
  <si>
    <t>ООО "Теплоэнерго"</t>
  </si>
  <si>
    <t>Котласский муниципальный район Арх.обл.</t>
  </si>
  <si>
    <t>2904022428</t>
  </si>
  <si>
    <t>ООО "Трест Сервис"</t>
  </si>
  <si>
    <t>пос. Черемушское, ул.Железнодорожная, 21/1 и дер. Борки, ул. Школьная, д 1А</t>
  </si>
  <si>
    <t>пос. Черемушское, ул.Песчаная, 24-г</t>
  </si>
  <si>
    <t>городское поселение "Приводинское"</t>
  </si>
  <si>
    <t>2901179251</t>
  </si>
  <si>
    <t>АО "АрхоблЭнерго"</t>
  </si>
  <si>
    <t>городское поселение "Шипицынское"</t>
  </si>
  <si>
    <t>Красноборский муниципальный район Арх.обл.</t>
  </si>
  <si>
    <t>2914003174</t>
  </si>
  <si>
    <t>МП "Телеговское ЖКХ"</t>
  </si>
  <si>
    <t>сельское поселение "Телеговское"</t>
  </si>
  <si>
    <t>2914003625</t>
  </si>
  <si>
    <t>ООО "КТС"(Красноборский район)</t>
  </si>
  <si>
    <t>сельское поселение "Алексеевское"</t>
  </si>
  <si>
    <t>Ленский муниципальный район Арх.обл.</t>
  </si>
  <si>
    <t>2901265172</t>
  </si>
  <si>
    <t>ООО "АГТС"</t>
  </si>
  <si>
    <t>сельское поселение "Сафроновское"</t>
  </si>
  <si>
    <t>городское поселение "Урдомское"</t>
  </si>
  <si>
    <t>сельское поселение "Козьминское"</t>
  </si>
  <si>
    <t>7802312751</t>
  </si>
  <si>
    <t>ПАО "МРСК Северо-Запада"</t>
  </si>
  <si>
    <t>Лешуконский муниципальный район Арх.обл.</t>
  </si>
  <si>
    <t>2901294110</t>
  </si>
  <si>
    <t>ООО "ЛТК"</t>
  </si>
  <si>
    <t>сельское поселение "Лешуконское"</t>
  </si>
  <si>
    <t>сельские поселения "Вожгорское", "Олемское", "Юромское"</t>
  </si>
  <si>
    <t>Мезенский муниципальный район Арх.обл.</t>
  </si>
  <si>
    <t>2901294127</t>
  </si>
  <si>
    <t>ООО "МТК"</t>
  </si>
  <si>
    <t>городские поселения "Каменское" и "Мезенское", сельские поселения "Дорогорское" и "Быченское."</t>
  </si>
  <si>
    <t>Няндомский муниципальный район Арх.обл.</t>
  </si>
  <si>
    <t>2918009770</t>
  </si>
  <si>
    <t>ООО "Стройсервис"</t>
  </si>
  <si>
    <t>городское поселение "Няндомское"</t>
  </si>
  <si>
    <t>2918002171</t>
  </si>
  <si>
    <t>МУП "ШЛИТ"</t>
  </si>
  <si>
    <t>сельское поселение "Шалакушское"</t>
  </si>
  <si>
    <t>2918012331</t>
  </si>
  <si>
    <t>ООО "Вектор"</t>
  </si>
  <si>
    <t>2918011948</t>
  </si>
  <si>
    <t>ООО "Энергия Севера"</t>
  </si>
  <si>
    <t>2920011448</t>
  </si>
  <si>
    <t>ООО "Уют-2"</t>
  </si>
  <si>
    <t>Онежский муниципальный район Арх.обл.</t>
  </si>
  <si>
    <t>2906006238</t>
  </si>
  <si>
    <t>ООО "ПКТС"</t>
  </si>
  <si>
    <t>2906008443</t>
  </si>
  <si>
    <t>ООО "С-НЕРУД"</t>
  </si>
  <si>
    <t>сельское поселение "Чекуевское"</t>
  </si>
  <si>
    <t>городское поселение "Малошуйское"</t>
  </si>
  <si>
    <t>2906006277</t>
  </si>
  <si>
    <t>АО "Онега-Энергия"</t>
  </si>
  <si>
    <t>городское поселение "Онежское"</t>
  </si>
  <si>
    <t>290604109003</t>
  </si>
  <si>
    <t>ИП Попов Михаил Александрович</t>
  </si>
  <si>
    <t>Пинежский муниципальный район Арх.обл.</t>
  </si>
  <si>
    <t>2901249879</t>
  </si>
  <si>
    <t>ООО "АльянсТеплоЭнерго"</t>
  </si>
  <si>
    <t>сельское поселение "Карпогорское"</t>
  </si>
  <si>
    <t>сельское поселение "Междуреченское"</t>
  </si>
  <si>
    <t>сельское поселение "Шилегское"</t>
  </si>
  <si>
    <t>2919006299</t>
  </si>
  <si>
    <t>ООО "Сийское"</t>
  </si>
  <si>
    <t>сельское поселение "Сийское"</t>
  </si>
  <si>
    <t>2919000794</t>
  </si>
  <si>
    <t>Пинежское МП ЖКХ</t>
  </si>
  <si>
    <t>сельские поселения "Сосновское", "Лавельское" и "Кушкопальское"</t>
  </si>
  <si>
    <t>Плесецкий муниципальный район Арх.обл.</t>
  </si>
  <si>
    <t>2901252021</t>
  </si>
  <si>
    <t>ООО "Газпром теплоэнерго Архангельск"</t>
  </si>
  <si>
    <t>городское поселение "Североонежское"</t>
  </si>
  <si>
    <t>2920016693</t>
  </si>
  <si>
    <t>ООО "Уют-Энерго"</t>
  </si>
  <si>
    <t>городское поселение "Обозерское"</t>
  </si>
  <si>
    <t>2920015308</t>
  </si>
  <si>
    <t>МУП "Плесецк-Ресурс"</t>
  </si>
  <si>
    <t>городское поселение "Североонежское", сельское поселение "Оксовское" за искл. котельных в пос. Икса и пос. Оксовский, ул. Школьная, 11А</t>
  </si>
  <si>
    <t>сельское поселение "Коневское"</t>
  </si>
  <si>
    <t>Приморский муниципальный район Арх.обл.</t>
  </si>
  <si>
    <t>2923007418</t>
  </si>
  <si>
    <t>ООО "Северная Энергетическая Компания - Беломорье"</t>
  </si>
  <si>
    <t>сельское поселение "Катунинское"</t>
  </si>
  <si>
    <t>2921126730</t>
  </si>
  <si>
    <t>ООО "Помор"</t>
  </si>
  <si>
    <t>2921011754</t>
  </si>
  <si>
    <t>сельское поселение "Уемское"</t>
  </si>
  <si>
    <t>сельское поселение "Боброво-Лявленское"</t>
  </si>
  <si>
    <t>сельское поселение "Приморское"</t>
  </si>
  <si>
    <t>2901200792</t>
  </si>
  <si>
    <t>ООО "Архбиоэнерго"</t>
  </si>
  <si>
    <t>сельские поселения "Приморское", "Заостровское", "Боброво-Лявленское"</t>
  </si>
  <si>
    <t>2901150333</t>
  </si>
  <si>
    <t>ООО "Интеко-Инвест"</t>
  </si>
  <si>
    <t>сельское поселение "Заостровское"</t>
  </si>
  <si>
    <t>сельское поселение "Соловецкое"</t>
  </si>
  <si>
    <t>Устьянский муниципальный район Арх.обл.</t>
  </si>
  <si>
    <t>2901265373</t>
  </si>
  <si>
    <t>ООО "РЭП 1"</t>
  </si>
  <si>
    <t>сельское поселение "Ростовско-Минское"</t>
  </si>
  <si>
    <t>2922009317</t>
  </si>
  <si>
    <t>ООО "Шангальский ЖКС"</t>
  </si>
  <si>
    <t>сельское поселение "Шангальское"</t>
  </si>
  <si>
    <t>городское поселение "Октябрьское"</t>
  </si>
  <si>
    <t>сельское поселение "Березницкое"</t>
  </si>
  <si>
    <t>2922006997</t>
  </si>
  <si>
    <t>МУП "Илезское"</t>
  </si>
  <si>
    <t>2922007704</t>
  </si>
  <si>
    <t>ООО "ЖКХ Малодоры"</t>
  </si>
  <si>
    <t>сельское поселение "Малодорское"</t>
  </si>
  <si>
    <t>2922008803</t>
  </si>
  <si>
    <t>сельское поселение "Киземское"</t>
  </si>
  <si>
    <t>2922006980</t>
  </si>
  <si>
    <t>МУП "Лойгинское"</t>
  </si>
  <si>
    <t>сельское поселение "Лихачёвское"</t>
  </si>
  <si>
    <t>сельское поселение "Синицкое"</t>
  </si>
  <si>
    <t>сельское поселение "Дмитриевское"</t>
  </si>
  <si>
    <t>сельское поселение "Орловское"</t>
  </si>
  <si>
    <t>2922007013</t>
  </si>
  <si>
    <t>МУП "Бестужевское"</t>
  </si>
  <si>
    <t>сельское поселение "Плосское"</t>
  </si>
  <si>
    <t>Холмогорский муниципальный район Арх.обл.</t>
  </si>
  <si>
    <t>2901192407</t>
  </si>
  <si>
    <t>ООО "Северная Энергетическая Компания"</t>
  </si>
  <si>
    <t>сельское поселение "Луковецкое"</t>
  </si>
  <si>
    <t>2901230116</t>
  </si>
  <si>
    <t>ООО "Фарватер"</t>
  </si>
  <si>
    <t>сельское поселение "Усть-Пинежское"</t>
  </si>
  <si>
    <t>2923007344</t>
  </si>
  <si>
    <t>ООО "ТСП Холмогоры"</t>
  </si>
  <si>
    <t>2923007217</t>
  </si>
  <si>
    <t>ООО "Штиль"</t>
  </si>
  <si>
    <t>сельское поселение "Матигорское"</t>
  </si>
  <si>
    <t>2923007175</t>
  </si>
  <si>
    <t>ООО "КМ ТЭР"</t>
  </si>
  <si>
    <t>сельское поселение "Светлозерское"</t>
  </si>
  <si>
    <t>2923007640</t>
  </si>
  <si>
    <t>ООО "Нейтраль"</t>
  </si>
  <si>
    <t>сельское поселение "Ухтостровское"</t>
  </si>
  <si>
    <t>2923007104</t>
  </si>
  <si>
    <t>ООО "Пинега"</t>
  </si>
  <si>
    <t>сельское поселение "Белогорское"</t>
  </si>
  <si>
    <t>2923006012</t>
  </si>
  <si>
    <t>ООО "ЕмецкСтройСервис"</t>
  </si>
  <si>
    <t>сельское поселение "Емецкое"</t>
  </si>
  <si>
    <t>2923006541</t>
  </si>
  <si>
    <t>ООО "Холмогорское ТСП"</t>
  </si>
  <si>
    <t>2923006943</t>
  </si>
  <si>
    <t>ООО "Северная Двина"</t>
  </si>
  <si>
    <t>2923007633</t>
  </si>
  <si>
    <t>ООО "Северный Дом"</t>
  </si>
  <si>
    <t>2923006245</t>
  </si>
  <si>
    <t>ООО "Емецкое ТСП"</t>
  </si>
  <si>
    <t>сельское поселение "Ракульское"</t>
  </si>
  <si>
    <t>Шенкурский муниципальный район Арх.обл.</t>
  </si>
  <si>
    <t>сельское поселение "Ровдинское"</t>
  </si>
  <si>
    <t>городское поселение "Шенкурское"</t>
  </si>
  <si>
    <t>сельское поселение "Федорогорское"</t>
  </si>
  <si>
    <t>сельское поселение "Никольское"</t>
  </si>
  <si>
    <t>Муниципальное образование</t>
  </si>
  <si>
    <t xml:space="preserve"> за исключением котельной № 15 ПТО станции Коноша (р.п. Коноша, ул. Гаражная, д. 6, стр.2)городское поселение "Коношское"</t>
  </si>
  <si>
    <t>городское поселение "Приводинское", д. Курцево</t>
  </si>
  <si>
    <t>городское поселение "Приводинское", д. Куимиха</t>
  </si>
  <si>
    <t>сельское поселение "Сафроновское", с. Яренск</t>
  </si>
  <si>
    <t>сельское поселение "Мошинское", от котельной в дер. Петариха, ул. Городская, 10А</t>
  </si>
  <si>
    <t>сельское поселение "Пинежское", за искл. котельной в пос. Пинега, ул. Гагарина, 23</t>
  </si>
  <si>
    <t>городское поселение "Савинское", пос. Река Емца, ул. Набережная, д. 15</t>
  </si>
  <si>
    <t>городское поселение "Плесецкое",от котельных в рп.Плесецк по адресам: ул. Зеленая, ул. Октябрьская, д.79, ул. Промкомбинат, д.9, ул. Юбилейная, д.59 А</t>
  </si>
  <si>
    <t>городское поселение "Плесецкое", пос. Плесецк, ул. Беданова, д. 5А</t>
  </si>
  <si>
    <t>городское поселение "Плесецкое", пос. Плесецк, ул. Садовая, д. 26А</t>
  </si>
  <si>
    <t>городское поселение "Плесецкое", пос. Плесецк, ул. Уборевича, д. 7</t>
  </si>
  <si>
    <t>городское поселение "Плесецкое", пос. Пукса, ул. Центральная, д. 39</t>
  </si>
  <si>
    <t>городское поселение "Савинское", городское поселение "Савинское" за искл. пос. Река Емца, ул. Набережная, д. 15а</t>
  </si>
  <si>
    <t>сельское поселение "Кенозерское", от котельной в пос. Поча, ул. Школьная, 73Б</t>
  </si>
  <si>
    <t>сельское поселение "Островное", с. Вознесенье и дер. Кяростров</t>
  </si>
  <si>
    <t>сельское поселение "Островное", дер. Ластола</t>
  </si>
  <si>
    <t>сельское поселение "Островное", дер. Пустошь</t>
  </si>
  <si>
    <t>сельское поселение "Лисестровское", от котельных, расположенных по адресам пос. Ширшинский, д. 59 и дер. Исакогорка</t>
  </si>
  <si>
    <t>сельское поселение "Лисестровское", за исключением котельных, расположенных по адресам пос. Ширшинский, д. 59 и дер. Исакогорка</t>
  </si>
  <si>
    <t>сельское поселение "Илезское", сельское поселение Илезское,  за искл. котельной  - пос. Илеза, ул. Комсомольская, д. 11</t>
  </si>
  <si>
    <t>сельское поселение "Бестужевское", за искл. пос. Глубокий, ул. Школьная, д. 15а</t>
  </si>
  <si>
    <t>сельское поселение "Холмогорское" с. Холмогоры, ул. Октябрьская, д. 36 Вс. Холмогоры, ул. Октябрьская, д. 36 В</t>
  </si>
  <si>
    <t>сельское поселение "Холмогорское", с. Холмогоры (ул. Племзаводская)</t>
  </si>
  <si>
    <t>сельское поселение "Холмогорское", д. Анашкино</t>
  </si>
  <si>
    <t>сельское поселение "Холмогорское", д. Красное Село</t>
  </si>
  <si>
    <t>сельское поселение "Емецкое", с. Емецк, ул. Жолобова</t>
  </si>
  <si>
    <t>сельское поселение "Емецкое", д. Погост, ул. Почтовая</t>
  </si>
  <si>
    <t>сельское поселение "Холмогорское", с. Холмогоры ул. Шубина, 20А</t>
  </si>
  <si>
    <t>сельское поселение "Двинское", пос. Двинской, ул. Лесная, д. 62</t>
  </si>
  <si>
    <t>сельское поселение "Шеговарское", с. Шеговары, ул. Центральная, д.68 а</t>
  </si>
  <si>
    <t>сельское поселение "Шеговарское", с. Шеговары, ул. Садовая, д.1</t>
  </si>
  <si>
    <t>1 полугодие</t>
  </si>
  <si>
    <t>2 полугодие</t>
  </si>
  <si>
    <t>ВСЕГО</t>
  </si>
  <si>
    <t>Теплоснабжающая организация</t>
  </si>
  <si>
    <t>Вилегодский муниципальный округ Арх.обл.</t>
  </si>
  <si>
    <t>с. Ильинско-Подомское, ул. Кедрова д.21, фл. №1</t>
  </si>
  <si>
    <t xml:space="preserve">с. Ильинско-Подомское, ул. Мелиоративная д.7, фл. №1 </t>
  </si>
  <si>
    <t>дер. Мухонская и с. Ильинско-Подомское, за искл. ул. Кедрова , д. 21, фл. №1 и ул. Мелиоративная, д. 7, фл. №1 в с. Ильинско-Подомское</t>
  </si>
  <si>
    <t>2909002320</t>
  </si>
  <si>
    <t>ООО "Ильинск ЖКХ"</t>
  </si>
  <si>
    <t>дер. Кошкино</t>
  </si>
  <si>
    <t>село Никольск</t>
  </si>
  <si>
    <t>пос. Сорово</t>
  </si>
  <si>
    <t>д. №1 по ул. Советская в с. Ильинско-Подомское</t>
  </si>
  <si>
    <t>2909003034</t>
  </si>
  <si>
    <t>ООО "Вилегодск ЖКХ"</t>
  </si>
  <si>
    <t>с. Вилегодск</t>
  </si>
  <si>
    <t>2909002440</t>
  </si>
  <si>
    <t>ООО "Павловск ЖКХ"</t>
  </si>
  <si>
    <t>с. Павловск и дер. Быково</t>
  </si>
  <si>
    <t>Каргопольский муниципальный округ Арх.обл.</t>
  </si>
  <si>
    <t>2911005649</t>
  </si>
  <si>
    <t>ООО "КТС"(Каргопольский район)</t>
  </si>
  <si>
    <t>г. Каргополь</t>
  </si>
  <si>
    <t>2911004405</t>
  </si>
  <si>
    <t>дер. Казаково</t>
  </si>
  <si>
    <t>пос. Пригородный</t>
  </si>
  <si>
    <t>2911004356</t>
  </si>
  <si>
    <t>дер. Ширяиха</t>
  </si>
  <si>
    <t>2911004349</t>
  </si>
  <si>
    <t>дер. Усачевская и дер. Трофимовская</t>
  </si>
  <si>
    <t>2911004420</t>
  </si>
  <si>
    <t>дер. Шелоховская</t>
  </si>
  <si>
    <t>7736186950</t>
  </si>
  <si>
    <t>ООО "Газпром энерго"</t>
  </si>
  <si>
    <t>2901125778</t>
  </si>
  <si>
    <t>АО "2-ой Архангельский объединенный авиотряд"</t>
  </si>
  <si>
    <t>сельское поселение "Лисестровское"</t>
  </si>
  <si>
    <t>2924005452</t>
  </si>
  <si>
    <t>ООО "Уютный город"</t>
  </si>
  <si>
    <t>МО "Шенкурское"</t>
  </si>
  <si>
    <t>290406794205</t>
  </si>
  <si>
    <t>ИП Рукаванов О.А.</t>
  </si>
  <si>
    <t>МО «Шипицынское»</t>
  </si>
  <si>
    <t>2904012719</t>
  </si>
  <si>
    <t>АО "Котласское ДРСУ"</t>
  </si>
  <si>
    <t>МО "Сафроновское"</t>
  </si>
  <si>
    <t>МО "Пинежское"</t>
  </si>
  <si>
    <t>2920003609</t>
  </si>
  <si>
    <t>ФКУ ИК-29 УФСИН России по Архангельской области (возможна передача объектов другому юр.лицу)</t>
  </si>
  <si>
    <t>МО "Савинское"</t>
  </si>
  <si>
    <t>2920008068</t>
  </si>
  <si>
    <t>ФКУ ОИУ ОУХД-2 УФСИН России по Архангельской области (возможна передача объектов другому юр.лицу)</t>
  </si>
  <si>
    <t>МО "Североонежское",                          МО "Ундозерское"</t>
  </si>
  <si>
    <t>МО "Боброво-Лявленское" (дер. Кузьмино, Новинки, Черный Яр)</t>
  </si>
  <si>
    <t>МО "Боброво-Лявленское" 
(дер. Бабанегово)</t>
  </si>
  <si>
    <t>2923002226</t>
  </si>
  <si>
    <t>ФКУ ИК-12 УФСИН России по Архангельской области (возможна передача объектов другому юр.лицу)</t>
  </si>
  <si>
    <t>МО "Матигорское"</t>
  </si>
  <si>
    <t>МО "Вельский муниципальный район"</t>
  </si>
  <si>
    <t>МО "Муравьевское"</t>
  </si>
  <si>
    <t>ИТОГО СУБСИДИИ</t>
  </si>
  <si>
    <t>ИТОГО ГРАНТЫ В ФОРМЕ СУБСИДИИ</t>
  </si>
  <si>
    <t>ГБУЗ АО «Санаторий имени М.Н. Фаворской»</t>
  </si>
  <si>
    <t>МО "Телеговское"</t>
  </si>
  <si>
    <t>МБОУ  "Кеврольская ООШ  № 18 имени М.Ф. Теплова"</t>
  </si>
  <si>
    <t>МО "Кеврольское"</t>
  </si>
  <si>
    <t>2908002905</t>
  </si>
  <si>
    <t>МБОУ "Авнюгская СОШ"</t>
  </si>
  <si>
    <t>МО "Федьковское"</t>
  </si>
  <si>
    <t>МБОУ "Сурская СОШ  № 2"</t>
  </si>
  <si>
    <t>МО "Сурское"</t>
  </si>
  <si>
    <t>ФГБУ "ЦЖКУ" МО РФ</t>
  </si>
  <si>
    <t>МО "Черемушское"</t>
  </si>
  <si>
    <t>МО "Боброво-Лявленское"</t>
  </si>
  <si>
    <t>МО "Новая Земля"</t>
  </si>
  <si>
    <t>в/г 42, в/г 49</t>
  </si>
  <si>
    <t>в/г 8</t>
  </si>
  <si>
    <t>в/г 15</t>
  </si>
  <si>
    <t>в/г 1, в/г 2</t>
  </si>
  <si>
    <t>в/г 24</t>
  </si>
  <si>
    <t>МО "Талажское", в/г 65</t>
  </si>
  <si>
    <t>МО "Мезенское", в/г 49</t>
  </si>
  <si>
    <t>МО "Коношское", в/г 1(17)</t>
  </si>
  <si>
    <t>Пинежское обособленное подразделение ООО ПКП "ТИТАН"</t>
  </si>
  <si>
    <t>Потребность в средствах областного бюджета
 всего в 2021 году
(за декабрь 2020
 - ноябрь 2021),
рублей</t>
  </si>
  <si>
    <t>ЭКОНОМИЧЕСКИ ОБОСНОВАННЫЙ одноставочный тариф тепловую энергию, отпускаемую потребителям, в случае отутствия дифференциации тарифов по схеме подключения (без НДС),
рублей/Гкал</t>
  </si>
  <si>
    <t>ЛЬГОТНЫЙ                              одноставочный тариф на тепловую энергию, поставляемую населению на нужды теплоснабжения (без НДС),
 рублей/Гкал</t>
  </si>
  <si>
    <t xml:space="preserve">1. СУБСИДИИ </t>
  </si>
  <si>
    <t>2. ГРАНТЫ В ФОРМЕ СУБСИДИИ</t>
  </si>
  <si>
    <t>городское поселение "Сольвычегодское", г. Сольвычегодск</t>
  </si>
  <si>
    <t>городское поселение "Сольвычегодское", д. Григорово</t>
  </si>
  <si>
    <t>городское поселение "Сольвычегодское", пос. Харитоново</t>
  </si>
  <si>
    <t>декабрь 2021 г.,
 рублей</t>
  </si>
  <si>
    <t>декабрь 2020 г.,
 рублей</t>
  </si>
  <si>
    <t>Лимит на 2021 год, 
рублей</t>
  </si>
  <si>
    <t>ФКУ ИК-14 УФСИН России по Архангельской области 
(возможна передача объектов другому юр.лицу)</t>
  </si>
  <si>
    <t>ООО "Теплоснаб"</t>
  </si>
  <si>
    <t xml:space="preserve">ООО "ТеплоСнаб" </t>
  </si>
  <si>
    <t xml:space="preserve">Расчет плановой потребности
 в средствах областного бюджета для предоставления  субсидий и грантов в форме субсидий
 на возмещение недополученных доходов, возникающих в результате государственного регулирования тарифов
 на тепловую энергию,поставляемую населению и потребителям, приравненным к населению на нужды теплоснабжения,
на 2021 год </t>
  </si>
  <si>
    <t>МУП Каргопольского муниципального округа "Ошевенское"</t>
  </si>
  <si>
    <t>МУП Каргопольского муниципального округа "Усачево"</t>
  </si>
  <si>
    <t>3 квартал</t>
  </si>
  <si>
    <t>4 квартал</t>
  </si>
  <si>
    <t>1 квартал факт</t>
  </si>
  <si>
    <t>2 квартал факт</t>
  </si>
  <si>
    <t>МУП Каргопольского муниципального округа "Печниково"</t>
  </si>
  <si>
    <t>МУП Каргопольского муниципального округа "Архангело"</t>
  </si>
  <si>
    <t>МУП Каргопольского муниципального округа "Тихманьга"</t>
  </si>
  <si>
    <t>МУП Каргопольского муниципального округа "Казаково"</t>
  </si>
  <si>
    <t>Недостаток средств
 областного бюджета, рублей</t>
  </si>
  <si>
    <t>Потребность всего</t>
  </si>
  <si>
    <t>Потребность на исполнение судебных актов</t>
  </si>
  <si>
    <t>Объем ресурса, Гкал</t>
  </si>
  <si>
    <t>Потребность в средствах областного бюджета, рублей</t>
  </si>
  <si>
    <t>дотации</t>
  </si>
  <si>
    <t>Приложение № 17
к пояснительной записке</t>
  </si>
</sst>
</file>

<file path=xl/styles.xml><?xml version="1.0" encoding="utf-8"?>
<styleSheet xmlns="http://schemas.openxmlformats.org/spreadsheetml/2006/main">
  <numFmts count="91">
    <numFmt numFmtId="41" formatCode="_-* #,##0\ _₽_-;\-* #,##0\ _₽_-;_-* &quot;-&quot;\ _₽_-;_-@_-"/>
    <numFmt numFmtId="43" formatCode="_-* #,##0.00\ _₽_-;\-* #,##0.00\ _₽_-;_-* &quot;-&quot;??\ _₽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.00_);_(* \(\ #,##0.00\ \);_(* &quot;-&quot;??_);_(\ @_ \)"/>
    <numFmt numFmtId="169" formatCode="#,##0.00_ ;\-#,##0.00\ "/>
    <numFmt numFmtId="170" formatCode="#,##0.000_ ;\-#,##0.000\ "/>
    <numFmt numFmtId="171" formatCode="#,##0.000"/>
    <numFmt numFmtId="172" formatCode="0.0"/>
    <numFmt numFmtId="173" formatCode="_-* #,##0.00[$€-1]_-;\-* #,##0.00[$€-1]_-;_-* &quot;-&quot;??[$€-1]_-"/>
    <numFmt numFmtId="174" formatCode="0.0%"/>
    <numFmt numFmtId="175" formatCode="0.0%_);\(0.0%\)"/>
    <numFmt numFmtId="176" formatCode="#,##0;\(#,##0\)"/>
    <numFmt numFmtId="177" formatCode="_-* #,##0.00\ _$_-;\-* #,##0.00\ _$_-;_-* &quot;-&quot;??\ _$_-;_-@_-"/>
    <numFmt numFmtId="178" formatCode="#.##0\.00"/>
    <numFmt numFmtId="179" formatCode="#\.00"/>
    <numFmt numFmtId="180" formatCode="#\."/>
    <numFmt numFmtId="181" formatCode="_-* #,##0\ &quot;руб&quot;_-;\-* #,##0\ &quot;руб&quot;_-;_-* &quot;-&quot;\ &quot;руб&quot;_-;_-@_-"/>
    <numFmt numFmtId="182" formatCode="General_)"/>
    <numFmt numFmtId="183" formatCode="_-* #,##0&quot;đ.&quot;_-;\-* #,##0&quot;đ.&quot;_-;_-* &quot;-&quot;&quot;đ.&quot;_-;_-@_-"/>
    <numFmt numFmtId="184" formatCode="_-* #,##0.00&quot;đ.&quot;_-;\-* #,##0.00&quot;đ.&quot;_-;_-* &quot;-&quot;??&quot;đ.&quot;_-;_-@_-"/>
    <numFmt numFmtId="185" formatCode="&quot;$&quot;#,##0_);[Red]\(&quot;$&quot;#,##0\)"/>
    <numFmt numFmtId="186" formatCode="\$#,##0\ ;\(\$#,##0\)"/>
    <numFmt numFmtId="187" formatCode="#,##0.0"/>
    <numFmt numFmtId="188" formatCode="#,##0.0000"/>
    <numFmt numFmtId="189" formatCode="#,##0.000[$р.-419];\-#,##0.000[$р.-419]"/>
    <numFmt numFmtId="190" formatCode="_-* #,##0.0\ _$_-;\-* #,##0.0\ _$_-;_-* &quot;-&quot;??\ _$_-;_-@_-"/>
    <numFmt numFmtId="191" formatCode="#,##0.0_);\(#,##0.0\)"/>
    <numFmt numFmtId="192" formatCode="#,##0_ ;[Red]\-#,##0\ "/>
    <numFmt numFmtId="193" formatCode="#,##0_);[Blue]\(#,##0\)"/>
    <numFmt numFmtId="194" formatCode="#,##0__\ \ \ \ 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&quot;$&quot;#,##0"/>
    <numFmt numFmtId="203" formatCode="#,##0.00_ ;[Red]\-#,##0.00\ "/>
    <numFmt numFmtId="204" formatCode="_(&quot;$&quot;* #,##0.00_);_(&quot;$&quot;* \(#,##0.00\);_(&quot;$&quot;* &quot;-&quot;??_);_(@_)"/>
    <numFmt numFmtId="205" formatCode="0_)"/>
    <numFmt numFmtId="206" formatCode="0.000"/>
    <numFmt numFmtId="207" formatCode="_-* #,##0.00\ _р_._-;\-* #,##0.00\ _р_._-;_-* &quot;-&quot;??\ _р_._-;_-@_-"/>
    <numFmt numFmtId="208" formatCode="_-* #,##0\ _$_-;\-* #,##0\ _$_-;_-* &quot;-&quot;\ _$_-;_-@_-"/>
    <numFmt numFmtId="209" formatCode="_(* #,##0.0_);_(* \(#,##0.0\);_(* &quot;-&quot;??_);_(@_)"/>
    <numFmt numFmtId="210" formatCode="\$#\.00"/>
    <numFmt numFmtId="211" formatCode="_(&quot;$&quot;* #,##0_);_(&quot;$&quot;* \(#,##0\);_(&quot;$&quot;* &quot;-&quot;_);_(@_)"/>
    <numFmt numFmtId="212" formatCode="_(* #,##0_);_(* \(#,##0\);_(* &quot;-&quot;??_);_(@_)"/>
    <numFmt numFmtId="213" formatCode="#,##0;[Red]#,##0"/>
    <numFmt numFmtId="214" formatCode="&quot;\&quot;#,##0;[Red]\-&quot;\&quot;#,##0"/>
    <numFmt numFmtId="215" formatCode="\£#,##0_);\(\£#,##0\)"/>
    <numFmt numFmtId="216" formatCode="#,##0;\-#,##0;&quot;-&quot;"/>
    <numFmt numFmtId="217" formatCode="#,##0.00;\-#,##0.00;&quot;-&quot;"/>
    <numFmt numFmtId="218" formatCode="#,##0%;\-#,##0%;&quot;- &quot;"/>
    <numFmt numFmtId="219" formatCode="#,##0.0%;\-#,##0.0%;&quot;- &quot;"/>
    <numFmt numFmtId="220" formatCode="#,##0.00%;\-#,##0.00%;&quot;- &quot;"/>
    <numFmt numFmtId="221" formatCode="#,##0.0;\-#,##0.0;&quot;-&quot;"/>
    <numFmt numFmtId="222" formatCode="\$#,##0_);[Red]&quot;($&quot;#,##0\)"/>
    <numFmt numFmtId="223" formatCode="_(* #,##0.00_);[Red]_(* \(#,##0.00\);_(* &quot;-&quot;??_);_(@_)"/>
    <numFmt numFmtId="224" formatCode="0.0\x"/>
    <numFmt numFmtId="225" formatCode="_-* #,##0\ _F_B_-;\-* #,##0\ _F_B_-;_-* &quot;-&quot;\ _F_B_-;_-@_-"/>
    <numFmt numFmtId="226" formatCode="_-* #,##0.00\ _F_B_-;\-* #,##0.00\ _F_B_-;_-* &quot;-&quot;??\ _F_B_-;_-@_-"/>
    <numFmt numFmtId="227" formatCode="#,##0.0_);[Red]\(#,##0.0\)"/>
    <numFmt numFmtId="228" formatCode="_-* #,##0_-;_-* #,##0\-;_-* &quot;-&quot;_-;_-@_-"/>
    <numFmt numFmtId="229" formatCode="_-* #,##0.00_-;_-* #,##0.00\-;_-* &quot;-&quot;??_-;_-@_-"/>
    <numFmt numFmtId="230" formatCode="_-* #,##0\ _P_t_s_-;\-* #,##0\ _P_t_s_-;_-* &quot;- &quot;_P_t_s_-;_-@_-"/>
    <numFmt numFmtId="231" formatCode="_-* #,##0.00\ _P_t_s_-;\-* #,##0.00\ _P_t_s_-;_-* \-??\ _P_t_s_-;_-@_-"/>
    <numFmt numFmtId="232" formatCode="_-* #,##0&quot; Pts&quot;_-;\-* #,##0&quot; Pts&quot;_-;_-* &quot;- Pts&quot;_-;_-@_-"/>
    <numFmt numFmtId="233" formatCode="_-* #,##0.00&quot; Pts&quot;_-;\-* #,##0.00&quot; Pts&quot;_-;_-* \-??&quot; Pts&quot;_-;_-@_-"/>
    <numFmt numFmtId="234" formatCode="_-* #,##0\ &quot;$&quot;_-;\-* #,##0\ &quot;$&quot;_-;_-* &quot;-&quot;\ &quot;$&quot;_-;_-@_-"/>
    <numFmt numFmtId="235" formatCode="_-* #,##0.00\ &quot;$&quot;_-;\-* #,##0.00\ &quot;$&quot;_-;_-* &quot;-&quot;??\ &quot;$&quot;_-;_-@_-"/>
    <numFmt numFmtId="236" formatCode="&quot;$&quot;#,##0.0_);\(&quot;$&quot;#,##0.0\)"/>
    <numFmt numFmtId="237" formatCode="0.00\x"/>
    <numFmt numFmtId="238" formatCode="#\ ###\ ###\ ###"/>
    <numFmt numFmtId="239" formatCode="_-* #,##0\ &quot;FB&quot;_-;\-* #,##0\ &quot;FB&quot;_-;_-* &quot;-&quot;\ &quot;FB&quot;_-;_-@_-"/>
    <numFmt numFmtId="240" formatCode="_-* #,##0.00\ &quot;FB&quot;_-;\-* #,##0.00\ &quot;FB&quot;_-;_-* &quot;-&quot;??\ &quot;FB&quot;_-;_-@_-"/>
    <numFmt numFmtId="241" formatCode="0%;\(0%\)"/>
    <numFmt numFmtId="242" formatCode="_(* #,##0.00_);_(* \(#,##0.00\);_(* \-??_);_(@_)"/>
    <numFmt numFmtId="243" formatCode="\ \ @"/>
    <numFmt numFmtId="244" formatCode="\ \ \ \ @"/>
    <numFmt numFmtId="245" formatCode="_-&quot;F&quot;\ * #,##0_-;_-&quot;F&quot;\ * #,##0\-;_-&quot;F&quot;\ * &quot;-&quot;_-;_-@_-"/>
    <numFmt numFmtId="246" formatCode="_-&quot;F&quot;\ * #,##0.00_-;_-&quot;F&quot;\ * #,##0.00\-;_-&quot;F&quot;\ * &quot;-&quot;??_-;_-@_-"/>
    <numFmt numFmtId="247" formatCode="\¥#,##0_);\(\¥#,##0\)"/>
    <numFmt numFmtId="248" formatCode="_-* #,##0.00&quot;р.&quot;_-;\-* #,##0.00&quot;р.&quot;_-;_-* \-??&quot;р.&quot;_-;_-@_-"/>
    <numFmt numFmtId="249" formatCode="_(&quot;р.&quot;* #,##0.00_);_(&quot;р.&quot;* \(#,##0.00\);_(&quot;р.&quot;* &quot;-&quot;??_);_(@_)"/>
    <numFmt numFmtId="250" formatCode="_-&quot;Ј&quot;* #,##0.00_-;\-&quot;Ј&quot;* #,##0.00_-;_-&quot;Ј&quot;* &quot;-&quot;??_-;_-@_-"/>
    <numFmt numFmtId="251" formatCode="_-* #,##0.00_р_._-;\-* #,##0.00_р_._-;_-* \-??_р_._-;_-@_-"/>
    <numFmt numFmtId="252" formatCode="%#\.00"/>
  </numFmts>
  <fonts count="315">
    <font>
      <sz val="10"/>
      <name val="Tahoma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1"/>
      <name val="Times New Roman Cyr"/>
      <charset val="204"/>
    </font>
    <font>
      <sz val="10"/>
      <color theme="1"/>
      <name val="Arial Cyr"/>
      <family val="2"/>
      <charset val="204"/>
    </font>
    <font>
      <sz val="18"/>
      <color theme="3"/>
      <name val="Calibri Light"/>
      <family val="2"/>
      <charset val="204"/>
      <scheme val="major"/>
    </font>
    <font>
      <u/>
      <sz val="6"/>
      <color indexed="12"/>
      <name val="Arial"/>
      <family val="2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Times New Roman Cyr"/>
      <charset val="204"/>
    </font>
    <font>
      <u/>
      <sz val="9"/>
      <color indexed="32"/>
      <name val="Tahoma"/>
      <family val="2"/>
      <charset val="204"/>
    </font>
    <font>
      <sz val="10"/>
      <color indexed="8"/>
      <name val="Arial Cyr"/>
    </font>
    <font>
      <sz val="18"/>
      <color theme="1"/>
      <name val="Calibri"/>
      <family val="2"/>
      <charset val="204"/>
      <scheme val="minor"/>
    </font>
    <font>
      <b/>
      <u/>
      <sz val="9"/>
      <color rgb="FF0000FF"/>
      <name val="Tahoma"/>
      <family val="2"/>
      <charset val="204"/>
    </font>
    <font>
      <sz val="10"/>
      <name val="Book Antiqua"/>
      <family val="1"/>
      <charset val="204"/>
    </font>
    <font>
      <sz val="11"/>
      <name val="Calibri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theme="0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color indexed="9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ms Rmn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b/>
      <sz val="11"/>
      <name val="Arial Cyr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b/>
      <sz val="12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14"/>
      <name val="Arial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1"/>
      <color indexed="8"/>
      <name val="Arial Cyr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0"/>
      <name val="Times New Roman"/>
      <family val="1"/>
    </font>
    <font>
      <b/>
      <i/>
      <sz val="11"/>
      <color indexed="8"/>
      <name val="Arial"/>
      <family val="2"/>
    </font>
    <font>
      <b/>
      <i/>
      <sz val="8"/>
      <color indexed="18"/>
      <name val="Arial"/>
      <family val="2"/>
    </font>
    <font>
      <b/>
      <i/>
      <sz val="8"/>
      <color indexed="8"/>
      <name val="Arial"/>
      <family val="2"/>
    </font>
    <font>
      <b/>
      <sz val="7"/>
      <color indexed="8"/>
      <name val="Arial"/>
      <family val="2"/>
    </font>
    <font>
      <b/>
      <i/>
      <sz val="10"/>
      <color indexed="1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sz val="10"/>
      <name val="Tms Rmn"/>
    </font>
    <font>
      <sz val="12"/>
      <color indexed="62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12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Arial"/>
      <family val="2"/>
      <charset val="204"/>
    </font>
    <font>
      <sz val="13"/>
      <name val="Times New Roman"/>
      <family val="1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2"/>
      <name val="Times New Roman Cyr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name val="Tahoma"/>
      <family val="2"/>
      <charset val="204"/>
    </font>
    <font>
      <sz val="18"/>
      <name val="Tahoma"/>
      <family val="2"/>
      <charset val="204"/>
    </font>
    <font>
      <sz val="32"/>
      <name val="Tahoma"/>
      <family val="2"/>
      <charset val="204"/>
    </font>
    <font>
      <sz val="14"/>
      <name val="Tahoma"/>
      <family val="2"/>
      <charset val="204"/>
    </font>
    <font>
      <sz val="16"/>
      <color indexed="81"/>
      <name val="Tahoma"/>
      <family val="2"/>
      <charset val="204"/>
    </font>
    <font>
      <sz val="20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24"/>
      <name val="Tahoma"/>
      <family val="2"/>
      <charset val="204"/>
    </font>
    <font>
      <sz val="18"/>
      <name val="Arial Cyr"/>
      <charset val="204"/>
    </font>
  </fonts>
  <fills count="1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lightDown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indexed="55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33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lightGray">
        <fgColor indexed="1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236">
    <xf numFmtId="0" fontId="0" fillId="0" borderId="0"/>
    <xf numFmtId="0" fontId="2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5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5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5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5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5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5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5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5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5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6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6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6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6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6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6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6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6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6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6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6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6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7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28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29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30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31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2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4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28" borderId="11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39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" fillId="0" borderId="0"/>
    <xf numFmtId="0" fontId="41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167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50" fillId="0" borderId="0"/>
    <xf numFmtId="173" fontId="50" fillId="0" borderId="0"/>
    <xf numFmtId="0" fontId="51" fillId="0" borderId="0"/>
    <xf numFmtId="0" fontId="52" fillId="0" borderId="0"/>
    <xf numFmtId="174" fontId="53" fillId="0" borderId="0">
      <alignment vertical="top"/>
    </xf>
    <xf numFmtId="174" fontId="54" fillId="0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0" fontId="43" fillId="0" borderId="0"/>
    <xf numFmtId="40" fontId="55" fillId="0" borderId="0" applyFont="0" applyFill="0" applyBorder="0" applyAlignment="0" applyProtection="0"/>
    <xf numFmtId="0" fontId="56" fillId="0" borderId="0"/>
    <xf numFmtId="0" fontId="52" fillId="0" borderId="0"/>
    <xf numFmtId="0" fontId="52" fillId="0" borderId="0"/>
    <xf numFmtId="0" fontId="51" fillId="0" borderId="0"/>
    <xf numFmtId="0" fontId="4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0" fontId="57" fillId="34" borderId="2" applyNumberFormat="0">
      <alignment readingOrder="1"/>
      <protection locked="0"/>
    </xf>
    <xf numFmtId="0" fontId="50" fillId="0" borderId="0"/>
    <xf numFmtId="0" fontId="50" fillId="0" borderId="0"/>
    <xf numFmtId="0" fontId="50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173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0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1" fillId="0" borderId="0"/>
    <xf numFmtId="173" fontId="51" fillId="0" borderId="0"/>
    <xf numFmtId="177" fontId="59" fillId="0" borderId="0" applyFont="0" applyFill="0" applyBorder="0" applyAlignment="0" applyProtection="0"/>
    <xf numFmtId="0" fontId="60" fillId="0" borderId="21">
      <protection locked="0"/>
    </xf>
    <xf numFmtId="178" fontId="61" fillId="0" borderId="0">
      <protection locked="0"/>
    </xf>
    <xf numFmtId="179" fontId="61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80" fontId="61" fillId="0" borderId="21">
      <protection locked="0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0" fontId="63" fillId="35" borderId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36" borderId="2" applyNumberFormat="0" applyAlignment="0"/>
    <xf numFmtId="0" fontId="23" fillId="0" borderId="0"/>
    <xf numFmtId="182" fontId="58" fillId="0" borderId="22">
      <protection locked="0"/>
    </xf>
    <xf numFmtId="183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70" fillId="3" borderId="0" applyNumberFormat="0" applyBorder="0" applyAlignment="0" applyProtection="0"/>
    <xf numFmtId="10" fontId="71" fillId="0" borderId="0" applyNumberFormat="0" applyFill="0" applyBorder="0" applyAlignment="0"/>
    <xf numFmtId="0" fontId="73" fillId="22" borderId="2" applyNumberFormat="0" applyAlignment="0" applyProtection="0"/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74" fillId="24" borderId="10" applyNumberFormat="0" applyAlignment="0" applyProtection="0"/>
    <xf numFmtId="0" fontId="75" fillId="0" borderId="15">
      <alignment horizontal="left" vertical="center"/>
    </xf>
    <xf numFmtId="165" fontId="52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167" fontId="52" fillId="0" borderId="0" applyFont="0" applyFill="0" applyBorder="0" applyAlignment="0" applyProtection="0"/>
    <xf numFmtId="3" fontId="77" fillId="0" borderId="0" applyFont="0" applyFill="0" applyBorder="0" applyAlignment="0" applyProtection="0"/>
    <xf numFmtId="182" fontId="78" fillId="37" borderId="22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>
      <alignment horizontal="right"/>
    </xf>
    <xf numFmtId="166" fontId="52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49" fillId="33" borderId="0">
      <protection locked="0"/>
    </xf>
    <xf numFmtId="0" fontId="76" fillId="0" borderId="0" applyFill="0" applyBorder="0" applyProtection="0">
      <alignment vertical="center"/>
    </xf>
    <xf numFmtId="171" fontId="49" fillId="33" borderId="0">
      <protection locked="0"/>
    </xf>
    <xf numFmtId="188" fontId="49" fillId="33" borderId="0">
      <protection locked="0"/>
    </xf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79" fillId="0" borderId="0">
      <alignment vertical="top"/>
    </xf>
    <xf numFmtId="0" fontId="44" fillId="38" borderId="2" applyAlignment="0">
      <alignment horizontal="left" vertical="center"/>
    </xf>
    <xf numFmtId="0" fontId="44" fillId="38" borderId="2" applyAlignment="0">
      <alignment horizontal="left" vertical="center"/>
    </xf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76" fillId="0" borderId="23" applyNumberFormat="0" applyFont="0" applyFill="0" applyAlignment="0" applyProtection="0"/>
    <xf numFmtId="0" fontId="80" fillId="0" borderId="0" applyNumberFormat="0" applyFill="0" applyBorder="0" applyAlignment="0" applyProtection="0"/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173" fontId="47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37" fontId="52" fillId="0" borderId="0"/>
    <xf numFmtId="0" fontId="64" fillId="0" borderId="0"/>
    <xf numFmtId="0" fontId="82" fillId="0" borderId="0"/>
    <xf numFmtId="0" fontId="83" fillId="0" borderId="0"/>
    <xf numFmtId="0" fontId="84" fillId="0" borderId="0" applyNumberFormat="0" applyFill="0" applyBorder="0" applyAlignment="0" applyProtection="0"/>
    <xf numFmtId="172" fontId="85" fillId="0" borderId="0" applyFill="0" applyBorder="0" applyAlignment="0" applyProtection="0"/>
    <xf numFmtId="172" fontId="53" fillId="0" borderId="0" applyFill="0" applyBorder="0" applyAlignment="0" applyProtection="0"/>
    <xf numFmtId="172" fontId="86" fillId="0" borderId="0" applyFill="0" applyBorder="0" applyAlignment="0" applyProtection="0"/>
    <xf numFmtId="172" fontId="87" fillId="0" borderId="0" applyFill="0" applyBorder="0" applyAlignment="0" applyProtection="0"/>
    <xf numFmtId="172" fontId="88" fillId="0" borderId="0" applyFill="0" applyBorder="0" applyAlignment="0" applyProtection="0"/>
    <xf numFmtId="172" fontId="89" fillId="0" borderId="0" applyFill="0" applyBorder="0" applyAlignment="0" applyProtection="0"/>
    <xf numFmtId="172" fontId="90" fillId="0" borderId="0" applyFill="0" applyBorder="0" applyAlignment="0" applyProtection="0"/>
    <xf numFmtId="2" fontId="77" fillId="0" borderId="0" applyFont="0" applyFill="0" applyBorder="0" applyAlignment="0" applyProtection="0"/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Fill="0" applyBorder="0" applyProtection="0">
      <alignment horizontal="left"/>
    </xf>
    <xf numFmtId="0" fontId="44" fillId="4" borderId="2" applyNumberFormat="0" applyAlignment="0"/>
    <xf numFmtId="0" fontId="44" fillId="4" borderId="2" applyNumberFormat="0" applyAlignment="0"/>
    <xf numFmtId="0" fontId="94" fillId="4" borderId="0" applyNumberFormat="0" applyBorder="0" applyAlignment="0" applyProtection="0"/>
    <xf numFmtId="174" fontId="95" fillId="32" borderId="15" applyNumberFormat="0" applyFont="0" applyBorder="0" applyAlignment="0" applyProtection="0"/>
    <xf numFmtId="0" fontId="76" fillId="0" borderId="0" applyFont="0" applyFill="0" applyBorder="0" applyAlignment="0" applyProtection="0">
      <alignment horizontal="right"/>
    </xf>
    <xf numFmtId="191" fontId="96" fillId="32" borderId="0" applyNumberFormat="0" applyFont="0" applyAlignment="0"/>
    <xf numFmtId="0" fontId="97" fillId="0" borderId="24" applyNumberFormat="0" applyBorder="0">
      <alignment horizontal="centerContinuous"/>
    </xf>
    <xf numFmtId="0" fontId="98" fillId="0" borderId="0" applyProtection="0">
      <alignment horizontal="right"/>
    </xf>
    <xf numFmtId="0" fontId="44" fillId="22" borderId="2" applyNumberFormat="0" applyAlignment="0"/>
    <xf numFmtId="0" fontId="44" fillId="22" borderId="2" applyNumberFormat="0" applyAlignment="0"/>
    <xf numFmtId="0" fontId="99" fillId="0" borderId="0">
      <alignment horizontal="center"/>
    </xf>
    <xf numFmtId="0" fontId="99" fillId="39" borderId="0">
      <alignment horizontal="center"/>
    </xf>
    <xf numFmtId="0" fontId="100" fillId="0" borderId="0">
      <alignment vertical="top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105" fillId="40" borderId="0"/>
    <xf numFmtId="0" fontId="106" fillId="41" borderId="0"/>
    <xf numFmtId="0" fontId="47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59" fillId="0" borderId="0"/>
    <xf numFmtId="182" fontId="108" fillId="0" borderId="0"/>
    <xf numFmtId="0" fontId="52" fillId="0" borderId="0"/>
    <xf numFmtId="0" fontId="109" fillId="0" borderId="0" applyNumberFormat="0" applyFill="0" applyBorder="0" applyAlignment="0" applyProtection="0">
      <alignment vertical="top"/>
      <protection locked="0"/>
    </xf>
    <xf numFmtId="192" fontId="110" fillId="0" borderId="15">
      <alignment horizontal="center" vertical="center" wrapText="1"/>
    </xf>
    <xf numFmtId="0" fontId="111" fillId="7" borderId="2" applyNumberFormat="0" applyAlignment="0" applyProtection="0"/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38" fontId="54" fillId="0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193" fontId="54" fillId="32" borderId="0">
      <alignment vertical="top"/>
    </xf>
    <xf numFmtId="38" fontId="54" fillId="0" borderId="0">
      <alignment vertical="top"/>
    </xf>
    <xf numFmtId="0" fontId="113" fillId="0" borderId="14" applyNumberFormat="0" applyFill="0" applyAlignment="0" applyProtection="0"/>
    <xf numFmtId="194" fontId="114" fillId="0" borderId="15">
      <alignment horizontal="right"/>
      <protection locked="0"/>
    </xf>
    <xf numFmtId="0" fontId="76" fillId="0" borderId="0" applyFont="0" applyFill="0" applyBorder="0" applyAlignment="0" applyProtection="0">
      <alignment horizontal="right"/>
    </xf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3" fontId="59" fillId="0" borderId="25" applyFont="0" applyBorder="0">
      <alignment horizontal="center" vertical="center"/>
    </xf>
    <xf numFmtId="0" fontId="115" fillId="26" borderId="0" applyNumberFormat="0" applyBorder="0" applyAlignment="0" applyProtection="0"/>
    <xf numFmtId="0" fontId="63" fillId="0" borderId="17"/>
    <xf numFmtId="0" fontId="116" fillId="0" borderId="0" applyNumberFormat="0" applyFill="0" applyBorder="0" applyAlignment="0" applyProtection="0"/>
    <xf numFmtId="195" fontId="59" fillId="0" borderId="0"/>
    <xf numFmtId="0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>
      <alignment horizontal="right"/>
    </xf>
    <xf numFmtId="0" fontId="59" fillId="0" borderId="0"/>
    <xf numFmtId="0" fontId="118" fillId="0" borderId="0"/>
    <xf numFmtId="0" fontId="76" fillId="0" borderId="0" applyFill="0" applyBorder="0" applyProtection="0">
      <alignment vertical="center"/>
    </xf>
    <xf numFmtId="0" fontId="119" fillId="0" borderId="0"/>
    <xf numFmtId="0" fontId="52" fillId="0" borderId="0"/>
    <xf numFmtId="0" fontId="50" fillId="0" borderId="0"/>
    <xf numFmtId="0" fontId="4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196" fontId="59" fillId="0" borderId="0" applyFont="0" applyAlignment="0">
      <alignment horizontal="center"/>
    </xf>
    <xf numFmtId="197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0" fontId="95" fillId="0" borderId="0"/>
    <xf numFmtId="199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0" fontId="120" fillId="22" borderId="4" applyNumberFormat="0" applyAlignment="0" applyProtection="0"/>
    <xf numFmtId="1" fontId="121" fillId="0" borderId="0" applyProtection="0">
      <alignment horizontal="right" vertical="center"/>
    </xf>
    <xf numFmtId="49" fontId="122" fillId="0" borderId="26" applyFill="0" applyProtection="0">
      <alignment vertical="center"/>
    </xf>
    <xf numFmtId="9" fontId="52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37" fontId="123" fillId="33" borderId="27"/>
    <xf numFmtId="37" fontId="123" fillId="33" borderId="27"/>
    <xf numFmtId="0" fontId="124" fillId="0" borderId="0" applyNumberFormat="0">
      <alignment horizontal="left"/>
    </xf>
    <xf numFmtId="201" fontId="125" fillId="0" borderId="28" applyBorder="0">
      <alignment horizontal="right"/>
      <protection locked="0"/>
    </xf>
    <xf numFmtId="49" fontId="126" fillId="0" borderId="15" applyNumberFormat="0">
      <alignment horizontal="left" vertical="center"/>
    </xf>
    <xf numFmtId="0" fontId="127" fillId="0" borderId="29">
      <alignment vertical="center"/>
    </xf>
    <xf numFmtId="4" fontId="128" fillId="33" borderId="4" applyNumberFormat="0" applyProtection="0">
      <alignment vertical="center"/>
    </xf>
    <xf numFmtId="4" fontId="129" fillId="33" borderId="4" applyNumberFormat="0" applyProtection="0">
      <alignment vertical="center"/>
    </xf>
    <xf numFmtId="4" fontId="128" fillId="33" borderId="4" applyNumberFormat="0" applyProtection="0">
      <alignment horizontal="left" vertical="center" indent="1"/>
    </xf>
    <xf numFmtId="4" fontId="128" fillId="33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4" fontId="128" fillId="42" borderId="4" applyNumberFormat="0" applyProtection="0">
      <alignment horizontal="right" vertical="center"/>
    </xf>
    <xf numFmtId="4" fontId="128" fillId="43" borderId="4" applyNumberFormat="0" applyProtection="0">
      <alignment horizontal="right" vertical="center"/>
    </xf>
    <xf numFmtId="4" fontId="128" fillId="44" borderId="4" applyNumberFormat="0" applyProtection="0">
      <alignment horizontal="right" vertical="center"/>
    </xf>
    <xf numFmtId="4" fontId="128" fillId="45" borderId="4" applyNumberFormat="0" applyProtection="0">
      <alignment horizontal="right" vertical="center"/>
    </xf>
    <xf numFmtId="4" fontId="128" fillId="46" borderId="4" applyNumberFormat="0" applyProtection="0">
      <alignment horizontal="right" vertical="center"/>
    </xf>
    <xf numFmtId="4" fontId="128" fillId="47" borderId="4" applyNumberFormat="0" applyProtection="0">
      <alignment horizontal="right" vertical="center"/>
    </xf>
    <xf numFmtId="4" fontId="128" fillId="48" borderId="4" applyNumberFormat="0" applyProtection="0">
      <alignment horizontal="right" vertical="center"/>
    </xf>
    <xf numFmtId="4" fontId="128" fillId="49" borderId="4" applyNumberFormat="0" applyProtection="0">
      <alignment horizontal="right" vertical="center"/>
    </xf>
    <xf numFmtId="4" fontId="128" fillId="50" borderId="4" applyNumberFormat="0" applyProtection="0">
      <alignment horizontal="right" vertical="center"/>
    </xf>
    <xf numFmtId="4" fontId="130" fillId="51" borderId="4" applyNumberFormat="0" applyProtection="0">
      <alignment horizontal="left" vertical="center" indent="1"/>
    </xf>
    <xf numFmtId="4" fontId="128" fillId="52" borderId="30" applyNumberFormat="0" applyProtection="0">
      <alignment horizontal="left" vertical="center" indent="1"/>
    </xf>
    <xf numFmtId="4" fontId="131" fillId="53" borderId="0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4" fontId="43" fillId="52" borderId="4" applyNumberFormat="0" applyProtection="0">
      <alignment horizontal="left" vertical="center" indent="1"/>
    </xf>
    <xf numFmtId="4" fontId="43" fillId="54" borderId="4" applyNumberFormat="0" applyProtection="0">
      <alignment horizontal="left" vertical="center" indent="1"/>
    </xf>
    <xf numFmtId="0" fontId="52" fillId="54" borderId="4" applyNumberFormat="0" applyProtection="0">
      <alignment horizontal="left" vertical="center" indent="1"/>
    </xf>
    <xf numFmtId="0" fontId="52" fillId="54" borderId="4" applyNumberFormat="0" applyProtection="0">
      <alignment horizontal="left" vertical="center" indent="1"/>
    </xf>
    <xf numFmtId="0" fontId="52" fillId="55" borderId="4" applyNumberFormat="0" applyProtection="0">
      <alignment horizontal="left" vertical="center" indent="1"/>
    </xf>
    <xf numFmtId="0" fontId="52" fillId="55" borderId="4" applyNumberFormat="0" applyProtection="0">
      <alignment horizontal="left" vertical="center" indent="1"/>
    </xf>
    <xf numFmtId="0" fontId="52" fillId="31" borderId="4" applyNumberFormat="0" applyProtection="0">
      <alignment horizontal="left" vertical="center" indent="1"/>
    </xf>
    <xf numFmtId="0" fontId="52" fillId="31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59" fillId="0" borderId="0"/>
    <xf numFmtId="4" fontId="128" fillId="56" borderId="4" applyNumberFormat="0" applyProtection="0">
      <alignment vertical="center"/>
    </xf>
    <xf numFmtId="4" fontId="129" fillId="56" borderId="4" applyNumberFormat="0" applyProtection="0">
      <alignment vertical="center"/>
    </xf>
    <xf numFmtId="4" fontId="128" fillId="56" borderId="4" applyNumberFormat="0" applyProtection="0">
      <alignment horizontal="left" vertical="center" indent="1"/>
    </xf>
    <xf numFmtId="4" fontId="128" fillId="56" borderId="4" applyNumberFormat="0" applyProtection="0">
      <alignment horizontal="left" vertical="center" indent="1"/>
    </xf>
    <xf numFmtId="4" fontId="128" fillId="52" borderId="4" applyNumberFormat="0" applyProtection="0">
      <alignment horizontal="right" vertical="center"/>
    </xf>
    <xf numFmtId="4" fontId="129" fillId="52" borderId="4" applyNumberFormat="0" applyProtection="0">
      <alignment horizontal="right" vertical="center"/>
    </xf>
    <xf numFmtId="0" fontId="52" fillId="34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132" fillId="0" borderId="0"/>
    <xf numFmtId="4" fontId="133" fillId="52" borderId="4" applyNumberFormat="0" applyProtection="0">
      <alignment horizontal="right" vertical="center"/>
    </xf>
    <xf numFmtId="0" fontId="134" fillId="0" borderId="0">
      <alignment horizontal="left" vertical="center" wrapText="1"/>
    </xf>
    <xf numFmtId="202" fontId="135" fillId="0" borderId="15">
      <alignment horizontal="left" vertical="center"/>
      <protection locked="0"/>
    </xf>
    <xf numFmtId="0" fontId="52" fillId="0" borderId="0"/>
    <xf numFmtId="0" fontId="50" fillId="0" borderId="0"/>
    <xf numFmtId="2" fontId="136" fillId="57" borderId="31" applyProtection="0"/>
    <xf numFmtId="2" fontId="136" fillId="57" borderId="31" applyProtection="0"/>
    <xf numFmtId="2" fontId="137" fillId="0" borderId="0" applyFill="0" applyBorder="0" applyProtection="0"/>
    <xf numFmtId="2" fontId="57" fillId="0" borderId="0" applyFill="0" applyBorder="0" applyProtection="0"/>
    <xf numFmtId="2" fontId="57" fillId="58" borderId="31" applyProtection="0"/>
    <xf numFmtId="2" fontId="57" fillId="59" borderId="31" applyProtection="0"/>
    <xf numFmtId="2" fontId="57" fillId="60" borderId="31" applyProtection="0"/>
    <xf numFmtId="2" fontId="57" fillId="60" borderId="31" applyProtection="0">
      <alignment horizontal="center"/>
    </xf>
    <xf numFmtId="2" fontId="57" fillId="59" borderId="31" applyProtection="0">
      <alignment horizontal="center"/>
    </xf>
    <xf numFmtId="0" fontId="138" fillId="0" borderId="0" applyBorder="0" applyProtection="0">
      <alignment vertical="center"/>
    </xf>
    <xf numFmtId="0" fontId="138" fillId="0" borderId="26" applyBorder="0" applyProtection="0">
      <alignment horizontal="right" vertical="center"/>
    </xf>
    <xf numFmtId="0" fontId="139" fillId="61" borderId="0" applyBorder="0" applyProtection="0">
      <alignment horizontal="centerContinuous" vertical="center"/>
    </xf>
    <xf numFmtId="0" fontId="139" fillId="62" borderId="26" applyBorder="0" applyProtection="0">
      <alignment horizontal="centerContinuous" vertical="center"/>
    </xf>
    <xf numFmtId="0" fontId="140" fillId="0" borderId="0"/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0" fontId="119" fillId="0" borderId="0"/>
    <xf numFmtId="0" fontId="142" fillId="0" borderId="0" applyFill="0" applyBorder="0" applyProtection="0">
      <alignment horizontal="left"/>
    </xf>
    <xf numFmtId="0" fontId="93" fillId="0" borderId="32" applyFill="0" applyBorder="0" applyProtection="0">
      <alignment horizontal="left" vertical="top"/>
    </xf>
    <xf numFmtId="0" fontId="143" fillId="0" borderId="0">
      <alignment horizontal="centerContinuous"/>
    </xf>
    <xf numFmtId="4" fontId="64" fillId="64" borderId="0">
      <alignment horizontal="right"/>
    </xf>
    <xf numFmtId="4" fontId="64" fillId="64" borderId="0">
      <alignment horizontal="right"/>
    </xf>
    <xf numFmtId="0" fontId="144" fillId="0" borderId="32" applyFill="0" applyBorder="0" applyProtection="0"/>
    <xf numFmtId="0" fontId="144" fillId="0" borderId="0"/>
    <xf numFmtId="0" fontId="145" fillId="0" borderId="0" applyFill="0" applyBorder="0" applyProtection="0"/>
    <xf numFmtId="0" fontId="146" fillId="0" borderId="0"/>
    <xf numFmtId="0" fontId="147" fillId="0" borderId="0" applyNumberFormat="0" applyFill="0" applyBorder="0" applyAlignment="0" applyProtection="0"/>
    <xf numFmtId="0" fontId="148" fillId="65" borderId="33" applyNumberFormat="0">
      <alignment horizontal="center" vertical="center"/>
    </xf>
    <xf numFmtId="49" fontId="149" fillId="55" borderId="34" applyNumberFormat="0">
      <alignment horizontal="center" vertical="center"/>
    </xf>
    <xf numFmtId="0" fontId="77" fillId="0" borderId="35" applyNumberFormat="0" applyFont="0" applyFill="0" applyAlignment="0" applyProtection="0"/>
    <xf numFmtId="0" fontId="77" fillId="0" borderId="35" applyNumberFormat="0" applyFont="0" applyFill="0" applyAlignment="0" applyProtection="0"/>
    <xf numFmtId="0" fontId="150" fillId="0" borderId="23" applyFill="0" applyBorder="0" applyProtection="0">
      <alignment vertical="center"/>
    </xf>
    <xf numFmtId="0" fontId="151" fillId="0" borderId="0">
      <alignment horizontal="fill"/>
    </xf>
    <xf numFmtId="0" fontId="95" fillId="0" borderId="0"/>
    <xf numFmtId="0" fontId="152" fillId="0" borderId="0" applyNumberFormat="0" applyFill="0" applyBorder="0" applyAlignment="0" applyProtection="0"/>
    <xf numFmtId="0" fontId="153" fillId="0" borderId="26" applyBorder="0" applyProtection="0">
      <alignment horizontal="right"/>
    </xf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182" fontId="58" fillId="0" borderId="22">
      <protection locked="0"/>
    </xf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3" fontId="155" fillId="0" borderId="0">
      <alignment horizontal="center" vertical="center" textRotation="90" wrapText="1"/>
    </xf>
    <xf numFmtId="170" fontId="58" fillId="0" borderId="15">
      <alignment vertical="top" wrapText="1"/>
    </xf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203" fontId="162" fillId="0" borderId="15">
      <alignment vertical="top" wrapText="1"/>
    </xf>
    <xf numFmtId="4" fontId="163" fillId="0" borderId="15">
      <alignment horizontal="left" vertical="center"/>
    </xf>
    <xf numFmtId="4" fontId="163" fillId="0" borderId="15"/>
    <xf numFmtId="4" fontId="163" fillId="66" borderId="15"/>
    <xf numFmtId="4" fontId="163" fillId="67" borderId="15"/>
    <xf numFmtId="4" fontId="164" fillId="68" borderId="15"/>
    <xf numFmtId="4" fontId="165" fillId="31" borderId="15"/>
    <xf numFmtId="4" fontId="166" fillId="0" borderId="15">
      <alignment horizontal="center" wrapText="1"/>
    </xf>
    <xf numFmtId="203" fontId="163" fillId="0" borderId="15"/>
    <xf numFmtId="203" fontId="162" fillId="0" borderId="15">
      <alignment horizontal="center" vertical="center" wrapText="1"/>
    </xf>
    <xf numFmtId="203" fontId="162" fillId="0" borderId="15">
      <alignment vertical="top"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04" fontId="5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52" fillId="0" borderId="0"/>
    <xf numFmtId="0" fontId="52" fillId="0" borderId="0"/>
    <xf numFmtId="0" fontId="167" fillId="0" borderId="0" applyBorder="0">
      <alignment horizontal="center" vertical="center" wrapText="1"/>
    </xf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45" fillId="0" borderId="18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46" fillId="0" borderId="19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2" fontId="173" fillId="0" borderId="0" applyProtection="0">
      <alignment horizontal="center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8" fillId="0" borderId="36" applyBorder="0">
      <alignment horizontal="center" vertical="center" wrapText="1"/>
    </xf>
    <xf numFmtId="182" fontId="78" fillId="37" borderId="22"/>
    <xf numFmtId="4" fontId="49" fillId="33" borderId="15" applyBorder="0">
      <alignment horizontal="right"/>
    </xf>
    <xf numFmtId="49" fontId="176" fillId="0" borderId="0" applyBorder="0">
      <alignment vertical="center"/>
    </xf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3" fontId="78" fillId="0" borderId="15" applyBorder="0">
      <alignment vertical="center"/>
    </xf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59" fillId="0" borderId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173" fontId="116" fillId="32" borderId="0" applyFill="0">
      <alignment wrapText="1"/>
    </xf>
    <xf numFmtId="0" fontId="175" fillId="0" borderId="0">
      <alignment horizontal="center" vertical="top" wrapText="1"/>
    </xf>
    <xf numFmtId="0" fontId="180" fillId="0" borderId="0">
      <alignment horizontal="center" vertical="center" wrapText="1"/>
    </xf>
    <xf numFmtId="0" fontId="180" fillId="0" borderId="0">
      <alignment horizontal="center" vertical="center" wrapText="1"/>
    </xf>
    <xf numFmtId="173" fontId="175" fillId="0" borderId="0">
      <alignment horizontal="center" vertical="top" wrapText="1"/>
    </xf>
    <xf numFmtId="171" fontId="181" fillId="32" borderId="15">
      <alignment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4" fontId="182" fillId="0" borderId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49" fontId="155" fillId="0" borderId="15">
      <alignment horizontal="right" vertical="top" wrapText="1"/>
    </xf>
    <xf numFmtId="172" fontId="184" fillId="0" borderId="0">
      <alignment horizontal="right" vertical="top" wrapText="1"/>
    </xf>
    <xf numFmtId="0" fontId="44" fillId="0" borderId="0"/>
    <xf numFmtId="0" fontId="1" fillId="0" borderId="0"/>
    <xf numFmtId="0" fontId="1" fillId="0" borderId="0"/>
    <xf numFmtId="49" fontId="49" fillId="0" borderId="0" applyBorder="0">
      <alignment vertical="top"/>
    </xf>
    <xf numFmtId="0" fontId="44" fillId="0" borderId="0"/>
    <xf numFmtId="0" fontId="44" fillId="0" borderId="0"/>
    <xf numFmtId="0" fontId="185" fillId="0" borderId="0"/>
    <xf numFmtId="0" fontId="52" fillId="0" borderId="0"/>
    <xf numFmtId="0" fontId="52" fillId="0" borderId="0"/>
    <xf numFmtId="0" fontId="18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64" fillId="0" borderId="0"/>
    <xf numFmtId="0" fontId="44" fillId="0" borderId="0"/>
    <xf numFmtId="0" fontId="187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9" fontId="49" fillId="0" borderId="0" applyBorder="0">
      <alignment vertical="top"/>
    </xf>
    <xf numFmtId="0" fontId="64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6" fillId="0" borderId="0"/>
    <xf numFmtId="0" fontId="59" fillId="0" borderId="0"/>
    <xf numFmtId="0" fontId="53" fillId="0" borderId="0">
      <alignment horizontal="left"/>
    </xf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59" fillId="0" borderId="0"/>
    <xf numFmtId="0" fontId="189" fillId="0" borderId="0"/>
    <xf numFmtId="0" fontId="59" fillId="0" borderId="0"/>
    <xf numFmtId="0" fontId="52" fillId="0" borderId="0"/>
    <xf numFmtId="0" fontId="59" fillId="0" borderId="0"/>
    <xf numFmtId="0" fontId="186" fillId="0" borderId="0"/>
    <xf numFmtId="0" fontId="186" fillId="0" borderId="0"/>
    <xf numFmtId="49" fontId="49" fillId="0" borderId="0" applyBorder="0">
      <alignment vertical="top"/>
    </xf>
    <xf numFmtId="0" fontId="186" fillId="0" borderId="0"/>
    <xf numFmtId="0" fontId="59" fillId="0" borderId="0"/>
    <xf numFmtId="0" fontId="52" fillId="0" borderId="0" applyNumberFormat="0" applyFont="0" applyFill="0" applyBorder="0" applyAlignment="0" applyProtection="0">
      <alignment vertical="top"/>
    </xf>
    <xf numFmtId="0" fontId="189" fillId="0" borderId="0"/>
    <xf numFmtId="0" fontId="52" fillId="0" borderId="0"/>
    <xf numFmtId="0" fontId="64" fillId="0" borderId="0"/>
    <xf numFmtId="0" fontId="64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190" fillId="0" borderId="0"/>
    <xf numFmtId="0" fontId="59" fillId="0" borderId="0"/>
    <xf numFmtId="0" fontId="189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189" fillId="0" borderId="0"/>
    <xf numFmtId="0" fontId="64" fillId="0" borderId="0"/>
    <xf numFmtId="0" fontId="59" fillId="0" borderId="0"/>
    <xf numFmtId="0" fontId="5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52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9" fillId="0" borderId="0"/>
    <xf numFmtId="49" fontId="49" fillId="50" borderId="0" applyBorder="0">
      <alignment vertical="top"/>
    </xf>
    <xf numFmtId="0" fontId="52" fillId="0" borderId="0"/>
    <xf numFmtId="0" fontId="59" fillId="0" borderId="0"/>
    <xf numFmtId="0" fontId="64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90" fillId="0" borderId="0"/>
    <xf numFmtId="0" fontId="52" fillId="0" borderId="0"/>
    <xf numFmtId="0" fontId="59" fillId="0" borderId="0"/>
    <xf numFmtId="0" fontId="59" fillId="0" borderId="0"/>
    <xf numFmtId="0" fontId="191" fillId="0" borderId="0"/>
    <xf numFmtId="0" fontId="1" fillId="0" borderId="0"/>
    <xf numFmtId="0" fontId="1" fillId="0" borderId="0"/>
    <xf numFmtId="0" fontId="59" fillId="0" borderId="0"/>
    <xf numFmtId="205" fontId="9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05" fontId="91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59" fillId="0" borderId="0"/>
    <xf numFmtId="0" fontId="44" fillId="0" borderId="0"/>
    <xf numFmtId="0" fontId="59" fillId="0" borderId="0"/>
    <xf numFmtId="0" fontId="59" fillId="0" borderId="0"/>
    <xf numFmtId="0" fontId="44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6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49" fillId="0" borderId="0" applyBorder="0">
      <alignment vertical="top"/>
    </xf>
    <xf numFmtId="0" fontId="44" fillId="0" borderId="0"/>
    <xf numFmtId="0" fontId="18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1" fontId="192" fillId="0" borderId="15">
      <alignment horizontal="left" vertical="center"/>
    </xf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203" fontId="173" fillId="0" borderId="15">
      <alignment vertical="top"/>
    </xf>
    <xf numFmtId="172" fontId="194" fillId="33" borderId="27" applyNumberFormat="0" applyBorder="0" applyAlignment="0">
      <alignment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9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49" fontId="164" fillId="0" borderId="20">
      <alignment horizontal="left" vertical="center"/>
    </xf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8" fillId="0" borderId="0" applyFill="0" applyBorder="0" applyAlignment="0" applyProtection="0"/>
    <xf numFmtId="9" fontId="4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206" fontId="196" fillId="0" borderId="15"/>
    <xf numFmtId="0" fontId="59" fillId="0" borderId="15" applyNumberFormat="0" applyFont="0" applyFill="0" applyAlignment="0" applyProtection="0"/>
    <xf numFmtId="3" fontId="197" fillId="69" borderId="20">
      <alignment horizontal="justify" vertical="center"/>
    </xf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38" fontId="53" fillId="0" borderId="0">
      <alignment vertical="top"/>
    </xf>
    <xf numFmtId="0" fontId="50" fillId="0" borderId="0"/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8" fontId="23" fillId="0" borderId="0" applyFont="0" applyFill="0" applyBorder="0" applyAlignment="0" applyProtection="0"/>
    <xf numFmtId="3" fontId="202" fillId="0" borderId="20" applyFont="0" applyBorder="0">
      <alignment horizontal="right"/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41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208" fontId="59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37" applyBorder="0">
      <alignment horizontal="right"/>
    </xf>
    <xf numFmtId="4" fontId="49" fillId="32" borderId="37" applyBorder="0">
      <alignment horizontal="right"/>
    </xf>
    <xf numFmtId="4" fontId="49" fillId="70" borderId="38" applyBorder="0">
      <alignment horizontal="right"/>
    </xf>
    <xf numFmtId="4" fontId="49" fillId="70" borderId="38" applyBorder="0">
      <alignment horizontal="right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169" fontId="58" fillId="0" borderId="20">
      <alignment vertical="top" wrapText="1"/>
    </xf>
    <xf numFmtId="187" fontId="59" fillId="0" borderId="15" applyFont="0" applyFill="0" applyBorder="0" applyProtection="0">
      <alignment horizontal="center" vertical="center"/>
    </xf>
    <xf numFmtId="3" fontId="59" fillId="0" borderId="0" applyFont="0" applyBorder="0">
      <alignment horizontal="center"/>
    </xf>
    <xf numFmtId="166" fontId="60" fillId="0" borderId="0">
      <protection locked="0"/>
    </xf>
    <xf numFmtId="49" fontId="162" fillId="0" borderId="15">
      <alignment horizontal="center" vertical="center" wrapText="1"/>
    </xf>
    <xf numFmtId="0" fontId="58" fillId="0" borderId="15" applyBorder="0">
      <alignment horizontal="center" vertical="center" wrapText="1"/>
    </xf>
    <xf numFmtId="49" fontId="162" fillId="0" borderId="15">
      <alignment horizontal="center" vertical="center" wrapText="1"/>
    </xf>
    <xf numFmtId="49" fontId="134" fillId="0" borderId="15" applyNumberFormat="0" applyFill="0" applyAlignment="0" applyProtection="0"/>
    <xf numFmtId="171" fontId="59" fillId="0" borderId="0"/>
    <xf numFmtId="0" fontId="111" fillId="7" borderId="2" applyNumberFormat="0" applyAlignment="0" applyProtection="0"/>
    <xf numFmtId="0" fontId="52" fillId="0" borderId="0"/>
    <xf numFmtId="0" fontId="44" fillId="0" borderId="0"/>
    <xf numFmtId="0" fontId="44" fillId="29" borderId="12" applyNumberFormat="0" applyFont="0" applyAlignment="0" applyProtection="0"/>
    <xf numFmtId="0" fontId="44" fillId="0" borderId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43" fontId="1" fillId="0" borderId="0" applyFont="0" applyFill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9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185" fillId="0" borderId="0"/>
    <xf numFmtId="0" fontId="52" fillId="0" borderId="0"/>
    <xf numFmtId="0" fontId="42" fillId="0" borderId="0"/>
    <xf numFmtId="0" fontId="59" fillId="0" borderId="0"/>
    <xf numFmtId="0" fontId="59" fillId="0" borderId="0"/>
    <xf numFmtId="0" fontId="1" fillId="0" borderId="0"/>
    <xf numFmtId="0" fontId="190" fillId="0" borderId="0"/>
    <xf numFmtId="0" fontId="191" fillId="0" borderId="0"/>
    <xf numFmtId="0" fontId="1" fillId="0" borderId="0"/>
    <xf numFmtId="0" fontId="59" fillId="0" borderId="0"/>
    <xf numFmtId="0" fontId="52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185" fillId="0" borderId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38" fontId="53" fillId="0" borderId="0">
      <alignment vertical="top"/>
    </xf>
    <xf numFmtId="0" fontId="51" fillId="0" borderId="0"/>
    <xf numFmtId="38" fontId="53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" fontId="202" fillId="0" borderId="20" applyFont="0" applyBorder="0">
      <alignment horizontal="right"/>
      <protection locked="0"/>
    </xf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41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0" fontId="64" fillId="0" borderId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37" applyBorder="0">
      <alignment horizontal="right"/>
    </xf>
    <xf numFmtId="4" fontId="49" fillId="32" borderId="37" applyBorder="0">
      <alignment horizontal="right"/>
    </xf>
    <xf numFmtId="4" fontId="49" fillId="70" borderId="38" applyBorder="0">
      <alignment horizontal="right"/>
    </xf>
    <xf numFmtId="4" fontId="49" fillId="70" borderId="38" applyBorder="0">
      <alignment horizontal="right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187" fontId="59" fillId="0" borderId="15" applyFont="0" applyFill="0" applyBorder="0" applyProtection="0">
      <alignment horizontal="center" vertical="center"/>
    </xf>
    <xf numFmtId="3" fontId="59" fillId="0" borderId="0" applyFont="0" applyBorder="0">
      <alignment horizontal="center"/>
    </xf>
    <xf numFmtId="166" fontId="60" fillId="0" borderId="0">
      <protection locked="0"/>
    </xf>
    <xf numFmtId="49" fontId="162" fillId="0" borderId="15">
      <alignment horizontal="center" vertical="center" wrapText="1"/>
    </xf>
    <xf numFmtId="0" fontId="58" fillId="0" borderId="15" applyBorder="0">
      <alignment horizontal="center" vertical="center" wrapText="1"/>
    </xf>
    <xf numFmtId="49" fontId="134" fillId="0" borderId="15" applyNumberFormat="0" applyFill="0" applyAlignment="0" applyProtection="0"/>
    <xf numFmtId="0" fontId="111" fillId="7" borderId="2" applyNumberFormat="0" applyAlignment="0" applyProtection="0"/>
    <xf numFmtId="0" fontId="52" fillId="0" borderId="0"/>
    <xf numFmtId="0" fontId="52" fillId="0" borderId="0"/>
    <xf numFmtId="0" fontId="52" fillId="0" borderId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43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9" fillId="0" borderId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177" fillId="0" borderId="8" applyNumberFormat="0" applyFill="0" applyAlignment="0" applyProtection="0"/>
    <xf numFmtId="0" fontId="180" fillId="0" borderId="0">
      <alignment horizontal="centerContinuous" vertical="center" wrapText="1"/>
    </xf>
    <xf numFmtId="0" fontId="65" fillId="8" borderId="0" applyNumberFormat="0" applyBorder="0" applyAlignment="0" applyProtection="0"/>
    <xf numFmtId="0" fontId="52" fillId="0" borderId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0" fontId="65" fillId="6" borderId="0" applyNumberFormat="0" applyBorder="0" applyAlignment="0" applyProtection="0"/>
    <xf numFmtId="4" fontId="49" fillId="70" borderId="37" applyBorder="0">
      <alignment horizontal="right"/>
    </xf>
    <xf numFmtId="4" fontId="49" fillId="32" borderId="15" applyFont="0" applyBorder="0">
      <alignment horizontal="right"/>
    </xf>
    <xf numFmtId="0" fontId="65" fillId="2" borderId="0" applyNumberFormat="0" applyBorder="0" applyAlignment="0" applyProtection="0"/>
    <xf numFmtId="0" fontId="52" fillId="0" borderId="0"/>
    <xf numFmtId="0" fontId="50" fillId="0" borderId="0"/>
    <xf numFmtId="0" fontId="52" fillId="0" borderId="0"/>
    <xf numFmtId="0" fontId="52" fillId="0" borderId="0"/>
    <xf numFmtId="0" fontId="59" fillId="0" borderId="0"/>
    <xf numFmtId="0" fontId="189" fillId="0" borderId="0"/>
    <xf numFmtId="0" fontId="65" fillId="9" borderId="0" applyNumberFormat="0" applyBorder="0" applyAlignment="0" applyProtection="0"/>
    <xf numFmtId="0" fontId="1" fillId="0" borderId="0"/>
    <xf numFmtId="0" fontId="52" fillId="0" borderId="0"/>
    <xf numFmtId="0" fontId="205" fillId="0" borderId="0"/>
    <xf numFmtId="0" fontId="59" fillId="0" borderId="0"/>
    <xf numFmtId="0" fontId="59" fillId="0" borderId="0"/>
    <xf numFmtId="0" fontId="1" fillId="0" borderId="0"/>
    <xf numFmtId="9" fontId="58" fillId="0" borderId="0" applyFill="0" applyBorder="0" applyAlignment="0" applyProtection="0"/>
    <xf numFmtId="38" fontId="54" fillId="0" borderId="0">
      <alignment vertical="top"/>
    </xf>
    <xf numFmtId="38" fontId="54" fillId="0" borderId="0">
      <alignment vertical="top"/>
    </xf>
    <xf numFmtId="14" fontId="206" fillId="0" borderId="0" applyFont="0" applyBorder="0">
      <alignment vertical="top"/>
    </xf>
    <xf numFmtId="173" fontId="207" fillId="0" borderId="0" applyFont="0" applyFill="0" applyBorder="0" applyAlignment="0" applyProtection="0"/>
    <xf numFmtId="38" fontId="54" fillId="0" borderId="0">
      <alignment vertical="top"/>
    </xf>
    <xf numFmtId="202" fontId="58" fillId="0" borderId="0" applyFill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1" fillId="0" borderId="0"/>
    <xf numFmtId="0" fontId="1" fillId="0" borderId="0"/>
    <xf numFmtId="0" fontId="59" fillId="0" borderId="0"/>
    <xf numFmtId="0" fontId="65" fillId="29" borderId="12" applyNumberFormat="0" applyFont="0" applyAlignment="0" applyProtection="0"/>
    <xf numFmtId="9" fontId="189" fillId="0" borderId="0" applyFont="0" applyFill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58" fillId="0" borderId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202" fontId="58" fillId="0" borderId="0" applyFill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4" fontId="49" fillId="32" borderId="0" applyFont="0" applyBorder="0">
      <alignment horizontal="right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1" fillId="0" borderId="0"/>
    <xf numFmtId="0" fontId="59" fillId="0" borderId="0"/>
    <xf numFmtId="0" fontId="186" fillId="0" borderId="0"/>
    <xf numFmtId="0" fontId="208" fillId="0" borderId="0"/>
    <xf numFmtId="0" fontId="58" fillId="0" borderId="0"/>
    <xf numFmtId="0" fontId="65" fillId="10" borderId="0" applyNumberFormat="0" applyBorder="0" applyAlignment="0" applyProtection="0"/>
    <xf numFmtId="9" fontId="18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5" fillId="10" borderId="0" applyNumberFormat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0" fontId="59" fillId="0" borderId="0"/>
    <xf numFmtId="202" fontId="58" fillId="0" borderId="0" applyFill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8" borderId="0" applyNumberFormat="0" applyBorder="0" applyAlignment="0" applyProtection="0"/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8" fontId="61" fillId="0" borderId="0">
      <protection locked="0"/>
    </xf>
    <xf numFmtId="179" fontId="61" fillId="0" borderId="0">
      <protection locked="0"/>
    </xf>
    <xf numFmtId="210" fontId="61" fillId="0" borderId="0">
      <protection locked="0"/>
    </xf>
    <xf numFmtId="180" fontId="211" fillId="0" borderId="0">
      <protection locked="0"/>
    </xf>
    <xf numFmtId="180" fontId="211" fillId="0" borderId="0">
      <protection locked="0"/>
    </xf>
    <xf numFmtId="180" fontId="61" fillId="0" borderId="21">
      <protection locked="0"/>
    </xf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58" fillId="0" borderId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38" fontId="5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77" fillId="0" borderId="8" applyNumberFormat="0" applyFill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166" fontId="59" fillId="0" borderId="0" applyFont="0" applyFill="0" applyBorder="0" applyAlignment="0" applyProtection="0"/>
    <xf numFmtId="204" fontId="52" fillId="0" borderId="0" applyFont="0" applyFill="0" applyBorder="0" applyAlignment="0" applyProtection="0"/>
    <xf numFmtId="166" fontId="64" fillId="0" borderId="0" applyFont="0" applyFill="0" applyBorder="0" applyAlignment="0" applyProtection="0"/>
    <xf numFmtId="204" fontId="52" fillId="0" borderId="0" applyFont="0" applyFill="0" applyBorder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2" fontId="173" fillId="0" borderId="0" applyProtection="0">
      <alignment horizontal="center"/>
    </xf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80" fillId="0" borderId="0">
      <alignment horizontal="centerContinuous" vertical="center" wrapText="1"/>
    </xf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44" fillId="0" borderId="0"/>
    <xf numFmtId="49" fontId="49" fillId="0" borderId="0" applyBorder="0">
      <alignment vertical="top"/>
    </xf>
    <xf numFmtId="0" fontId="44" fillId="0" borderId="0"/>
    <xf numFmtId="0" fontId="52" fillId="0" borderId="0"/>
    <xf numFmtId="0" fontId="64" fillId="0" borderId="0"/>
    <xf numFmtId="49" fontId="49" fillId="0" borderId="0" applyBorder="0">
      <alignment vertical="top"/>
    </xf>
    <xf numFmtId="0" fontId="64" fillId="0" borderId="0"/>
    <xf numFmtId="0" fontId="58" fillId="0" borderId="0"/>
    <xf numFmtId="0" fontId="185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64" fillId="0" borderId="0"/>
    <xf numFmtId="0" fontId="188" fillId="50" borderId="0" applyNumberFormat="0" applyBorder="0" applyAlignment="0">
      <alignment horizontal="left" vertical="center"/>
    </xf>
    <xf numFmtId="0" fontId="64" fillId="0" borderId="0"/>
    <xf numFmtId="0" fontId="59" fillId="0" borderId="0"/>
    <xf numFmtId="0" fontId="189" fillId="0" borderId="0"/>
    <xf numFmtId="0" fontId="64" fillId="0" borderId="0"/>
    <xf numFmtId="0" fontId="52" fillId="0" borderId="0"/>
    <xf numFmtId="0" fontId="1" fillId="0" borderId="0"/>
    <xf numFmtId="0" fontId="59" fillId="0" borderId="0"/>
    <xf numFmtId="0" fontId="189" fillId="0" borderId="0"/>
    <xf numFmtId="0" fontId="59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64" fillId="0" borderId="0"/>
    <xf numFmtId="0" fontId="64" fillId="0" borderId="0"/>
    <xf numFmtId="0" fontId="1" fillId="0" borderId="0"/>
    <xf numFmtId="0" fontId="59" fillId="0" borderId="0"/>
    <xf numFmtId="0" fontId="59" fillId="0" borderId="0"/>
    <xf numFmtId="0" fontId="214" fillId="0" borderId="0" applyFill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2" fillId="0" borderId="0"/>
    <xf numFmtId="0" fontId="52" fillId="0" borderId="0"/>
    <xf numFmtId="205" fontId="91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186" fillId="0" borderId="0"/>
    <xf numFmtId="0" fontId="186" fillId="0" borderId="0"/>
    <xf numFmtId="0" fontId="64" fillId="0" borderId="0"/>
    <xf numFmtId="0" fontId="215" fillId="0" borderId="0"/>
    <xf numFmtId="0" fontId="186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95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49" fillId="28" borderId="11" applyNumberFormat="0" applyFont="0" applyAlignment="0" applyProtection="0"/>
    <xf numFmtId="9" fontId="52" fillId="0" borderId="0" applyFont="0" applyFill="0" applyBorder="0" applyAlignment="0" applyProtection="0"/>
    <xf numFmtId="9" fontId="58" fillId="0" borderId="0" applyFill="0" applyBorder="0" applyAlignment="0" applyProtection="0"/>
    <xf numFmtId="9" fontId="19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50" fillId="0" borderId="0"/>
    <xf numFmtId="0" fontId="58" fillId="0" borderId="0"/>
    <xf numFmtId="0" fontId="50" fillId="0" borderId="0"/>
    <xf numFmtId="0" fontId="50" fillId="0" borderId="0"/>
    <xf numFmtId="49" fontId="216" fillId="95" borderId="43" applyBorder="0" applyProtection="0">
      <alignment horizontal="left" vertical="center"/>
    </xf>
    <xf numFmtId="202" fontId="58" fillId="0" borderId="0" applyFill="0" applyProtection="0"/>
    <xf numFmtId="202" fontId="58" fillId="0" borderId="0" applyFill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1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85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85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70" borderId="37" applyBorder="0">
      <alignment horizontal="right"/>
    </xf>
    <xf numFmtId="4" fontId="49" fillId="32" borderId="15" applyFont="0" applyBorder="0">
      <alignment horizontal="right"/>
    </xf>
    <xf numFmtId="0" fontId="94" fillId="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6" fillId="0" borderId="0"/>
    <xf numFmtId="0" fontId="52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1" fillId="0" borderId="0"/>
    <xf numFmtId="0" fontId="1" fillId="0" borderId="0"/>
    <xf numFmtId="49" fontId="49" fillId="0" borderId="0" applyBorder="0">
      <alignment vertical="top"/>
    </xf>
    <xf numFmtId="0" fontId="50" fillId="0" borderId="0"/>
    <xf numFmtId="0" fontId="52" fillId="0" borderId="0"/>
    <xf numFmtId="0" fontId="217" fillId="0" borderId="0" applyFont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0" fillId="0" borderId="0"/>
    <xf numFmtId="0" fontId="58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0" fontId="51" fillId="0" borderId="0"/>
    <xf numFmtId="0" fontId="50" fillId="0" borderId="0"/>
    <xf numFmtId="0" fontId="58" fillId="0" borderId="0"/>
    <xf numFmtId="0" fontId="52" fillId="0" borderId="0"/>
    <xf numFmtId="0" fontId="50" fillId="0" borderId="0"/>
    <xf numFmtId="0" fontId="58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8" fillId="0" borderId="0"/>
    <xf numFmtId="0" fontId="50" fillId="0" borderId="0"/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1" fillId="0" borderId="0">
      <alignment vertical="center"/>
    </xf>
    <xf numFmtId="0" fontId="218" fillId="35" borderId="0"/>
    <xf numFmtId="0" fontId="63" fillId="96" borderId="0"/>
    <xf numFmtId="0" fontId="219" fillId="59" borderId="16" applyNumberFormat="0" applyFill="0" applyBorder="0" applyAlignment="0">
      <alignment horizontal="left"/>
    </xf>
    <xf numFmtId="0" fontId="175" fillId="59" borderId="0" applyNumberFormat="0" applyFill="0" applyBorder="0" applyAlignment="0"/>
    <xf numFmtId="0" fontId="220" fillId="55" borderId="16" applyNumberFormat="0" applyFill="0" applyBorder="0" applyAlignment="0">
      <alignment horizontal="left"/>
    </xf>
    <xf numFmtId="0" fontId="221" fillId="53" borderId="0" applyNumberFormat="0" applyFill="0" applyBorder="0" applyAlignment="0"/>
    <xf numFmtId="0" fontId="222" fillId="0" borderId="0" applyNumberFormat="0" applyFill="0" applyBorder="0" applyAlignment="0"/>
    <xf numFmtId="0" fontId="223" fillId="0" borderId="25" applyNumberFormat="0" applyFill="0" applyBorder="0" applyAlignment="0">
      <alignment horizontal="left"/>
    </xf>
    <xf numFmtId="0" fontId="224" fillId="47" borderId="46" applyNumberFormat="0" applyFill="0" applyBorder="0" applyAlignment="0">
      <alignment horizontal="centerContinuous"/>
    </xf>
    <xf numFmtId="0" fontId="225" fillId="0" borderId="0" applyNumberFormat="0" applyFill="0" applyBorder="0" applyAlignment="0"/>
    <xf numFmtId="0" fontId="225" fillId="58" borderId="26" applyNumberFormat="0" applyFill="0" applyBorder="0" applyAlignment="0"/>
    <xf numFmtId="0" fontId="226" fillId="0" borderId="25" applyNumberFormat="0" applyFill="0" applyBorder="0" applyAlignment="0"/>
    <xf numFmtId="0" fontId="225" fillId="0" borderId="0" applyNumberFormat="0" applyFill="0" applyBorder="0" applyAlignment="0"/>
    <xf numFmtId="0" fontId="64" fillId="97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8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100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1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190" fillId="7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190" fillId="76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90" fillId="8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90" fillId="8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190" fillId="8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190" fillId="9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3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4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5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90" fillId="7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90" fillId="77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90" fillId="81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10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90" fillId="8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90" fillId="8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90" fillId="9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227" fillId="7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7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7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228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227" fillId="7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228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27" fillId="8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228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27" fillId="8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27" fillId="9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227" fillId="9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228" fillId="15" borderId="0" applyNumberFormat="0" applyBorder="0" applyAlignment="0" applyProtection="0"/>
    <xf numFmtId="0" fontId="66" fillId="15" borderId="0" applyNumberFormat="0" applyBorder="0" applyAlignment="0" applyProtection="0"/>
    <xf numFmtId="0" fontId="118" fillId="0" borderId="0">
      <alignment horizontal="right"/>
    </xf>
    <xf numFmtId="211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0" fontId="191" fillId="111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3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229" fillId="115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229" fillId="118" borderId="0" applyNumberFormat="0" applyBorder="0" applyAlignment="0" applyProtection="0"/>
    <xf numFmtId="0" fontId="191" fillId="119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1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229" fillId="123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66" fillId="124" borderId="0" applyNumberFormat="0" applyBorder="0" applyAlignment="0" applyProtection="0"/>
    <xf numFmtId="0" fontId="66" fillId="124" borderId="0" applyNumberFormat="0" applyBorder="0" applyAlignment="0" applyProtection="0"/>
    <xf numFmtId="0" fontId="66" fillId="125" borderId="0" applyNumberFormat="0" applyBorder="0" applyAlignment="0" applyProtection="0"/>
    <xf numFmtId="0" fontId="66" fillId="124" borderId="0" applyNumberFormat="0" applyBorder="0" applyAlignment="0" applyProtection="0"/>
    <xf numFmtId="0" fontId="66" fillId="124" borderId="0" applyNumberFormat="0" applyBorder="0" applyAlignment="0" applyProtection="0"/>
    <xf numFmtId="0" fontId="229" fillId="126" borderId="0" applyNumberFormat="0" applyBorder="0" applyAlignment="0" applyProtection="0"/>
    <xf numFmtId="0" fontId="191" fillId="127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2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229" fillId="114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229" fillId="132" borderId="0" applyNumberFormat="0" applyBorder="0" applyAlignment="0" applyProtection="0"/>
    <xf numFmtId="0" fontId="191" fillId="122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14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229" fillId="114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229" fillId="133" borderId="0" applyNumberFormat="0" applyBorder="0" applyAlignment="0" applyProtection="0"/>
    <xf numFmtId="0" fontId="191" fillId="111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13" borderId="0" applyNumberFormat="0" applyBorder="0" applyAlignment="0" applyProtection="0"/>
    <xf numFmtId="0" fontId="229" fillId="113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229" fillId="116" borderId="0" applyNumberFormat="0" applyBorder="0" applyAlignment="0" applyProtection="0"/>
    <xf numFmtId="0" fontId="191" fillId="134" borderId="0" applyNumberFormat="0" applyBorder="0" applyAlignment="0" applyProtection="0"/>
    <xf numFmtId="0" fontId="191" fillId="121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229" fillId="135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229" fillId="138" borderId="0" applyNumberFormat="0" applyBorder="0" applyAlignment="0" applyProtection="0"/>
    <xf numFmtId="212" fontId="52" fillId="0" borderId="0" applyFont="0" applyFill="0" applyBorder="0" applyProtection="0"/>
    <xf numFmtId="213" fontId="204" fillId="0" borderId="0" applyFont="0" applyFill="0" applyBorder="0" applyAlignment="0" applyProtection="0"/>
    <xf numFmtId="214" fontId="204" fillId="0" borderId="0" applyFont="0" applyFill="0" applyBorder="0" applyAlignment="0" applyProtection="0"/>
    <xf numFmtId="0" fontId="59" fillId="0" borderId="0"/>
    <xf numFmtId="0" fontId="95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49" fontId="218" fillId="4" borderId="15">
      <alignment horizontal="left" vertical="top"/>
      <protection locked="0"/>
    </xf>
    <xf numFmtId="49" fontId="218" fillId="4" borderId="15">
      <alignment horizontal="left" vertical="top"/>
      <protection locked="0"/>
    </xf>
    <xf numFmtId="49" fontId="218" fillId="0" borderId="15">
      <alignment horizontal="left" vertical="top"/>
      <protection locked="0"/>
    </xf>
    <xf numFmtId="49" fontId="218" fillId="0" borderId="15">
      <alignment horizontal="left" vertical="top"/>
      <protection locked="0"/>
    </xf>
    <xf numFmtId="49" fontId="218" fillId="139" borderId="15">
      <alignment horizontal="left" vertical="top"/>
      <protection locked="0"/>
    </xf>
    <xf numFmtId="49" fontId="218" fillId="139" borderId="15">
      <alignment horizontal="left" vertical="top"/>
      <protection locked="0"/>
    </xf>
    <xf numFmtId="0" fontId="218" fillId="0" borderId="0">
      <alignment horizontal="left" vertical="top" wrapText="1"/>
    </xf>
    <xf numFmtId="0" fontId="231" fillId="0" borderId="41">
      <alignment horizontal="left" vertical="top" wrapText="1"/>
    </xf>
    <xf numFmtId="49" fontId="59" fillId="0" borderId="0">
      <alignment horizontal="left" vertical="top" wrapText="1"/>
      <protection locked="0"/>
    </xf>
    <xf numFmtId="0" fontId="232" fillId="0" borderId="0">
      <alignment horizontal="left" vertical="top" wrapText="1"/>
    </xf>
    <xf numFmtId="49" fontId="59" fillId="0" borderId="15">
      <alignment horizontal="center" vertical="top" wrapText="1"/>
      <protection locked="0"/>
    </xf>
    <xf numFmtId="49" fontId="59" fillId="0" borderId="15">
      <alignment horizontal="center" vertical="top" wrapText="1"/>
      <protection locked="0"/>
    </xf>
    <xf numFmtId="49" fontId="218" fillId="0" borderId="0">
      <alignment horizontal="right" vertical="top"/>
      <protection locked="0"/>
    </xf>
    <xf numFmtId="49" fontId="218" fillId="4" borderId="15">
      <alignment horizontal="right" vertical="top"/>
      <protection locked="0"/>
    </xf>
    <xf numFmtId="49" fontId="218" fillId="4" borderId="15">
      <alignment horizontal="right" vertical="top"/>
      <protection locked="0"/>
    </xf>
    <xf numFmtId="0" fontId="218" fillId="4" borderId="15">
      <alignment horizontal="right" vertical="top"/>
      <protection locked="0"/>
    </xf>
    <xf numFmtId="0" fontId="218" fillId="4" borderId="15">
      <alignment horizontal="right" vertical="top"/>
      <protection locked="0"/>
    </xf>
    <xf numFmtId="49" fontId="218" fillId="0" borderId="15">
      <alignment horizontal="right" vertical="top"/>
      <protection locked="0"/>
    </xf>
    <xf numFmtId="49" fontId="218" fillId="0" borderId="15">
      <alignment horizontal="right" vertical="top"/>
      <protection locked="0"/>
    </xf>
    <xf numFmtId="0" fontId="218" fillId="0" borderId="15">
      <alignment horizontal="right" vertical="top"/>
      <protection locked="0"/>
    </xf>
    <xf numFmtId="0" fontId="218" fillId="0" borderId="15">
      <alignment horizontal="right" vertical="top"/>
      <protection locked="0"/>
    </xf>
    <xf numFmtId="49" fontId="218" fillId="139" borderId="15">
      <alignment horizontal="right" vertical="top"/>
      <protection locked="0"/>
    </xf>
    <xf numFmtId="49" fontId="218" fillId="139" borderId="15">
      <alignment horizontal="right" vertical="top"/>
      <protection locked="0"/>
    </xf>
    <xf numFmtId="0" fontId="218" fillId="139" borderId="15">
      <alignment horizontal="right" vertical="top"/>
      <protection locked="0"/>
    </xf>
    <xf numFmtId="0" fontId="218" fillId="139" borderId="15">
      <alignment horizontal="right" vertical="top"/>
      <protection locked="0"/>
    </xf>
    <xf numFmtId="49" fontId="59" fillId="0" borderId="0">
      <alignment horizontal="right" vertical="top" wrapText="1"/>
      <protection locked="0"/>
    </xf>
    <xf numFmtId="0" fontId="232" fillId="0" borderId="0">
      <alignment horizontal="right" vertical="top" wrapText="1"/>
    </xf>
    <xf numFmtId="49" fontId="59" fillId="0" borderId="0">
      <alignment horizontal="center" vertical="top" wrapText="1"/>
      <protection locked="0"/>
    </xf>
    <xf numFmtId="0" fontId="231" fillId="0" borderId="41">
      <alignment horizontal="center" vertical="top" wrapText="1"/>
    </xf>
    <xf numFmtId="49" fontId="218" fillId="0" borderId="15">
      <alignment horizontal="center" vertical="top" wrapText="1"/>
      <protection locked="0"/>
    </xf>
    <xf numFmtId="49" fontId="218" fillId="0" borderId="15">
      <alignment horizontal="center" vertical="top" wrapText="1"/>
      <protection locked="0"/>
    </xf>
    <xf numFmtId="0" fontId="218" fillId="0" borderId="15">
      <alignment horizontal="center" vertical="top" wrapText="1"/>
      <protection locked="0"/>
    </xf>
    <xf numFmtId="0" fontId="218" fillId="0" borderId="15">
      <alignment horizontal="center" vertical="top" wrapText="1"/>
      <protection locked="0"/>
    </xf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23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215" fontId="235" fillId="0" borderId="0" applyFont="0" applyFill="0" applyBorder="0" applyAlignment="0" applyProtection="0"/>
    <xf numFmtId="0" fontId="236" fillId="0" borderId="0"/>
    <xf numFmtId="216" fontId="128" fillId="0" borderId="0" applyFill="0" applyBorder="0" applyAlignment="0"/>
    <xf numFmtId="217" fontId="128" fillId="0" borderId="0" applyFill="0" applyBorder="0" applyAlignment="0"/>
    <xf numFmtId="218" fontId="128" fillId="0" borderId="0" applyFill="0" applyBorder="0" applyAlignment="0"/>
    <xf numFmtId="219" fontId="128" fillId="0" borderId="0" applyFill="0" applyBorder="0" applyAlignment="0"/>
    <xf numFmtId="220" fontId="128" fillId="0" borderId="0" applyFill="0" applyBorder="0" applyAlignment="0"/>
    <xf numFmtId="216" fontId="128" fillId="0" borderId="0" applyFill="0" applyBorder="0" applyAlignment="0"/>
    <xf numFmtId="221" fontId="128" fillId="0" borderId="0" applyFill="0" applyBorder="0" applyAlignment="0"/>
    <xf numFmtId="217" fontId="128" fillId="0" borderId="0" applyFill="0" applyBorder="0" applyAlignment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52" fillId="140" borderId="0" applyNumberFormat="0" applyFont="0" applyBorder="0" applyAlignment="0"/>
    <xf numFmtId="0" fontId="237" fillId="0" borderId="26" applyNumberFormat="0" applyFont="0" applyFill="0" applyProtection="0">
      <alignment horizontal="centerContinuous" vertical="center"/>
    </xf>
    <xf numFmtId="0" fontId="42" fillId="33" borderId="0" applyNumberFormat="0" applyFont="0" applyBorder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237" fillId="0" borderId="0" applyNumberFormat="0" applyFill="0" applyBorder="0" applyProtection="0">
      <alignment horizontal="center" vertical="center"/>
    </xf>
    <xf numFmtId="216" fontId="95" fillId="0" borderId="0" applyFont="0" applyFill="0" applyBorder="0" applyAlignment="0" applyProtection="0"/>
    <xf numFmtId="0" fontId="23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222" fontId="58" fillId="0" borderId="0" applyFill="0" applyBorder="0" applyAlignment="0" applyProtection="0"/>
    <xf numFmtId="217" fontId="95" fillId="0" borderId="0" applyFont="0" applyFill="0" applyBorder="0" applyAlignment="0" applyProtection="0"/>
    <xf numFmtId="223" fontId="217" fillId="0" borderId="0" applyFont="0" applyFill="0" applyBorder="0" applyAlignment="0" applyProtection="0"/>
    <xf numFmtId="0" fontId="59" fillId="0" borderId="0"/>
    <xf numFmtId="0" fontId="59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128" fillId="0" borderId="0" applyFill="0" applyBorder="0" applyAlignment="0"/>
    <xf numFmtId="0" fontId="200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239" fillId="0" borderId="0" applyNumberFormat="0" applyFill="0" applyBorder="0" applyAlignment="0" applyProtection="0"/>
    <xf numFmtId="224" fontId="217" fillId="0" borderId="0" applyFont="0" applyFill="0" applyBorder="0" applyAlignment="0" applyProtection="0"/>
    <xf numFmtId="0" fontId="240" fillId="0" borderId="0" applyFill="0" applyBorder="0" applyAlignment="0" applyProtection="0"/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0" fontId="241" fillId="142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4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6" borderId="0" applyNumberFormat="0" applyBorder="0" applyAlignment="0" applyProtection="0"/>
    <xf numFmtId="216" fontId="242" fillId="0" borderId="0" applyFill="0" applyBorder="0" applyAlignment="0"/>
    <xf numFmtId="217" fontId="242" fillId="0" borderId="0" applyFill="0" applyBorder="0" applyAlignment="0"/>
    <xf numFmtId="216" fontId="242" fillId="0" borderId="0" applyFill="0" applyBorder="0" applyAlignment="0"/>
    <xf numFmtId="221" fontId="242" fillId="0" borderId="0" applyFill="0" applyBorder="0" applyAlignment="0"/>
    <xf numFmtId="217" fontId="242" fillId="0" borderId="0" applyFill="0" applyBorder="0" applyAlignment="0"/>
    <xf numFmtId="173" fontId="42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207" fillId="0" borderId="0" applyFont="0" applyFill="0" applyBorder="0" applyAlignment="0" applyProtection="0"/>
    <xf numFmtId="37" fontId="52" fillId="0" borderId="0"/>
    <xf numFmtId="0" fontId="58" fillId="0" borderId="0"/>
    <xf numFmtId="0" fontId="64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25" fontId="52" fillId="0" borderId="0" applyFont="0" applyFill="0" applyBorder="0" applyAlignment="0" applyProtection="0"/>
    <xf numFmtId="226" fontId="52" fillId="0" borderId="0" applyFont="0" applyFill="0" applyBorder="0" applyAlignment="0" applyProtection="0"/>
    <xf numFmtId="15" fontId="52" fillId="0" borderId="0">
      <alignment vertical="center"/>
    </xf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191" fillId="129" borderId="0" applyNumberFormat="0" applyBorder="0" applyAlignment="0" applyProtection="0"/>
    <xf numFmtId="43" fontId="243" fillId="0" borderId="0" applyNumberFormat="0" applyFill="0" applyBorder="0" applyAlignment="0" applyProtection="0">
      <alignment horizontal="center"/>
    </xf>
    <xf numFmtId="43" fontId="243" fillId="0" borderId="0" applyNumberFormat="0" applyFill="0" applyBorder="0" applyAlignment="0" applyProtection="0">
      <alignment horizontal="center"/>
    </xf>
    <xf numFmtId="0" fontId="244" fillId="0" borderId="45" applyNumberFormat="0" applyAlignment="0" applyProtection="0">
      <alignment horizontal="left" vertical="center"/>
    </xf>
    <xf numFmtId="0" fontId="244" fillId="0" borderId="16">
      <alignment horizontal="left" vertical="center"/>
    </xf>
    <xf numFmtId="0" fontId="168" fillId="0" borderId="5" applyNumberFormat="0" applyFill="0" applyAlignment="0" applyProtection="0"/>
    <xf numFmtId="0" fontId="101" fillId="0" borderId="0" applyNumberFormat="0" applyFill="0" applyBorder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50" fillId="0" borderId="0">
      <alignment horizontal="center"/>
    </xf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245" fillId="0" borderId="47" applyNumberFormat="0" applyFill="0" applyBorder="0" applyAlignment="0" applyProtection="0">
      <alignment horizontal="left"/>
    </xf>
    <xf numFmtId="227" fontId="246" fillId="65" borderId="0" applyNumberFormat="0" applyBorder="0" applyAlignment="0" applyProtection="0">
      <protection locked="0"/>
    </xf>
    <xf numFmtId="0" fontId="247" fillId="0" borderId="0">
      <alignment horizontal="left" vertical="center" wrapText="1"/>
    </xf>
    <xf numFmtId="0" fontId="248" fillId="0" borderId="0">
      <alignment horizontal="left" vertical="center" wrapText="1" indent="1"/>
    </xf>
    <xf numFmtId="0" fontId="248" fillId="0" borderId="0">
      <alignment horizontal="left" vertical="center" wrapText="1" indent="3"/>
    </xf>
    <xf numFmtId="0" fontId="111" fillId="101" borderId="2" applyNumberFormat="0" applyAlignment="0" applyProtection="0"/>
    <xf numFmtId="0" fontId="111" fillId="101" borderId="2" applyNumberFormat="0" applyAlignment="0" applyProtection="0"/>
    <xf numFmtId="0" fontId="111" fillId="101" borderId="2" applyNumberFormat="0" applyAlignment="0" applyProtection="0"/>
    <xf numFmtId="0" fontId="111" fillId="101" borderId="2" applyNumberFormat="0" applyAlignment="0" applyProtection="0"/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228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216" fontId="249" fillId="0" borderId="0" applyFill="0" applyBorder="0" applyAlignment="0"/>
    <xf numFmtId="217" fontId="249" fillId="0" borderId="0" applyFill="0" applyBorder="0" applyAlignment="0"/>
    <xf numFmtId="216" fontId="249" fillId="0" borderId="0" applyFill="0" applyBorder="0" applyAlignment="0"/>
    <xf numFmtId="221" fontId="249" fillId="0" borderId="0" applyFill="0" applyBorder="0" applyAlignment="0"/>
    <xf numFmtId="217" fontId="249" fillId="0" borderId="0" applyFill="0" applyBorder="0" applyAlignment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59" fillId="0" borderId="0"/>
    <xf numFmtId="230" fontId="58" fillId="0" borderId="0" applyFill="0" applyBorder="0" applyAlignment="0" applyProtection="0"/>
    <xf numFmtId="231" fontId="58" fillId="0" borderId="0" applyFill="0" applyBorder="0" applyAlignment="0" applyProtection="0"/>
    <xf numFmtId="20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32" fontId="58" fillId="0" borderId="0" applyFill="0" applyBorder="0" applyAlignment="0" applyProtection="0"/>
    <xf numFmtId="233" fontId="58" fillId="0" borderId="0" applyFill="0" applyBorder="0" applyAlignment="0" applyProtection="0"/>
    <xf numFmtId="234" fontId="52" fillId="0" borderId="0" applyFont="0" applyFill="0" applyBorder="0" applyAlignment="0" applyProtection="0"/>
    <xf numFmtId="235" fontId="52" fillId="0" borderId="0" applyFont="0" applyFill="0" applyBorder="0" applyAlignment="0" applyProtection="0"/>
    <xf numFmtId="236" fontId="217" fillId="0" borderId="0" applyFont="0" applyFill="0" applyBorder="0" applyAlignment="0" applyProtection="0"/>
    <xf numFmtId="237" fontId="217" fillId="0" borderId="0" applyFont="0" applyFill="0" applyBorder="0" applyAlignment="0" applyProtection="0"/>
    <xf numFmtId="224" fontId="250" fillId="0" borderId="0" applyFont="0" applyFill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251" fillId="135" borderId="0" applyNumberFormat="0" applyBorder="0" applyAlignment="0" applyProtection="0"/>
    <xf numFmtId="37" fontId="252" fillId="0" borderId="0"/>
    <xf numFmtId="0" fontId="218" fillId="0" borderId="17"/>
    <xf numFmtId="0" fontId="63" fillId="0" borderId="48"/>
    <xf numFmtId="238" fontId="52" fillId="0" borderId="0" applyFont="0"/>
    <xf numFmtId="238" fontId="52" fillId="0" borderId="0" applyFont="0"/>
    <xf numFmtId="0" fontId="64" fillId="0" borderId="0"/>
    <xf numFmtId="0" fontId="64" fillId="0" borderId="0"/>
    <xf numFmtId="0" fontId="64" fillId="0" borderId="0"/>
    <xf numFmtId="0" fontId="53" fillId="148" borderId="0"/>
    <xf numFmtId="0" fontId="52" fillId="0" borderId="0"/>
    <xf numFmtId="0" fontId="53" fillId="148" borderId="0"/>
    <xf numFmtId="0" fontId="59" fillId="0" borderId="0"/>
    <xf numFmtId="0" fontId="253" fillId="0" borderId="0"/>
    <xf numFmtId="0" fontId="59" fillId="0" borderId="0"/>
    <xf numFmtId="0" fontId="254" fillId="149" borderId="12" applyNumberFormat="0" applyAlignment="0" applyProtection="0"/>
    <xf numFmtId="0" fontId="53" fillId="134" borderId="49" applyNumberFormat="0" applyFont="0" applyAlignment="0" applyProtection="0"/>
    <xf numFmtId="0" fontId="254" fillId="149" borderId="12" applyNumberForma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3" fillId="134" borderId="49" applyNumberFormat="0" applyFont="0" applyAlignment="0" applyProtection="0"/>
    <xf numFmtId="0" fontId="254" fillId="149" borderId="12" applyNumberFormat="0" applyAlignment="0" applyProtection="0"/>
    <xf numFmtId="0" fontId="58" fillId="149" borderId="12" applyNumberFormat="0" applyAlignment="0" applyProtection="0"/>
    <xf numFmtId="0" fontId="254" fillId="149" borderId="12" applyNumberFormat="0" applyAlignment="0" applyProtection="0"/>
    <xf numFmtId="0" fontId="254" fillId="149" borderId="12" applyNumberFormat="0" applyAlignment="0" applyProtection="0"/>
    <xf numFmtId="0" fontId="49" fillId="29" borderId="12" applyNumberFormat="0" applyFont="0" applyAlignment="0" applyProtection="0"/>
    <xf numFmtId="0" fontId="53" fillId="134" borderId="49" applyNumberFormat="0" applyFon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40" fontId="128" fillId="150" borderId="0">
      <alignment horizontal="right"/>
    </xf>
    <xf numFmtId="0" fontId="255" fillId="151" borderId="0">
      <alignment horizontal="center"/>
    </xf>
    <xf numFmtId="0" fontId="256" fillId="152" borderId="0"/>
    <xf numFmtId="0" fontId="257" fillId="150" borderId="0" applyBorder="0">
      <alignment horizontal="centerContinuous"/>
    </xf>
    <xf numFmtId="0" fontId="258" fillId="152" borderId="0" applyBorder="0">
      <alignment horizontal="centerContinuous"/>
    </xf>
    <xf numFmtId="0" fontId="244" fillId="0" borderId="0" applyNumberFormat="0" applyFill="0" applyBorder="0" applyAlignment="0" applyProtection="0"/>
    <xf numFmtId="239" fontId="52" fillId="0" borderId="0" applyFont="0" applyFill="0" applyBorder="0" applyAlignment="0" applyProtection="0"/>
    <xf numFmtId="240" fontId="52" fillId="0" borderId="0" applyFont="0" applyFill="0" applyBorder="0" applyAlignment="0" applyProtection="0"/>
    <xf numFmtId="9" fontId="204" fillId="0" borderId="0" applyFont="0" applyFill="0" applyBorder="0" applyAlignment="0" applyProtection="0"/>
    <xf numFmtId="220" fontId="95" fillId="0" borderId="0" applyFont="0" applyFill="0" applyBorder="0" applyAlignment="0" applyProtection="0"/>
    <xf numFmtId="241" fontId="95" fillId="0" borderId="0" applyFont="0" applyFill="0" applyBorder="0" applyAlignment="0" applyProtection="0"/>
    <xf numFmtId="174" fontId="20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216" fontId="133" fillId="0" borderId="0" applyFill="0" applyBorder="0" applyAlignment="0"/>
    <xf numFmtId="217" fontId="133" fillId="0" borderId="0" applyFill="0" applyBorder="0" applyAlignment="0"/>
    <xf numFmtId="216" fontId="133" fillId="0" borderId="0" applyFill="0" applyBorder="0" applyAlignment="0"/>
    <xf numFmtId="221" fontId="133" fillId="0" borderId="0" applyFill="0" applyBorder="0" applyAlignment="0"/>
    <xf numFmtId="217" fontId="133" fillId="0" borderId="0" applyFill="0" applyBorder="0" applyAlignment="0"/>
    <xf numFmtId="0" fontId="259" fillId="0" borderId="0" applyNumberFormat="0" applyFill="0" applyBorder="0" applyAlignment="0" applyProtection="0">
      <alignment horizontal="left"/>
      <protection locked="0"/>
    </xf>
    <xf numFmtId="0" fontId="260" fillId="150" borderId="0">
      <alignment horizontal="center" vertical="top"/>
    </xf>
    <xf numFmtId="0" fontId="261" fillId="150" borderId="0">
      <alignment horizontal="left" vertical="top"/>
    </xf>
    <xf numFmtId="0" fontId="262" fillId="150" borderId="0">
      <alignment horizontal="left" vertical="top"/>
    </xf>
    <xf numFmtId="0" fontId="263" fillId="6" borderId="0">
      <alignment horizontal="center" vertical="center"/>
    </xf>
    <xf numFmtId="0" fontId="264" fillId="150" borderId="0">
      <alignment horizontal="center" vertical="top"/>
    </xf>
    <xf numFmtId="0" fontId="265" fillId="150" borderId="0">
      <alignment horizontal="left" vertical="top"/>
    </xf>
    <xf numFmtId="0" fontId="266" fillId="150" borderId="0">
      <alignment horizontal="left" vertical="center"/>
    </xf>
    <xf numFmtId="0" fontId="266" fillId="150" borderId="0">
      <alignment horizontal="right" vertical="center"/>
    </xf>
    <xf numFmtId="0" fontId="266" fillId="150" borderId="0">
      <alignment horizontal="center" vertical="center"/>
    </xf>
    <xf numFmtId="0" fontId="267" fillId="150" borderId="0">
      <alignment horizontal="right" vertical="top"/>
    </xf>
    <xf numFmtId="0" fontId="267" fillId="150" borderId="0">
      <alignment horizontal="right" vertical="top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0" fontId="268" fillId="34" borderId="51" applyNumberFormat="0" applyProtection="0">
      <alignment horizontal="center" vertical="center" wrapText="1"/>
    </xf>
    <xf numFmtId="4" fontId="185" fillId="14" borderId="49" applyNumberFormat="0" applyProtection="0">
      <alignment horizontal="left" vertical="center" indent="1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0" fontId="52" fillId="34" borderId="5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269" fillId="52" borderId="51" applyNumberFormat="0" applyProtection="0">
      <alignment horizontal="left" vertical="center" wrapText="1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269" fillId="54" borderId="51" applyNumberFormat="0" applyProtection="0">
      <alignment horizontal="left" vertical="center" wrapText="1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52" fillId="159" borderId="51" applyNumberFormat="0" applyProtection="0">
      <alignment horizontal="left" vertical="center" wrapText="1" indent="2"/>
    </xf>
    <xf numFmtId="0" fontId="52" fillId="156" borderId="50" applyNumberFormat="0" applyProtection="0">
      <alignment horizontal="left" vertical="center" indent="1"/>
    </xf>
    <xf numFmtId="0" fontId="270" fillId="54" borderId="51" applyNumberFormat="0" applyProtection="0">
      <alignment horizontal="center" vertical="center" wrapTex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2" fillId="156" borderId="50" applyNumberFormat="0" applyProtection="0">
      <alignment horizontal="left" vertical="top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52" fillId="161" borderId="51" applyNumberFormat="0" applyProtection="0">
      <alignment horizontal="left" vertical="center" wrapText="1" indent="4"/>
    </xf>
    <xf numFmtId="0" fontId="52" fillId="157" borderId="50" applyNumberFormat="0" applyProtection="0">
      <alignment horizontal="left" vertical="center" indent="1"/>
    </xf>
    <xf numFmtId="0" fontId="270" fillId="55" borderId="51" applyNumberFormat="0" applyProtection="0">
      <alignment horizontal="center" vertical="center" wrapTex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2" fillId="157" borderId="50" applyNumberFormat="0" applyProtection="0">
      <alignment horizontal="left" vertical="top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52" fillId="162" borderId="51" applyNumberFormat="0" applyProtection="0">
      <alignment horizontal="left" vertical="center" wrapText="1" indent="6"/>
    </xf>
    <xf numFmtId="0" fontId="185" fillId="8" borderId="49" applyNumberFormat="0" applyProtection="0">
      <alignment horizontal="left" vertical="center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2" fillId="8" borderId="50" applyNumberFormat="0" applyProtection="0">
      <alignment horizontal="left" vertical="top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52" fillId="0" borderId="51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2" fillId="158" borderId="50" applyNumberFormat="0" applyProtection="0">
      <alignment horizontal="left" vertical="top" indent="1"/>
    </xf>
    <xf numFmtId="0" fontId="52" fillId="150" borderId="15" applyNumberFormat="0">
      <protection locked="0"/>
    </xf>
    <xf numFmtId="0" fontId="52" fillId="150" borderId="15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2" fillId="150" borderId="15" applyNumberFormat="0">
      <protection locked="0"/>
    </xf>
    <xf numFmtId="0" fontId="271" fillId="156" borderId="53" applyBorder="0"/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0" fontId="52" fillId="34" borderId="54" applyNumberFormat="0" applyProtection="0">
      <alignment horizontal="left" vertical="center" wrapText="1"/>
    </xf>
    <xf numFmtId="4" fontId="185" fillId="14" borderId="49" applyNumberFormat="0" applyProtection="0">
      <alignment horizontal="left" vertical="center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0" fillId="7" borderId="51" applyNumberFormat="0" applyProtection="0">
      <alignment horizontal="center" vertical="center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0" fontId="273" fillId="0" borderId="0" applyNumberFormat="0" applyProtection="0"/>
    <xf numFmtId="0" fontId="185" fillId="164" borderId="15"/>
    <xf numFmtId="0" fontId="185" fillId="164" borderId="15"/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0" fontId="274" fillId="0" borderId="44"/>
    <xf numFmtId="0" fontId="218" fillId="0" borderId="0" applyNumberFormat="0" applyFill="0" applyBorder="0" applyAlignment="0" applyProtection="0"/>
    <xf numFmtId="0" fontId="235" fillId="0" borderId="0" applyFill="0" applyBorder="0" applyAlignment="0" applyProtection="0"/>
    <xf numFmtId="0" fontId="118" fillId="0" borderId="0" applyNumberFormat="0" applyFill="0" applyBorder="0" applyAlignment="0" applyProtection="0">
      <alignment horizontal="center"/>
    </xf>
    <xf numFmtId="0" fontId="52" fillId="0" borderId="0"/>
    <xf numFmtId="0" fontId="105" fillId="0" borderId="0"/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242" fontId="64" fillId="0" borderId="0"/>
    <xf numFmtId="49" fontId="128" fillId="0" borderId="0" applyFill="0" applyBorder="0" applyAlignment="0"/>
    <xf numFmtId="243" fontId="128" fillId="0" borderId="0" applyFill="0" applyBorder="0" applyAlignment="0"/>
    <xf numFmtId="244" fontId="128" fillId="0" borderId="0" applyFill="0" applyBorder="0" applyAlignment="0"/>
    <xf numFmtId="0" fontId="72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18" fillId="0" borderId="41">
      <alignment horizontal="left" vertical="top"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65" borderId="33" applyNumberFormat="0">
      <alignment horizontal="center" vertical="center"/>
    </xf>
    <xf numFmtId="0" fontId="147" fillId="0" borderId="0" applyNumberFormat="0" applyFill="0" applyBorder="0" applyAlignment="0" applyProtection="0"/>
    <xf numFmtId="0" fontId="177" fillId="0" borderId="8" applyNumberFormat="0" applyFill="0" applyAlignment="0" applyProtection="0"/>
    <xf numFmtId="0" fontId="77" fillId="0" borderId="35" applyNumberFormat="0" applyFont="0" applyFill="0" applyAlignment="0" applyProtection="0"/>
    <xf numFmtId="0" fontId="177" fillId="0" borderId="8" applyNumberFormat="0" applyFill="0" applyAlignment="0" applyProtection="0"/>
    <xf numFmtId="245" fontId="52" fillId="0" borderId="0" applyFont="0" applyFill="0" applyBorder="0" applyAlignment="0" applyProtection="0"/>
    <xf numFmtId="246" fontId="52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47" fontId="235" fillId="0" borderId="0" applyFont="0" applyFill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09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227" fillId="7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7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228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27" fillId="75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2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6" fillId="12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228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27" fillId="79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228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65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27" fillId="8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27" fillId="8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227" fillId="91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228" fillId="19" borderId="0" applyNumberFormat="0" applyBorder="0" applyAlignment="0" applyProtection="0"/>
    <xf numFmtId="0" fontId="66" fillId="19" borderId="0" applyNumberFormat="0" applyBorder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11" fillId="101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11" fillId="101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11" fillId="7" borderId="2" applyNumberFormat="0" applyAlignment="0" applyProtection="0"/>
    <xf numFmtId="0" fontId="275" fillId="7" borderId="2" applyNumberFormat="0" applyAlignment="0" applyProtection="0"/>
    <xf numFmtId="0" fontId="52" fillId="32" borderId="0" applyNumberFormat="0" applyFont="0" applyBorder="0" applyAlignment="0">
      <protection locked="0"/>
    </xf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6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276" fillId="21" borderId="3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10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06" borderId="4" applyNumberFormat="0" applyAlignment="0" applyProtection="0"/>
    <xf numFmtId="0" fontId="120" fillId="10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06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277" fillId="22" borderId="4" applyNumberFormat="0" applyAlignment="0" applyProtection="0"/>
    <xf numFmtId="0" fontId="120" fillId="22" borderId="4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6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278" fillId="21" borderId="1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10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06" borderId="2" applyNumberFormat="0" applyAlignment="0" applyProtection="0"/>
    <xf numFmtId="0" fontId="73" fillId="10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06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279" fillId="22" borderId="2" applyNumberFormat="0" applyAlignment="0" applyProtection="0"/>
    <xf numFmtId="0" fontId="73" fillId="22" borderId="2" applyNumberFormat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166" fontId="59" fillId="0" borderId="0" applyFont="0" applyFill="0" applyBorder="0" applyAlignment="0" applyProtection="0"/>
    <xf numFmtId="248" fontId="58" fillId="0" borderId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04" fontId="52" fillId="0" borderId="0" applyFont="0" applyFill="0" applyBorder="0" applyAlignment="0" applyProtection="0"/>
    <xf numFmtId="166" fontId="59" fillId="0" borderId="0" applyFont="0" applyFill="0" applyBorder="0" applyAlignment="0" applyProtection="0"/>
    <xf numFmtId="249" fontId="58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248" fontId="58" fillId="0" borderId="0" applyFill="0" applyBorder="0" applyAlignment="0" applyProtection="0"/>
    <xf numFmtId="166" fontId="64" fillId="0" borderId="0" applyFont="0" applyFill="0" applyBorder="0" applyAlignment="0" applyProtection="0"/>
    <xf numFmtId="166" fontId="280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52" fillId="0" borderId="0"/>
    <xf numFmtId="0" fontId="52" fillId="0" borderId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281" fillId="0" borderId="5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282" fillId="0" borderId="39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202" fontId="173" fillId="0" borderId="0" applyProtection="0">
      <alignment horizontal="center"/>
    </xf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283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284" fillId="0" borderId="18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285" fillId="0" borderId="5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286" fillId="0" borderId="19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02" fontId="173" fillId="0" borderId="0" applyProtection="0">
      <alignment horizontal="center"/>
    </xf>
    <xf numFmtId="202" fontId="173" fillId="0" borderId="0" applyProtection="0">
      <alignment horizontal="center"/>
    </xf>
    <xf numFmtId="202" fontId="173" fillId="0" borderId="0" applyProtection="0">
      <alignment horizontal="center"/>
    </xf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57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287" fillId="0" borderId="40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3" fontId="78" fillId="0" borderId="15" applyBorder="0">
      <alignment vertical="center"/>
    </xf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24" borderId="10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79" fillId="141" borderId="10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8" fillId="23" borderId="9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179" fillId="141" borderId="10" applyNumberFormat="0" applyAlignment="0" applyProtection="0"/>
    <xf numFmtId="0" fontId="74" fillId="24" borderId="10" applyNumberFormat="0" applyAlignment="0" applyProtection="0"/>
    <xf numFmtId="0" fontId="74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179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59" fillId="0" borderId="0">
      <alignment wrapText="1"/>
    </xf>
    <xf numFmtId="0" fontId="175" fillId="0" borderId="0">
      <alignment horizontal="center" vertical="top" wrapText="1"/>
    </xf>
    <xf numFmtId="0" fontId="180" fillId="0" borderId="0">
      <alignment horizontal="centerContinuous" vertical="center" wrapText="1"/>
    </xf>
    <xf numFmtId="0" fontId="180" fillId="0" borderId="0">
      <alignment horizontal="center" vertical="center"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171" fontId="181" fillId="32" borderId="15">
      <alignment wrapTex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0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164" fontId="18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3" fillId="147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0" fillId="25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5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183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49" fontId="155" fillId="0" borderId="15">
      <alignment horizontal="right" vertical="top" wrapText="1"/>
    </xf>
    <xf numFmtId="172" fontId="184" fillId="0" borderId="0">
      <alignment horizontal="right" vertical="top" wrapText="1"/>
    </xf>
    <xf numFmtId="0" fontId="44" fillId="0" borderId="0"/>
    <xf numFmtId="0" fontId="1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0" fontId="83" fillId="0" borderId="0"/>
    <xf numFmtId="49" fontId="49" fillId="0" borderId="0" applyBorder="0">
      <alignment vertical="top"/>
    </xf>
    <xf numFmtId="0" fontId="1" fillId="0" borderId="0"/>
    <xf numFmtId="0" fontId="44" fillId="0" borderId="0"/>
    <xf numFmtId="0" fontId="52" fillId="0" borderId="0"/>
    <xf numFmtId="0" fontId="1" fillId="0" borderId="0"/>
    <xf numFmtId="0" fontId="291" fillId="0" borderId="0"/>
    <xf numFmtId="49" fontId="49" fillId="0" borderId="0" applyBorder="0">
      <alignment vertical="top"/>
    </xf>
    <xf numFmtId="0" fontId="52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64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49" fontId="49" fillId="0" borderId="0" applyBorder="0">
      <alignment vertical="top"/>
    </xf>
    <xf numFmtId="0" fontId="59" fillId="0" borderId="0"/>
    <xf numFmtId="0" fontId="1" fillId="0" borderId="0"/>
    <xf numFmtId="0" fontId="186" fillId="0" borderId="0"/>
    <xf numFmtId="0" fontId="186" fillId="0" borderId="0"/>
    <xf numFmtId="0" fontId="1" fillId="0" borderId="0"/>
    <xf numFmtId="0" fontId="1" fillId="0" borderId="0"/>
    <xf numFmtId="0" fontId="64" fillId="0" borderId="0"/>
    <xf numFmtId="0" fontId="52" fillId="0" borderId="0"/>
    <xf numFmtId="0" fontId="59" fillId="0" borderId="0"/>
    <xf numFmtId="0" fontId="64" fillId="0" borderId="0"/>
    <xf numFmtId="0" fontId="53" fillId="0" borderId="0">
      <alignment horizontal="left"/>
    </xf>
    <xf numFmtId="0" fontId="59" fillId="0" borderId="0"/>
    <xf numFmtId="0" fontId="53" fillId="0" borderId="0">
      <alignment horizontal="left"/>
    </xf>
    <xf numFmtId="0" fontId="1" fillId="0" borderId="0"/>
    <xf numFmtId="0" fontId="52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0" fontId="59" fillId="0" borderId="0"/>
    <xf numFmtId="0" fontId="64" fillId="0" borderId="0"/>
    <xf numFmtId="0" fontId="52" fillId="0" borderId="0"/>
    <xf numFmtId="0" fontId="208" fillId="0" borderId="0"/>
    <xf numFmtId="0" fontId="292" fillId="0" borderId="0"/>
    <xf numFmtId="0" fontId="208" fillId="0" borderId="0"/>
    <xf numFmtId="0" fontId="59" fillId="0" borderId="0"/>
    <xf numFmtId="0" fontId="64" fillId="0" borderId="0"/>
    <xf numFmtId="0" fontId="52" fillId="0" borderId="0"/>
    <xf numFmtId="0" fontId="58" fillId="0" borderId="0"/>
    <xf numFmtId="0" fontId="59" fillId="0" borderId="0"/>
    <xf numFmtId="0" fontId="64" fillId="0" borderId="0"/>
    <xf numFmtId="0" fontId="185" fillId="0" borderId="0"/>
    <xf numFmtId="0" fontId="59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52" fillId="0" borderId="0"/>
    <xf numFmtId="0" fontId="188" fillId="50" borderId="0" applyNumberFormat="0" applyBorder="0" applyAlignment="0">
      <alignment horizontal="left" vertical="center"/>
    </xf>
    <xf numFmtId="0" fontId="1" fillId="0" borderId="0"/>
    <xf numFmtId="0" fontId="64" fillId="0" borderId="0"/>
    <xf numFmtId="0" fontId="59" fillId="0" borderId="0"/>
    <xf numFmtId="0" fontId="1" fillId="0" borderId="0"/>
    <xf numFmtId="0" fontId="64" fillId="0" borderId="0"/>
    <xf numFmtId="0" fontId="189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59" fillId="0" borderId="0"/>
    <xf numFmtId="0" fontId="1" fillId="0" borderId="0"/>
    <xf numFmtId="0" fontId="52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186" fillId="0" borderId="0"/>
    <xf numFmtId="0" fontId="1" fillId="0" borderId="0"/>
    <xf numFmtId="0" fontId="293" fillId="0" borderId="0"/>
    <xf numFmtId="0" fontId="1" fillId="0" borderId="0"/>
    <xf numFmtId="0" fontId="186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2" fillId="0" borderId="0"/>
    <xf numFmtId="0" fontId="189" fillId="0" borderId="0"/>
    <xf numFmtId="0" fontId="59" fillId="0" borderId="0"/>
    <xf numFmtId="0" fontId="189" fillId="0" borderId="0"/>
    <xf numFmtId="0" fontId="189" fillId="0" borderId="0"/>
    <xf numFmtId="0" fontId="1" fillId="0" borderId="0"/>
    <xf numFmtId="0" fontId="52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83" fillId="0" borderId="0"/>
    <xf numFmtId="0" fontId="64" fillId="0" borderId="0"/>
    <xf numFmtId="0" fontId="188" fillId="50" borderId="0" applyNumberFormat="0" applyBorder="0" applyAlignment="0">
      <alignment horizontal="left" vertical="center"/>
    </xf>
    <xf numFmtId="0" fontId="1" fillId="0" borderId="0"/>
    <xf numFmtId="0" fontId="52" fillId="0" borderId="0"/>
    <xf numFmtId="0" fontId="59" fillId="0" borderId="0"/>
    <xf numFmtId="0" fontId="1" fillId="0" borderId="0"/>
    <xf numFmtId="0" fontId="83" fillId="0" borderId="0"/>
    <xf numFmtId="0" fontId="59" fillId="0" borderId="0"/>
    <xf numFmtId="0" fontId="64" fillId="0" borderId="0"/>
    <xf numFmtId="0" fontId="59" fillId="0" borderId="0"/>
    <xf numFmtId="0" fontId="64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44" fillId="0" borderId="0"/>
    <xf numFmtId="0" fontId="58" fillId="0" borderId="0"/>
    <xf numFmtId="0" fontId="52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58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2" fillId="0" borderId="0"/>
    <xf numFmtId="0" fontId="64" fillId="0" borderId="0"/>
    <xf numFmtId="0" fontId="1" fillId="0" borderId="0"/>
    <xf numFmtId="0" fontId="1" fillId="0" borderId="0"/>
    <xf numFmtId="0" fontId="189" fillId="0" borderId="0"/>
    <xf numFmtId="0" fontId="64" fillId="0" borderId="0"/>
    <xf numFmtId="0" fontId="52" fillId="0" borderId="0"/>
    <xf numFmtId="0" fontId="52" fillId="0" borderId="0"/>
    <xf numFmtId="0" fontId="64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52" fillId="0" borderId="0"/>
    <xf numFmtId="0" fontId="64" fillId="0" borderId="0"/>
    <xf numFmtId="0" fontId="64" fillId="0" borderId="0"/>
    <xf numFmtId="0" fontId="189" fillId="0" borderId="0"/>
    <xf numFmtId="0" fontId="1" fillId="0" borderId="0"/>
    <xf numFmtId="0" fontId="189" fillId="0" borderId="0"/>
    <xf numFmtId="0" fontId="52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52" fillId="0" borderId="0"/>
    <xf numFmtId="0" fontId="58" fillId="0" borderId="0"/>
    <xf numFmtId="0" fontId="59" fillId="0" borderId="0"/>
    <xf numFmtId="0" fontId="59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189" fillId="0" borderId="0"/>
    <xf numFmtId="0" fontId="64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1" fillId="0" borderId="0"/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59" fillId="0" borderId="0"/>
    <xf numFmtId="0" fontId="44" fillId="0" borderId="0">
      <alignment wrapText="1"/>
    </xf>
    <xf numFmtId="0" fontId="64" fillId="0" borderId="0"/>
    <xf numFmtId="0" fontId="186" fillId="0" borderId="0"/>
    <xf numFmtId="205" fontId="91" fillId="0" borderId="0"/>
    <xf numFmtId="0" fontId="186" fillId="0" borderId="0"/>
    <xf numFmtId="0" fontId="95" fillId="0" borderId="0"/>
    <xf numFmtId="0" fontId="186" fillId="0" borderId="0"/>
    <xf numFmtId="0" fontId="59" fillId="0" borderId="0"/>
    <xf numFmtId="205" fontId="91" fillId="0" borderId="0"/>
    <xf numFmtId="0" fontId="186" fillId="0" borderId="0"/>
    <xf numFmtId="0" fontId="186" fillId="0" borderId="0"/>
    <xf numFmtId="49" fontId="49" fillId="0" borderId="0" applyBorder="0">
      <alignment vertical="top"/>
    </xf>
    <xf numFmtId="0" fontId="52" fillId="0" borderId="0"/>
    <xf numFmtId="0" fontId="52" fillId="0" borderId="0"/>
    <xf numFmtId="0" fontId="64" fillId="0" borderId="0"/>
    <xf numFmtId="0" fontId="59" fillId="0" borderId="0"/>
    <xf numFmtId="0" fontId="64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49" fontId="49" fillId="50" borderId="0" applyBorder="0">
      <alignment vertical="top"/>
    </xf>
    <xf numFmtId="0" fontId="52" fillId="0" borderId="0"/>
    <xf numFmtId="0" fontId="59" fillId="0" borderId="0"/>
    <xf numFmtId="0" fontId="64" fillId="0" borderId="0"/>
    <xf numFmtId="49" fontId="49" fillId="50" borderId="0" applyBorder="0">
      <alignment vertical="top"/>
    </xf>
    <xf numFmtId="0" fontId="64" fillId="0" borderId="0"/>
    <xf numFmtId="0" fontId="59" fillId="0" borderId="0"/>
    <xf numFmtId="0" fontId="1" fillId="0" borderId="0"/>
    <xf numFmtId="0" fontId="59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49" fontId="49" fillId="0" borderId="0" applyBorder="0">
      <alignment vertical="top"/>
    </xf>
    <xf numFmtId="0" fontId="52" fillId="0" borderId="0"/>
    <xf numFmtId="0" fontId="1" fillId="0" borderId="0"/>
    <xf numFmtId="0" fontId="59" fillId="0" borderId="0"/>
    <xf numFmtId="0" fontId="214" fillId="0" borderId="0" applyFill="0" applyProtection="0"/>
    <xf numFmtId="0" fontId="59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44" fillId="0" borderId="0"/>
    <xf numFmtId="0" fontId="52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/>
    <xf numFmtId="0" fontId="59" fillId="0" borderId="0"/>
    <xf numFmtId="0" fontId="52" fillId="0" borderId="0"/>
    <xf numFmtId="0" fontId="64" fillId="0" borderId="0"/>
    <xf numFmtId="0" fontId="64" fillId="0" borderId="0"/>
    <xf numFmtId="205" fontId="91" fillId="0" borderId="0"/>
    <xf numFmtId="205" fontId="91" fillId="0" borderId="0"/>
    <xf numFmtId="0" fontId="64" fillId="0" borderId="0"/>
    <xf numFmtId="205" fontId="91" fillId="0" borderId="0"/>
    <xf numFmtId="0" fontId="1" fillId="0" borderId="0"/>
    <xf numFmtId="0" fontId="1" fillId="0" borderId="0"/>
    <xf numFmtId="0" fontId="59" fillId="0" borderId="0"/>
    <xf numFmtId="0" fontId="52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44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9" fillId="0" borderId="0"/>
    <xf numFmtId="0" fontId="186" fillId="0" borderId="0"/>
    <xf numFmtId="0" fontId="186" fillId="0" borderId="0"/>
    <xf numFmtId="0" fontId="64" fillId="0" borderId="0"/>
    <xf numFmtId="0" fontId="215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92" fillId="0" borderId="0"/>
    <xf numFmtId="0" fontId="186" fillId="0" borderId="0"/>
    <xf numFmtId="0" fontId="52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64" fillId="0" borderId="0"/>
    <xf numFmtId="0" fontId="44" fillId="0" borderId="0"/>
    <xf numFmtId="0" fontId="64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186" fillId="0" borderId="0"/>
    <xf numFmtId="0" fontId="1" fillId="0" borderId="0"/>
    <xf numFmtId="0" fontId="58" fillId="0" borderId="0"/>
    <xf numFmtId="0" fontId="186" fillId="0" borderId="0"/>
    <xf numFmtId="0" fontId="23" fillId="0" borderId="0"/>
    <xf numFmtId="49" fontId="49" fillId="0" borderId="0" applyBorder="0">
      <alignment vertical="top"/>
    </xf>
    <xf numFmtId="0" fontId="294" fillId="0" borderId="0"/>
    <xf numFmtId="49" fontId="49" fillId="0" borderId="0" applyBorder="0">
      <alignment vertical="top"/>
    </xf>
    <xf numFmtId="0" fontId="59" fillId="0" borderId="0"/>
    <xf numFmtId="0" fontId="64" fillId="0" borderId="0"/>
    <xf numFmtId="0" fontId="1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52" fillId="0" borderId="0"/>
    <xf numFmtId="0" fontId="1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49" fontId="49" fillId="0" borderId="0" applyBorder="0">
      <alignment vertical="top"/>
    </xf>
    <xf numFmtId="0" fontId="6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4" fillId="0" borderId="0"/>
    <xf numFmtId="0" fontId="59" fillId="0" borderId="0"/>
    <xf numFmtId="0" fontId="44" fillId="0" borderId="0"/>
    <xf numFmtId="0" fontId="1" fillId="0" borderId="0"/>
    <xf numFmtId="0" fontId="52" fillId="0" borderId="0"/>
    <xf numFmtId="49" fontId="49" fillId="0" borderId="0" applyBorder="0">
      <alignment vertical="top"/>
    </xf>
    <xf numFmtId="0" fontId="59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8" fillId="0" borderId="0"/>
    <xf numFmtId="0" fontId="52" fillId="0" borderId="0"/>
    <xf numFmtId="0" fontId="64" fillId="0" borderId="0"/>
    <xf numFmtId="0" fontId="44" fillId="0" borderId="0"/>
    <xf numFmtId="0" fontId="1" fillId="0" borderId="0"/>
    <xf numFmtId="49" fontId="49" fillId="0" borderId="0" applyBorder="0">
      <alignment vertical="top"/>
    </xf>
    <xf numFmtId="0" fontId="52" fillId="0" borderId="0"/>
    <xf numFmtId="0" fontId="1" fillId="0" borderId="0"/>
    <xf numFmtId="0" fontId="44" fillId="0" borderId="0"/>
    <xf numFmtId="0" fontId="1" fillId="0" borderId="0"/>
    <xf numFmtId="0" fontId="52" fillId="0" borderId="0"/>
    <xf numFmtId="0" fontId="1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0" fontId="64" fillId="0" borderId="0"/>
    <xf numFmtId="0" fontId="58" fillId="0" borderId="0"/>
    <xf numFmtId="0" fontId="95" fillId="0" borderId="0"/>
    <xf numFmtId="0" fontId="52" fillId="0" borderId="0"/>
    <xf numFmtId="0" fontId="59" fillId="0" borderId="0"/>
    <xf numFmtId="0" fontId="52" fillId="0" borderId="0"/>
    <xf numFmtId="0" fontId="64" fillId="0" borderId="0"/>
    <xf numFmtId="0" fontId="1" fillId="0" borderId="0"/>
    <xf numFmtId="1" fontId="192" fillId="0" borderId="15">
      <alignment horizontal="left" vertical="center"/>
    </xf>
    <xf numFmtId="0" fontId="1" fillId="0" borderId="0"/>
    <xf numFmtId="0" fontId="1" fillId="0" borderId="0"/>
    <xf numFmtId="0" fontId="70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3" fillId="9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9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193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203" fontId="173" fillId="0" borderId="15">
      <alignment vertical="top"/>
    </xf>
    <xf numFmtId="172" fontId="194" fillId="33" borderId="27" applyNumberFormat="0" applyBorder="0" applyAlignment="0">
      <alignment vertical="center"/>
      <protection locked="0"/>
    </xf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91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254" fillId="149" borderId="12" applyNumberFormat="0" applyAlignment="0" applyProtection="0"/>
    <xf numFmtId="0" fontId="58" fillId="149" borderId="12" applyNumberFormat="0" applyAlignment="0" applyProtection="0"/>
    <xf numFmtId="0" fontId="1" fillId="0" borderId="0"/>
    <xf numFmtId="0" fontId="254" fillId="149" borderId="12" applyNumberFormat="0" applyAlignment="0" applyProtection="0"/>
    <xf numFmtId="0" fontId="44" fillId="29" borderId="12" applyNumberFormat="0" applyFont="0" applyAlignment="0" applyProtection="0"/>
    <xf numFmtId="0" fontId="1" fillId="0" borderId="0"/>
    <xf numFmtId="0" fontId="65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58" fillId="149" borderId="12" applyNumberForma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9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9" fillId="28" borderId="11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49" fontId="164" fillId="0" borderId="20">
      <alignment horizontal="left" vertical="center"/>
    </xf>
    <xf numFmtId="0" fontId="1" fillId="0" borderId="0"/>
    <xf numFmtId="9" fontId="52" fillId="0" borderId="0" applyFont="0" applyFill="0" applyBorder="0" applyAlignment="0" applyProtection="0"/>
    <xf numFmtId="9" fontId="58" fillId="0" borderId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9" fontId="58" fillId="0" borderId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1" fillId="0" borderId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8" fillId="0" borderId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254" fillId="0" borderId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54" fillId="0" borderId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206" fontId="196" fillId="0" borderId="15"/>
    <xf numFmtId="0" fontId="59" fillId="0" borderId="15" applyNumberFormat="0" applyFont="0" applyFill="0" applyAlignment="0" applyProtection="0"/>
    <xf numFmtId="0" fontId="1" fillId="0" borderId="0"/>
    <xf numFmtId="0" fontId="297" fillId="0" borderId="42"/>
    <xf numFmtId="3" fontId="197" fillId="69" borderId="20">
      <alignment horizontal="justify" vertical="center"/>
    </xf>
    <xf numFmtId="0" fontId="1" fillId="0" borderId="0"/>
    <xf numFmtId="0" fontId="1" fillId="0" borderId="0"/>
    <xf numFmtId="0" fontId="113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50" fillId="0" borderId="0"/>
    <xf numFmtId="0" fontId="1" fillId="0" borderId="0"/>
    <xf numFmtId="0" fontId="50" fillId="0" borderId="0"/>
    <xf numFmtId="0" fontId="51" fillId="0" borderId="0"/>
    <xf numFmtId="38" fontId="53" fillId="0" borderId="0">
      <alignment vertical="top"/>
    </xf>
    <xf numFmtId="0" fontId="50" fillId="0" borderId="0"/>
    <xf numFmtId="38" fontId="53" fillId="0" borderId="0">
      <alignment vertical="top"/>
    </xf>
    <xf numFmtId="0" fontId="58" fillId="0" borderId="0"/>
    <xf numFmtId="38" fontId="53" fillId="0" borderId="0">
      <alignment vertical="top"/>
    </xf>
    <xf numFmtId="0" fontId="58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49" fontId="216" fillId="95" borderId="43" applyBorder="0" applyProtection="0">
      <alignment horizontal="left" vertical="center"/>
    </xf>
    <xf numFmtId="0" fontId="58" fillId="0" borderId="20" applyBorder="0" applyAlignment="0">
      <alignment horizontal="left" wrapText="1"/>
    </xf>
    <xf numFmtId="3" fontId="200" fillId="0" borderId="0"/>
    <xf numFmtId="202" fontId="58" fillId="0" borderId="0" applyFill="0" applyProtection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172" fontId="116" fillId="0" borderId="0" applyFill="0" applyBorder="0" applyAlignment="0" applyProtection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202" fontId="58" fillId="0" borderId="0" applyFill="0" applyProtection="0"/>
    <xf numFmtId="0" fontId="1" fillId="0" borderId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0" fontId="1" fillId="0" borderId="0"/>
    <xf numFmtId="0" fontId="1" fillId="0" borderId="0"/>
    <xf numFmtId="41" fontId="52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191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0" fontId="52" fillId="0" borderId="0"/>
    <xf numFmtId="0" fontId="52" fillId="0" borderId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25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1" fillId="0" borderId="0"/>
    <xf numFmtId="0" fontId="52" fillId="0" borderId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42" fontId="58" fillId="0" borderId="0" applyFill="0" applyBorder="0" applyAlignment="0" applyProtection="0"/>
    <xf numFmtId="167" fontId="64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52" fillId="0" borderId="0"/>
    <xf numFmtId="185" fontId="52" fillId="0" borderId="0" applyFont="0" applyFill="0" applyBorder="0" applyAlignment="0" applyProtection="0"/>
    <xf numFmtId="0" fontId="52" fillId="0" borderId="0"/>
    <xf numFmtId="167" fontId="19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52" fillId="0" borderId="0" applyFont="0" applyFill="0" applyBorder="0" applyAlignment="0" applyProtection="0"/>
    <xf numFmtId="251" fontId="58" fillId="0" borderId="0" applyFill="0" applyBorder="0" applyAlignment="0" applyProtection="0"/>
    <xf numFmtId="185" fontId="5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186" fillId="0" borderId="0" applyFont="0" applyFill="0" applyBorder="0" applyAlignment="0" applyProtection="0"/>
    <xf numFmtId="209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91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167" fontId="191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0" fontId="1" fillId="0" borderId="0"/>
    <xf numFmtId="167" fontId="186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0" fontId="52" fillId="0" borderId="0"/>
    <xf numFmtId="0" fontId="52" fillId="0" borderId="0"/>
    <xf numFmtId="0" fontId="1" fillId="0" borderId="0"/>
    <xf numFmtId="0" fontId="1" fillId="0" borderId="0"/>
    <xf numFmtId="0" fontId="9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3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00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64" borderId="0" applyNumberFormat="0" applyBorder="0" applyAlignment="0" applyProtection="0"/>
    <xf numFmtId="0" fontId="203" fillId="4" borderId="0" applyNumberFormat="0" applyBorder="0" applyAlignment="0" applyProtection="0"/>
    <xf numFmtId="0" fontId="1" fillId="0" borderId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203" fillId="64" borderId="0" applyNumberFormat="0" applyBorder="0" applyAlignment="0" applyProtection="0"/>
    <xf numFmtId="0" fontId="94" fillId="4" borderId="0" applyNumberFormat="0" applyBorder="0" applyAlignment="0" applyProtection="0"/>
    <xf numFmtId="0" fontId="94" fillId="64" borderId="0" applyNumberFormat="0" applyBorder="0" applyAlignment="0" applyProtection="0"/>
    <xf numFmtId="0" fontId="94" fillId="4" borderId="0" applyNumberFormat="0" applyBorder="0" applyAlignment="0" applyProtection="0"/>
    <xf numFmtId="0" fontId="1" fillId="0" borderId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1" fillId="0" borderId="0"/>
    <xf numFmtId="0" fontId="203" fillId="64" borderId="0" applyNumberFormat="0" applyBorder="0" applyAlignment="0" applyProtection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1" fillId="0" borderId="0"/>
    <xf numFmtId="0" fontId="52" fillId="0" borderId="0"/>
    <xf numFmtId="0" fontId="94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1" fillId="0" borderId="0"/>
    <xf numFmtId="0" fontId="52" fillId="0" borderId="0"/>
    <xf numFmtId="0" fontId="94" fillId="4" borderId="0" applyNumberFormat="0" applyBorder="0" applyAlignment="0" applyProtection="0"/>
    <xf numFmtId="0" fontId="1" fillId="0" borderId="0"/>
    <xf numFmtId="187" fontId="59" fillId="0" borderId="15" applyFont="0" applyFill="0" applyBorder="0" applyProtection="0">
      <alignment horizontal="center" vertical="center"/>
    </xf>
    <xf numFmtId="187" fontId="59" fillId="0" borderId="15" applyFont="0" applyFill="0" applyBorder="0" applyProtection="0">
      <alignment horizontal="center" vertical="center"/>
    </xf>
    <xf numFmtId="187" fontId="59" fillId="0" borderId="15" applyFont="0" applyFill="0" applyBorder="0" applyProtection="0">
      <alignment horizontal="center" vertical="center"/>
    </xf>
    <xf numFmtId="0" fontId="52" fillId="0" borderId="0"/>
    <xf numFmtId="187" fontId="59" fillId="0" borderId="15" applyFont="0" applyFill="0" applyBorder="0" applyProtection="0">
      <alignment horizontal="center" vertical="center"/>
    </xf>
    <xf numFmtId="0" fontId="52" fillId="0" borderId="0"/>
    <xf numFmtId="3" fontId="59" fillId="0" borderId="0" applyFont="0" applyBorder="0">
      <alignment horizontal="center"/>
    </xf>
    <xf numFmtId="252" fontId="61" fillId="0" borderId="0">
      <protection locked="0"/>
    </xf>
    <xf numFmtId="0" fontId="52" fillId="0" borderId="0"/>
    <xf numFmtId="166" fontId="60" fillId="0" borderId="0">
      <protection locked="0"/>
    </xf>
    <xf numFmtId="0" fontId="52" fillId="0" borderId="0"/>
    <xf numFmtId="49" fontId="162" fillId="0" borderId="15">
      <alignment horizontal="center" vertical="center" wrapText="1"/>
    </xf>
    <xf numFmtId="0" fontId="52" fillId="0" borderId="0"/>
    <xf numFmtId="0" fontId="58" fillId="0" borderId="15" applyBorder="0">
      <alignment horizontal="center" vertical="center" wrapText="1"/>
    </xf>
    <xf numFmtId="0" fontId="52" fillId="0" borderId="0"/>
    <xf numFmtId="49" fontId="134" fillId="0" borderId="15" applyNumberFormat="0" applyFill="0" applyAlignment="0" applyProtection="0"/>
    <xf numFmtId="0" fontId="52" fillId="0" borderId="0"/>
    <xf numFmtId="0" fontId="111" fillId="7" borderId="2" applyNumberFormat="0" applyAlignment="0" applyProtection="0"/>
    <xf numFmtId="0" fontId="50" fillId="0" borderId="0"/>
    <xf numFmtId="0" fontId="51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9" fillId="0" borderId="0"/>
    <xf numFmtId="0" fontId="59" fillId="0" borderId="0"/>
    <xf numFmtId="177" fontId="59" fillId="0" borderId="0" applyFont="0" applyFill="0" applyBorder="0" applyAlignment="0" applyProtection="0"/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22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22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22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22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228" fillId="15" borderId="0" applyNumberFormat="0" applyBorder="0" applyAlignment="0" applyProtection="0"/>
    <xf numFmtId="0" fontId="67" fillId="15" borderId="0" applyNumberFormat="0" applyBorder="0" applyAlignment="0" applyProtection="0"/>
    <xf numFmtId="14" fontId="206" fillId="0" borderId="0" applyFont="0" applyBorder="0">
      <alignment vertical="top"/>
    </xf>
    <xf numFmtId="14" fontId="206" fillId="0" borderId="0" applyFont="0" applyBorder="0">
      <alignment vertical="top"/>
    </xf>
    <xf numFmtId="14" fontId="206" fillId="0" borderId="0" applyFont="0" applyBorder="0">
      <alignment vertical="top"/>
    </xf>
    <xf numFmtId="38" fontId="81" fillId="0" borderId="0">
      <alignment vertical="top"/>
    </xf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64" fillId="0" borderId="0"/>
    <xf numFmtId="0" fontId="58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38" fontId="104" fillId="0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" fontId="59" fillId="0" borderId="25" applyFont="0" applyBorder="0">
      <alignment horizontal="center" vertical="center"/>
    </xf>
    <xf numFmtId="195" fontId="59" fillId="0" borderId="0"/>
    <xf numFmtId="0" fontId="59" fillId="0" borderId="0"/>
    <xf numFmtId="196" fontId="59" fillId="0" borderId="0" applyFont="0" applyAlignment="0">
      <alignment horizontal="center"/>
    </xf>
    <xf numFmtId="38" fontId="141" fillId="63" borderId="0">
      <alignment horizontal="right" vertical="top"/>
    </xf>
    <xf numFmtId="4" fontId="64" fillId="64" borderId="0">
      <alignment horizontal="right"/>
    </xf>
    <xf numFmtId="0" fontId="77" fillId="0" borderId="35" applyNumberFormat="0" applyFont="0" applyFill="0" applyAlignment="0" applyProtection="0"/>
    <xf numFmtId="0" fontId="66" fillId="16" borderId="0" applyNumberFormat="0" applyBorder="0" applyAlignment="0" applyProtection="0"/>
    <xf numFmtId="0" fontId="228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228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228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9" borderId="0" applyNumberFormat="0" applyBorder="0" applyAlignment="0" applyProtection="0"/>
    <xf numFmtId="0" fontId="228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7" borderId="2" applyNumberFormat="0" applyAlignment="0" applyProtection="0"/>
    <xf numFmtId="0" fontId="275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20" fillId="22" borderId="4" applyNumberFormat="0" applyAlignment="0" applyProtection="0"/>
    <xf numFmtId="0" fontId="277" fillId="22" borderId="4" applyNumberFormat="0" applyAlignment="0" applyProtection="0"/>
    <xf numFmtId="0" fontId="156" fillId="22" borderId="4" applyNumberFormat="0" applyAlignment="0" applyProtection="0"/>
    <xf numFmtId="0" fontId="73" fillId="22" borderId="2" applyNumberFormat="0" applyAlignment="0" applyProtection="0"/>
    <xf numFmtId="0" fontId="279" fillId="22" borderId="2" applyNumberFormat="0" applyAlignment="0" applyProtection="0"/>
    <xf numFmtId="0" fontId="157" fillId="22" borderId="2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204" fontId="52" fillId="0" borderId="0" applyFont="0" applyFill="0" applyBorder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7" fillId="0" borderId="8" applyNumberFormat="0" applyFill="0" applyAlignment="0" applyProtection="0"/>
    <xf numFmtId="0" fontId="1" fillId="0" borderId="0"/>
    <xf numFmtId="0" fontId="52" fillId="0" borderId="0"/>
    <xf numFmtId="0" fontId="64" fillId="0" borderId="0"/>
    <xf numFmtId="0" fontId="52" fillId="0" borderId="0"/>
    <xf numFmtId="0" fontId="52" fillId="0" borderId="0"/>
    <xf numFmtId="0" fontId="58" fillId="0" borderId="0"/>
    <xf numFmtId="0" fontId="189" fillId="0" borderId="0"/>
    <xf numFmtId="0" fontId="189" fillId="0" borderId="0"/>
    <xf numFmtId="0" fontId="59" fillId="0" borderId="0"/>
    <xf numFmtId="0" fontId="189" fillId="0" borderId="0"/>
    <xf numFmtId="0" fontId="64" fillId="0" borderId="0"/>
    <xf numFmtId="0" fontId="185" fillId="0" borderId="0"/>
    <xf numFmtId="0" fontId="58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8" fillId="0" borderId="0"/>
    <xf numFmtId="0" fontId="186" fillId="0" borderId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202" fontId="58" fillId="0" borderId="0" applyFill="0" applyProtection="0"/>
    <xf numFmtId="3" fontId="200" fillId="0" borderId="0"/>
    <xf numFmtId="167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9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44" fillId="0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6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167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6" fillId="9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4" fillId="6" borderId="0" applyNumberFormat="0" applyBorder="0" applyAlignment="0" applyProtection="0"/>
    <xf numFmtId="0" fontId="66" fillId="13" borderId="0" applyNumberFormat="0" applyBorder="0" applyAlignment="0" applyProtection="0"/>
    <xf numFmtId="0" fontId="66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6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4" fillId="4" borderId="0" applyNumberFormat="0" applyBorder="0" applyAlignment="0" applyProtection="0"/>
    <xf numFmtId="0" fontId="66" fillId="14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4" fillId="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9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44" fillId="0" borderId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167" fontId="1" fillId="0" borderId="0" applyFont="0" applyFill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6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167" fontId="1" fillId="0" borderId="0" applyFont="0" applyFill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6" fillId="12" borderId="0" applyNumberFormat="0" applyBorder="0" applyAlignment="0" applyProtection="0"/>
    <xf numFmtId="0" fontId="64" fillId="2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167" fontId="1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167" fontId="1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4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6" fillId="12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4" fillId="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4" borderId="0" applyNumberFormat="0" applyBorder="0" applyAlignment="0" applyProtection="0"/>
    <xf numFmtId="0" fontId="44" fillId="0" borderId="0"/>
    <xf numFmtId="0" fontId="44" fillId="0" borderId="0"/>
    <xf numFmtId="0" fontId="66" fillId="15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44" fillId="0" borderId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</cellStyleXfs>
  <cellXfs count="93">
    <xf numFmtId="0" fontId="0" fillId="0" borderId="0" xfId="0" applyNumberFormat="1" applyFont="1" applyFill="1" applyBorder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301" fillId="0" borderId="17" xfId="961" applyFont="1" applyFill="1" applyBorder="1" applyAlignment="1">
      <alignment horizontal="left" vertical="center" wrapText="1"/>
    </xf>
    <xf numFmtId="0" fontId="302" fillId="0" borderId="0" xfId="4436" applyFont="1" applyFill="1" applyAlignment="1">
      <alignment vertical="center"/>
    </xf>
    <xf numFmtId="0" fontId="0" fillId="0" borderId="0" xfId="0" applyNumberFormat="1" applyFont="1" applyFill="1" applyBorder="1" applyAlignment="1" applyProtection="1">
      <alignment horizontal="lef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0" fontId="301" fillId="0" borderId="17" xfId="96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 shrinkToFit="1"/>
    </xf>
    <xf numFmtId="0" fontId="303" fillId="0" borderId="0" xfId="0" applyFont="1" applyFill="1"/>
    <xf numFmtId="0" fontId="2" fillId="0" borderId="0" xfId="755" applyFont="1" applyFill="1"/>
    <xf numFmtId="0" fontId="2" fillId="0" borderId="0" xfId="755" applyFont="1" applyFill="1" applyAlignment="1">
      <alignment vertical="center"/>
    </xf>
    <xf numFmtId="0" fontId="21" fillId="168" borderId="0" xfId="0" applyNumberFormat="1" applyFont="1" applyFill="1" applyBorder="1" applyProtection="1"/>
    <xf numFmtId="0" fontId="2" fillId="168" borderId="0" xfId="755" applyFont="1" applyFill="1" applyAlignment="1">
      <alignment vertical="center"/>
    </xf>
    <xf numFmtId="0" fontId="303" fillId="168" borderId="0" xfId="0" applyFont="1" applyFill="1"/>
    <xf numFmtId="0" fontId="21" fillId="168" borderId="0" xfId="0" applyFont="1" applyFill="1" applyAlignment="1">
      <alignment horizontal="center" vertical="center" wrapText="1" shrinkToFit="1"/>
    </xf>
    <xf numFmtId="0" fontId="2" fillId="168" borderId="0" xfId="755" applyFont="1" applyFill="1"/>
    <xf numFmtId="0" fontId="306" fillId="0" borderId="0" xfId="0" applyNumberFormat="1" applyFont="1" applyFill="1" applyBorder="1" applyProtection="1"/>
    <xf numFmtId="0" fontId="306" fillId="167" borderId="17" xfId="961" applyFont="1" applyFill="1" applyBorder="1" applyAlignment="1">
      <alignment horizontal="center" vertical="center" wrapText="1"/>
    </xf>
    <xf numFmtId="0" fontId="306" fillId="167" borderId="17" xfId="4436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49" fontId="306" fillId="0" borderId="17" xfId="0" applyNumberFormat="1" applyFont="1" applyFill="1" applyBorder="1" applyAlignment="1" applyProtection="1">
      <alignment horizontal="center" vertical="center" wrapText="1" shrinkToFit="1"/>
    </xf>
    <xf numFmtId="0" fontId="306" fillId="0" borderId="17" xfId="0" applyNumberFormat="1" applyFont="1" applyFill="1" applyBorder="1" applyAlignment="1" applyProtection="1">
      <alignment horizontal="left" vertical="center" wrapText="1"/>
    </xf>
    <xf numFmtId="171" fontId="306" fillId="0" borderId="17" xfId="0" applyNumberFormat="1" applyFont="1" applyFill="1" applyBorder="1" applyAlignment="1" applyProtection="1">
      <alignment horizontal="center" vertical="center" wrapText="1"/>
    </xf>
    <xf numFmtId="4" fontId="306" fillId="0" borderId="17" xfId="0" applyNumberFormat="1" applyFont="1" applyFill="1" applyBorder="1" applyAlignment="1" applyProtection="1">
      <alignment horizontal="center" vertical="center" wrapText="1"/>
    </xf>
    <xf numFmtId="4" fontId="306" fillId="0" borderId="17" xfId="939" applyNumberFormat="1" applyFont="1" applyBorder="1" applyAlignment="1">
      <alignment horizontal="center" vertical="center"/>
    </xf>
    <xf numFmtId="0" fontId="306" fillId="0" borderId="17" xfId="0" applyNumberFormat="1" applyFont="1" applyFill="1" applyBorder="1" applyAlignment="1" applyProtection="1">
      <alignment horizontal="center" vertical="center" wrapText="1"/>
    </xf>
    <xf numFmtId="0" fontId="306" fillId="0" borderId="17" xfId="0" applyNumberFormat="1" applyFont="1" applyFill="1" applyBorder="1" applyAlignment="1" applyProtection="1">
      <alignment horizontal="center" vertical="center"/>
    </xf>
    <xf numFmtId="49" fontId="306" fillId="168" borderId="17" xfId="0" applyNumberFormat="1" applyFont="1" applyFill="1" applyBorder="1" applyAlignment="1" applyProtection="1">
      <alignment horizontal="center" vertical="center" wrapText="1" shrinkToFit="1"/>
    </xf>
    <xf numFmtId="0" fontId="306" fillId="168" borderId="17" xfId="0" applyNumberFormat="1" applyFont="1" applyFill="1" applyBorder="1" applyAlignment="1" applyProtection="1">
      <alignment horizontal="left" vertical="center" wrapText="1"/>
    </xf>
    <xf numFmtId="171" fontId="306" fillId="168" borderId="17" xfId="0" applyNumberFormat="1" applyFont="1" applyFill="1" applyBorder="1" applyAlignment="1" applyProtection="1">
      <alignment horizontal="center" vertical="center" wrapText="1"/>
    </xf>
    <xf numFmtId="4" fontId="306" fillId="168" borderId="17" xfId="0" applyNumberFormat="1" applyFont="1" applyFill="1" applyBorder="1" applyAlignment="1" applyProtection="1">
      <alignment horizontal="center" vertical="center" wrapText="1"/>
    </xf>
    <xf numFmtId="0" fontId="306" fillId="168" borderId="17" xfId="0" applyNumberFormat="1" applyFont="1" applyFill="1" applyBorder="1" applyAlignment="1" applyProtection="1">
      <alignment horizontal="center" vertical="center"/>
    </xf>
    <xf numFmtId="171" fontId="306" fillId="167" borderId="17" xfId="0" applyNumberFormat="1" applyFont="1" applyFill="1" applyBorder="1" applyAlignment="1" applyProtection="1">
      <alignment horizontal="center" vertical="center" wrapText="1"/>
    </xf>
    <xf numFmtId="4" fontId="306" fillId="167" borderId="17" xfId="0" applyNumberFormat="1" applyFont="1" applyFill="1" applyBorder="1" applyAlignment="1" applyProtection="1">
      <alignment horizontal="center" vertical="center" wrapText="1"/>
    </xf>
    <xf numFmtId="4" fontId="306" fillId="167" borderId="17" xfId="939" applyNumberFormat="1" applyFont="1" applyFill="1" applyBorder="1" applyAlignment="1">
      <alignment horizontal="center" vertical="center"/>
    </xf>
    <xf numFmtId="171" fontId="306" fillId="0" borderId="17" xfId="0" applyNumberFormat="1" applyFont="1" applyFill="1" applyBorder="1" applyAlignment="1">
      <alignment horizontal="center" vertical="center" wrapText="1" shrinkToFit="1"/>
    </xf>
    <xf numFmtId="4" fontId="306" fillId="0" borderId="17" xfId="0" applyNumberFormat="1" applyFont="1" applyFill="1" applyBorder="1" applyAlignment="1">
      <alignment horizontal="center" vertical="center" wrapText="1" shrinkToFit="1"/>
    </xf>
    <xf numFmtId="4" fontId="306" fillId="0" borderId="17" xfId="966" applyNumberFormat="1" applyFont="1" applyFill="1" applyBorder="1" applyAlignment="1">
      <alignment horizontal="center" vertical="center" wrapText="1" shrinkToFit="1"/>
    </xf>
    <xf numFmtId="0" fontId="306" fillId="0" borderId="17" xfId="0" applyFont="1" applyFill="1" applyBorder="1" applyAlignment="1">
      <alignment horizontal="center" vertical="center" wrapText="1" shrinkToFit="1"/>
    </xf>
    <xf numFmtId="168" fontId="306" fillId="0" borderId="17" xfId="0" applyNumberFormat="1" applyFont="1" applyFill="1" applyBorder="1" applyAlignment="1">
      <alignment horizontal="center" vertical="center" wrapText="1" shrinkToFit="1"/>
    </xf>
    <xf numFmtId="0" fontId="306" fillId="168" borderId="17" xfId="0" applyNumberFormat="1" applyFont="1" applyFill="1" applyBorder="1" applyAlignment="1" applyProtection="1">
      <alignment horizontal="center" vertical="center" wrapText="1"/>
    </xf>
    <xf numFmtId="171" fontId="306" fillId="168" borderId="17" xfId="5463" applyNumberFormat="1" applyFont="1" applyFill="1" applyBorder="1" applyAlignment="1">
      <alignment horizontal="center" vertical="center"/>
    </xf>
    <xf numFmtId="171" fontId="306" fillId="168" borderId="17" xfId="967" applyNumberFormat="1" applyFont="1" applyFill="1" applyBorder="1" applyAlignment="1">
      <alignment horizontal="center" vertical="center" wrapText="1" shrinkToFit="1"/>
    </xf>
    <xf numFmtId="171" fontId="306" fillId="168" borderId="17" xfId="0" applyNumberFormat="1" applyFont="1" applyFill="1" applyBorder="1" applyAlignment="1">
      <alignment horizontal="center" vertical="center" wrapText="1" shrinkToFit="1"/>
    </xf>
    <xf numFmtId="4" fontId="306" fillId="168" borderId="17" xfId="0" applyNumberFormat="1" applyFont="1" applyFill="1" applyBorder="1" applyAlignment="1">
      <alignment horizontal="center" vertical="center" wrapText="1" shrinkToFit="1"/>
    </xf>
    <xf numFmtId="4" fontId="306" fillId="168" borderId="17" xfId="966" applyNumberFormat="1" applyFont="1" applyFill="1" applyBorder="1" applyAlignment="1">
      <alignment horizontal="center" vertical="center" wrapText="1" shrinkToFit="1"/>
    </xf>
    <xf numFmtId="168" fontId="306" fillId="168" borderId="17" xfId="966" applyFont="1" applyFill="1" applyBorder="1" applyAlignment="1">
      <alignment horizontal="center" vertical="center" wrapText="1" shrinkToFit="1"/>
    </xf>
    <xf numFmtId="168" fontId="306" fillId="168" borderId="17" xfId="0" applyNumberFormat="1" applyFont="1" applyFill="1" applyBorder="1" applyAlignment="1">
      <alignment horizontal="center" vertical="center" wrapText="1" shrinkToFit="1"/>
    </xf>
    <xf numFmtId="2" fontId="306" fillId="168" borderId="17" xfId="0" applyNumberFormat="1" applyFont="1" applyFill="1" applyBorder="1" applyAlignment="1">
      <alignment horizontal="center" vertical="center" wrapText="1" shrinkToFit="1"/>
    </xf>
    <xf numFmtId="0" fontId="306" fillId="168" borderId="17" xfId="0" applyFont="1" applyFill="1" applyBorder="1" applyAlignment="1">
      <alignment horizontal="center" vertical="center" wrapText="1" shrinkToFit="1"/>
    </xf>
    <xf numFmtId="168" fontId="306" fillId="0" borderId="17" xfId="966" applyFont="1" applyFill="1" applyBorder="1" applyAlignment="1">
      <alignment horizontal="center" vertical="center" wrapText="1" shrinkToFit="1"/>
    </xf>
    <xf numFmtId="171" fontId="307" fillId="167" borderId="17" xfId="939" applyNumberFormat="1" applyFont="1" applyFill="1" applyBorder="1" applyAlignment="1">
      <alignment horizontal="center" vertical="center"/>
    </xf>
    <xf numFmtId="4" fontId="307" fillId="167" borderId="17" xfId="939" applyNumberFormat="1" applyFont="1" applyFill="1" applyBorder="1" applyAlignment="1">
      <alignment horizontal="center" vertical="center"/>
    </xf>
    <xf numFmtId="0" fontId="307" fillId="0" borderId="0" xfId="0" applyNumberFormat="1" applyFont="1" applyFill="1" applyBorder="1" applyProtection="1"/>
    <xf numFmtId="49" fontId="306" fillId="167" borderId="59" xfId="0" applyNumberFormat="1" applyFont="1" applyFill="1" applyBorder="1" applyAlignment="1" applyProtection="1">
      <alignment vertical="center" wrapText="1" shrinkToFit="1"/>
    </xf>
    <xf numFmtId="49" fontId="306" fillId="167" borderId="60" xfId="0" applyNumberFormat="1" applyFont="1" applyFill="1" applyBorder="1" applyAlignment="1" applyProtection="1">
      <alignment vertical="center" wrapText="1" shrinkToFit="1"/>
    </xf>
    <xf numFmtId="0" fontId="308" fillId="0" borderId="61" xfId="4491" applyFont="1" applyFill="1" applyBorder="1" applyAlignment="1">
      <alignment horizontal="center" wrapText="1"/>
    </xf>
    <xf numFmtId="4" fontId="307" fillId="168" borderId="0" xfId="939" applyNumberFormat="1" applyFont="1" applyFill="1" applyBorder="1" applyAlignment="1">
      <alignment horizontal="center" vertical="center"/>
    </xf>
    <xf numFmtId="0" fontId="308" fillId="0" borderId="0" xfId="4491" applyFont="1" applyFill="1" applyBorder="1" applyAlignment="1">
      <alignment wrapText="1"/>
    </xf>
    <xf numFmtId="4" fontId="306" fillId="0" borderId="0" xfId="0" applyNumberFormat="1" applyFont="1" applyFill="1" applyBorder="1" applyProtection="1"/>
    <xf numFmtId="4" fontId="306" fillId="0" borderId="17" xfId="939" applyNumberFormat="1" applyFont="1" applyFill="1" applyBorder="1" applyAlignment="1">
      <alignment horizontal="center" vertical="center"/>
    </xf>
    <xf numFmtId="0" fontId="309" fillId="0" borderId="0" xfId="0" applyNumberFormat="1" applyFont="1" applyFill="1" applyBorder="1" applyProtection="1"/>
    <xf numFmtId="171" fontId="0" fillId="0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2" fontId="309" fillId="0" borderId="0" xfId="0" applyNumberFormat="1" applyFont="1" applyFill="1" applyBorder="1" applyProtection="1"/>
    <xf numFmtId="4" fontId="307" fillId="168" borderId="0" xfId="939" applyNumberFormat="1" applyFont="1" applyFill="1" applyBorder="1" applyAlignment="1">
      <alignment horizontal="center" vertical="center"/>
    </xf>
    <xf numFmtId="4" fontId="307" fillId="168" borderId="0" xfId="939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Protection="1"/>
    <xf numFmtId="0" fontId="307" fillId="0" borderId="0" xfId="0" applyFont="1" applyFill="1" applyAlignment="1">
      <alignment horizontal="center" vertical="center" wrapText="1"/>
    </xf>
    <xf numFmtId="0" fontId="314" fillId="0" borderId="0" xfId="0" applyFont="1" applyAlignment="1">
      <alignment horizontal="center" vertical="center"/>
    </xf>
    <xf numFmtId="4" fontId="307" fillId="168" borderId="0" xfId="939" applyNumberFormat="1" applyFont="1" applyFill="1" applyBorder="1" applyAlignment="1">
      <alignment horizontal="center" vertical="center" wrapText="1"/>
    </xf>
    <xf numFmtId="0" fontId="307" fillId="167" borderId="58" xfId="4436" applyFont="1" applyFill="1" applyBorder="1" applyAlignment="1">
      <alignment horizontal="center" vertical="center" wrapText="1"/>
    </xf>
    <xf numFmtId="0" fontId="307" fillId="167" borderId="59" xfId="4436" applyFont="1" applyFill="1" applyBorder="1" applyAlignment="1">
      <alignment horizontal="center" vertical="center" wrapText="1"/>
    </xf>
    <xf numFmtId="0" fontId="307" fillId="167" borderId="60" xfId="4436" applyFont="1" applyFill="1" applyBorder="1" applyAlignment="1">
      <alignment horizontal="center" vertical="center" wrapText="1"/>
    </xf>
    <xf numFmtId="0" fontId="306" fillId="167" borderId="58" xfId="961" applyFont="1" applyFill="1" applyBorder="1" applyAlignment="1">
      <alignment horizontal="left" vertical="center" wrapText="1"/>
    </xf>
    <xf numFmtId="0" fontId="306" fillId="167" borderId="59" xfId="961" applyFont="1" applyFill="1" applyBorder="1" applyAlignment="1">
      <alignment horizontal="left" vertical="center" wrapText="1"/>
    </xf>
    <xf numFmtId="0" fontId="306" fillId="167" borderId="60" xfId="961" applyFont="1" applyFill="1" applyBorder="1" applyAlignment="1">
      <alignment horizontal="left" vertical="center" wrapText="1"/>
    </xf>
    <xf numFmtId="0" fontId="306" fillId="167" borderId="17" xfId="4436" applyFont="1" applyFill="1" applyBorder="1" applyAlignment="1">
      <alignment horizontal="center" vertical="center" wrapText="1"/>
    </xf>
    <xf numFmtId="0" fontId="306" fillId="167" borderId="17" xfId="4491" applyFont="1" applyFill="1" applyBorder="1" applyAlignment="1">
      <alignment horizontal="center" vertical="center" wrapText="1"/>
    </xf>
    <xf numFmtId="49" fontId="306" fillId="167" borderId="58" xfId="0" applyNumberFormat="1" applyFont="1" applyFill="1" applyBorder="1" applyAlignment="1" applyProtection="1">
      <alignment horizontal="left" vertical="center" wrapText="1" shrinkToFit="1"/>
    </xf>
    <xf numFmtId="49" fontId="306" fillId="167" borderId="59" xfId="0" applyNumberFormat="1" applyFont="1" applyFill="1" applyBorder="1" applyAlignment="1" applyProtection="1">
      <alignment horizontal="left" vertical="center" wrapText="1" shrinkToFit="1"/>
    </xf>
    <xf numFmtId="49" fontId="306" fillId="167" borderId="58" xfId="0" applyNumberFormat="1" applyFont="1" applyFill="1" applyBorder="1" applyAlignment="1" applyProtection="1">
      <alignment horizontal="center" vertical="center" wrapText="1" shrinkToFit="1"/>
    </xf>
    <xf numFmtId="49" fontId="306" fillId="167" borderId="59" xfId="0" applyNumberFormat="1" applyFont="1" applyFill="1" applyBorder="1" applyAlignment="1" applyProtection="1">
      <alignment horizontal="center" vertical="center" wrapText="1" shrinkToFit="1"/>
    </xf>
    <xf numFmtId="49" fontId="306" fillId="167" borderId="60" xfId="0" applyNumberFormat="1" applyFont="1" applyFill="1" applyBorder="1" applyAlignment="1" applyProtection="1">
      <alignment horizontal="center" vertical="center" wrapText="1" shrinkToFit="1"/>
    </xf>
    <xf numFmtId="0" fontId="308" fillId="0" borderId="0" xfId="4491" applyFont="1" applyFill="1" applyBorder="1" applyAlignment="1">
      <alignment horizontal="center" wrapText="1"/>
    </xf>
    <xf numFmtId="0" fontId="313" fillId="0" borderId="0" xfId="4436" applyFont="1" applyFill="1" applyAlignment="1">
      <alignment horizontal="center" vertical="center" wrapText="1"/>
    </xf>
    <xf numFmtId="4" fontId="307" fillId="168" borderId="0" xfId="939" applyNumberFormat="1" applyFont="1" applyFill="1" applyBorder="1" applyAlignment="1">
      <alignment horizontal="center" vertical="center"/>
    </xf>
    <xf numFmtId="0" fontId="306" fillId="167" borderId="62" xfId="961" applyFont="1" applyFill="1" applyBorder="1" applyAlignment="1">
      <alignment horizontal="center" vertical="center" wrapText="1"/>
    </xf>
    <xf numFmtId="0" fontId="306" fillId="167" borderId="63" xfId="961" applyFont="1" applyFill="1" applyBorder="1" applyAlignment="1">
      <alignment horizontal="center" vertical="center" wrapText="1"/>
    </xf>
  </cellXfs>
  <cellStyles count="12236">
    <cellStyle name=" 1" xfId="969"/>
    <cellStyle name=" 1 2" xfId="970"/>
    <cellStyle name=" 1 3" xfId="6657"/>
    <cellStyle name=" 1 4" xfId="10760"/>
    <cellStyle name=" 1 5" xfId="10761"/>
    <cellStyle name=" 1_Stage1" xfId="971"/>
    <cellStyle name="_x000a_bidires=100_x000d_" xfId="972"/>
    <cellStyle name="_x000a_bidires=100_x000d_ 2" xfId="6658"/>
    <cellStyle name="%" xfId="973"/>
    <cellStyle name="%_Inputs" xfId="974"/>
    <cellStyle name="%_Inputs (const)" xfId="975"/>
    <cellStyle name="%_Inputs (const)_Расче тарифа на тэ 2014 Мезенский АрхоблЭнерго" xfId="976"/>
    <cellStyle name="%_Inputs (const)_Тариф тепло Мезень для АТЦ" xfId="977"/>
    <cellStyle name="%_Inputs (const)_тарифы по ТЭ на 2014 год Соловки исправ." xfId="978"/>
    <cellStyle name="%_Inputs Co" xfId="979"/>
    <cellStyle name="%_Inputs Co_Расче тарифа на тэ 2014 Мезенский АрхоблЭнерго" xfId="980"/>
    <cellStyle name="%_Inputs Co_Тариф тепло Мезень для АТЦ" xfId="981"/>
    <cellStyle name="%_Inputs Co_тарифы по ТЭ на 2014 год Соловки исправ." xfId="982"/>
    <cellStyle name=";;;" xfId="6659"/>
    <cellStyle name="?" xfId="983"/>
    <cellStyle name="?…?ж?Ш?и [0.00]" xfId="984"/>
    <cellStyle name="?W??_‘O’с?р??" xfId="985"/>
    <cellStyle name="]_x000d__x000a_Zoomed=1_x000d__x000a_Row=0_x000d__x000a_Column=0_x000d__x000a_Height=0_x000d__x000a_Width=0_x000d__x000a_FontName=FoxFont_x000d__x000a_FontStyle=0_x000d__x000a_FontSize=9_x000d__x000a_PrtFontName=FoxPrin" xfId="6660"/>
    <cellStyle name="__Металлургический дивизион - формы v1.2" xfId="6661"/>
    <cellStyle name="__Металлургический дивизион v1.3" xfId="6662"/>
    <cellStyle name="__Штабквартира - формы v1.1" xfId="6663"/>
    <cellStyle name="_~6450243" xfId="986"/>
    <cellStyle name="_~6450243 2" xfId="987"/>
    <cellStyle name="_~6450243 2 2" xfId="6664"/>
    <cellStyle name="_~6450243 3" xfId="6665"/>
    <cellStyle name="_2008г. и 4кв" xfId="6666"/>
    <cellStyle name="_4_macro 2009" xfId="6667"/>
    <cellStyle name="_CashFlow_2007_проект_02_02_final" xfId="988"/>
    <cellStyle name="_Condition-long(2012-2030)нах" xfId="6668"/>
    <cellStyle name="_CPI foodimp" xfId="989"/>
    <cellStyle name="_FFF" xfId="990"/>
    <cellStyle name="_FFF_New Form10_2" xfId="991"/>
    <cellStyle name="_FFF_Nsi" xfId="992"/>
    <cellStyle name="_FFF_Nsi_1" xfId="993"/>
    <cellStyle name="_FFF_Nsi_139" xfId="994"/>
    <cellStyle name="_FFF_Nsi_140" xfId="995"/>
    <cellStyle name="_FFF_Nsi_140(Зах)" xfId="996"/>
    <cellStyle name="_FFF_Nsi_140_mod" xfId="997"/>
    <cellStyle name="_FFF_Summary" xfId="998"/>
    <cellStyle name="_FFF_Tax_form_1кв_3" xfId="999"/>
    <cellStyle name="_FFF_БКЭ" xfId="1000"/>
    <cellStyle name="_Final_Book_010301" xfId="1001"/>
    <cellStyle name="_Final_Book_010301_New Form10_2" xfId="1002"/>
    <cellStyle name="_Final_Book_010301_Nsi" xfId="1003"/>
    <cellStyle name="_Final_Book_010301_Nsi_1" xfId="1004"/>
    <cellStyle name="_Final_Book_010301_Nsi_139" xfId="1005"/>
    <cellStyle name="_Final_Book_010301_Nsi_140" xfId="1006"/>
    <cellStyle name="_Final_Book_010301_Nsi_140(Зах)" xfId="1007"/>
    <cellStyle name="_Final_Book_010301_Nsi_140_mod" xfId="1008"/>
    <cellStyle name="_Final_Book_010301_Summary" xfId="1009"/>
    <cellStyle name="_Final_Book_010301_Tax_form_1кв_3" xfId="1010"/>
    <cellStyle name="_Final_Book_010301_БКЭ" xfId="1011"/>
    <cellStyle name="_macro 2012 var 1" xfId="1012"/>
    <cellStyle name="_Model_RAB Мой" xfId="1013"/>
    <cellStyle name="_Model_RAB Мой 10" xfId="6669"/>
    <cellStyle name="_Model_RAB Мой 11" xfId="10762"/>
    <cellStyle name="_Model_RAB Мой 2" xfId="1014"/>
    <cellStyle name="_Model_RAB Мой 2 2" xfId="6670"/>
    <cellStyle name="_Model_RAB Мой 2_OREP.KU.2011.MONTHLY.02(v0.1)" xfId="1015"/>
    <cellStyle name="_Model_RAB Мой 2_OREP.KU.2011.MONTHLY.02(v0.4)" xfId="1016"/>
    <cellStyle name="_Model_RAB Мой 2_OREP.KU.2011.MONTHLY.11(v1.4)" xfId="1017"/>
    <cellStyle name="_Model_RAB Мой 2_OREP.KU.2011.MONTHLY.11(v1.4) 2" xfId="6671"/>
    <cellStyle name="_Model_RAB Мой 2_OREP.KU.2011.MONTHLY.11(v1.4)_UPDATE.BALANCE.WARM.2012YEAR.TO.1.1" xfId="5978"/>
    <cellStyle name="_Model_RAB Мой 2_OREP.KU.2011.MONTHLY.11(v1.4)_UPDATE.CALC.WARM.2012YEAR.TO.1.1" xfId="5979"/>
    <cellStyle name="_Model_RAB Мой 2_TEHSHEET" xfId="10763"/>
    <cellStyle name="_Model_RAB Мой 2_UPDATE.BALANCE.WARM.2012YEAR.TO.1.1" xfId="5980"/>
    <cellStyle name="_Model_RAB Мой 2_UPDATE.CALC.WARM.2012YEAR.TO.1.1" xfId="5981"/>
    <cellStyle name="_Model_RAB Мой 2_UPDATE.MONITORING.OS.EE.2.02.TO.1.3.64" xfId="5982"/>
    <cellStyle name="_Model_RAB Мой 2_UPDATE.OREP.KU.2011.MONTHLY.02.TO.1.2" xfId="1018"/>
    <cellStyle name="_Model_RAB Мой 3" xfId="6672"/>
    <cellStyle name="_Model_RAB Мой 3 2" xfId="6673"/>
    <cellStyle name="_Model_RAB Мой 4" xfId="6674"/>
    <cellStyle name="_Model_RAB Мой 5" xfId="6675"/>
    <cellStyle name="_Model_RAB Мой 6" xfId="6676"/>
    <cellStyle name="_Model_RAB Мой 7" xfId="6677"/>
    <cellStyle name="_Model_RAB Мой 8" xfId="6678"/>
    <cellStyle name="_Model_RAB Мой 9" xfId="6679"/>
    <cellStyle name="_Model_RAB Мой_46EE.2011(v1.0)" xfId="1019"/>
    <cellStyle name="_Model_RAB Мой_46EE.2011(v1.0)_46TE.2011(v1.0)" xfId="1020"/>
    <cellStyle name="_Model_RAB Мой_46EE.2011(v1.0)_INDEX.STATION.2012(v1.0)_" xfId="1021"/>
    <cellStyle name="_Model_RAB Мой_46EE.2011(v1.0)_INDEX.STATION.2012(v2.0)" xfId="1022"/>
    <cellStyle name="_Model_RAB Мой_46EE.2011(v1.0)_INDEX.STATION.2012(v2.1)" xfId="1023"/>
    <cellStyle name="_Model_RAB Мой_46EE.2011(v1.0)_TEPLO.PREDEL.2012.M(v1.1)_test" xfId="1024"/>
    <cellStyle name="_Model_RAB Мой_46EE.2011(v1.2)" xfId="1025"/>
    <cellStyle name="_Model_RAB Мой_46EP.2011(v2.0)" xfId="1026"/>
    <cellStyle name="_Model_RAB Мой_46EP.2012(v0.1)" xfId="1027"/>
    <cellStyle name="_Model_RAB Мой_46TE.2011(v1.0)" xfId="1028"/>
    <cellStyle name="_Model_RAB Мой_4DNS.UPDATE.EXAMPLE" xfId="1029"/>
    <cellStyle name="_Model_RAB Мой_ARMRAZR" xfId="1030"/>
    <cellStyle name="_Model_RAB Мой_BALANCE.TBO.2011YEAR(v1.1)" xfId="10764"/>
    <cellStyle name="_Model_RAB Мой_BALANCE.WARM.2010.FACT(v1.0)" xfId="1031"/>
    <cellStyle name="_Model_RAB Мой_BALANCE.WARM.2010.PLAN" xfId="1032"/>
    <cellStyle name="_Model_RAB Мой_BALANCE.WARM.2011YEAR(v0.7)" xfId="1033"/>
    <cellStyle name="_Model_RAB Мой_BALANCE.WARM.2011YEAR.NEW.UPDATE.SCHEME" xfId="1034"/>
    <cellStyle name="_Model_RAB Мой_CALC.NORMATIV.KU(v0.2)" xfId="1035"/>
    <cellStyle name="_Model_RAB Мой_DOPFACTOR.VO.2012(v1.0)" xfId="10765"/>
    <cellStyle name="_Model_RAB Мой_EE.2REK.P2011.4.78(v0.3)" xfId="1036"/>
    <cellStyle name="_Model_RAB Мой_FORM3.1.2013(v0.2)" xfId="1037"/>
    <cellStyle name="_Model_RAB Мой_FORM3.2013(v1.0)" xfId="1038"/>
    <cellStyle name="_Model_RAB Мой_FORM3.REG(v1.0)" xfId="1039"/>
    <cellStyle name="_Model_RAB Мой_FORM910.2012(v1.1)" xfId="1040"/>
    <cellStyle name="_Model_RAB Мой_INDEX.STATION.2012(v2.1)" xfId="1041"/>
    <cellStyle name="_Model_RAB Мой_INDEX.STATION.2013(v1.0)_патч до 1.1" xfId="1042"/>
    <cellStyle name="_Model_RAB Мой_INVEST.EE.PLAN.4.78(v0.1)" xfId="1043"/>
    <cellStyle name="_Model_RAB Мой_INVEST.EE.PLAN.4.78(v0.3)" xfId="1044"/>
    <cellStyle name="_Model_RAB Мой_INVEST.EE.PLAN.4.78(v1.0)" xfId="1045"/>
    <cellStyle name="_Model_RAB Мой_INVEST.EE.PLAN.4.78(v1.0)_PASSPORT.TEPLO.PROIZV(v2.0)" xfId="1046"/>
    <cellStyle name="_Model_RAB Мой_INVEST.EE.PLAN.4.78(v1.0)_PASSPORT.TEPLO.PROIZV(v2.0)_INDEX.STATION.2013(v1.0)_патч до 1.1" xfId="1047"/>
    <cellStyle name="_Model_RAB Мой_INVEST.EE.PLAN.4.78(v1.0)_PASSPORT.TEPLO.PROIZV(v2.0)_TEPLO.PREDEL.2013(v2.0)" xfId="1048"/>
    <cellStyle name="_Model_RAB Мой_INVEST.PLAN.4.78(v0.1)" xfId="1049"/>
    <cellStyle name="_Model_RAB Мой_INVEST.WARM.PLAN.4.78(v0.1)" xfId="1050"/>
    <cellStyle name="_Model_RAB Мой_INVEST_WARM_PLAN" xfId="1051"/>
    <cellStyle name="_Model_RAB Мой_NADB.JNVLP.APTEKA.2012(v1.0)_21_02_12" xfId="1052"/>
    <cellStyle name="_Model_RAB Мой_NADB.JNVLS.APTEKA.2011(v1.3.3)" xfId="1053"/>
    <cellStyle name="_Model_RAB Мой_NADB.JNVLS.APTEKA.2011(v1.3.3)_46TE.2011(v1.0)" xfId="1054"/>
    <cellStyle name="_Model_RAB Мой_NADB.JNVLS.APTEKA.2011(v1.3.3)_INDEX.STATION.2012(v1.0)_" xfId="1055"/>
    <cellStyle name="_Model_RAB Мой_NADB.JNVLS.APTEKA.2011(v1.3.3)_INDEX.STATION.2012(v2.0)" xfId="1056"/>
    <cellStyle name="_Model_RAB Мой_NADB.JNVLS.APTEKA.2011(v1.3.3)_INDEX.STATION.2012(v2.1)" xfId="1057"/>
    <cellStyle name="_Model_RAB Мой_NADB.JNVLS.APTEKA.2011(v1.3.3)_TEPLO.PREDEL.2012.M(v1.1)_test" xfId="1058"/>
    <cellStyle name="_Model_RAB Мой_NADB.JNVLS.APTEKA.2011(v1.3.4)" xfId="1059"/>
    <cellStyle name="_Model_RAB Мой_NADB.JNVLS.APTEKA.2011(v1.3.4)_46TE.2011(v1.0)" xfId="1060"/>
    <cellStyle name="_Model_RAB Мой_NADB.JNVLS.APTEKA.2011(v1.3.4)_INDEX.STATION.2012(v1.0)_" xfId="1061"/>
    <cellStyle name="_Model_RAB Мой_NADB.JNVLS.APTEKA.2011(v1.3.4)_INDEX.STATION.2012(v2.0)" xfId="1062"/>
    <cellStyle name="_Model_RAB Мой_NADB.JNVLS.APTEKA.2011(v1.3.4)_INDEX.STATION.2012(v2.1)" xfId="1063"/>
    <cellStyle name="_Model_RAB Мой_NADB.JNVLS.APTEKA.2011(v1.3.4)_TEPLO.PREDEL.2012.M(v1.1)_test" xfId="1064"/>
    <cellStyle name="_Model_RAB Мой_PASSPORT.TEPLO.PROIZV(v2.0)" xfId="5983"/>
    <cellStyle name="_Model_RAB Мой_PASSPORT.TEPLO.PROIZV(v2.1)" xfId="1065"/>
    <cellStyle name="_Model_RAB Мой_PASSPORT.TEPLO.SETI(v0.7)" xfId="1066"/>
    <cellStyle name="_Model_RAB Мой_PASSPORT.TEPLO.SETI(v1.0)" xfId="1067"/>
    <cellStyle name="_Model_RAB Мой_PR.PROG.WARM.NOTCOMBI.2012.2.16_v1.4(04.04.11) " xfId="1068"/>
    <cellStyle name="_Model_RAB Мой_PREDEL.JKH.UTV.2011(v1.0.1)" xfId="1069"/>
    <cellStyle name="_Model_RAB Мой_PREDEL.JKH.UTV.2011(v1.0.1)_46TE.2011(v1.0)" xfId="1070"/>
    <cellStyle name="_Model_RAB Мой_PREDEL.JKH.UTV.2011(v1.0.1)_INDEX.STATION.2012(v1.0)_" xfId="1071"/>
    <cellStyle name="_Model_RAB Мой_PREDEL.JKH.UTV.2011(v1.0.1)_INDEX.STATION.2012(v2.0)" xfId="1072"/>
    <cellStyle name="_Model_RAB Мой_PREDEL.JKH.UTV.2011(v1.0.1)_INDEX.STATION.2012(v2.1)" xfId="1073"/>
    <cellStyle name="_Model_RAB Мой_PREDEL.JKH.UTV.2011(v1.0.1)_TEPLO.PREDEL.2012.M(v1.1)_test" xfId="1074"/>
    <cellStyle name="_Model_RAB Мой_PREDEL.JKH.UTV.2011(v1.1)" xfId="1075"/>
    <cellStyle name="_Model_RAB Мой_REP.BLR.2012(v1.0)" xfId="1076"/>
    <cellStyle name="_Model_RAB Мой_TEHSHEET" xfId="5984"/>
    <cellStyle name="_Model_RAB Мой_TEPLO.PREDEL.2012.M(v1.1)" xfId="1077"/>
    <cellStyle name="_Model_RAB Мой_TEPLO.PREDEL.2013(v2.0)" xfId="1078"/>
    <cellStyle name="_Model_RAB Мой_TEST.TEMPLATE" xfId="1079"/>
    <cellStyle name="_Model_RAB Мой_UPDATE.46EE.2011.TO.1.1" xfId="1080"/>
    <cellStyle name="_Model_RAB Мой_UPDATE.46TE.2011.TO.1.1" xfId="1081"/>
    <cellStyle name="_Model_RAB Мой_UPDATE.46TE.2011.TO.1.2" xfId="1082"/>
    <cellStyle name="_Model_RAB Мой_UPDATE.BALANCE.WARM.2011YEAR.TO.1.1" xfId="1083"/>
    <cellStyle name="_Model_RAB Мой_UPDATE.BALANCE.WARM.2011YEAR.TO.1.1_46TE.2011(v1.0)" xfId="1084"/>
    <cellStyle name="_Model_RAB Мой_UPDATE.BALANCE.WARM.2011YEAR.TO.1.1_INDEX.STATION.2012(v1.0)_" xfId="1085"/>
    <cellStyle name="_Model_RAB Мой_UPDATE.BALANCE.WARM.2011YEAR.TO.1.1_INDEX.STATION.2012(v2.0)" xfId="1086"/>
    <cellStyle name="_Model_RAB Мой_UPDATE.BALANCE.WARM.2011YEAR.TO.1.1_INDEX.STATION.2012(v2.1)" xfId="1087"/>
    <cellStyle name="_Model_RAB Мой_UPDATE.BALANCE.WARM.2011YEAR.TO.1.1_OREP.KU.2011.MONTHLY.02(v1.1)" xfId="1088"/>
    <cellStyle name="_Model_RAB Мой_UPDATE.BALANCE.WARM.2011YEAR.TO.1.1_TEPLO.PREDEL.2012.M(v1.1)_test" xfId="1089"/>
    <cellStyle name="_Model_RAB Мой_UPDATE.BALANCE.WARM.2011YEAR.TO.1.2" xfId="5985"/>
    <cellStyle name="_Model_RAB Мой_UPDATE.BALANCE.WARM.2011YEAR.TO.1.4.64" xfId="5986"/>
    <cellStyle name="_Model_RAB Мой_UPDATE.BALANCE.WARM.2011YEAR.TO.1.5.64" xfId="5987"/>
    <cellStyle name="_Model_RAB Мой_UPDATE.MONITORING.OS.EE.2.02.TO.1.3.64" xfId="5988"/>
    <cellStyle name="_Model_RAB Мой_UPDATE.NADB.JNVLS.APTEKA.2011.TO.1.3.4" xfId="1090"/>
    <cellStyle name="_Model_RAB Мой_Книга2" xfId="10766"/>
    <cellStyle name="_Model_RAB Мой_Книга2_PR.PROG.WARM.NOTCOMBI.2012.2.16_v1.4(04.04.11) " xfId="1091"/>
    <cellStyle name="_Model_RAB Мой_Тариф 2013 Архангельск для агентства" xfId="1092"/>
    <cellStyle name="_Model_RAB Мой_Тариф 2014 уч. Шипицыно газ" xfId="1093"/>
    <cellStyle name="_Model_RAB Мой_Тариф 2014 уч. Шипицыно газ 2" xfId="5989"/>
    <cellStyle name="_Model_RAB_MRSK_svod" xfId="1094"/>
    <cellStyle name="_Model_RAB_MRSK_svod 10" xfId="6680"/>
    <cellStyle name="_Model_RAB_MRSK_svod 11" xfId="10767"/>
    <cellStyle name="_Model_RAB_MRSK_svod 2" xfId="1095"/>
    <cellStyle name="_Model_RAB_MRSK_svod 2 2" xfId="6681"/>
    <cellStyle name="_Model_RAB_MRSK_svod 2_OREP.KU.2011.MONTHLY.02(v0.1)" xfId="1096"/>
    <cellStyle name="_Model_RAB_MRSK_svod 2_OREP.KU.2011.MONTHLY.02(v0.4)" xfId="1097"/>
    <cellStyle name="_Model_RAB_MRSK_svod 2_OREP.KU.2011.MONTHLY.11(v1.4)" xfId="1098"/>
    <cellStyle name="_Model_RAB_MRSK_svod 2_OREP.KU.2011.MONTHLY.11(v1.4) 2" xfId="6682"/>
    <cellStyle name="_Model_RAB_MRSK_svod 2_OREP.KU.2011.MONTHLY.11(v1.4)_UPDATE.BALANCE.WARM.2012YEAR.TO.1.1" xfId="5990"/>
    <cellStyle name="_Model_RAB_MRSK_svod 2_OREP.KU.2011.MONTHLY.11(v1.4)_UPDATE.CALC.WARM.2012YEAR.TO.1.1" xfId="5991"/>
    <cellStyle name="_Model_RAB_MRSK_svod 2_TEHSHEET" xfId="10768"/>
    <cellStyle name="_Model_RAB_MRSK_svod 2_UPDATE.BALANCE.WARM.2012YEAR.TO.1.1" xfId="5992"/>
    <cellStyle name="_Model_RAB_MRSK_svod 2_UPDATE.CALC.WARM.2012YEAR.TO.1.1" xfId="5993"/>
    <cellStyle name="_Model_RAB_MRSK_svod 2_UPDATE.MONITORING.OS.EE.2.02.TO.1.3.64" xfId="5994"/>
    <cellStyle name="_Model_RAB_MRSK_svod 2_UPDATE.OREP.KU.2011.MONTHLY.02.TO.1.2" xfId="1099"/>
    <cellStyle name="_Model_RAB_MRSK_svod 3" xfId="6683"/>
    <cellStyle name="_Model_RAB_MRSK_svod 3 2" xfId="6684"/>
    <cellStyle name="_Model_RAB_MRSK_svod 4" xfId="6685"/>
    <cellStyle name="_Model_RAB_MRSK_svod 5" xfId="6686"/>
    <cellStyle name="_Model_RAB_MRSK_svod 6" xfId="6687"/>
    <cellStyle name="_Model_RAB_MRSK_svod 7" xfId="6688"/>
    <cellStyle name="_Model_RAB_MRSK_svod 8" xfId="6689"/>
    <cellStyle name="_Model_RAB_MRSK_svod 9" xfId="6690"/>
    <cellStyle name="_Model_RAB_MRSK_svod_46EE.2011(v1.0)" xfId="1100"/>
    <cellStyle name="_Model_RAB_MRSK_svod_46EE.2011(v1.0)_46TE.2011(v1.0)" xfId="1101"/>
    <cellStyle name="_Model_RAB_MRSK_svod_46EE.2011(v1.0)_INDEX.STATION.2012(v1.0)_" xfId="1102"/>
    <cellStyle name="_Model_RAB_MRSK_svod_46EE.2011(v1.0)_INDEX.STATION.2012(v2.0)" xfId="1103"/>
    <cellStyle name="_Model_RAB_MRSK_svod_46EE.2011(v1.0)_INDEX.STATION.2012(v2.1)" xfId="1104"/>
    <cellStyle name="_Model_RAB_MRSK_svod_46EE.2011(v1.0)_TEPLO.PREDEL.2012.M(v1.1)_test" xfId="1105"/>
    <cellStyle name="_Model_RAB_MRSK_svod_46EE.2011(v1.2)" xfId="1106"/>
    <cellStyle name="_Model_RAB_MRSK_svod_46EP.2011(v2.0)" xfId="1107"/>
    <cellStyle name="_Model_RAB_MRSK_svod_46EP.2012(v0.1)" xfId="1108"/>
    <cellStyle name="_Model_RAB_MRSK_svod_46TE.2011(v1.0)" xfId="1109"/>
    <cellStyle name="_Model_RAB_MRSK_svod_4DNS.UPDATE.EXAMPLE" xfId="1110"/>
    <cellStyle name="_Model_RAB_MRSK_svod_ARMRAZR" xfId="1111"/>
    <cellStyle name="_Model_RAB_MRSK_svod_BALANCE.TBO.2011YEAR(v1.1)" xfId="10769"/>
    <cellStyle name="_Model_RAB_MRSK_svod_BALANCE.WARM.2010.FACT(v1.0)" xfId="1112"/>
    <cellStyle name="_Model_RAB_MRSK_svod_BALANCE.WARM.2010.PLAN" xfId="1113"/>
    <cellStyle name="_Model_RAB_MRSK_svod_BALANCE.WARM.2011YEAR(v0.7)" xfId="1114"/>
    <cellStyle name="_Model_RAB_MRSK_svod_BALANCE.WARM.2011YEAR.NEW.UPDATE.SCHEME" xfId="1115"/>
    <cellStyle name="_Model_RAB_MRSK_svod_CALC.NORMATIV.KU(v0.2)" xfId="1116"/>
    <cellStyle name="_Model_RAB_MRSK_svod_DOPFACTOR.VO.2012(v1.0)" xfId="10770"/>
    <cellStyle name="_Model_RAB_MRSK_svod_EE.2REK.P2011.4.78(v0.3)" xfId="1117"/>
    <cellStyle name="_Model_RAB_MRSK_svod_FORM3.1.2013(v0.2)" xfId="1118"/>
    <cellStyle name="_Model_RAB_MRSK_svod_FORM3.2013(v1.0)" xfId="1119"/>
    <cellStyle name="_Model_RAB_MRSK_svod_FORM3.REG(v1.0)" xfId="1120"/>
    <cellStyle name="_Model_RAB_MRSK_svod_FORM910.2012(v1.1)" xfId="1121"/>
    <cellStyle name="_Model_RAB_MRSK_svod_INDEX.STATION.2012(v2.1)" xfId="1122"/>
    <cellStyle name="_Model_RAB_MRSK_svod_INDEX.STATION.2013(v1.0)_патч до 1.1" xfId="1123"/>
    <cellStyle name="_Model_RAB_MRSK_svod_INVEST.EE.PLAN.4.78(v0.1)" xfId="1124"/>
    <cellStyle name="_Model_RAB_MRSK_svod_INVEST.EE.PLAN.4.78(v0.3)" xfId="1125"/>
    <cellStyle name="_Model_RAB_MRSK_svod_INVEST.EE.PLAN.4.78(v1.0)" xfId="1126"/>
    <cellStyle name="_Model_RAB_MRSK_svod_INVEST.EE.PLAN.4.78(v1.0)_PASSPORT.TEPLO.PROIZV(v2.0)" xfId="1127"/>
    <cellStyle name="_Model_RAB_MRSK_svod_INVEST.EE.PLAN.4.78(v1.0)_PASSPORT.TEPLO.PROIZV(v2.0)_INDEX.STATION.2013(v1.0)_патч до 1.1" xfId="1128"/>
    <cellStyle name="_Model_RAB_MRSK_svod_INVEST.EE.PLAN.4.78(v1.0)_PASSPORT.TEPLO.PROIZV(v2.0)_TEPLO.PREDEL.2013(v2.0)" xfId="1129"/>
    <cellStyle name="_Model_RAB_MRSK_svod_INVEST.PLAN.4.78(v0.1)" xfId="1130"/>
    <cellStyle name="_Model_RAB_MRSK_svod_INVEST.WARM.PLAN.4.78(v0.1)" xfId="1131"/>
    <cellStyle name="_Model_RAB_MRSK_svod_INVEST_WARM_PLAN" xfId="1132"/>
    <cellStyle name="_Model_RAB_MRSK_svod_NADB.JNVLP.APTEKA.2012(v1.0)_21_02_12" xfId="1133"/>
    <cellStyle name="_Model_RAB_MRSK_svod_NADB.JNVLS.APTEKA.2011(v1.3.3)" xfId="1134"/>
    <cellStyle name="_Model_RAB_MRSK_svod_NADB.JNVLS.APTEKA.2011(v1.3.3)_46TE.2011(v1.0)" xfId="1135"/>
    <cellStyle name="_Model_RAB_MRSK_svod_NADB.JNVLS.APTEKA.2011(v1.3.3)_INDEX.STATION.2012(v1.0)_" xfId="1136"/>
    <cellStyle name="_Model_RAB_MRSK_svod_NADB.JNVLS.APTEKA.2011(v1.3.3)_INDEX.STATION.2012(v2.0)" xfId="1137"/>
    <cellStyle name="_Model_RAB_MRSK_svod_NADB.JNVLS.APTEKA.2011(v1.3.3)_INDEX.STATION.2012(v2.1)" xfId="1138"/>
    <cellStyle name="_Model_RAB_MRSK_svod_NADB.JNVLS.APTEKA.2011(v1.3.3)_TEPLO.PREDEL.2012.M(v1.1)_test" xfId="1139"/>
    <cellStyle name="_Model_RAB_MRSK_svod_NADB.JNVLS.APTEKA.2011(v1.3.4)" xfId="1140"/>
    <cellStyle name="_Model_RAB_MRSK_svod_NADB.JNVLS.APTEKA.2011(v1.3.4)_46TE.2011(v1.0)" xfId="1141"/>
    <cellStyle name="_Model_RAB_MRSK_svod_NADB.JNVLS.APTEKA.2011(v1.3.4)_INDEX.STATION.2012(v1.0)_" xfId="1142"/>
    <cellStyle name="_Model_RAB_MRSK_svod_NADB.JNVLS.APTEKA.2011(v1.3.4)_INDEX.STATION.2012(v2.0)" xfId="1143"/>
    <cellStyle name="_Model_RAB_MRSK_svod_NADB.JNVLS.APTEKA.2011(v1.3.4)_INDEX.STATION.2012(v2.1)" xfId="1144"/>
    <cellStyle name="_Model_RAB_MRSK_svod_NADB.JNVLS.APTEKA.2011(v1.3.4)_TEPLO.PREDEL.2012.M(v1.1)_test" xfId="1145"/>
    <cellStyle name="_Model_RAB_MRSK_svod_PASSPORT.TEPLO.PROIZV(v2.0)" xfId="5995"/>
    <cellStyle name="_Model_RAB_MRSK_svod_PASSPORT.TEPLO.PROIZV(v2.1)" xfId="1146"/>
    <cellStyle name="_Model_RAB_MRSK_svod_PASSPORT.TEPLO.SETI(v0.7)" xfId="1147"/>
    <cellStyle name="_Model_RAB_MRSK_svod_PASSPORT.TEPLO.SETI(v1.0)" xfId="1148"/>
    <cellStyle name="_Model_RAB_MRSK_svod_PR.PROG.WARM.NOTCOMBI.2012.2.16_v1.4(04.04.11) " xfId="1149"/>
    <cellStyle name="_Model_RAB_MRSK_svod_PREDEL.JKH.UTV.2011(v1.0.1)" xfId="1150"/>
    <cellStyle name="_Model_RAB_MRSK_svod_PREDEL.JKH.UTV.2011(v1.0.1)_46TE.2011(v1.0)" xfId="1151"/>
    <cellStyle name="_Model_RAB_MRSK_svod_PREDEL.JKH.UTV.2011(v1.0.1)_INDEX.STATION.2012(v1.0)_" xfId="1152"/>
    <cellStyle name="_Model_RAB_MRSK_svod_PREDEL.JKH.UTV.2011(v1.0.1)_INDEX.STATION.2012(v2.0)" xfId="1153"/>
    <cellStyle name="_Model_RAB_MRSK_svod_PREDEL.JKH.UTV.2011(v1.0.1)_INDEX.STATION.2012(v2.1)" xfId="1154"/>
    <cellStyle name="_Model_RAB_MRSK_svod_PREDEL.JKH.UTV.2011(v1.0.1)_TEPLO.PREDEL.2012.M(v1.1)_test" xfId="1155"/>
    <cellStyle name="_Model_RAB_MRSK_svod_PREDEL.JKH.UTV.2011(v1.1)" xfId="1156"/>
    <cellStyle name="_Model_RAB_MRSK_svod_REP.BLR.2012(v1.0)" xfId="1157"/>
    <cellStyle name="_Model_RAB_MRSK_svod_TEHSHEET" xfId="5996"/>
    <cellStyle name="_Model_RAB_MRSK_svod_TEPLO.PREDEL.2012.M(v1.1)" xfId="1158"/>
    <cellStyle name="_Model_RAB_MRSK_svod_TEPLO.PREDEL.2013(v2.0)" xfId="1159"/>
    <cellStyle name="_Model_RAB_MRSK_svod_TEST.TEMPLATE" xfId="1160"/>
    <cellStyle name="_Model_RAB_MRSK_svod_UPDATE.46EE.2011.TO.1.1" xfId="1161"/>
    <cellStyle name="_Model_RAB_MRSK_svod_UPDATE.46TE.2011.TO.1.1" xfId="1162"/>
    <cellStyle name="_Model_RAB_MRSK_svod_UPDATE.46TE.2011.TO.1.2" xfId="1163"/>
    <cellStyle name="_Model_RAB_MRSK_svod_UPDATE.BALANCE.WARM.2011YEAR.TO.1.1" xfId="1164"/>
    <cellStyle name="_Model_RAB_MRSK_svod_UPDATE.BALANCE.WARM.2011YEAR.TO.1.1_46TE.2011(v1.0)" xfId="1165"/>
    <cellStyle name="_Model_RAB_MRSK_svod_UPDATE.BALANCE.WARM.2011YEAR.TO.1.1_INDEX.STATION.2012(v1.0)_" xfId="1166"/>
    <cellStyle name="_Model_RAB_MRSK_svod_UPDATE.BALANCE.WARM.2011YEAR.TO.1.1_INDEX.STATION.2012(v2.0)" xfId="1167"/>
    <cellStyle name="_Model_RAB_MRSK_svod_UPDATE.BALANCE.WARM.2011YEAR.TO.1.1_INDEX.STATION.2012(v2.1)" xfId="1168"/>
    <cellStyle name="_Model_RAB_MRSK_svod_UPDATE.BALANCE.WARM.2011YEAR.TO.1.1_OREP.KU.2011.MONTHLY.02(v1.1)" xfId="1169"/>
    <cellStyle name="_Model_RAB_MRSK_svod_UPDATE.BALANCE.WARM.2011YEAR.TO.1.1_TEPLO.PREDEL.2012.M(v1.1)_test" xfId="1170"/>
    <cellStyle name="_Model_RAB_MRSK_svod_UPDATE.BALANCE.WARM.2011YEAR.TO.1.2" xfId="5997"/>
    <cellStyle name="_Model_RAB_MRSK_svod_UPDATE.BALANCE.WARM.2011YEAR.TO.1.4.64" xfId="5998"/>
    <cellStyle name="_Model_RAB_MRSK_svod_UPDATE.BALANCE.WARM.2011YEAR.TO.1.5.64" xfId="5999"/>
    <cellStyle name="_Model_RAB_MRSK_svod_UPDATE.MONITORING.OS.EE.2.02.TO.1.3.64" xfId="6000"/>
    <cellStyle name="_Model_RAB_MRSK_svod_UPDATE.NADB.JNVLS.APTEKA.2011.TO.1.3.4" xfId="1171"/>
    <cellStyle name="_Model_RAB_MRSK_svod_Книга2" xfId="10771"/>
    <cellStyle name="_Model_RAB_MRSK_svod_Книга2_PR.PROG.WARM.NOTCOMBI.2012.2.16_v1.4(04.04.11) " xfId="1172"/>
    <cellStyle name="_Model_RAB_MRSK_svod_Тариф 2013 Архангельск для агентства" xfId="1173"/>
    <cellStyle name="_Model_RAB_MRSK_svod_Тариф 2014 уч. Шипицыно газ" xfId="1174"/>
    <cellStyle name="_Model_RAB_MRSK_svod_Тариф 2014 уч. Шипицыно газ 2" xfId="6001"/>
    <cellStyle name="_New_Sofi" xfId="1175"/>
    <cellStyle name="_New_Sofi_FFF" xfId="1176"/>
    <cellStyle name="_New_Sofi_New Form10_2" xfId="1177"/>
    <cellStyle name="_New_Sofi_Nsi" xfId="1178"/>
    <cellStyle name="_New_Sofi_Nsi_1" xfId="1179"/>
    <cellStyle name="_New_Sofi_Nsi_139" xfId="1180"/>
    <cellStyle name="_New_Sofi_Nsi_140" xfId="1181"/>
    <cellStyle name="_New_Sofi_Nsi_140(Зах)" xfId="1182"/>
    <cellStyle name="_New_Sofi_Nsi_140_mod" xfId="1183"/>
    <cellStyle name="_New_Sofi_Summary" xfId="1184"/>
    <cellStyle name="_New_Sofi_Tax_form_1кв_3" xfId="1185"/>
    <cellStyle name="_New_Sofi_БКЭ" xfId="1186"/>
    <cellStyle name="_Nsi" xfId="1187"/>
    <cellStyle name="_Plug" xfId="1188"/>
    <cellStyle name="_Plug 2" xfId="6691"/>
    <cellStyle name="_Plug_4DNS.UPDATE.EXAMPLE" xfId="1189"/>
    <cellStyle name="_Plug_4DNS.UPDATE.EXAMPLE 2" xfId="6692"/>
    <cellStyle name="_Plug_4DNS.UPDATE.EXAMPLE_INDEX.STATION.2013(v1.0)_патч до 1.1" xfId="1190"/>
    <cellStyle name="_Plug_4DNS.UPDATE.EXAMPLE_INDEX.STATION.2013(v1.0)_патч до 1.1 2" xfId="6693"/>
    <cellStyle name="_Plug_4DNS.UPDATE.EXAMPLE_TEPLO.PREDEL.2013(v2.1)_FST" xfId="1191"/>
    <cellStyle name="_Plug_4DNS.UPDATE.EXAMPLE_TEPLO.PREDEL.2013(v2.1)_FST 2" xfId="6694"/>
    <cellStyle name="_Plug_4DNS.UPDATE.EXAMPLE_TEPLO.PREDEL.2013.FST_update1" xfId="1192"/>
    <cellStyle name="_Plug_4DNS.UPDATE.EXAMPLE_TEPLO.PREDEL.2013.FST_update1 2" xfId="6695"/>
    <cellStyle name="_SeriesAttributes" xfId="1193"/>
    <cellStyle name="_TSET.NET.2010.варианты расчета_min_max_ГК_03.09.09 RAB" xfId="1194"/>
    <cellStyle name="_TSET.NET.2010.варианты расчета_min_max_ГК_03.09.09 RAB_Расче тарифа на тэ 2014 Мезенский АрхоблЭнерго" xfId="1195"/>
    <cellStyle name="_TSET.NET.2010.варианты расчета_min_max_ГК_03.09.09 RAB_тарифы по ТЭ на 2014 год Соловки исправ." xfId="1196"/>
    <cellStyle name="_v-2013-2030- 2b17.01.11Нах-cpiнов. курс inn 1-2-Е1xls" xfId="1197"/>
    <cellStyle name="_АГ" xfId="5864"/>
    <cellStyle name="_АГТС от 09.10.09." xfId="6696"/>
    <cellStyle name="_Аморт,налоги,охрана,молоко" xfId="1198"/>
    <cellStyle name="_БДР (ЦФО) 05-11-08" xfId="1199"/>
    <cellStyle name="_БДР 2008 факт 1 кв. + проект на год 10.04.08" xfId="1200"/>
    <cellStyle name="_БДР 2009" xfId="1201"/>
    <cellStyle name="_БДР 3 квартал" xfId="1202"/>
    <cellStyle name="_Бухгалтерия (налоги, амортизация, прочие)" xfId="1203"/>
    <cellStyle name="_Бюджет ПРОДО 2008" xfId="6697"/>
    <cellStyle name="_Бюджет2006_ПОКАЗАТЕЛИ СВОДНЫЕ" xfId="1204"/>
    <cellStyle name="_Вводы 2008-2012 Колэнерго" xfId="1205"/>
    <cellStyle name="_Вводы 2008-2012 Колэнерго_Расче тарифа на тэ 2014 Мезенский АрхоблЭнерго" xfId="1206"/>
    <cellStyle name="_Вводы 2008-2012 Колэнерго_тарифы по ТЭ на 2014 год Соловки исправ." xfId="1207"/>
    <cellStyle name="_ВО ОП ТЭС-ОТ- 2007" xfId="1208"/>
    <cellStyle name="_ВО ОП ТЭС-ОТ- 2007_Новая инструкция1_фст" xfId="1209"/>
    <cellStyle name="_ВФ ОАО ТЭС-ОТ- 2009" xfId="1210"/>
    <cellStyle name="_ВФ ОАО ТЭС-ОТ- 2009_Новая инструкция1_фст" xfId="1211"/>
    <cellStyle name="_выручка по присоединениям2" xfId="1212"/>
    <cellStyle name="_выручка по присоединениям2_Новая инструкция1_фст" xfId="1213"/>
    <cellStyle name="_выручка по присоединениям2_Расче тарифа на тэ 2014 Мезенский АрхоблЭнерго" xfId="1214"/>
    <cellStyle name="_выручка по присоединениям2_Тариф тепло Мезень для АТЦ" xfId="1215"/>
    <cellStyle name="_выручка по присоединениям2_тарифы по ТЭ на 2014 год Соловки исправ." xfId="1216"/>
    <cellStyle name="_Газ-расчет-16 0508Клдо 2023" xfId="6698"/>
    <cellStyle name="_ГКПЗ 2009" xfId="1217"/>
    <cellStyle name="_горн" xfId="6699"/>
    <cellStyle name="_Договор аренды ЯЭ с разбивкой" xfId="1218"/>
    <cellStyle name="_Договор аренды ЯЭ с разбивкой_Новая инструкция1_фст" xfId="1219"/>
    <cellStyle name="_Защита ФЗП" xfId="1220"/>
    <cellStyle name="_инвест" xfId="1221"/>
    <cellStyle name="_инвест_Расче тарифа на тэ 2014 Мезенский АрхоблЭнерго" xfId="1222"/>
    <cellStyle name="_инвест_тарифы по ТЭ на 2014 год Соловки исправ." xfId="1223"/>
    <cellStyle name="_ИП 17032006" xfId="1224"/>
    <cellStyle name="_ИП 17032006_Расче тарифа на тэ 2014 Мезенский АрхоблЭнерго" xfId="1225"/>
    <cellStyle name="_ИП 17032006_тарифы по ТЭ на 2014 год Соловки исправ." xfId="1226"/>
    <cellStyle name="_ИП СО 2006-2010 отпр 22 01 07" xfId="1227"/>
    <cellStyle name="_ИП СО 2006-2010 отпр 22 01 07_Расче тарифа на тэ 2014 Мезенский АрхоблЭнерго" xfId="1228"/>
    <cellStyle name="_ИП СО 2006-2010 отпр 22 01 07_тарифы по ТЭ на 2014 год Соловки исправ." xfId="1229"/>
    <cellStyle name="_ИПЦЖКХ2105 08-до 2023вар1" xfId="6700"/>
    <cellStyle name="_Исходные данные для модели" xfId="1230"/>
    <cellStyle name="_Исходные данные для модели_Новая инструкция1_фст" xfId="1231"/>
    <cellStyle name="_Исходные данные для модели_Расче тарифа на тэ 2014 Мезенский АрхоблЭнерго" xfId="1232"/>
    <cellStyle name="_Исходные данные для модели_Тариф тепло Мезень для АТЦ" xfId="1233"/>
    <cellStyle name="_Исходные данные для модели_тарифы по ТЭ на 2014 год Соловки исправ." xfId="1234"/>
    <cellStyle name="_Книга1" xfId="1235"/>
    <cellStyle name="_Книга1 2" xfId="6701"/>
    <cellStyle name="_Книга1 3" xfId="6702"/>
    <cellStyle name="_Книга3" xfId="1236"/>
    <cellStyle name="_Книга3_New Form10_2" xfId="1237"/>
    <cellStyle name="_Книга3_Nsi" xfId="1238"/>
    <cellStyle name="_Книга3_Nsi_1" xfId="1239"/>
    <cellStyle name="_Книга3_Nsi_139" xfId="1240"/>
    <cellStyle name="_Книга3_Nsi_140" xfId="1241"/>
    <cellStyle name="_Книга3_Nsi_140(Зах)" xfId="1242"/>
    <cellStyle name="_Книга3_Nsi_140_mod" xfId="1243"/>
    <cellStyle name="_Книга3_Summary" xfId="1244"/>
    <cellStyle name="_Книга3_Tax_form_1кв_3" xfId="1245"/>
    <cellStyle name="_Книга3_БКЭ" xfId="1246"/>
    <cellStyle name="_Книга7" xfId="1247"/>
    <cellStyle name="_Книга7_New Form10_2" xfId="1248"/>
    <cellStyle name="_Книга7_Nsi" xfId="1249"/>
    <cellStyle name="_Книга7_Nsi_1" xfId="1250"/>
    <cellStyle name="_Книга7_Nsi_139" xfId="1251"/>
    <cellStyle name="_Книга7_Nsi_140" xfId="1252"/>
    <cellStyle name="_Книга7_Nsi_140(Зах)" xfId="1253"/>
    <cellStyle name="_Книга7_Nsi_140_mod" xfId="1254"/>
    <cellStyle name="_Книга7_Summary" xfId="1255"/>
    <cellStyle name="_Книга7_Tax_form_1кв_3" xfId="1256"/>
    <cellStyle name="_Книга7_БКЭ" xfId="1257"/>
    <cellStyle name="_кокс" xfId="6703"/>
    <cellStyle name="_Коксоугольный дивизион - формы MR - v2 0" xfId="6704"/>
    <cellStyle name="_Коксоугольный дивизион - формы MR - v2.0" xfId="6705"/>
    <cellStyle name="_Консолидация-2008-проект-new" xfId="1258"/>
    <cellStyle name="_Копия Затраты под АЭР ремонт+содерж на март" xfId="1259"/>
    <cellStyle name="_Копия Прил 2(Показатели ИП)" xfId="1260"/>
    <cellStyle name="_Копия Прил 2(Показатели ИП)_Расче тарифа на тэ 2014 Мезенский АрхоблЭнерго" xfId="1261"/>
    <cellStyle name="_Копия Прил 2(Показатели ИП)_тарифы по ТЭ на 2014 год Соловки исправ." xfId="1262"/>
    <cellStyle name="_КОТЕЛЬНАЯ ВОС 2012 Нюкс" xfId="6706"/>
    <cellStyle name="_курсовые разницы 01,06,08" xfId="6707"/>
    <cellStyle name="_Макро_2030 год" xfId="6708"/>
    <cellStyle name="_мет" xfId="6709"/>
    <cellStyle name="_мин_макс_24.09.2009_ГК" xfId="1263"/>
    <cellStyle name="_мин_макс_24.09.2009_ГК_Расче тарифа на тэ 2014 Мезенский АрхоблЭнерго" xfId="1264"/>
    <cellStyle name="_мин_макс_24.09.2009_ГК_тарифы по ТЭ на 2014 год Соловки исправ." xfId="1265"/>
    <cellStyle name="_Модель - 2(23)" xfId="1266"/>
    <cellStyle name="_МОДЕЛЬ_1 (2)" xfId="1267"/>
    <cellStyle name="_МОДЕЛЬ_1 (2) 10" xfId="6710"/>
    <cellStyle name="_МОДЕЛЬ_1 (2) 11" xfId="10772"/>
    <cellStyle name="_МОДЕЛЬ_1 (2) 2" xfId="1268"/>
    <cellStyle name="_МОДЕЛЬ_1 (2) 2 2" xfId="6711"/>
    <cellStyle name="_МОДЕЛЬ_1 (2) 2_OREP.KU.2011.MONTHLY.02(v0.1)" xfId="1269"/>
    <cellStyle name="_МОДЕЛЬ_1 (2) 2_OREP.KU.2011.MONTHLY.02(v0.4)" xfId="1270"/>
    <cellStyle name="_МОДЕЛЬ_1 (2) 2_OREP.KU.2011.MONTHLY.11(v1.4)" xfId="1271"/>
    <cellStyle name="_МОДЕЛЬ_1 (2) 2_OREP.KU.2011.MONTHLY.11(v1.4) 2" xfId="6712"/>
    <cellStyle name="_МОДЕЛЬ_1 (2) 2_OREP.KU.2011.MONTHLY.11(v1.4)_UPDATE.BALANCE.WARM.2012YEAR.TO.1.1" xfId="6002"/>
    <cellStyle name="_МОДЕЛЬ_1 (2) 2_OREP.KU.2011.MONTHLY.11(v1.4)_UPDATE.CALC.WARM.2012YEAR.TO.1.1" xfId="6003"/>
    <cellStyle name="_МОДЕЛЬ_1 (2) 2_TEHSHEET" xfId="10773"/>
    <cellStyle name="_МОДЕЛЬ_1 (2) 2_UPDATE.BALANCE.WARM.2012YEAR.TO.1.1" xfId="6004"/>
    <cellStyle name="_МОДЕЛЬ_1 (2) 2_UPDATE.CALC.WARM.2012YEAR.TO.1.1" xfId="6005"/>
    <cellStyle name="_МОДЕЛЬ_1 (2) 2_UPDATE.MONITORING.OS.EE.2.02.TO.1.3.64" xfId="6006"/>
    <cellStyle name="_МОДЕЛЬ_1 (2) 2_UPDATE.OREP.KU.2011.MONTHLY.02.TO.1.2" xfId="1272"/>
    <cellStyle name="_МОДЕЛЬ_1 (2) 3" xfId="6713"/>
    <cellStyle name="_МОДЕЛЬ_1 (2) 3 2" xfId="6714"/>
    <cellStyle name="_МОДЕЛЬ_1 (2) 4" xfId="6715"/>
    <cellStyle name="_МОДЕЛЬ_1 (2) 5" xfId="6716"/>
    <cellStyle name="_МОДЕЛЬ_1 (2) 6" xfId="6717"/>
    <cellStyle name="_МОДЕЛЬ_1 (2) 7" xfId="6718"/>
    <cellStyle name="_МОДЕЛЬ_1 (2) 8" xfId="6719"/>
    <cellStyle name="_МОДЕЛЬ_1 (2) 9" xfId="6720"/>
    <cellStyle name="_МОДЕЛЬ_1 (2) Псков max затраты ПЭ сценарные Холдинга ( конечн.19,8)" xfId="1273"/>
    <cellStyle name="_МОДЕЛЬ_1 (2) Псков max затраты ПЭ сценарные Холдинга ( конечн.19,8) 2" xfId="6007"/>
    <cellStyle name="_МОДЕЛЬ_1 (2)_46EE.2011(v1.0)" xfId="1274"/>
    <cellStyle name="_МОДЕЛЬ_1 (2)_46EE.2011(v1.0)_46TE.2011(v1.0)" xfId="1275"/>
    <cellStyle name="_МОДЕЛЬ_1 (2)_46EE.2011(v1.0)_INDEX.STATION.2012(v1.0)_" xfId="1276"/>
    <cellStyle name="_МОДЕЛЬ_1 (2)_46EE.2011(v1.0)_INDEX.STATION.2012(v2.0)" xfId="1277"/>
    <cellStyle name="_МОДЕЛЬ_1 (2)_46EE.2011(v1.0)_INDEX.STATION.2012(v2.1)" xfId="1278"/>
    <cellStyle name="_МОДЕЛЬ_1 (2)_46EE.2011(v1.0)_TEPLO.PREDEL.2012.M(v1.1)_test" xfId="1279"/>
    <cellStyle name="_МОДЕЛЬ_1 (2)_46EE.2011(v1.2)" xfId="1280"/>
    <cellStyle name="_МОДЕЛЬ_1 (2)_46EP.2011(v2.0)" xfId="1281"/>
    <cellStyle name="_МОДЕЛЬ_1 (2)_46EP.2012(v0.1)" xfId="1282"/>
    <cellStyle name="_МОДЕЛЬ_1 (2)_46TE.2011(v1.0)" xfId="1283"/>
    <cellStyle name="_МОДЕЛЬ_1 (2)_4DNS.UPDATE.EXAMPLE" xfId="1284"/>
    <cellStyle name="_МОДЕЛЬ_1 (2)_ARMRAZR" xfId="1285"/>
    <cellStyle name="_МОДЕЛЬ_1 (2)_BALANCE.TBO.2011YEAR(v1.1)" xfId="10774"/>
    <cellStyle name="_МОДЕЛЬ_1 (2)_BALANCE.WARM.2010.FACT(v1.0)" xfId="1286"/>
    <cellStyle name="_МОДЕЛЬ_1 (2)_BALANCE.WARM.2010.PLAN" xfId="1287"/>
    <cellStyle name="_МОДЕЛЬ_1 (2)_BALANCE.WARM.2011YEAR(v0.7)" xfId="1288"/>
    <cellStyle name="_МОДЕЛЬ_1 (2)_BALANCE.WARM.2011YEAR.NEW.UPDATE.SCHEME" xfId="1289"/>
    <cellStyle name="_МОДЕЛЬ_1 (2)_CALC.NORMATIV.KU(v0.2)" xfId="1290"/>
    <cellStyle name="_МОДЕЛЬ_1 (2)_DOPFACTOR.VO.2012(v1.0)" xfId="10775"/>
    <cellStyle name="_МОДЕЛЬ_1 (2)_EE.2REK.P2011.4.78(v0.3)" xfId="1291"/>
    <cellStyle name="_МОДЕЛЬ_1 (2)_FORM3.1.2013(v0.2)" xfId="1292"/>
    <cellStyle name="_МОДЕЛЬ_1 (2)_FORM3.2013(v1.0)" xfId="1293"/>
    <cellStyle name="_МОДЕЛЬ_1 (2)_FORM3.REG(v1.0)" xfId="1294"/>
    <cellStyle name="_МОДЕЛЬ_1 (2)_FORM910.2012(v1.1)" xfId="1295"/>
    <cellStyle name="_МОДЕЛЬ_1 (2)_INDEX.STATION.2012(v2.1)" xfId="1296"/>
    <cellStyle name="_МОДЕЛЬ_1 (2)_INDEX.STATION.2013(v1.0)_патч до 1.1" xfId="1297"/>
    <cellStyle name="_МОДЕЛЬ_1 (2)_INVEST.EE.PLAN.4.78(v0.1)" xfId="1298"/>
    <cellStyle name="_МОДЕЛЬ_1 (2)_INVEST.EE.PLAN.4.78(v0.3)" xfId="1299"/>
    <cellStyle name="_МОДЕЛЬ_1 (2)_INVEST.EE.PLAN.4.78(v1.0)" xfId="1300"/>
    <cellStyle name="_МОДЕЛЬ_1 (2)_INVEST.EE.PLAN.4.78(v1.0)_PASSPORT.TEPLO.PROIZV(v2.0)" xfId="1301"/>
    <cellStyle name="_МОДЕЛЬ_1 (2)_INVEST.EE.PLAN.4.78(v1.0)_PASSPORT.TEPLO.PROIZV(v2.0)_INDEX.STATION.2013(v1.0)_патч до 1.1" xfId="1302"/>
    <cellStyle name="_МОДЕЛЬ_1 (2)_INVEST.EE.PLAN.4.78(v1.0)_PASSPORT.TEPLO.PROIZV(v2.0)_TEPLO.PREDEL.2013(v2.0)" xfId="1303"/>
    <cellStyle name="_МОДЕЛЬ_1 (2)_INVEST.PLAN.4.78(v0.1)" xfId="1304"/>
    <cellStyle name="_МОДЕЛЬ_1 (2)_INVEST.WARM.PLAN.4.78(v0.1)" xfId="1305"/>
    <cellStyle name="_МОДЕЛЬ_1 (2)_INVEST_WARM_PLAN" xfId="1306"/>
    <cellStyle name="_МОДЕЛЬ_1 (2)_NADB.JNVLP.APTEKA.2012(v1.0)_21_02_12" xfId="1307"/>
    <cellStyle name="_МОДЕЛЬ_1 (2)_NADB.JNVLS.APTEKA.2011(v1.3.3)" xfId="1308"/>
    <cellStyle name="_МОДЕЛЬ_1 (2)_NADB.JNVLS.APTEKA.2011(v1.3.3)_46TE.2011(v1.0)" xfId="1309"/>
    <cellStyle name="_МОДЕЛЬ_1 (2)_NADB.JNVLS.APTEKA.2011(v1.3.3)_INDEX.STATION.2012(v1.0)_" xfId="1310"/>
    <cellStyle name="_МОДЕЛЬ_1 (2)_NADB.JNVLS.APTEKA.2011(v1.3.3)_INDEX.STATION.2012(v2.0)" xfId="1311"/>
    <cellStyle name="_МОДЕЛЬ_1 (2)_NADB.JNVLS.APTEKA.2011(v1.3.3)_INDEX.STATION.2012(v2.1)" xfId="1312"/>
    <cellStyle name="_МОДЕЛЬ_1 (2)_NADB.JNVLS.APTEKA.2011(v1.3.3)_TEPLO.PREDEL.2012.M(v1.1)_test" xfId="1313"/>
    <cellStyle name="_МОДЕЛЬ_1 (2)_NADB.JNVLS.APTEKA.2011(v1.3.4)" xfId="1314"/>
    <cellStyle name="_МОДЕЛЬ_1 (2)_NADB.JNVLS.APTEKA.2011(v1.3.4)_46TE.2011(v1.0)" xfId="1315"/>
    <cellStyle name="_МОДЕЛЬ_1 (2)_NADB.JNVLS.APTEKA.2011(v1.3.4)_INDEX.STATION.2012(v1.0)_" xfId="1316"/>
    <cellStyle name="_МОДЕЛЬ_1 (2)_NADB.JNVLS.APTEKA.2011(v1.3.4)_INDEX.STATION.2012(v2.0)" xfId="1317"/>
    <cellStyle name="_МОДЕЛЬ_1 (2)_NADB.JNVLS.APTEKA.2011(v1.3.4)_INDEX.STATION.2012(v2.1)" xfId="1318"/>
    <cellStyle name="_МОДЕЛЬ_1 (2)_NADB.JNVLS.APTEKA.2011(v1.3.4)_TEPLO.PREDEL.2012.M(v1.1)_test" xfId="1319"/>
    <cellStyle name="_МОДЕЛЬ_1 (2)_PASSPORT.TEPLO.PROIZV(v2.0)" xfId="6008"/>
    <cellStyle name="_МОДЕЛЬ_1 (2)_PASSPORT.TEPLO.PROIZV(v2.1)" xfId="1320"/>
    <cellStyle name="_МОДЕЛЬ_1 (2)_PASSPORT.TEPLO.SETI(v0.7)" xfId="1321"/>
    <cellStyle name="_МОДЕЛЬ_1 (2)_PASSPORT.TEPLO.SETI(v1.0)" xfId="1322"/>
    <cellStyle name="_МОДЕЛЬ_1 (2)_PR.PROG.WARM.NOTCOMBI.2012.2.16_v1.4(04.04.11) " xfId="1323"/>
    <cellStyle name="_МОДЕЛЬ_1 (2)_PREDEL.JKH.UTV.2011(v1.0.1)" xfId="1324"/>
    <cellStyle name="_МОДЕЛЬ_1 (2)_PREDEL.JKH.UTV.2011(v1.0.1)_46TE.2011(v1.0)" xfId="1325"/>
    <cellStyle name="_МОДЕЛЬ_1 (2)_PREDEL.JKH.UTV.2011(v1.0.1)_INDEX.STATION.2012(v1.0)_" xfId="1326"/>
    <cellStyle name="_МОДЕЛЬ_1 (2)_PREDEL.JKH.UTV.2011(v1.0.1)_INDEX.STATION.2012(v2.0)" xfId="1327"/>
    <cellStyle name="_МОДЕЛЬ_1 (2)_PREDEL.JKH.UTV.2011(v1.0.1)_INDEX.STATION.2012(v2.1)" xfId="1328"/>
    <cellStyle name="_МОДЕЛЬ_1 (2)_PREDEL.JKH.UTV.2011(v1.0.1)_TEPLO.PREDEL.2012.M(v1.1)_test" xfId="1329"/>
    <cellStyle name="_МОДЕЛЬ_1 (2)_PREDEL.JKH.UTV.2011(v1.1)" xfId="1330"/>
    <cellStyle name="_МОДЕЛЬ_1 (2)_REP.BLR.2012(v1.0)" xfId="1331"/>
    <cellStyle name="_МОДЕЛЬ_1 (2)_TEHSHEET" xfId="6009"/>
    <cellStyle name="_МОДЕЛЬ_1 (2)_TEPLO.PREDEL.2012.M(v1.1)" xfId="1332"/>
    <cellStyle name="_МОДЕЛЬ_1 (2)_TEPLO.PREDEL.2013(v2.0)" xfId="1333"/>
    <cellStyle name="_МОДЕЛЬ_1 (2)_TEST.TEMPLATE" xfId="1334"/>
    <cellStyle name="_МОДЕЛЬ_1 (2)_UPDATE.46EE.2011.TO.1.1" xfId="1335"/>
    <cellStyle name="_МОДЕЛЬ_1 (2)_UPDATE.46TE.2011.TO.1.1" xfId="1336"/>
    <cellStyle name="_МОДЕЛЬ_1 (2)_UPDATE.46TE.2011.TO.1.2" xfId="1337"/>
    <cellStyle name="_МОДЕЛЬ_1 (2)_UPDATE.BALANCE.WARM.2011YEAR.TO.1.1" xfId="1338"/>
    <cellStyle name="_МОДЕЛЬ_1 (2)_UPDATE.BALANCE.WARM.2011YEAR.TO.1.1_46TE.2011(v1.0)" xfId="1339"/>
    <cellStyle name="_МОДЕЛЬ_1 (2)_UPDATE.BALANCE.WARM.2011YEAR.TO.1.1_INDEX.STATION.2012(v1.0)_" xfId="1340"/>
    <cellStyle name="_МОДЕЛЬ_1 (2)_UPDATE.BALANCE.WARM.2011YEAR.TO.1.1_INDEX.STATION.2012(v2.0)" xfId="1341"/>
    <cellStyle name="_МОДЕЛЬ_1 (2)_UPDATE.BALANCE.WARM.2011YEAR.TO.1.1_INDEX.STATION.2012(v2.1)" xfId="1342"/>
    <cellStyle name="_МОДЕЛЬ_1 (2)_UPDATE.BALANCE.WARM.2011YEAR.TO.1.1_OREP.KU.2011.MONTHLY.02(v1.1)" xfId="1343"/>
    <cellStyle name="_МОДЕЛЬ_1 (2)_UPDATE.BALANCE.WARM.2011YEAR.TO.1.1_TEPLO.PREDEL.2012.M(v1.1)_test" xfId="1344"/>
    <cellStyle name="_МОДЕЛЬ_1 (2)_UPDATE.BALANCE.WARM.2011YEAR.TO.1.2" xfId="6010"/>
    <cellStyle name="_МОДЕЛЬ_1 (2)_UPDATE.BALANCE.WARM.2011YEAR.TO.1.4.64" xfId="6011"/>
    <cellStyle name="_МОДЕЛЬ_1 (2)_UPDATE.BALANCE.WARM.2011YEAR.TO.1.5.64" xfId="6012"/>
    <cellStyle name="_МОДЕЛЬ_1 (2)_UPDATE.MONITORING.OS.EE.2.02.TO.1.3.64" xfId="6013"/>
    <cellStyle name="_МОДЕЛЬ_1 (2)_UPDATE.NADB.JNVLS.APTEKA.2011.TO.1.3.4" xfId="1345"/>
    <cellStyle name="_МОДЕЛЬ_1 (2)_Книга2" xfId="10776"/>
    <cellStyle name="_МОДЕЛЬ_1 (2)_Книга2_PR.PROG.WARM.NOTCOMBI.2012.2.16_v1.4(04.04.11) " xfId="1346"/>
    <cellStyle name="_МОДЕЛЬ_1 (2)_Тариф 2013 Архангельск для агентства" xfId="1347"/>
    <cellStyle name="_МОДЕЛЬ_1 (2)_Тариф 2014 уч. Шипицыно газ" xfId="1348"/>
    <cellStyle name="_МОДЕЛЬ_1 (2)_Тариф 2014 уч. Шипицыно газ 2" xfId="6014"/>
    <cellStyle name="_НВВ 2009 постатейно свод по филиалам_09_02_09" xfId="1349"/>
    <cellStyle name="_НВВ 2009 постатейно свод по филиалам_09_02_09_Новая инструкция1_фст" xfId="1350"/>
    <cellStyle name="_НВВ 2009 постатейно свод по филиалам_09_02_09_Расче тарифа на тэ 2014 Мезенский АрхоблЭнерго" xfId="1351"/>
    <cellStyle name="_НВВ 2009 постатейно свод по филиалам_09_02_09_Тариф тепло Мезень для АТЦ" xfId="1352"/>
    <cellStyle name="_НВВ 2009 постатейно свод по филиалам_09_02_09_тарифы по ТЭ на 2014 год Соловки исправ." xfId="1353"/>
    <cellStyle name="_НВВ 2009 постатейно свод по филиалам_для Валентина" xfId="1354"/>
    <cellStyle name="_НВВ 2009 постатейно свод по филиалам_для Валентина_Новая инструкция1_фст" xfId="1355"/>
    <cellStyle name="_НВВ 2009 постатейно свод по филиалам_для Валентина_Расче тарифа на тэ 2014 Мезенский АрхоблЭнерго" xfId="1356"/>
    <cellStyle name="_НВВ 2009 постатейно свод по филиалам_для Валентина_Тариф тепло Мезень для АТЦ" xfId="1357"/>
    <cellStyle name="_НВВ 2009 постатейно свод по филиалам_для Валентина_тарифы по ТЭ на 2014 год Соловки исправ." xfId="1358"/>
    <cellStyle name="_Омск" xfId="1359"/>
    <cellStyle name="_Омск_Новая инструкция1_фст" xfId="1360"/>
    <cellStyle name="_Омск_Расче тарифа на тэ 2014 Мезенский АрхоблЭнерго" xfId="1361"/>
    <cellStyle name="_Омск_Тариф тепло Мезень для АТЦ" xfId="1362"/>
    <cellStyle name="_Омск_тарифы по ТЭ на 2014 год Соловки исправ." xfId="1363"/>
    <cellStyle name="_ОТ ИД 2009" xfId="1364"/>
    <cellStyle name="_ОТ ИД 2009_Новая инструкция1_фст" xfId="1365"/>
    <cellStyle name="_ПЛАН 2006  АРМ " xfId="1366"/>
    <cellStyle name="_ПЛАН 2006  АРМ  2" xfId="10777"/>
    <cellStyle name="_ПЛАН 2008 АРМ " xfId="1367"/>
    <cellStyle name="_ПЛАН 2008 АРМ  2" xfId="10778"/>
    <cellStyle name="_ПЛАН 2011 под 130 млн итог на подпись" xfId="1368"/>
    <cellStyle name="_ПЛАН 2011 под 130 млн итог на подпись 2" xfId="10779"/>
    <cellStyle name="_ПЛАН 2011 тарифы 250 млн блочный" xfId="1369"/>
    <cellStyle name="_ПЛАН 2011 тарифы 250 млн блочный 2" xfId="10780"/>
    <cellStyle name="_План по ремонту ХЦ 2007" xfId="1370"/>
    <cellStyle name="_План по ремонту ХЦ 2007 2" xfId="10781"/>
    <cellStyle name="_пр 5 тариф RAB" xfId="1371"/>
    <cellStyle name="_пр 5 тариф RAB 10" xfId="6721"/>
    <cellStyle name="_пр 5 тариф RAB 11" xfId="10782"/>
    <cellStyle name="_пр 5 тариф RAB 2" xfId="1372"/>
    <cellStyle name="_пр 5 тариф RAB 2 2" xfId="6722"/>
    <cellStyle name="_пр 5 тариф RAB 2_OREP.KU.2011.MONTHLY.02(v0.1)" xfId="1373"/>
    <cellStyle name="_пр 5 тариф RAB 2_OREP.KU.2011.MONTHLY.02(v0.4)" xfId="1374"/>
    <cellStyle name="_пр 5 тариф RAB 2_OREP.KU.2011.MONTHLY.11(v1.4)" xfId="1375"/>
    <cellStyle name="_пр 5 тариф RAB 2_OREP.KU.2011.MONTHLY.11(v1.4) 2" xfId="6723"/>
    <cellStyle name="_пр 5 тариф RAB 2_OREP.KU.2011.MONTHLY.11(v1.4)_UPDATE.BALANCE.WARM.2012YEAR.TO.1.1" xfId="6015"/>
    <cellStyle name="_пр 5 тариф RAB 2_OREP.KU.2011.MONTHLY.11(v1.4)_UPDATE.CALC.WARM.2012YEAR.TO.1.1" xfId="6016"/>
    <cellStyle name="_пр 5 тариф RAB 2_TEHSHEET" xfId="10783"/>
    <cellStyle name="_пр 5 тариф RAB 2_UPDATE.BALANCE.WARM.2012YEAR.TO.1.1" xfId="6017"/>
    <cellStyle name="_пр 5 тариф RAB 2_UPDATE.CALC.WARM.2012YEAR.TO.1.1" xfId="6018"/>
    <cellStyle name="_пр 5 тариф RAB 2_UPDATE.MONITORING.OS.EE.2.02.TO.1.3.64" xfId="6019"/>
    <cellStyle name="_пр 5 тариф RAB 2_UPDATE.OREP.KU.2011.MONTHLY.02.TO.1.2" xfId="1376"/>
    <cellStyle name="_пр 5 тариф RAB 3" xfId="6724"/>
    <cellStyle name="_пр 5 тариф RAB 3 2" xfId="6725"/>
    <cellStyle name="_пр 5 тариф RAB 4" xfId="6726"/>
    <cellStyle name="_пр 5 тариф RAB 5" xfId="6727"/>
    <cellStyle name="_пр 5 тариф RAB 6" xfId="6728"/>
    <cellStyle name="_пр 5 тариф RAB 7" xfId="6729"/>
    <cellStyle name="_пр 5 тариф RAB 8" xfId="6730"/>
    <cellStyle name="_пр 5 тариф RAB 9" xfId="6731"/>
    <cellStyle name="_пр 5 тариф RAB_46EE.2011(v1.0)" xfId="1377"/>
    <cellStyle name="_пр 5 тариф RAB_46EE.2011(v1.0)_46TE.2011(v1.0)" xfId="1378"/>
    <cellStyle name="_пр 5 тариф RAB_46EE.2011(v1.0)_INDEX.STATION.2012(v1.0)_" xfId="1379"/>
    <cellStyle name="_пр 5 тариф RAB_46EE.2011(v1.0)_INDEX.STATION.2012(v2.0)" xfId="1380"/>
    <cellStyle name="_пр 5 тариф RAB_46EE.2011(v1.0)_INDEX.STATION.2012(v2.1)" xfId="1381"/>
    <cellStyle name="_пр 5 тариф RAB_46EE.2011(v1.0)_TEPLO.PREDEL.2012.M(v1.1)_test" xfId="1382"/>
    <cellStyle name="_пр 5 тариф RAB_46EE.2011(v1.2)" xfId="1383"/>
    <cellStyle name="_пр 5 тариф RAB_46EP.2011(v2.0)" xfId="1384"/>
    <cellStyle name="_пр 5 тариф RAB_46EP.2012(v0.1)" xfId="1385"/>
    <cellStyle name="_пр 5 тариф RAB_46TE.2011(v1.0)" xfId="1386"/>
    <cellStyle name="_пр 5 тариф RAB_4DNS.UPDATE.EXAMPLE" xfId="1387"/>
    <cellStyle name="_пр 5 тариф RAB_ARMRAZR" xfId="1388"/>
    <cellStyle name="_пр 5 тариф RAB_BALANCE.TBO.2011YEAR(v1.1)" xfId="10784"/>
    <cellStyle name="_пр 5 тариф RAB_BALANCE.WARM.2010.FACT(v1.0)" xfId="1389"/>
    <cellStyle name="_пр 5 тариф RAB_BALANCE.WARM.2010.PLAN" xfId="1390"/>
    <cellStyle name="_пр 5 тариф RAB_BALANCE.WARM.2011YEAR(v0.7)" xfId="1391"/>
    <cellStyle name="_пр 5 тариф RAB_BALANCE.WARM.2011YEAR.NEW.UPDATE.SCHEME" xfId="1392"/>
    <cellStyle name="_пр 5 тариф RAB_CALC.NORMATIV.KU(v0.2)" xfId="1393"/>
    <cellStyle name="_пр 5 тариф RAB_DOPFACTOR.VO.2012(v1.0)" xfId="10785"/>
    <cellStyle name="_пр 5 тариф RAB_EE.2REK.P2011.4.78(v0.3)" xfId="1394"/>
    <cellStyle name="_пр 5 тариф RAB_FORM3.1.2013(v0.2)" xfId="1395"/>
    <cellStyle name="_пр 5 тариф RAB_FORM3.2013(v1.0)" xfId="1396"/>
    <cellStyle name="_пр 5 тариф RAB_FORM3.REG(v1.0)" xfId="1397"/>
    <cellStyle name="_пр 5 тариф RAB_FORM910.2012(v1.1)" xfId="1398"/>
    <cellStyle name="_пр 5 тариф RAB_INDEX.STATION.2012(v2.1)" xfId="1399"/>
    <cellStyle name="_пр 5 тариф RAB_INDEX.STATION.2013(v1.0)_патч до 1.1" xfId="1400"/>
    <cellStyle name="_пр 5 тариф RAB_INVEST.EE.PLAN.4.78(v0.1)" xfId="1401"/>
    <cellStyle name="_пр 5 тариф RAB_INVEST.EE.PLAN.4.78(v0.3)" xfId="1402"/>
    <cellStyle name="_пр 5 тариф RAB_INVEST.EE.PLAN.4.78(v1.0)" xfId="1403"/>
    <cellStyle name="_пр 5 тариф RAB_INVEST.EE.PLAN.4.78(v1.0)_PASSPORT.TEPLO.PROIZV(v2.0)" xfId="1404"/>
    <cellStyle name="_пр 5 тариф RAB_INVEST.EE.PLAN.4.78(v1.0)_PASSPORT.TEPLO.PROIZV(v2.0)_INDEX.STATION.2013(v1.0)_патч до 1.1" xfId="1405"/>
    <cellStyle name="_пр 5 тариф RAB_INVEST.EE.PLAN.4.78(v1.0)_PASSPORT.TEPLO.PROIZV(v2.0)_TEPLO.PREDEL.2013(v2.0)" xfId="1406"/>
    <cellStyle name="_пр 5 тариф RAB_INVEST.PLAN.4.78(v0.1)" xfId="1407"/>
    <cellStyle name="_пр 5 тариф RAB_INVEST.WARM.PLAN.4.78(v0.1)" xfId="1408"/>
    <cellStyle name="_пр 5 тариф RAB_INVEST_WARM_PLAN" xfId="1409"/>
    <cellStyle name="_пр 5 тариф RAB_NADB.JNVLP.APTEKA.2012(v1.0)_21_02_12" xfId="1410"/>
    <cellStyle name="_пр 5 тариф RAB_NADB.JNVLS.APTEKA.2011(v1.3.3)" xfId="1411"/>
    <cellStyle name="_пр 5 тариф RAB_NADB.JNVLS.APTEKA.2011(v1.3.3)_46TE.2011(v1.0)" xfId="1412"/>
    <cellStyle name="_пр 5 тариф RAB_NADB.JNVLS.APTEKA.2011(v1.3.3)_INDEX.STATION.2012(v1.0)_" xfId="1413"/>
    <cellStyle name="_пр 5 тариф RAB_NADB.JNVLS.APTEKA.2011(v1.3.3)_INDEX.STATION.2012(v2.0)" xfId="1414"/>
    <cellStyle name="_пр 5 тариф RAB_NADB.JNVLS.APTEKA.2011(v1.3.3)_INDEX.STATION.2012(v2.1)" xfId="1415"/>
    <cellStyle name="_пр 5 тариф RAB_NADB.JNVLS.APTEKA.2011(v1.3.3)_TEPLO.PREDEL.2012.M(v1.1)_test" xfId="1416"/>
    <cellStyle name="_пр 5 тариф RAB_NADB.JNVLS.APTEKA.2011(v1.3.4)" xfId="1417"/>
    <cellStyle name="_пр 5 тариф RAB_NADB.JNVLS.APTEKA.2011(v1.3.4)_46TE.2011(v1.0)" xfId="1418"/>
    <cellStyle name="_пр 5 тариф RAB_NADB.JNVLS.APTEKA.2011(v1.3.4)_INDEX.STATION.2012(v1.0)_" xfId="1419"/>
    <cellStyle name="_пр 5 тариф RAB_NADB.JNVLS.APTEKA.2011(v1.3.4)_INDEX.STATION.2012(v2.0)" xfId="1420"/>
    <cellStyle name="_пр 5 тариф RAB_NADB.JNVLS.APTEKA.2011(v1.3.4)_INDEX.STATION.2012(v2.1)" xfId="1421"/>
    <cellStyle name="_пр 5 тариф RAB_NADB.JNVLS.APTEKA.2011(v1.3.4)_TEPLO.PREDEL.2012.M(v1.1)_test" xfId="1422"/>
    <cellStyle name="_пр 5 тариф RAB_PASSPORT.TEPLO.PROIZV(v2.0)" xfId="6020"/>
    <cellStyle name="_пр 5 тариф RAB_PASSPORT.TEPLO.PROIZV(v2.1)" xfId="1423"/>
    <cellStyle name="_пр 5 тариф RAB_PASSPORT.TEPLO.SETI(v0.7)" xfId="1424"/>
    <cellStyle name="_пр 5 тариф RAB_PASSPORT.TEPLO.SETI(v1.0)" xfId="1425"/>
    <cellStyle name="_пр 5 тариф RAB_PR.PROG.WARM.NOTCOMBI.2012.2.16_v1.4(04.04.11) " xfId="1426"/>
    <cellStyle name="_пр 5 тариф RAB_PREDEL.JKH.UTV.2011(v1.0.1)" xfId="1427"/>
    <cellStyle name="_пр 5 тариф RAB_PREDEL.JKH.UTV.2011(v1.0.1)_46TE.2011(v1.0)" xfId="1428"/>
    <cellStyle name="_пр 5 тариф RAB_PREDEL.JKH.UTV.2011(v1.0.1)_INDEX.STATION.2012(v1.0)_" xfId="1429"/>
    <cellStyle name="_пр 5 тариф RAB_PREDEL.JKH.UTV.2011(v1.0.1)_INDEX.STATION.2012(v2.0)" xfId="1430"/>
    <cellStyle name="_пр 5 тариф RAB_PREDEL.JKH.UTV.2011(v1.0.1)_INDEX.STATION.2012(v2.1)" xfId="1431"/>
    <cellStyle name="_пр 5 тариф RAB_PREDEL.JKH.UTV.2011(v1.0.1)_TEPLO.PREDEL.2012.M(v1.1)_test" xfId="1432"/>
    <cellStyle name="_пр 5 тариф RAB_PREDEL.JKH.UTV.2011(v1.1)" xfId="1433"/>
    <cellStyle name="_пр 5 тариф RAB_REP.BLR.2012(v1.0)" xfId="1434"/>
    <cellStyle name="_пр 5 тариф RAB_TEHSHEET" xfId="6021"/>
    <cellStyle name="_пр 5 тариф RAB_TEPLO.PREDEL.2012.M(v1.1)" xfId="1435"/>
    <cellStyle name="_пр 5 тариф RAB_TEPLO.PREDEL.2013(v2.0)" xfId="1436"/>
    <cellStyle name="_пр 5 тариф RAB_TEST.TEMPLATE" xfId="1437"/>
    <cellStyle name="_пр 5 тариф RAB_UPDATE.46EE.2011.TO.1.1" xfId="1438"/>
    <cellStyle name="_пр 5 тариф RAB_UPDATE.46TE.2011.TO.1.1" xfId="1439"/>
    <cellStyle name="_пр 5 тариф RAB_UPDATE.46TE.2011.TO.1.2" xfId="1440"/>
    <cellStyle name="_пр 5 тариф RAB_UPDATE.BALANCE.WARM.2011YEAR.TO.1.1" xfId="1441"/>
    <cellStyle name="_пр 5 тариф RAB_UPDATE.BALANCE.WARM.2011YEAR.TO.1.1_46TE.2011(v1.0)" xfId="1442"/>
    <cellStyle name="_пр 5 тариф RAB_UPDATE.BALANCE.WARM.2011YEAR.TO.1.1_INDEX.STATION.2012(v1.0)_" xfId="1443"/>
    <cellStyle name="_пр 5 тариф RAB_UPDATE.BALANCE.WARM.2011YEAR.TO.1.1_INDEX.STATION.2012(v2.0)" xfId="1444"/>
    <cellStyle name="_пр 5 тариф RAB_UPDATE.BALANCE.WARM.2011YEAR.TO.1.1_INDEX.STATION.2012(v2.1)" xfId="1445"/>
    <cellStyle name="_пр 5 тариф RAB_UPDATE.BALANCE.WARM.2011YEAR.TO.1.1_OREP.KU.2011.MONTHLY.02(v1.1)" xfId="1446"/>
    <cellStyle name="_пр 5 тариф RAB_UPDATE.BALANCE.WARM.2011YEAR.TO.1.1_TEPLO.PREDEL.2012.M(v1.1)_test" xfId="1447"/>
    <cellStyle name="_пр 5 тариф RAB_UPDATE.BALANCE.WARM.2011YEAR.TO.1.2" xfId="6022"/>
    <cellStyle name="_пр 5 тариф RAB_UPDATE.BALANCE.WARM.2011YEAR.TO.1.4.64" xfId="6023"/>
    <cellStyle name="_пр 5 тариф RAB_UPDATE.BALANCE.WARM.2011YEAR.TO.1.5.64" xfId="6024"/>
    <cellStyle name="_пр 5 тариф RAB_UPDATE.MONITORING.OS.EE.2.02.TO.1.3.64" xfId="6025"/>
    <cellStyle name="_пр 5 тариф RAB_UPDATE.NADB.JNVLS.APTEKA.2011.TO.1.3.4" xfId="1448"/>
    <cellStyle name="_пр 5 тариф RAB_Книга2" xfId="10786"/>
    <cellStyle name="_пр 5 тариф RAB_Книга2_PR.PROG.WARM.NOTCOMBI.2012.2.16_v1.4(04.04.11) " xfId="1449"/>
    <cellStyle name="_пр 5 тариф RAB_Тариф 2013 Архангельск для агентства" xfId="1450"/>
    <cellStyle name="_пр 5 тариф RAB_Тариф 2014 уч. Шипицыно газ" xfId="1451"/>
    <cellStyle name="_пр 5 тариф RAB_Тариф 2014 уч. Шипицыно газ 2" xfId="6026"/>
    <cellStyle name="_пр 6 финпроекция" xfId="1452"/>
    <cellStyle name="_пр 6 финпроекция_Расче тарифа на тэ 2014 Мезенский АрхоблЭнерго" xfId="1453"/>
    <cellStyle name="_пр 6 финпроекция_тарифы по ТЭ на 2014 год Соловки исправ." xfId="1454"/>
    <cellStyle name="_Правила заполнения" xfId="6732"/>
    <cellStyle name="_Предожение _ДБП_2009 г ( согласованные БП)  (2)" xfId="1455"/>
    <cellStyle name="_Предожение _ДБП_2009 г ( согласованные БП)  (2)_Новая инструкция1_фст" xfId="1456"/>
    <cellStyle name="_Предожение _ДБП_2009 г ( согласованные БП)  (2)_Расче тарифа на тэ 2014 Мезенский АрхоблЭнерго" xfId="1457"/>
    <cellStyle name="_Предожение _ДБП_2009 г ( согласованные БП)  (2)_Тариф тепло Мезень для АТЦ" xfId="1458"/>
    <cellStyle name="_Предожение _ДБП_2009 г ( согласованные БП)  (2)_тарифы по ТЭ на 2014 год Соловки исправ." xfId="1459"/>
    <cellStyle name="_ПРИЛ. 2003_ЧТЭ" xfId="5865"/>
    <cellStyle name="_Прил1-1 (МГИ) (Дубинину) 22 01 07" xfId="1460"/>
    <cellStyle name="_Прил1-1 (МГИ) (Дубинину) 22 01 07_Расче тарифа на тэ 2014 Мезенский АрхоблЭнерго" xfId="1461"/>
    <cellStyle name="_Прил1-1 (МГИ) (Дубинину) 22 01 07_тарифы по ТЭ на 2014 год Соловки исправ." xfId="1462"/>
    <cellStyle name="_Приложение 2 0806 факт" xfId="1463"/>
    <cellStyle name="_Приложение МТС-3-КС" xfId="1464"/>
    <cellStyle name="_Приложение МТС-3-КС_Новая инструкция1_фст" xfId="1465"/>
    <cellStyle name="_Приложение МТС-3-КС_Расче тарифа на тэ 2014 Мезенский АрхоблЭнерго" xfId="1466"/>
    <cellStyle name="_Приложение МТС-3-КС_Тариф тепло Мезень для АТЦ" xfId="1467"/>
    <cellStyle name="_Приложение МТС-3-КС_тарифы по ТЭ на 2014 год Соловки исправ." xfId="1468"/>
    <cellStyle name="_Приложение-МТС--2-1" xfId="1469"/>
    <cellStyle name="_Приложение-МТС--2-1_Новая инструкция1_фст" xfId="1470"/>
    <cellStyle name="_Приложение-МТС--2-1_Расче тарифа на тэ 2014 Мезенский АрхоблЭнерго" xfId="1471"/>
    <cellStyle name="_Приложение-МТС--2-1_Тариф тепло Мезень для АТЦ" xfId="1472"/>
    <cellStyle name="_Приложение-МТС--2-1_тарифы по ТЭ на 2014 год Соловки исправ." xfId="1473"/>
    <cellStyle name="_Программа СО 7-09 для СД от 29 марта" xfId="1474"/>
    <cellStyle name="_Программа СО 7-09 для СД от 29 марта_Расче тарифа на тэ 2014 Мезенский АрхоблЭнерго" xfId="1475"/>
    <cellStyle name="_Программа СО 7-09 для СД от 29 марта_тарифы по ТЭ на 2014 год Соловки исправ." xfId="1476"/>
    <cellStyle name="_Расчет RAB_22072008" xfId="1477"/>
    <cellStyle name="_Расчет RAB_22072008 10" xfId="6733"/>
    <cellStyle name="_Расчет RAB_22072008 11" xfId="10787"/>
    <cellStyle name="_Расчет RAB_22072008 2" xfId="1478"/>
    <cellStyle name="_Расчет RAB_22072008 2 2" xfId="6734"/>
    <cellStyle name="_Расчет RAB_22072008 2_OREP.KU.2011.MONTHLY.02(v0.1)" xfId="1479"/>
    <cellStyle name="_Расчет RAB_22072008 2_OREP.KU.2011.MONTHLY.02(v0.4)" xfId="1480"/>
    <cellStyle name="_Расчет RAB_22072008 2_OREP.KU.2011.MONTHLY.11(v1.4)" xfId="1481"/>
    <cellStyle name="_Расчет RAB_22072008 2_OREP.KU.2011.MONTHLY.11(v1.4) 2" xfId="6735"/>
    <cellStyle name="_Расчет RAB_22072008 2_OREP.KU.2011.MONTHLY.11(v1.4)_UPDATE.BALANCE.WARM.2012YEAR.TO.1.1" xfId="6027"/>
    <cellStyle name="_Расчет RAB_22072008 2_OREP.KU.2011.MONTHLY.11(v1.4)_UPDATE.CALC.WARM.2012YEAR.TO.1.1" xfId="6028"/>
    <cellStyle name="_Расчет RAB_22072008 2_TEHSHEET" xfId="10788"/>
    <cellStyle name="_Расчет RAB_22072008 2_UPDATE.BALANCE.WARM.2012YEAR.TO.1.1" xfId="6029"/>
    <cellStyle name="_Расчет RAB_22072008 2_UPDATE.CALC.WARM.2012YEAR.TO.1.1" xfId="6030"/>
    <cellStyle name="_Расчет RAB_22072008 2_UPDATE.MONITORING.OS.EE.2.02.TO.1.3.64" xfId="6031"/>
    <cellStyle name="_Расчет RAB_22072008 2_UPDATE.OREP.KU.2011.MONTHLY.02.TO.1.2" xfId="1482"/>
    <cellStyle name="_Расчет RAB_22072008 3" xfId="6736"/>
    <cellStyle name="_Расчет RAB_22072008 3 2" xfId="6737"/>
    <cellStyle name="_Расчет RAB_22072008 4" xfId="6738"/>
    <cellStyle name="_Расчет RAB_22072008 5" xfId="6739"/>
    <cellStyle name="_Расчет RAB_22072008 6" xfId="6740"/>
    <cellStyle name="_Расчет RAB_22072008 7" xfId="6741"/>
    <cellStyle name="_Расчет RAB_22072008 8" xfId="6742"/>
    <cellStyle name="_Расчет RAB_22072008 9" xfId="6743"/>
    <cellStyle name="_Расчет RAB_22072008_46EE.2011(v1.0)" xfId="1483"/>
    <cellStyle name="_Расчет RAB_22072008_46EE.2011(v1.0)_46TE.2011(v1.0)" xfId="1484"/>
    <cellStyle name="_Расчет RAB_22072008_46EE.2011(v1.0)_INDEX.STATION.2012(v1.0)_" xfId="1485"/>
    <cellStyle name="_Расчет RAB_22072008_46EE.2011(v1.0)_INDEX.STATION.2012(v2.0)" xfId="1486"/>
    <cellStyle name="_Расчет RAB_22072008_46EE.2011(v1.0)_INDEX.STATION.2012(v2.1)" xfId="1487"/>
    <cellStyle name="_Расчет RAB_22072008_46EE.2011(v1.0)_TEPLO.PREDEL.2012.M(v1.1)_test" xfId="1488"/>
    <cellStyle name="_Расчет RAB_22072008_46EE.2011(v1.2)" xfId="1489"/>
    <cellStyle name="_Расчет RAB_22072008_46EP.2011(v2.0)" xfId="1490"/>
    <cellStyle name="_Расчет RAB_22072008_46EP.2012(v0.1)" xfId="1491"/>
    <cellStyle name="_Расчет RAB_22072008_46TE.2011(v1.0)" xfId="1492"/>
    <cellStyle name="_Расчет RAB_22072008_4DNS.UPDATE.EXAMPLE" xfId="1493"/>
    <cellStyle name="_Расчет RAB_22072008_ARMRAZR" xfId="1494"/>
    <cellStyle name="_Расчет RAB_22072008_BALANCE.TBO.2011YEAR(v1.1)" xfId="10789"/>
    <cellStyle name="_Расчет RAB_22072008_BALANCE.WARM.2010.FACT(v1.0)" xfId="1495"/>
    <cellStyle name="_Расчет RAB_22072008_BALANCE.WARM.2010.PLAN" xfId="1496"/>
    <cellStyle name="_Расчет RAB_22072008_BALANCE.WARM.2011YEAR(v0.7)" xfId="1497"/>
    <cellStyle name="_Расчет RAB_22072008_BALANCE.WARM.2011YEAR.NEW.UPDATE.SCHEME" xfId="1498"/>
    <cellStyle name="_Расчет RAB_22072008_CALC.NORMATIV.KU(v0.2)" xfId="1499"/>
    <cellStyle name="_Расчет RAB_22072008_DOPFACTOR.VO.2012(v1.0)" xfId="10790"/>
    <cellStyle name="_Расчет RAB_22072008_EE.2REK.P2011.4.78(v0.3)" xfId="1500"/>
    <cellStyle name="_Расчет RAB_22072008_FORM3.1.2013(v0.2)" xfId="1501"/>
    <cellStyle name="_Расчет RAB_22072008_FORM3.2013(v1.0)" xfId="1502"/>
    <cellStyle name="_Расчет RAB_22072008_FORM3.REG(v1.0)" xfId="1503"/>
    <cellStyle name="_Расчет RAB_22072008_FORM910.2012(v1.1)" xfId="1504"/>
    <cellStyle name="_Расчет RAB_22072008_INDEX.STATION.2012(v2.1)" xfId="1505"/>
    <cellStyle name="_Расчет RAB_22072008_INDEX.STATION.2013(v1.0)_патч до 1.1" xfId="1506"/>
    <cellStyle name="_Расчет RAB_22072008_INVEST.EE.PLAN.4.78(v0.1)" xfId="1507"/>
    <cellStyle name="_Расчет RAB_22072008_INVEST.EE.PLAN.4.78(v0.3)" xfId="1508"/>
    <cellStyle name="_Расчет RAB_22072008_INVEST.EE.PLAN.4.78(v1.0)" xfId="1509"/>
    <cellStyle name="_Расчет RAB_22072008_INVEST.EE.PLAN.4.78(v1.0)_PASSPORT.TEPLO.PROIZV(v2.0)" xfId="1510"/>
    <cellStyle name="_Расчет RAB_22072008_INVEST.EE.PLAN.4.78(v1.0)_PASSPORT.TEPLO.PROIZV(v2.0)_INDEX.STATION.2013(v1.0)_патч до 1.1" xfId="1511"/>
    <cellStyle name="_Расчет RAB_22072008_INVEST.EE.PLAN.4.78(v1.0)_PASSPORT.TEPLO.PROIZV(v2.0)_TEPLO.PREDEL.2013(v2.0)" xfId="1512"/>
    <cellStyle name="_Расчет RAB_22072008_INVEST.PLAN.4.78(v0.1)" xfId="1513"/>
    <cellStyle name="_Расчет RAB_22072008_INVEST.WARM.PLAN.4.78(v0.1)" xfId="1514"/>
    <cellStyle name="_Расчет RAB_22072008_INVEST_WARM_PLAN" xfId="1515"/>
    <cellStyle name="_Расчет RAB_22072008_NADB.JNVLP.APTEKA.2012(v1.0)_21_02_12" xfId="1516"/>
    <cellStyle name="_Расчет RAB_22072008_NADB.JNVLS.APTEKA.2011(v1.3.3)" xfId="1517"/>
    <cellStyle name="_Расчет RAB_22072008_NADB.JNVLS.APTEKA.2011(v1.3.3)_46TE.2011(v1.0)" xfId="1518"/>
    <cellStyle name="_Расчет RAB_22072008_NADB.JNVLS.APTEKA.2011(v1.3.3)_INDEX.STATION.2012(v1.0)_" xfId="1519"/>
    <cellStyle name="_Расчет RAB_22072008_NADB.JNVLS.APTEKA.2011(v1.3.3)_INDEX.STATION.2012(v2.0)" xfId="1520"/>
    <cellStyle name="_Расчет RAB_22072008_NADB.JNVLS.APTEKA.2011(v1.3.3)_INDEX.STATION.2012(v2.1)" xfId="1521"/>
    <cellStyle name="_Расчет RAB_22072008_NADB.JNVLS.APTEKA.2011(v1.3.3)_TEPLO.PREDEL.2012.M(v1.1)_test" xfId="1522"/>
    <cellStyle name="_Расчет RAB_22072008_NADB.JNVLS.APTEKA.2011(v1.3.4)" xfId="1523"/>
    <cellStyle name="_Расчет RAB_22072008_NADB.JNVLS.APTEKA.2011(v1.3.4)_46TE.2011(v1.0)" xfId="1524"/>
    <cellStyle name="_Расчет RAB_22072008_NADB.JNVLS.APTEKA.2011(v1.3.4)_INDEX.STATION.2012(v1.0)_" xfId="1525"/>
    <cellStyle name="_Расчет RAB_22072008_NADB.JNVLS.APTEKA.2011(v1.3.4)_INDEX.STATION.2012(v2.0)" xfId="1526"/>
    <cellStyle name="_Расчет RAB_22072008_NADB.JNVLS.APTEKA.2011(v1.3.4)_INDEX.STATION.2012(v2.1)" xfId="1527"/>
    <cellStyle name="_Расчет RAB_22072008_NADB.JNVLS.APTEKA.2011(v1.3.4)_TEPLO.PREDEL.2012.M(v1.1)_test" xfId="1528"/>
    <cellStyle name="_Расчет RAB_22072008_PASSPORT.TEPLO.PROIZV(v2.0)" xfId="6032"/>
    <cellStyle name="_Расчет RAB_22072008_PASSPORT.TEPLO.PROIZV(v2.1)" xfId="1529"/>
    <cellStyle name="_Расчет RAB_22072008_PASSPORT.TEPLO.SETI(v0.7)" xfId="1530"/>
    <cellStyle name="_Расчет RAB_22072008_PASSPORT.TEPLO.SETI(v1.0)" xfId="1531"/>
    <cellStyle name="_Расчет RAB_22072008_PR.PROG.WARM.NOTCOMBI.2012.2.16_v1.4(04.04.11) " xfId="1532"/>
    <cellStyle name="_Расчет RAB_22072008_PREDEL.JKH.UTV.2011(v1.0.1)" xfId="1533"/>
    <cellStyle name="_Расчет RAB_22072008_PREDEL.JKH.UTV.2011(v1.0.1)_46TE.2011(v1.0)" xfId="1534"/>
    <cellStyle name="_Расчет RAB_22072008_PREDEL.JKH.UTV.2011(v1.0.1)_INDEX.STATION.2012(v1.0)_" xfId="1535"/>
    <cellStyle name="_Расчет RAB_22072008_PREDEL.JKH.UTV.2011(v1.0.1)_INDEX.STATION.2012(v2.0)" xfId="1536"/>
    <cellStyle name="_Расчет RAB_22072008_PREDEL.JKH.UTV.2011(v1.0.1)_INDEX.STATION.2012(v2.1)" xfId="1537"/>
    <cellStyle name="_Расчет RAB_22072008_PREDEL.JKH.UTV.2011(v1.0.1)_TEPLO.PREDEL.2012.M(v1.1)_test" xfId="1538"/>
    <cellStyle name="_Расчет RAB_22072008_PREDEL.JKH.UTV.2011(v1.1)" xfId="1539"/>
    <cellStyle name="_Расчет RAB_22072008_REP.BLR.2012(v1.0)" xfId="1540"/>
    <cellStyle name="_Расчет RAB_22072008_TEHSHEET" xfId="6033"/>
    <cellStyle name="_Расчет RAB_22072008_TEPLO.PREDEL.2012.M(v1.1)" xfId="1541"/>
    <cellStyle name="_Расчет RAB_22072008_TEPLO.PREDEL.2013(v2.0)" xfId="1542"/>
    <cellStyle name="_Расчет RAB_22072008_TEST.TEMPLATE" xfId="1543"/>
    <cellStyle name="_Расчет RAB_22072008_UPDATE.46EE.2011.TO.1.1" xfId="1544"/>
    <cellStyle name="_Расчет RAB_22072008_UPDATE.46TE.2011.TO.1.1" xfId="1545"/>
    <cellStyle name="_Расчет RAB_22072008_UPDATE.46TE.2011.TO.1.2" xfId="1546"/>
    <cellStyle name="_Расчет RAB_22072008_UPDATE.BALANCE.WARM.2011YEAR.TO.1.1" xfId="1547"/>
    <cellStyle name="_Расчет RAB_22072008_UPDATE.BALANCE.WARM.2011YEAR.TO.1.1_46TE.2011(v1.0)" xfId="1548"/>
    <cellStyle name="_Расчет RAB_22072008_UPDATE.BALANCE.WARM.2011YEAR.TO.1.1_INDEX.STATION.2012(v1.0)_" xfId="1549"/>
    <cellStyle name="_Расчет RAB_22072008_UPDATE.BALANCE.WARM.2011YEAR.TO.1.1_INDEX.STATION.2012(v2.0)" xfId="1550"/>
    <cellStyle name="_Расчет RAB_22072008_UPDATE.BALANCE.WARM.2011YEAR.TO.1.1_INDEX.STATION.2012(v2.1)" xfId="1551"/>
    <cellStyle name="_Расчет RAB_22072008_UPDATE.BALANCE.WARM.2011YEAR.TO.1.1_OREP.KU.2011.MONTHLY.02(v1.1)" xfId="1552"/>
    <cellStyle name="_Расчет RAB_22072008_UPDATE.BALANCE.WARM.2011YEAR.TO.1.1_TEPLO.PREDEL.2012.M(v1.1)_test" xfId="1553"/>
    <cellStyle name="_Расчет RAB_22072008_UPDATE.BALANCE.WARM.2011YEAR.TO.1.2" xfId="6034"/>
    <cellStyle name="_Расчет RAB_22072008_UPDATE.BALANCE.WARM.2011YEAR.TO.1.4.64" xfId="6035"/>
    <cellStyle name="_Расчет RAB_22072008_UPDATE.BALANCE.WARM.2011YEAR.TO.1.5.64" xfId="6036"/>
    <cellStyle name="_Расчет RAB_22072008_UPDATE.MONITORING.OS.EE.2.02.TO.1.3.64" xfId="6037"/>
    <cellStyle name="_Расчет RAB_22072008_UPDATE.NADB.JNVLS.APTEKA.2011.TO.1.3.4" xfId="1554"/>
    <cellStyle name="_Расчет RAB_22072008_Книга2" xfId="10791"/>
    <cellStyle name="_Расчет RAB_22072008_Книга2_PR.PROG.WARM.NOTCOMBI.2012.2.16_v1.4(04.04.11) " xfId="1555"/>
    <cellStyle name="_Расчет RAB_22072008_Тариф 2013 Архангельск для агентства" xfId="1556"/>
    <cellStyle name="_Расчет RAB_22072008_Тариф 2014 уч. Шипицыно газ" xfId="1557"/>
    <cellStyle name="_Расчет RAB_22072008_Тариф 2014 уч. Шипицыно газ 2" xfId="6038"/>
    <cellStyle name="_Расчет RAB_Лен и МОЭСК_с 2010 года_14.04.2009_со сглаж_version 3.0_без ФСК" xfId="1558"/>
    <cellStyle name="_Расчет RAB_Лен и МОЭСК_с 2010 года_14.04.2009_со сглаж_version 3.0_без ФСК 10" xfId="6744"/>
    <cellStyle name="_Расчет RAB_Лен и МОЭСК_с 2010 года_14.04.2009_со сглаж_version 3.0_без ФСК 11" xfId="10792"/>
    <cellStyle name="_Расчет RAB_Лен и МОЭСК_с 2010 года_14.04.2009_со сглаж_version 3.0_без ФСК 2" xfId="1559"/>
    <cellStyle name="_Расчет RAB_Лен и МОЭСК_с 2010 года_14.04.2009_со сглаж_version 3.0_без ФСК 2 2" xfId="6745"/>
    <cellStyle name="_Расчет RAB_Лен и МОЭСК_с 2010 года_14.04.2009_со сглаж_version 3.0_без ФСК 2_OREP.KU.2011.MONTHLY.02(v0.1)" xfId="1560"/>
    <cellStyle name="_Расчет RAB_Лен и МОЭСК_с 2010 года_14.04.2009_со сглаж_version 3.0_без ФСК 2_OREP.KU.2011.MONTHLY.02(v0.4)" xfId="1561"/>
    <cellStyle name="_Расчет RAB_Лен и МОЭСК_с 2010 года_14.04.2009_со сглаж_version 3.0_без ФСК 2_OREP.KU.2011.MONTHLY.11(v1.4)" xfId="1562"/>
    <cellStyle name="_Расчет RAB_Лен и МОЭСК_с 2010 года_14.04.2009_со сглаж_version 3.0_без ФСК 2_OREP.KU.2011.MONTHLY.11(v1.4) 2" xfId="6746"/>
    <cellStyle name="_Расчет RAB_Лен и МОЭСК_с 2010 года_14.04.2009_со сглаж_version 3.0_без ФСК 2_OREP.KU.2011.MONTHLY.11(v1.4)_UPDATE.BALANCE.WARM.2012YEAR.TO.1.1" xfId="6039"/>
    <cellStyle name="_Расчет RAB_Лен и МОЭСК_с 2010 года_14.04.2009_со сглаж_version 3.0_без ФСК 2_OREP.KU.2011.MONTHLY.11(v1.4)_UPDATE.CALC.WARM.2012YEAR.TO.1.1" xfId="6040"/>
    <cellStyle name="_Расчет RAB_Лен и МОЭСК_с 2010 года_14.04.2009_со сглаж_version 3.0_без ФСК 2_TEHSHEET" xfId="10793"/>
    <cellStyle name="_Расчет RAB_Лен и МОЭСК_с 2010 года_14.04.2009_со сглаж_version 3.0_без ФСК 2_UPDATE.BALANCE.WARM.2012YEAR.TO.1.1" xfId="6041"/>
    <cellStyle name="_Расчет RAB_Лен и МОЭСК_с 2010 года_14.04.2009_со сглаж_version 3.0_без ФСК 2_UPDATE.CALC.WARM.2012YEAR.TO.1.1" xfId="6042"/>
    <cellStyle name="_Расчет RAB_Лен и МОЭСК_с 2010 года_14.04.2009_со сглаж_version 3.0_без ФСК 2_UPDATE.MONITORING.OS.EE.2.02.TO.1.3.64" xfId="6043"/>
    <cellStyle name="_Расчет RAB_Лен и МОЭСК_с 2010 года_14.04.2009_со сглаж_version 3.0_без ФСК 2_UPDATE.OREP.KU.2011.MONTHLY.02.TO.1.2" xfId="1563"/>
    <cellStyle name="_Расчет RAB_Лен и МОЭСК_с 2010 года_14.04.2009_со сглаж_version 3.0_без ФСК 3" xfId="6747"/>
    <cellStyle name="_Расчет RAB_Лен и МОЭСК_с 2010 года_14.04.2009_со сглаж_version 3.0_без ФСК 3 2" xfId="6748"/>
    <cellStyle name="_Расчет RAB_Лен и МОЭСК_с 2010 года_14.04.2009_со сглаж_version 3.0_без ФСК 4" xfId="6749"/>
    <cellStyle name="_Расчет RAB_Лен и МОЭСК_с 2010 года_14.04.2009_со сглаж_version 3.0_без ФСК 5" xfId="6750"/>
    <cellStyle name="_Расчет RAB_Лен и МОЭСК_с 2010 года_14.04.2009_со сглаж_version 3.0_без ФСК 6" xfId="6751"/>
    <cellStyle name="_Расчет RAB_Лен и МОЭСК_с 2010 года_14.04.2009_со сглаж_version 3.0_без ФСК 7" xfId="6752"/>
    <cellStyle name="_Расчет RAB_Лен и МОЭСК_с 2010 года_14.04.2009_со сглаж_version 3.0_без ФСК 8" xfId="6753"/>
    <cellStyle name="_Расчет RAB_Лен и МОЭСК_с 2010 года_14.04.2009_со сглаж_version 3.0_без ФСК 9" xfId="6754"/>
    <cellStyle name="_Расчет RAB_Лен и МОЭСК_с 2010 года_14.04.2009_со сглаж_version 3.0_без ФСК_46EE.2011(v1.0)" xfId="1564"/>
    <cellStyle name="_Расчет RAB_Лен и МОЭСК_с 2010 года_14.04.2009_со сглаж_version 3.0_без ФСК_46EE.2011(v1.0)_46TE.2011(v1.0)" xfId="1565"/>
    <cellStyle name="_Расчет RAB_Лен и МОЭСК_с 2010 года_14.04.2009_со сглаж_version 3.0_без ФСК_46EE.2011(v1.0)_INDEX.STATION.2012(v1.0)_" xfId="1566"/>
    <cellStyle name="_Расчет RAB_Лен и МОЭСК_с 2010 года_14.04.2009_со сглаж_version 3.0_без ФСК_46EE.2011(v1.0)_INDEX.STATION.2012(v2.0)" xfId="1567"/>
    <cellStyle name="_Расчет RAB_Лен и МОЭСК_с 2010 года_14.04.2009_со сглаж_version 3.0_без ФСК_46EE.2011(v1.0)_INDEX.STATION.2012(v2.1)" xfId="1568"/>
    <cellStyle name="_Расчет RAB_Лен и МОЭСК_с 2010 года_14.04.2009_со сглаж_version 3.0_без ФСК_46EE.2011(v1.0)_TEPLO.PREDEL.2012.M(v1.1)_test" xfId="1569"/>
    <cellStyle name="_Расчет RAB_Лен и МОЭСК_с 2010 года_14.04.2009_со сглаж_version 3.0_без ФСК_46EE.2011(v1.2)" xfId="1570"/>
    <cellStyle name="_Расчет RAB_Лен и МОЭСК_с 2010 года_14.04.2009_со сглаж_version 3.0_без ФСК_46EP.2011(v2.0)" xfId="1571"/>
    <cellStyle name="_Расчет RAB_Лен и МОЭСК_с 2010 года_14.04.2009_со сглаж_version 3.0_без ФСК_46EP.2012(v0.1)" xfId="1572"/>
    <cellStyle name="_Расчет RAB_Лен и МОЭСК_с 2010 года_14.04.2009_со сглаж_version 3.0_без ФСК_46TE.2011(v1.0)" xfId="1573"/>
    <cellStyle name="_Расчет RAB_Лен и МОЭСК_с 2010 года_14.04.2009_со сглаж_version 3.0_без ФСК_4DNS.UPDATE.EXAMPLE" xfId="1574"/>
    <cellStyle name="_Расчет RAB_Лен и МОЭСК_с 2010 года_14.04.2009_со сглаж_version 3.0_без ФСК_ARMRAZR" xfId="1575"/>
    <cellStyle name="_Расчет RAB_Лен и МОЭСК_с 2010 года_14.04.2009_со сглаж_version 3.0_без ФСК_BALANCE.TBO.2011YEAR(v1.1)" xfId="10794"/>
    <cellStyle name="_Расчет RAB_Лен и МОЭСК_с 2010 года_14.04.2009_со сглаж_version 3.0_без ФСК_BALANCE.WARM.2010.FACT(v1.0)" xfId="1576"/>
    <cellStyle name="_Расчет RAB_Лен и МОЭСК_с 2010 года_14.04.2009_со сглаж_version 3.0_без ФСК_BALANCE.WARM.2010.PLAN" xfId="1577"/>
    <cellStyle name="_Расчет RAB_Лен и МОЭСК_с 2010 года_14.04.2009_со сглаж_version 3.0_без ФСК_BALANCE.WARM.2011YEAR(v0.7)" xfId="1578"/>
    <cellStyle name="_Расчет RAB_Лен и МОЭСК_с 2010 года_14.04.2009_со сглаж_version 3.0_без ФСК_BALANCE.WARM.2011YEAR.NEW.UPDATE.SCHEME" xfId="1579"/>
    <cellStyle name="_Расчет RAB_Лен и МОЭСК_с 2010 года_14.04.2009_со сглаж_version 3.0_без ФСК_CALC.NORMATIV.KU(v0.2)" xfId="1580"/>
    <cellStyle name="_Расчет RAB_Лен и МОЭСК_с 2010 года_14.04.2009_со сглаж_version 3.0_без ФСК_DOPFACTOR.VO.2012(v1.0)" xfId="10795"/>
    <cellStyle name="_Расчет RAB_Лен и МОЭСК_с 2010 года_14.04.2009_со сглаж_version 3.0_без ФСК_EE.2REK.P2011.4.78(v0.3)" xfId="1581"/>
    <cellStyle name="_Расчет RAB_Лен и МОЭСК_с 2010 года_14.04.2009_со сглаж_version 3.0_без ФСК_FORM3.1.2013(v0.2)" xfId="1582"/>
    <cellStyle name="_Расчет RAB_Лен и МОЭСК_с 2010 года_14.04.2009_со сглаж_version 3.0_без ФСК_FORM3.2013(v1.0)" xfId="1583"/>
    <cellStyle name="_Расчет RAB_Лен и МОЭСК_с 2010 года_14.04.2009_со сглаж_version 3.0_без ФСК_FORM3.REG(v1.0)" xfId="1584"/>
    <cellStyle name="_Расчет RAB_Лен и МОЭСК_с 2010 года_14.04.2009_со сглаж_version 3.0_без ФСК_FORM910.2012(v1.1)" xfId="1585"/>
    <cellStyle name="_Расчет RAB_Лен и МОЭСК_с 2010 года_14.04.2009_со сглаж_version 3.0_без ФСК_INDEX.STATION.2012(v2.1)" xfId="1586"/>
    <cellStyle name="_Расчет RAB_Лен и МОЭСК_с 2010 года_14.04.2009_со сглаж_version 3.0_без ФСК_INDEX.STATION.2013(v1.0)_патч до 1.1" xfId="1587"/>
    <cellStyle name="_Расчет RAB_Лен и МОЭСК_с 2010 года_14.04.2009_со сглаж_version 3.0_без ФСК_INVEST.EE.PLAN.4.78(v0.1)" xfId="1588"/>
    <cellStyle name="_Расчет RAB_Лен и МОЭСК_с 2010 года_14.04.2009_со сглаж_version 3.0_без ФСК_INVEST.EE.PLAN.4.78(v0.3)" xfId="1589"/>
    <cellStyle name="_Расчет RAB_Лен и МОЭСК_с 2010 года_14.04.2009_со сглаж_version 3.0_без ФСК_INVEST.EE.PLAN.4.78(v1.0)" xfId="1590"/>
    <cellStyle name="_Расчет RAB_Лен и МОЭСК_с 2010 года_14.04.2009_со сглаж_version 3.0_без ФСК_INVEST.EE.PLAN.4.78(v1.0)_PASSPORT.TEPLO.PROIZV(v2.0)" xfId="1591"/>
    <cellStyle name="_Расчет RAB_Лен и МОЭСК_с 2010 года_14.04.2009_со сглаж_version 3.0_без ФСК_INVEST.EE.PLAN.4.78(v1.0)_PASSPORT.TEPLO.PROIZV(v2.0)_INDEX.STATION.2013(v1.0)_патч до 1.1" xfId="1592"/>
    <cellStyle name="_Расчет RAB_Лен и МОЭСК_с 2010 года_14.04.2009_со сглаж_version 3.0_без ФСК_INVEST.EE.PLAN.4.78(v1.0)_PASSPORT.TEPLO.PROIZV(v2.0)_TEPLO.PREDEL.2013(v2.0)" xfId="1593"/>
    <cellStyle name="_Расчет RAB_Лен и МОЭСК_с 2010 года_14.04.2009_со сглаж_version 3.0_без ФСК_INVEST.PLAN.4.78(v0.1)" xfId="1594"/>
    <cellStyle name="_Расчет RAB_Лен и МОЭСК_с 2010 года_14.04.2009_со сглаж_version 3.0_без ФСК_INVEST.WARM.PLAN.4.78(v0.1)" xfId="1595"/>
    <cellStyle name="_Расчет RAB_Лен и МОЭСК_с 2010 года_14.04.2009_со сглаж_version 3.0_без ФСК_INVEST_WARM_PLAN" xfId="1596"/>
    <cellStyle name="_Расчет RAB_Лен и МОЭСК_с 2010 года_14.04.2009_со сглаж_version 3.0_без ФСК_NADB.JNVLP.APTEKA.2012(v1.0)_21_02_12" xfId="1597"/>
    <cellStyle name="_Расчет RAB_Лен и МОЭСК_с 2010 года_14.04.2009_со сглаж_version 3.0_без ФСК_NADB.JNVLS.APTEKA.2011(v1.3.3)" xfId="1598"/>
    <cellStyle name="_Расчет RAB_Лен и МОЭСК_с 2010 года_14.04.2009_со сглаж_version 3.0_без ФСК_NADB.JNVLS.APTEKA.2011(v1.3.3)_46TE.2011(v1.0)" xfId="1599"/>
    <cellStyle name="_Расчет RAB_Лен и МОЭСК_с 2010 года_14.04.2009_со сглаж_version 3.0_без ФСК_NADB.JNVLS.APTEKA.2011(v1.3.3)_INDEX.STATION.2012(v1.0)_" xfId="1600"/>
    <cellStyle name="_Расчет RAB_Лен и МОЭСК_с 2010 года_14.04.2009_со сглаж_version 3.0_без ФСК_NADB.JNVLS.APTEKA.2011(v1.3.3)_INDEX.STATION.2012(v2.0)" xfId="1601"/>
    <cellStyle name="_Расчет RAB_Лен и МОЭСК_с 2010 года_14.04.2009_со сглаж_version 3.0_без ФСК_NADB.JNVLS.APTEKA.2011(v1.3.3)_INDEX.STATION.2012(v2.1)" xfId="1602"/>
    <cellStyle name="_Расчет RAB_Лен и МОЭСК_с 2010 года_14.04.2009_со сглаж_version 3.0_без ФСК_NADB.JNVLS.APTEKA.2011(v1.3.3)_TEPLO.PREDEL.2012.M(v1.1)_test" xfId="1603"/>
    <cellStyle name="_Расчет RAB_Лен и МОЭСК_с 2010 года_14.04.2009_со сглаж_version 3.0_без ФСК_NADB.JNVLS.APTEKA.2011(v1.3.4)" xfId="1604"/>
    <cellStyle name="_Расчет RAB_Лен и МОЭСК_с 2010 года_14.04.2009_со сглаж_version 3.0_без ФСК_NADB.JNVLS.APTEKA.2011(v1.3.4)_46TE.2011(v1.0)" xfId="1605"/>
    <cellStyle name="_Расчет RAB_Лен и МОЭСК_с 2010 года_14.04.2009_со сглаж_version 3.0_без ФСК_NADB.JNVLS.APTEKA.2011(v1.3.4)_INDEX.STATION.2012(v1.0)_" xfId="1606"/>
    <cellStyle name="_Расчет RAB_Лен и МОЭСК_с 2010 года_14.04.2009_со сглаж_version 3.0_без ФСК_NADB.JNVLS.APTEKA.2011(v1.3.4)_INDEX.STATION.2012(v2.0)" xfId="1607"/>
    <cellStyle name="_Расчет RAB_Лен и МОЭСК_с 2010 года_14.04.2009_со сглаж_version 3.0_без ФСК_NADB.JNVLS.APTEKA.2011(v1.3.4)_INDEX.STATION.2012(v2.1)" xfId="1608"/>
    <cellStyle name="_Расчет RAB_Лен и МОЭСК_с 2010 года_14.04.2009_со сглаж_version 3.0_без ФСК_NADB.JNVLS.APTEKA.2011(v1.3.4)_TEPLO.PREDEL.2012.M(v1.1)_test" xfId="1609"/>
    <cellStyle name="_Расчет RAB_Лен и МОЭСК_с 2010 года_14.04.2009_со сглаж_version 3.0_без ФСК_PASSPORT.TEPLO.PROIZV(v2.0)" xfId="6044"/>
    <cellStyle name="_Расчет RAB_Лен и МОЭСК_с 2010 года_14.04.2009_со сглаж_version 3.0_без ФСК_PASSPORT.TEPLO.PROIZV(v2.1)" xfId="1610"/>
    <cellStyle name="_Расчет RAB_Лен и МОЭСК_с 2010 года_14.04.2009_со сглаж_version 3.0_без ФСК_PASSPORT.TEPLO.SETI(v0.7)" xfId="1611"/>
    <cellStyle name="_Расчет RAB_Лен и МОЭСК_с 2010 года_14.04.2009_со сглаж_version 3.0_без ФСК_PASSPORT.TEPLO.SETI(v1.0)" xfId="1612"/>
    <cellStyle name="_Расчет RAB_Лен и МОЭСК_с 2010 года_14.04.2009_со сглаж_version 3.0_без ФСК_PR.PROG.WARM.NOTCOMBI.2012.2.16_v1.4(04.04.11) " xfId="1613"/>
    <cellStyle name="_Расчет RAB_Лен и МОЭСК_с 2010 года_14.04.2009_со сглаж_version 3.0_без ФСК_PREDEL.JKH.UTV.2011(v1.0.1)" xfId="1614"/>
    <cellStyle name="_Расчет RAB_Лен и МОЭСК_с 2010 года_14.04.2009_со сглаж_version 3.0_без ФСК_PREDEL.JKH.UTV.2011(v1.0.1)_46TE.2011(v1.0)" xfId="1615"/>
    <cellStyle name="_Расчет RAB_Лен и МОЭСК_с 2010 года_14.04.2009_со сглаж_version 3.0_без ФСК_PREDEL.JKH.UTV.2011(v1.0.1)_INDEX.STATION.2012(v1.0)_" xfId="1616"/>
    <cellStyle name="_Расчет RAB_Лен и МОЭСК_с 2010 года_14.04.2009_со сглаж_version 3.0_без ФСК_PREDEL.JKH.UTV.2011(v1.0.1)_INDEX.STATION.2012(v2.0)" xfId="1617"/>
    <cellStyle name="_Расчет RAB_Лен и МОЭСК_с 2010 года_14.04.2009_со сглаж_version 3.0_без ФСК_PREDEL.JKH.UTV.2011(v1.0.1)_INDEX.STATION.2012(v2.1)" xfId="1618"/>
    <cellStyle name="_Расчет RAB_Лен и МОЭСК_с 2010 года_14.04.2009_со сглаж_version 3.0_без ФСК_PREDEL.JKH.UTV.2011(v1.0.1)_TEPLO.PREDEL.2012.M(v1.1)_test" xfId="1619"/>
    <cellStyle name="_Расчет RAB_Лен и МОЭСК_с 2010 года_14.04.2009_со сглаж_version 3.0_без ФСК_PREDEL.JKH.UTV.2011(v1.1)" xfId="1620"/>
    <cellStyle name="_Расчет RAB_Лен и МОЭСК_с 2010 года_14.04.2009_со сглаж_version 3.0_без ФСК_REP.BLR.2012(v1.0)" xfId="1621"/>
    <cellStyle name="_Расчет RAB_Лен и МОЭСК_с 2010 года_14.04.2009_со сглаж_version 3.0_без ФСК_TEHSHEET" xfId="6045"/>
    <cellStyle name="_Расчет RAB_Лен и МОЭСК_с 2010 года_14.04.2009_со сглаж_version 3.0_без ФСК_TEPLO.PREDEL.2012.M(v1.1)" xfId="1622"/>
    <cellStyle name="_Расчет RAB_Лен и МОЭСК_с 2010 года_14.04.2009_со сглаж_version 3.0_без ФСК_TEPLO.PREDEL.2013(v2.0)" xfId="1623"/>
    <cellStyle name="_Расчет RAB_Лен и МОЭСК_с 2010 года_14.04.2009_со сглаж_version 3.0_без ФСК_TEST.TEMPLATE" xfId="1624"/>
    <cellStyle name="_Расчет RAB_Лен и МОЭСК_с 2010 года_14.04.2009_со сглаж_version 3.0_без ФСК_UPDATE.46EE.2011.TO.1.1" xfId="1625"/>
    <cellStyle name="_Расчет RAB_Лен и МОЭСК_с 2010 года_14.04.2009_со сглаж_version 3.0_без ФСК_UPDATE.46TE.2011.TO.1.1" xfId="1626"/>
    <cellStyle name="_Расчет RAB_Лен и МОЭСК_с 2010 года_14.04.2009_со сглаж_version 3.0_без ФСК_UPDATE.46TE.2011.TO.1.2" xfId="1627"/>
    <cellStyle name="_Расчет RAB_Лен и МОЭСК_с 2010 года_14.04.2009_со сглаж_version 3.0_без ФСК_UPDATE.BALANCE.WARM.2011YEAR.TO.1.1" xfId="1628"/>
    <cellStyle name="_Расчет RAB_Лен и МОЭСК_с 2010 года_14.04.2009_со сглаж_version 3.0_без ФСК_UPDATE.BALANCE.WARM.2011YEAR.TO.1.1_46TE.2011(v1.0)" xfId="1629"/>
    <cellStyle name="_Расчет RAB_Лен и МОЭСК_с 2010 года_14.04.2009_со сглаж_version 3.0_без ФСК_UPDATE.BALANCE.WARM.2011YEAR.TO.1.1_INDEX.STATION.2012(v1.0)_" xfId="1630"/>
    <cellStyle name="_Расчет RAB_Лен и МОЭСК_с 2010 года_14.04.2009_со сглаж_version 3.0_без ФСК_UPDATE.BALANCE.WARM.2011YEAR.TO.1.1_INDEX.STATION.2012(v2.0)" xfId="1631"/>
    <cellStyle name="_Расчет RAB_Лен и МОЭСК_с 2010 года_14.04.2009_со сглаж_version 3.0_без ФСК_UPDATE.BALANCE.WARM.2011YEAR.TO.1.1_INDEX.STATION.2012(v2.1)" xfId="1632"/>
    <cellStyle name="_Расчет RAB_Лен и МОЭСК_с 2010 года_14.04.2009_со сглаж_version 3.0_без ФСК_UPDATE.BALANCE.WARM.2011YEAR.TO.1.1_OREP.KU.2011.MONTHLY.02(v1.1)" xfId="1633"/>
    <cellStyle name="_Расчет RAB_Лен и МОЭСК_с 2010 года_14.04.2009_со сглаж_version 3.0_без ФСК_UPDATE.BALANCE.WARM.2011YEAR.TO.1.1_TEPLO.PREDEL.2012.M(v1.1)_test" xfId="1634"/>
    <cellStyle name="_Расчет RAB_Лен и МОЭСК_с 2010 года_14.04.2009_со сглаж_version 3.0_без ФСК_UPDATE.BALANCE.WARM.2011YEAR.TO.1.2" xfId="6046"/>
    <cellStyle name="_Расчет RAB_Лен и МОЭСК_с 2010 года_14.04.2009_со сглаж_version 3.0_без ФСК_UPDATE.BALANCE.WARM.2011YEAR.TO.1.4.64" xfId="6047"/>
    <cellStyle name="_Расчет RAB_Лен и МОЭСК_с 2010 года_14.04.2009_со сглаж_version 3.0_без ФСК_UPDATE.BALANCE.WARM.2011YEAR.TO.1.5.64" xfId="6048"/>
    <cellStyle name="_Расчет RAB_Лен и МОЭСК_с 2010 года_14.04.2009_со сглаж_version 3.0_без ФСК_UPDATE.MONITORING.OS.EE.2.02.TO.1.3.64" xfId="6049"/>
    <cellStyle name="_Расчет RAB_Лен и МОЭСК_с 2010 года_14.04.2009_со сглаж_version 3.0_без ФСК_UPDATE.NADB.JNVLS.APTEKA.2011.TO.1.3.4" xfId="1635"/>
    <cellStyle name="_Расчет RAB_Лен и МОЭСК_с 2010 года_14.04.2009_со сглаж_version 3.0_без ФСК_Книга2" xfId="10796"/>
    <cellStyle name="_Расчет RAB_Лен и МОЭСК_с 2010 года_14.04.2009_со сглаж_version 3.0_без ФСК_Книга2_PR.PROG.WARM.NOTCOMBI.2012.2.16_v1.4(04.04.11) " xfId="1636"/>
    <cellStyle name="_Расчет RAB_Лен и МОЭСК_с 2010 года_14.04.2009_со сглаж_version 3.0_без ФСК_Тариф 2013 Архангельск для агентства" xfId="1637"/>
    <cellStyle name="_Расчет RAB_Лен и МОЭСК_с 2010 года_14.04.2009_со сглаж_version 3.0_без ФСК_Тариф 2014 уч. Шипицыно газ" xfId="1638"/>
    <cellStyle name="_Расчет RAB_Лен и МОЭСК_с 2010 года_14.04.2009_со сглаж_version 3.0_без ФСК_Тариф 2014 уч. Шипицыно газ 2" xfId="6050"/>
    <cellStyle name="_Расчет кредита_RAB 2010-2014  max конечн.20,77" xfId="1639"/>
    <cellStyle name="_Расчет кредита_RAB 2010-2014  max конечн.20,77_Расче тарифа на тэ 2014 Мезенский АрхоблЭнерго" xfId="1640"/>
    <cellStyle name="_Расчет кредита_RAB 2010-2014  max конечн.20,77_тарифы по ТЭ на 2014 год Соловки исправ." xfId="1641"/>
    <cellStyle name="_Расчет на 2008 год" xfId="1642"/>
    <cellStyle name="_Расчет на 2009 год" xfId="1643"/>
    <cellStyle name="_Расчет ТЕХПД на 2010 год" xfId="1644"/>
    <cellStyle name="_Расшифровка по приоритетам_МРСК 2" xfId="1645"/>
    <cellStyle name="_Расшифровка по приоритетам_МРСК 2_Расче тарифа на тэ 2014 Мезенский АрхоблЭнерго" xfId="1646"/>
    <cellStyle name="_Расшифровка по приоритетам_МРСК 2_тарифы по ТЭ на 2014 год Соловки исправ." xfId="1647"/>
    <cellStyle name="_Рем программа СТЭЦ-1тарифы 2010 год" xfId="1648"/>
    <cellStyle name="_Рем программа СТЭЦ-1тарифы 2010 год 2" xfId="10797"/>
    <cellStyle name="_Сб-macro 2020" xfId="1649"/>
    <cellStyle name="_Сб-macro 2020 2" xfId="1650"/>
    <cellStyle name="_Сб-macro 2020_v2008-2012-23.09.09вар2а-11" xfId="6755"/>
    <cellStyle name="_Свод по ИПР (2)" xfId="1651"/>
    <cellStyle name="_Свод по ИПР (2)_Новая инструкция1_фст" xfId="1652"/>
    <cellStyle name="_Свод по ИПР (2)_Расче тарифа на тэ 2014 Мезенский АрхоблЭнерго" xfId="1653"/>
    <cellStyle name="_Свод по ИПР (2)_Тариф тепло Мезень для АТЦ" xfId="1654"/>
    <cellStyle name="_Свод по ИПР (2)_тарифы по ТЭ на 2014 год Соловки исправ." xfId="1655"/>
    <cellStyle name="_сводная таблица (2)" xfId="1656"/>
    <cellStyle name="_сводная таблица (2)_Расче тарифа на тэ 2014 Мезенский АрхоблЭнерго" xfId="1657"/>
    <cellStyle name="_сводная таблица (2)_тарифы по ТЭ на 2014 год Соловки исправ." xfId="1658"/>
    <cellStyle name="_СО 2006-2010  Прил1-1 (Дубинину)" xfId="1659"/>
    <cellStyle name="_СО 2006-2010  Прил1-1 (Дубинину)_Расче тарифа на тэ 2014 Мезенский АрхоблЭнерго" xfId="1660"/>
    <cellStyle name="_СО 2006-2010  Прил1-1 (Дубинину)_тарифы по ТЭ на 2014 год Соловки исправ." xfId="1661"/>
    <cellStyle name="_Справочник затрат_ЛХ_20.10.05" xfId="1662"/>
    <cellStyle name="_Табл П2-5 (вар18-10-2006)" xfId="1663"/>
    <cellStyle name="_Табл П2-5 (вар18-10-2006)_Расче тарифа на тэ 2014 Мезенский АрхоблЭнерго" xfId="1664"/>
    <cellStyle name="_Табл П2-5 (вар18-10-2006)_тарифы по ТЭ на 2014 год Соловки исправ." xfId="1665"/>
    <cellStyle name="_Табл. 9, ТФБ 2009" xfId="1666"/>
    <cellStyle name="_таблицы для расчетов28-04-08_2006-2009_прибыль корр_по ИА" xfId="1667"/>
    <cellStyle name="_таблицы для расчетов28-04-08_2006-2009_прибыль корр_по ИА_Новая инструкция1_фст" xfId="1668"/>
    <cellStyle name="_таблицы для расчетов28-04-08_2006-2009_прибыль корр_по ИА_Расче тарифа на тэ 2014 Мезенский АрхоблЭнерго" xfId="1669"/>
    <cellStyle name="_таблицы для расчетов28-04-08_2006-2009_прибыль корр_по ИА_Тариф тепло Мезень для АТЦ" xfId="1670"/>
    <cellStyle name="_таблицы для расчетов28-04-08_2006-2009_прибыль корр_по ИА_тарифы по ТЭ на 2014 год Соловки исправ." xfId="1671"/>
    <cellStyle name="_таблицы для расчетов28-04-08_2006-2009с ИА" xfId="1672"/>
    <cellStyle name="_таблицы для расчетов28-04-08_2006-2009с ИА_Новая инструкция1_фст" xfId="1673"/>
    <cellStyle name="_таблицы для расчетов28-04-08_2006-2009с ИА_Расче тарифа на тэ 2014 Мезенский АрхоблЭнерго" xfId="1674"/>
    <cellStyle name="_таблицы для расчетов28-04-08_2006-2009с ИА_Тариф тепло Мезень для АТЦ" xfId="1675"/>
    <cellStyle name="_таблицы для расчетов28-04-08_2006-2009с ИА_тарифы по ТЭ на 2014 год Соловки исправ." xfId="1676"/>
    <cellStyle name="_Тарифы  СИЗ СП ОД Шапина" xfId="1677"/>
    <cellStyle name="_УЕ  свод Псковэнерго" xfId="1678"/>
    <cellStyle name="_УЕ  свод Псковэнерго_Расче тарифа на тэ 2014 Мезенский АрхоблЭнерго" xfId="1679"/>
    <cellStyle name="_УЕ  свод Псковэнерго_тарифы по ТЭ на 2014 год Соловки исправ." xfId="1680"/>
    <cellStyle name="_Условные единицы ПСКОВЭНЕРГО (RAB)" xfId="1681"/>
    <cellStyle name="_Условные единицы ПСКОВЭНЕРГО (RAB)_Расче тарифа на тэ 2014 Мезенский АрхоблЭнерго" xfId="1682"/>
    <cellStyle name="_Условные единицы ПСКОВЭНЕРГО (RAB)_тарифы по ТЭ на 2014 год Соловки исправ." xfId="1683"/>
    <cellStyle name="_Услуги связи_2008_котельные" xfId="1684"/>
    <cellStyle name="_ФЗП  и медосмотр 2010" xfId="6756"/>
    <cellStyle name="_Форма 6  РТК.xls(отчет по Адр пр. ЛО)" xfId="1685"/>
    <cellStyle name="_Форма 6  РТК.xls(отчет по Адр пр. ЛО)_Новая инструкция1_фст" xfId="1686"/>
    <cellStyle name="_Форма 6  РТК.xls(отчет по Адр пр. ЛО)_Расче тарифа на тэ 2014 Мезенский АрхоблЭнерго" xfId="1687"/>
    <cellStyle name="_Форма 6  РТК.xls(отчет по Адр пр. ЛО)_Тариф тепло Мезень для АТЦ" xfId="1688"/>
    <cellStyle name="_Форма 6  РТК.xls(отчет по Адр пр. ЛО)_тарифы по ТЭ на 2014 год Соловки исправ." xfId="1689"/>
    <cellStyle name="_Форма программы ремонтов " xfId="1690"/>
    <cellStyle name="_Форма программы ремонтов  2" xfId="1691"/>
    <cellStyle name="_Форма программы ремонтов  2 2" xfId="6757"/>
    <cellStyle name="_Форма программы ремонтов  3" xfId="6758"/>
    <cellStyle name="_Формат разбивки по МРСК_РСК" xfId="1692"/>
    <cellStyle name="_Формат разбивки по МРСК_РСК_Новая инструкция1_фст" xfId="1693"/>
    <cellStyle name="_Формат разбивки по МРСК_РСК_Расче тарифа на тэ 2014 Мезенский АрхоблЭнерго" xfId="1694"/>
    <cellStyle name="_Формат разбивки по МРСК_РСК_Тариф тепло Мезень для АТЦ" xfId="1695"/>
    <cellStyle name="_Формат разбивки по МРСК_РСК_тарифы по ТЭ на 2014 год Соловки исправ." xfId="1696"/>
    <cellStyle name="_Формат_для Согласования" xfId="1697"/>
    <cellStyle name="_Формат_для Согласования_Новая инструкция1_фст" xfId="1698"/>
    <cellStyle name="_Формат_для Согласования_Расче тарифа на тэ 2014 Мезенский АрхоблЭнерго" xfId="1699"/>
    <cellStyle name="_Формат_для Согласования_Тариф тепло Мезень для АТЦ" xfId="1700"/>
    <cellStyle name="_Формат_для Согласования_тарифы по ТЭ на 2014 год Соловки исправ." xfId="1701"/>
    <cellStyle name="_ХХХ Прил 2 Формы бюджетных документов 2007" xfId="1702"/>
    <cellStyle name="_ХХХ Прил 2 Формы бюджетных документов 2007 2" xfId="10798"/>
    <cellStyle name="_ЦФ  реализация акций 2008-2010" xfId="6759"/>
    <cellStyle name="_ЦФ  реализация акций 2008-2010_акции по годам 2009-2012" xfId="6760"/>
    <cellStyle name="_ЦФ  реализация акций 2008-2010_Копия Прогноз ПТРдо 2030г  (3)" xfId="6761"/>
    <cellStyle name="_ЦФ  реализация акций 2008-2010_Прогноз ПТРдо 2030г." xfId="6762"/>
    <cellStyle name="_ШтабКвартира - формы MR - v3.0" xfId="6763"/>
    <cellStyle name="_ШтабКвартира - формы MR - v5 0" xfId="6764"/>
    <cellStyle name="_экон.форм-т ВО 1 с разбивкой" xfId="1703"/>
    <cellStyle name="_экон.форм-т ВО 1 с разбивкой_Новая инструкция1_фст" xfId="1704"/>
    <cellStyle name="’К‰Э [0.00]" xfId="1705"/>
    <cellStyle name="’К‰Э [0.00] 2" xfId="10799"/>
    <cellStyle name="”€ќђќ‘ћ‚›‰" xfId="1707"/>
    <cellStyle name="”€љ‘€ђћ‚ђќќ›‰" xfId="1708"/>
    <cellStyle name="”ќђќ‘ћ‚›‰" xfId="1709"/>
    <cellStyle name="”ќђќ‘ћ‚›‰ 2" xfId="6051"/>
    <cellStyle name="”љ‘ђћ‚ђќќ›‰" xfId="1710"/>
    <cellStyle name="”љ‘ђћ‚ђќќ›‰ 2" xfId="6052"/>
    <cellStyle name="„…ќ…†ќ›‰" xfId="1711"/>
    <cellStyle name="„…ќ…†ќ›‰ 2" xfId="6053"/>
    <cellStyle name="€’ћѓћ‚›‰" xfId="1714"/>
    <cellStyle name="=D:\WINNT\SYSTEM32\COMMAND.COM" xfId="6765"/>
    <cellStyle name="‡ђѓћ‹ћ‚ћљ1" xfId="1712"/>
    <cellStyle name="‡ђѓћ‹ћ‚ћљ1 2" xfId="6054"/>
    <cellStyle name="‡ђѓћ‹ћ‚ћљ2" xfId="1713"/>
    <cellStyle name="‡ђѓћ‹ћ‚ћљ2 2" xfId="6055"/>
    <cellStyle name="’ћѓћ‚›‰" xfId="1706"/>
    <cellStyle name="’ћѓћ‚›‰ 2" xfId="6056"/>
    <cellStyle name="0,00;0;" xfId="1715"/>
    <cellStyle name="0,00;0; 2" xfId="1716"/>
    <cellStyle name="0,00;0; 2 2" xfId="10800"/>
    <cellStyle name="0,00;0; 3" xfId="1717"/>
    <cellStyle name="0,00;0; 3 2" xfId="10801"/>
    <cellStyle name="0,00;0; 4" xfId="1718"/>
    <cellStyle name="0,00;0; 4 2" xfId="10802"/>
    <cellStyle name="0,00;0; 5" xfId="10803"/>
    <cellStyle name="1Normal" xfId="1719"/>
    <cellStyle name="1Normal 2" xfId="6766"/>
    <cellStyle name="1Normal 3" xfId="6767"/>
    <cellStyle name="1Outputbox1" xfId="6768"/>
    <cellStyle name="1Outputbox2" xfId="6769"/>
    <cellStyle name="1Outputheader" xfId="6770"/>
    <cellStyle name="1Outputheader2" xfId="6771"/>
    <cellStyle name="1Outputsubtitle" xfId="6772"/>
    <cellStyle name="1Outputtitle" xfId="6773"/>
    <cellStyle name="1Profileheader" xfId="6774"/>
    <cellStyle name="1Profilelowerbox" xfId="6775"/>
    <cellStyle name="1Profilesubheader" xfId="6776"/>
    <cellStyle name="1Profiletitle" xfId="6777"/>
    <cellStyle name="1Profiletopbox" xfId="6778"/>
    <cellStyle name="20% - Accent1" xfId="1720"/>
    <cellStyle name="20% - Accent1 1" xfId="6779"/>
    <cellStyle name="20% - Accent1 2" xfId="1721"/>
    <cellStyle name="20% - Accent1 2 2" xfId="1722"/>
    <cellStyle name="20% - Accent1 2 2 2" xfId="6780"/>
    <cellStyle name="20% - Accent1 2 3" xfId="6781"/>
    <cellStyle name="20% - Accent1 3" xfId="1723"/>
    <cellStyle name="20% - Accent1 3 2" xfId="1724"/>
    <cellStyle name="20% - Accent1 3 2 2" xfId="6782"/>
    <cellStyle name="20% - Accent1 3 3" xfId="6783"/>
    <cellStyle name="20% - Accent1 4" xfId="1725"/>
    <cellStyle name="20% - Accent1 4 2" xfId="6785"/>
    <cellStyle name="20% - Accent1 4 3" xfId="6784"/>
    <cellStyle name="20% - Accent1 5" xfId="6786"/>
    <cellStyle name="20% - Accent1_46EE.2011(v1.0)" xfId="1726"/>
    <cellStyle name="20% - Accent2" xfId="1727"/>
    <cellStyle name="20% - Accent2 1" xfId="6787"/>
    <cellStyle name="20% - Accent2 2" xfId="1728"/>
    <cellStyle name="20% - Accent2 2 2" xfId="1729"/>
    <cellStyle name="20% - Accent2 2 2 2" xfId="6788"/>
    <cellStyle name="20% - Accent2 2 3" xfId="6789"/>
    <cellStyle name="20% - Accent2 3" xfId="1730"/>
    <cellStyle name="20% - Accent2 3 2" xfId="1731"/>
    <cellStyle name="20% - Accent2 3 2 2" xfId="6790"/>
    <cellStyle name="20% - Accent2 3 3" xfId="6791"/>
    <cellStyle name="20% - Accent2 4" xfId="1732"/>
    <cellStyle name="20% - Accent2 4 2" xfId="6793"/>
    <cellStyle name="20% - Accent2 4 3" xfId="6792"/>
    <cellStyle name="20% - Accent2 5" xfId="6794"/>
    <cellStyle name="20% - Accent2_46EE.2011(v1.0)" xfId="1733"/>
    <cellStyle name="20% - Accent3" xfId="1734"/>
    <cellStyle name="20% - Accent3 1" xfId="6795"/>
    <cellStyle name="20% - Accent3 2" xfId="1735"/>
    <cellStyle name="20% - Accent3 2 2" xfId="1736"/>
    <cellStyle name="20% - Accent3 2 2 2" xfId="6796"/>
    <cellStyle name="20% - Accent3 2 3" xfId="6797"/>
    <cellStyle name="20% - Accent3 3" xfId="1737"/>
    <cellStyle name="20% - Accent3 3 2" xfId="1738"/>
    <cellStyle name="20% - Accent3 3 2 2" xfId="6798"/>
    <cellStyle name="20% - Accent3 3 3" xfId="6799"/>
    <cellStyle name="20% - Accent3 4" xfId="1739"/>
    <cellStyle name="20% - Accent3 4 2" xfId="6801"/>
    <cellStyle name="20% - Accent3 4 3" xfId="6800"/>
    <cellStyle name="20% - Accent3 5" xfId="6802"/>
    <cellStyle name="20% - Accent3_46EE.2011(v1.0)" xfId="1740"/>
    <cellStyle name="20% - Accent4" xfId="1741"/>
    <cellStyle name="20% - Accent4 1" xfId="6803"/>
    <cellStyle name="20% - Accent4 2" xfId="1742"/>
    <cellStyle name="20% - Accent4 2 2" xfId="1743"/>
    <cellStyle name="20% - Accent4 2 2 2" xfId="6804"/>
    <cellStyle name="20% - Accent4 2 3" xfId="6805"/>
    <cellStyle name="20% - Accent4 3" xfId="1744"/>
    <cellStyle name="20% - Accent4 3 2" xfId="1745"/>
    <cellStyle name="20% - Accent4 3 2 2" xfId="6806"/>
    <cellStyle name="20% - Accent4 3 3" xfId="6807"/>
    <cellStyle name="20% - Accent4 4" xfId="1746"/>
    <cellStyle name="20% - Accent4 4 2" xfId="6809"/>
    <cellStyle name="20% - Accent4 4 3" xfId="6808"/>
    <cellStyle name="20% - Accent4 5" xfId="6810"/>
    <cellStyle name="20% - Accent4_46EE.2011(v1.0)" xfId="1747"/>
    <cellStyle name="20% - Accent5" xfId="1748"/>
    <cellStyle name="20% - Accent5 1" xfId="6811"/>
    <cellStyle name="20% - Accent5 2" xfId="1749"/>
    <cellStyle name="20% - Accent5 2 2" xfId="1750"/>
    <cellStyle name="20% - Accent5 2 2 2" xfId="6812"/>
    <cellStyle name="20% - Accent5 2 3" xfId="6813"/>
    <cellStyle name="20% - Accent5 3" xfId="1751"/>
    <cellStyle name="20% - Accent5 3 2" xfId="1752"/>
    <cellStyle name="20% - Accent5 3 2 2" xfId="6814"/>
    <cellStyle name="20% - Accent5 3 3" xfId="6815"/>
    <cellStyle name="20% - Accent5 4" xfId="1753"/>
    <cellStyle name="20% - Accent5 4 2" xfId="6817"/>
    <cellStyle name="20% - Accent5 4 3" xfId="6816"/>
    <cellStyle name="20% - Accent5 5" xfId="6818"/>
    <cellStyle name="20% - Accent5_46EE.2011(v1.0)" xfId="1754"/>
    <cellStyle name="20% - Accent6" xfId="1755"/>
    <cellStyle name="20% - Accent6 1" xfId="6819"/>
    <cellStyle name="20% - Accent6 2" xfId="1756"/>
    <cellStyle name="20% - Accent6 2 2" xfId="1757"/>
    <cellStyle name="20% - Accent6 2 2 2" xfId="6820"/>
    <cellStyle name="20% - Accent6 2 3" xfId="6821"/>
    <cellStyle name="20% - Accent6 3" xfId="1758"/>
    <cellStyle name="20% - Accent6 3 2" xfId="1759"/>
    <cellStyle name="20% - Accent6 3 2 2" xfId="6822"/>
    <cellStyle name="20% - Accent6 3 3" xfId="6823"/>
    <cellStyle name="20% - Accent6 4" xfId="1760"/>
    <cellStyle name="20% - Accent6 4 2" xfId="6825"/>
    <cellStyle name="20% - Accent6 4 3" xfId="6824"/>
    <cellStyle name="20% - Accent6 5" xfId="6826"/>
    <cellStyle name="20% - Accent6_46EE.2011(v1.0)" xfId="1761"/>
    <cellStyle name="20% — акцент1" xfId="1"/>
    <cellStyle name="20% - Акцент1 10" xfId="1763"/>
    <cellStyle name="20% — акцент1 10" xfId="1764"/>
    <cellStyle name="20% - Акцент1 10 2" xfId="1765"/>
    <cellStyle name="20% - Акцент1 10 3" xfId="6827"/>
    <cellStyle name="20% - Акцент1 11" xfId="1766"/>
    <cellStyle name="20% — акцент1 11" xfId="1767"/>
    <cellStyle name="20% - Акцент1 11 2" xfId="1768"/>
    <cellStyle name="20% - Акцент1 11 3" xfId="6828"/>
    <cellStyle name="20% - Акцент1 12" xfId="6829"/>
    <cellStyle name="20% — акцент1 12" xfId="1769"/>
    <cellStyle name="20% - Акцент1 12 2" xfId="6830"/>
    <cellStyle name="20% - Акцент1 12 3" xfId="6831"/>
    <cellStyle name="20% - Акцент1 12 4" xfId="6832"/>
    <cellStyle name="20% - Акцент1 13" xfId="6833"/>
    <cellStyle name="20% — акцент1 13" xfId="1770"/>
    <cellStyle name="20% - Акцент1 13 2" xfId="6834"/>
    <cellStyle name="20% - Акцент1 13 3" xfId="6835"/>
    <cellStyle name="20% - Акцент1 13 4" xfId="6836"/>
    <cellStyle name="20% - Акцент1 14" xfId="6837"/>
    <cellStyle name="20% — акцент1 14" xfId="1771"/>
    <cellStyle name="20% - Акцент1 14 2" xfId="6838"/>
    <cellStyle name="20% - Акцент1 14 3" xfId="6839"/>
    <cellStyle name="20% - Акцент1 15" xfId="6840"/>
    <cellStyle name="20% — акцент1 15" xfId="1772"/>
    <cellStyle name="20% - Акцент1 15 2" xfId="6841"/>
    <cellStyle name="20% - Акцент1 15 3" xfId="6842"/>
    <cellStyle name="20% - Акцент1 16" xfId="6843"/>
    <cellStyle name="20% — акцент1 16" xfId="1773"/>
    <cellStyle name="20% - Акцент1 16 2" xfId="6844"/>
    <cellStyle name="20% - Акцент1 16 3" xfId="6845"/>
    <cellStyle name="20% - Акцент1 17" xfId="6846"/>
    <cellStyle name="20% — акцент1 17" xfId="1774"/>
    <cellStyle name="20% - Акцент1 18" xfId="6847"/>
    <cellStyle name="20% — акцент1 18" xfId="1775"/>
    <cellStyle name="20% — акцент1 19" xfId="1776"/>
    <cellStyle name="20% - Акцент1 2" xfId="2"/>
    <cellStyle name="20% — акцент1 2" xfId="3"/>
    <cellStyle name="20% - Акцент1 2 1" xfId="6848"/>
    <cellStyle name="20% - Акцент1 2 10" xfId="4"/>
    <cellStyle name="20% - Акцент1 2 10 2" xfId="1779"/>
    <cellStyle name="20% - Акцент1 2 11" xfId="5804"/>
    <cellStyle name="20% - Акцент1 2 11 2" xfId="10804"/>
    <cellStyle name="20% - Акцент1 2 11 3" xfId="6058"/>
    <cellStyle name="20% - Акцент1 2 12" xfId="5924"/>
    <cellStyle name="20% - Акцент1 2 12 2" xfId="10805"/>
    <cellStyle name="20% - Акцент1 2 13" xfId="5975"/>
    <cellStyle name="20% - Акцент1 2 14" xfId="6849"/>
    <cellStyle name="20% - Акцент1 2 15" xfId="6850"/>
    <cellStyle name="20% - Акцент1 2 16" xfId="6851"/>
    <cellStyle name="20% - Акцент1 2 16 2" xfId="10806"/>
    <cellStyle name="20% - Акцент1 2 17" xfId="10807"/>
    <cellStyle name="20% - Акцент1 2 18" xfId="10808"/>
    <cellStyle name="20% - Акцент1 2 19" xfId="10809"/>
    <cellStyle name="20% - Акцент1 2 2" xfId="5"/>
    <cellStyle name="20% — акцент1 2 2" xfId="1778"/>
    <cellStyle name="20% - Акцент1 2 2 10" xfId="11507"/>
    <cellStyle name="20% - Акцент1 2 2 2" xfId="1781"/>
    <cellStyle name="20% - Акцент1 2 2 2 2" xfId="6852"/>
    <cellStyle name="20% - Акцент1 2 2 2 3" xfId="6059"/>
    <cellStyle name="20% - Акцент1 2 2 3" xfId="1780"/>
    <cellStyle name="20% - Акцент1 2 2 4" xfId="11143"/>
    <cellStyle name="20% - Акцент1 2 2 5" xfId="11642"/>
    <cellStyle name="20% - Акцент1 2 2 6" xfId="11930"/>
    <cellStyle name="20% - Акцент1 2 2 7" xfId="11233"/>
    <cellStyle name="20% - Акцент1 2 2 8" xfId="11843"/>
    <cellStyle name="20% - Акцент1 2 2 9" xfId="11513"/>
    <cellStyle name="20% - Акцент1 2 20" xfId="6057"/>
    <cellStyle name="20% - Акцент1 2 21" xfId="1777"/>
    <cellStyle name="20% - Акцент1 2 22" xfId="11141"/>
    <cellStyle name="20% - Акцент1 2 23" xfId="12142"/>
    <cellStyle name="20% - Акцент1 2 24" xfId="11429"/>
    <cellStyle name="20% - Акцент1 2 25" xfId="11219"/>
    <cellStyle name="20% - Акцент1 2 26" xfId="11363"/>
    <cellStyle name="20% - Акцент1 2 27" xfId="11859"/>
    <cellStyle name="20% - Акцент1 2 28" xfId="11924"/>
    <cellStyle name="20% - Акцент1 2 3" xfId="6"/>
    <cellStyle name="20% — акцент1 2 3" xfId="11142"/>
    <cellStyle name="20% - Акцент1 2 3 10" xfId="11682"/>
    <cellStyle name="20% - Акцент1 2 3 2" xfId="1783"/>
    <cellStyle name="20% - Акцент1 2 3 3" xfId="6853"/>
    <cellStyle name="20% - Акцент1 2 3 4" xfId="1782"/>
    <cellStyle name="20% - Акцент1 2 3 5" xfId="11612"/>
    <cellStyle name="20% - Акцент1 2 3 6" xfId="11943"/>
    <cellStyle name="20% - Акцент1 2 3 7" xfId="12027"/>
    <cellStyle name="20% - Акцент1 2 3 8" xfId="11483"/>
    <cellStyle name="20% - Акцент1 2 3 9" xfId="11248"/>
    <cellStyle name="20% - Акцент1 2 4" xfId="7"/>
    <cellStyle name="20% — акцент1 2 4" xfId="12141"/>
    <cellStyle name="20% - Акцент1 2 4 2" xfId="6854"/>
    <cellStyle name="20% - Акцент1 2 4 3" xfId="1784"/>
    <cellStyle name="20% - Акцент1 2 4 4" xfId="11430"/>
    <cellStyle name="20% - Акцент1 2 4 5" xfId="12026"/>
    <cellStyle name="20% - Акцент1 2 4 6" xfId="11777"/>
    <cellStyle name="20% - Акцент1 2 4 7" xfId="11697"/>
    <cellStyle name="20% - Акцент1 2 4 8" xfId="11934"/>
    <cellStyle name="20% - Акцент1 2 5" xfId="8"/>
    <cellStyle name="20% — акцент1 2 5" xfId="11078"/>
    <cellStyle name="20% - Акцент1 2 5 2" xfId="6855"/>
    <cellStyle name="20% - Акцент1 2 5 3" xfId="1785"/>
    <cellStyle name="20% - Акцент1 2 5 4" xfId="11681"/>
    <cellStyle name="20% - Акцент1 2 5 5" xfId="11925"/>
    <cellStyle name="20% - Акцент1 2 5 6" xfId="12042"/>
    <cellStyle name="20% - Акцент1 2 5 7" xfId="11083"/>
    <cellStyle name="20% - Акцент1 2 6" xfId="9"/>
    <cellStyle name="20% — акцент1 2 6" xfId="11659"/>
    <cellStyle name="20% - Акцент1 2 6 2" xfId="1786"/>
    <cellStyle name="20% - Акцент1 2 6 3" xfId="11926"/>
    <cellStyle name="20% - Акцент1 2 6 4" xfId="11250"/>
    <cellStyle name="20% - Акцент1 2 6 5" xfId="11685"/>
    <cellStyle name="20% - Акцент1 2 7" xfId="10"/>
    <cellStyle name="20% — акцент1 2 7" xfId="11868"/>
    <cellStyle name="20% - Акцент1 2 7 2" xfId="1787"/>
    <cellStyle name="20% - Акцент1 2 7 3" xfId="12041"/>
    <cellStyle name="20% - Акцент1 2 7 4" xfId="11676"/>
    <cellStyle name="20% - Акцент1 2 8" xfId="11"/>
    <cellStyle name="20% — акцент1 2 8" xfId="11741"/>
    <cellStyle name="20% - Акцент1 2 8 2" xfId="1788"/>
    <cellStyle name="20% - Акцент1 2 8 3" xfId="11991"/>
    <cellStyle name="20% - Акцент1 2 9" xfId="12"/>
    <cellStyle name="20% — акцент1 2 9" xfId="11990"/>
    <cellStyle name="20% - Акцент1 2 9 2" xfId="1789"/>
    <cellStyle name="20% - Акцент1 2_46EE.2011(v1.0)" xfId="1790"/>
    <cellStyle name="20% — акцент1 20" xfId="1791"/>
    <cellStyle name="20% — акцент1 21" xfId="1792"/>
    <cellStyle name="20% — акцент1 22" xfId="1762"/>
    <cellStyle name="20% — акцент1 23" xfId="11139"/>
    <cellStyle name="20% — акцент1 24" xfId="12144"/>
    <cellStyle name="20% — акцент1 25" xfId="11077"/>
    <cellStyle name="20% — акцент1 26" xfId="11675"/>
    <cellStyle name="20% — акцент1 27" xfId="11060"/>
    <cellStyle name="20% — акцент1 28" xfId="11282"/>
    <cellStyle name="20% — акцент1 29" xfId="11159"/>
    <cellStyle name="20% - Акцент1 3" xfId="13"/>
    <cellStyle name="20% — акцент1 3" xfId="1794"/>
    <cellStyle name="20% - Акцент1 3 10" xfId="14"/>
    <cellStyle name="20% - Акцент1 3 10 2" xfId="1795"/>
    <cellStyle name="20% - Акцент1 3 11" xfId="1796"/>
    <cellStyle name="20% - Акцент1 3 12" xfId="5805"/>
    <cellStyle name="20% - Акцент1 3 13" xfId="5863"/>
    <cellStyle name="20% - Акцент1 3 14" xfId="5974"/>
    <cellStyle name="20% - Акцент1 3 15" xfId="6060"/>
    <cellStyle name="20% - Акцент1 3 16" xfId="1793"/>
    <cellStyle name="20% - Акцент1 3 17" xfId="11144"/>
    <cellStyle name="20% - Акцент1 3 18" xfId="11641"/>
    <cellStyle name="20% - Акцент1 3 19" xfId="11079"/>
    <cellStyle name="20% - Акцент1 3 2" xfId="15"/>
    <cellStyle name="20% - Акцент1 3 2 2" xfId="1798"/>
    <cellStyle name="20% - Акцент1 3 2 3" xfId="6856"/>
    <cellStyle name="20% - Акцент1 3 2 4" xfId="1797"/>
    <cellStyle name="20% - Акцент1 3 20" xfId="11631"/>
    <cellStyle name="20% - Акцент1 3 21" xfId="11417"/>
    <cellStyle name="20% - Акцент1 3 22" xfId="11487"/>
    <cellStyle name="20% - Акцент1 3 23" xfId="12173"/>
    <cellStyle name="20% - Акцент1 3 3" xfId="16"/>
    <cellStyle name="20% - Акцент1 3 3 2" xfId="1800"/>
    <cellStyle name="20% - Акцент1 3 3 3" xfId="6857"/>
    <cellStyle name="20% - Акцент1 3 3 4" xfId="1799"/>
    <cellStyle name="20% - Акцент1 3 4" xfId="17"/>
    <cellStyle name="20% - Акцент1 3 4 2" xfId="6858"/>
    <cellStyle name="20% - Акцент1 3 4 2 2" xfId="6859"/>
    <cellStyle name="20% - Акцент1 3 4 3" xfId="1801"/>
    <cellStyle name="20% - Акцент1 3 5" xfId="18"/>
    <cellStyle name="20% - Акцент1 3 5 2" xfId="1802"/>
    <cellStyle name="20% - Акцент1 3 6" xfId="19"/>
    <cellStyle name="20% - Акцент1 3 6 2" xfId="1803"/>
    <cellStyle name="20% - Акцент1 3 7" xfId="20"/>
    <cellStyle name="20% - Акцент1 3 7 2" xfId="1804"/>
    <cellStyle name="20% - Акцент1 3 8" xfId="21"/>
    <cellStyle name="20% - Акцент1 3 8 2" xfId="1805"/>
    <cellStyle name="20% - Акцент1 3 9" xfId="22"/>
    <cellStyle name="20% - Акцент1 3 9 2" xfId="1806"/>
    <cellStyle name="20% - Акцент1 3_46EE.2011(v1.0)" xfId="1807"/>
    <cellStyle name="20% - Акцент1 4" xfId="1808"/>
    <cellStyle name="20% — акцент1 4" xfId="1809"/>
    <cellStyle name="20% - Акцент1 4 2" xfId="1810"/>
    <cellStyle name="20% - Акцент1 4 2 2" xfId="1811"/>
    <cellStyle name="20% - Акцент1 4 2 3" xfId="6860"/>
    <cellStyle name="20% - Акцент1 4 3" xfId="1812"/>
    <cellStyle name="20% - Акцент1 4 3 2" xfId="1813"/>
    <cellStyle name="20% - Акцент1 4 3 3" xfId="6861"/>
    <cellStyle name="20% - Акцент1 4 4" xfId="6061"/>
    <cellStyle name="20% - Акцент1 4 4 2" xfId="6862"/>
    <cellStyle name="20% - Акцент1 4_46EE.2011(v1.0)" xfId="1814"/>
    <cellStyle name="20% - Акцент1 5" xfId="1815"/>
    <cellStyle name="20% — акцент1 5" xfId="1816"/>
    <cellStyle name="20% - Акцент1 5 2" xfId="1817"/>
    <cellStyle name="20% - Акцент1 5 2 2" xfId="1818"/>
    <cellStyle name="20% - Акцент1 5 2 3" xfId="6863"/>
    <cellStyle name="20% - Акцент1 5 3" xfId="1819"/>
    <cellStyle name="20% - Акцент1 5 3 2" xfId="1820"/>
    <cellStyle name="20% - Акцент1 5 3 3" xfId="6864"/>
    <cellStyle name="20% - Акцент1 5 4" xfId="6062"/>
    <cellStyle name="20% - Акцент1 5 4 2" xfId="6865"/>
    <cellStyle name="20% - Акцент1 5_46EE.2011(v1.0)" xfId="1821"/>
    <cellStyle name="20% - Акцент1 6" xfId="1822"/>
    <cellStyle name="20% — акцент1 6" xfId="1823"/>
    <cellStyle name="20% - Акцент1 6 2" xfId="1824"/>
    <cellStyle name="20% - Акцент1 6 2 2" xfId="1825"/>
    <cellStyle name="20% - Акцент1 6 2 3" xfId="6866"/>
    <cellStyle name="20% - Акцент1 6 3" xfId="1826"/>
    <cellStyle name="20% - Акцент1 6 3 2" xfId="1827"/>
    <cellStyle name="20% - Акцент1 6 3 3" xfId="6867"/>
    <cellStyle name="20% - Акцент1 6 4" xfId="6063"/>
    <cellStyle name="20% - Акцент1 6 4 2" xfId="6868"/>
    <cellStyle name="20% - Акцент1 6_46EE.2011(v1.0)" xfId="1828"/>
    <cellStyle name="20% - Акцент1 7" xfId="1829"/>
    <cellStyle name="20% — акцент1 7" xfId="1830"/>
    <cellStyle name="20% - Акцент1 7 2" xfId="1831"/>
    <cellStyle name="20% - Акцент1 7 2 2" xfId="1832"/>
    <cellStyle name="20% - Акцент1 7 2 3" xfId="6869"/>
    <cellStyle name="20% - Акцент1 7 3" xfId="1833"/>
    <cellStyle name="20% - Акцент1 7 3 2" xfId="1834"/>
    <cellStyle name="20% - Акцент1 7 3 3" xfId="6870"/>
    <cellStyle name="20% - Акцент1 7 4" xfId="6064"/>
    <cellStyle name="20% - Акцент1 7 4 2" xfId="6871"/>
    <cellStyle name="20% - Акцент1 7_46EE.2011(v1.0)" xfId="1835"/>
    <cellStyle name="20% - Акцент1 8" xfId="1836"/>
    <cellStyle name="20% — акцент1 8" xfId="1837"/>
    <cellStyle name="20% - Акцент1 8 2" xfId="1838"/>
    <cellStyle name="20% - Акцент1 8 2 2" xfId="1839"/>
    <cellStyle name="20% - Акцент1 8 2 3" xfId="6872"/>
    <cellStyle name="20% - Акцент1 8 3" xfId="1840"/>
    <cellStyle name="20% - Акцент1 8 3 2" xfId="1841"/>
    <cellStyle name="20% - Акцент1 8 3 3" xfId="6873"/>
    <cellStyle name="20% - Акцент1 8 4" xfId="1842"/>
    <cellStyle name="20% - Акцент1 8 5" xfId="6874"/>
    <cellStyle name="20% - Акцент1 8_46EE.2011(v1.0)" xfId="1843"/>
    <cellStyle name="20% - Акцент1 9" xfId="1844"/>
    <cellStyle name="20% — акцент1 9" xfId="1845"/>
    <cellStyle name="20% - Акцент1 9 2" xfId="1846"/>
    <cellStyle name="20% - Акцент1 9 2 2" xfId="1847"/>
    <cellStyle name="20% - Акцент1 9 2 3" xfId="6875"/>
    <cellStyle name="20% - Акцент1 9 3" xfId="1848"/>
    <cellStyle name="20% - Акцент1 9 3 2" xfId="1849"/>
    <cellStyle name="20% - Акцент1 9 3 3" xfId="6876"/>
    <cellStyle name="20% - Акцент1 9 4" xfId="1850"/>
    <cellStyle name="20% - Акцент1 9 5" xfId="6877"/>
    <cellStyle name="20% - Акцент1 9_46EE.2011(v1.0)" xfId="1851"/>
    <cellStyle name="20% — акцент1_Расчет тарифа на тэ 2015 СЛФ" xfId="1852"/>
    <cellStyle name="20% — акцент2" xfId="23"/>
    <cellStyle name="20% - Акцент2 10" xfId="1854"/>
    <cellStyle name="20% — акцент2 10" xfId="1855"/>
    <cellStyle name="20% - Акцент2 10 2" xfId="1856"/>
    <cellStyle name="20% - Акцент2 10 3" xfId="6878"/>
    <cellStyle name="20% - Акцент2 11" xfId="1857"/>
    <cellStyle name="20% — акцент2 11" xfId="1858"/>
    <cellStyle name="20% - Акцент2 11 2" xfId="1859"/>
    <cellStyle name="20% - Акцент2 11 3" xfId="6879"/>
    <cellStyle name="20% - Акцент2 12" xfId="6880"/>
    <cellStyle name="20% — акцент2 12" xfId="1860"/>
    <cellStyle name="20% - Акцент2 12 2" xfId="6881"/>
    <cellStyle name="20% - Акцент2 12 3" xfId="6882"/>
    <cellStyle name="20% - Акцент2 12 4" xfId="6883"/>
    <cellStyle name="20% - Акцент2 13" xfId="6884"/>
    <cellStyle name="20% — акцент2 13" xfId="1861"/>
    <cellStyle name="20% - Акцент2 13 2" xfId="6885"/>
    <cellStyle name="20% - Акцент2 13 3" xfId="6886"/>
    <cellStyle name="20% - Акцент2 13 4" xfId="6887"/>
    <cellStyle name="20% - Акцент2 14" xfId="6888"/>
    <cellStyle name="20% — акцент2 14" xfId="1862"/>
    <cellStyle name="20% - Акцент2 14 2" xfId="6889"/>
    <cellStyle name="20% - Акцент2 14 3" xfId="6890"/>
    <cellStyle name="20% - Акцент2 15" xfId="6891"/>
    <cellStyle name="20% — акцент2 15" xfId="1863"/>
    <cellStyle name="20% - Акцент2 15 2" xfId="6892"/>
    <cellStyle name="20% - Акцент2 15 3" xfId="6893"/>
    <cellStyle name="20% - Акцент2 16" xfId="6894"/>
    <cellStyle name="20% — акцент2 16" xfId="1864"/>
    <cellStyle name="20% - Акцент2 16 2" xfId="6895"/>
    <cellStyle name="20% - Акцент2 16 3" xfId="6896"/>
    <cellStyle name="20% - Акцент2 17" xfId="6897"/>
    <cellStyle name="20% — акцент2 17" xfId="1865"/>
    <cellStyle name="20% - Акцент2 18" xfId="6898"/>
    <cellStyle name="20% — акцент2 18" xfId="1866"/>
    <cellStyle name="20% — акцент2 19" xfId="1867"/>
    <cellStyle name="20% - Акцент2 2" xfId="24"/>
    <cellStyle name="20% — акцент2 2" xfId="25"/>
    <cellStyle name="20% - Акцент2 2 1" xfId="6899"/>
    <cellStyle name="20% - Акцент2 2 10" xfId="26"/>
    <cellStyle name="20% - Акцент2 2 10 2" xfId="1870"/>
    <cellStyle name="20% - Акцент2 2 11" xfId="5806"/>
    <cellStyle name="20% - Акцент2 2 11 2" xfId="10810"/>
    <cellStyle name="20% - Акцент2 2 11 3" xfId="6066"/>
    <cellStyle name="20% - Акцент2 2 12" xfId="5923"/>
    <cellStyle name="20% - Акцент2 2 12 2" xfId="10811"/>
    <cellStyle name="20% - Акцент2 2 13" xfId="5973"/>
    <cellStyle name="20% - Акцент2 2 14" xfId="6900"/>
    <cellStyle name="20% - Акцент2 2 15" xfId="6901"/>
    <cellStyle name="20% - Акцент2 2 16" xfId="6902"/>
    <cellStyle name="20% - Акцент2 2 16 2" xfId="10812"/>
    <cellStyle name="20% - Акцент2 2 17" xfId="10813"/>
    <cellStyle name="20% - Акцент2 2 18" xfId="10814"/>
    <cellStyle name="20% - Акцент2 2 19" xfId="10815"/>
    <cellStyle name="20% - Акцент2 2 2" xfId="27"/>
    <cellStyle name="20% — акцент2 2 2" xfId="1869"/>
    <cellStyle name="20% - Акцент2 2 2 10" xfId="12194"/>
    <cellStyle name="20% - Акцент2 2 2 2" xfId="1872"/>
    <cellStyle name="20% - Акцент2 2 2 2 2" xfId="6903"/>
    <cellStyle name="20% - Акцент2 2 2 2 3" xfId="6067"/>
    <cellStyle name="20% - Акцент2 2 2 3" xfId="1871"/>
    <cellStyle name="20% - Акцент2 2 2 4" xfId="11150"/>
    <cellStyle name="20% - Акцент2 2 2 5" xfId="11608"/>
    <cellStyle name="20% - Акцент2 2 2 6" xfId="11082"/>
    <cellStyle name="20% - Акцент2 2 2 7" xfId="11629"/>
    <cellStyle name="20% - Акцент2 2 2 8" xfId="11386"/>
    <cellStyle name="20% - Акцент2 2 2 9" xfId="11244"/>
    <cellStyle name="20% - Акцент2 2 20" xfId="6065"/>
    <cellStyle name="20% - Акцент2 2 21" xfId="1868"/>
    <cellStyle name="20% - Акцент2 2 22" xfId="11148"/>
    <cellStyle name="20% - Акцент2 2 23" xfId="11609"/>
    <cellStyle name="20% - Акцент2 2 24" xfId="11081"/>
    <cellStyle name="20% - Акцент2 2 25" xfId="11630"/>
    <cellStyle name="20% - Акцент2 2 26" xfId="11869"/>
    <cellStyle name="20% - Акцент2 2 27" xfId="11726"/>
    <cellStyle name="20% - Акцент2 2 28" xfId="11771"/>
    <cellStyle name="20% - Акцент2 2 3" xfId="28"/>
    <cellStyle name="20% — акцент2 2 3" xfId="11149"/>
    <cellStyle name="20% - Акцент2 2 3 10" xfId="11724"/>
    <cellStyle name="20% - Акцент2 2 3 2" xfId="1874"/>
    <cellStyle name="20% - Акцент2 2 3 3" xfId="6904"/>
    <cellStyle name="20% - Акцент2 2 3 4" xfId="1873"/>
    <cellStyle name="20% - Акцент2 2 3 5" xfId="12134"/>
    <cellStyle name="20% - Акцент2 2 3 6" xfId="12171"/>
    <cellStyle name="20% - Акцент2 2 3 7" xfId="11667"/>
    <cellStyle name="20% - Акцент2 2 3 8" xfId="11387"/>
    <cellStyle name="20% - Акцент2 2 3 9" xfId="11445"/>
    <cellStyle name="20% - Акцент2 2 4" xfId="29"/>
    <cellStyle name="20% — акцент2 2 4" xfId="12135"/>
    <cellStyle name="20% - Акцент2 2 4 2" xfId="6905"/>
    <cellStyle name="20% - Акцент2 2 4 3" xfId="1875"/>
    <cellStyle name="20% - Акцент2 2 4 4" xfId="12172"/>
    <cellStyle name="20% - Акцент2 2 4 5" xfId="12190"/>
    <cellStyle name="20% - Акцент2 2 4 6" xfId="11254"/>
    <cellStyle name="20% - Акцент2 2 4 7" xfId="11707"/>
    <cellStyle name="20% - Акцент2 2 4 8" xfId="11052"/>
    <cellStyle name="20% - Акцент2 2 5" xfId="30"/>
    <cellStyle name="20% — акцент2 2 5" xfId="11433"/>
    <cellStyle name="20% - Акцент2 2 5 2" xfId="6906"/>
    <cellStyle name="20% - Акцент2 2 5 3" xfId="1876"/>
    <cellStyle name="20% - Акцент2 2 5 4" xfId="12161"/>
    <cellStyle name="20% - Акцент2 2 5 5" xfId="11812"/>
    <cellStyle name="20% - Акцент2 2 5 6" xfId="11664"/>
    <cellStyle name="20% - Акцент2 2 5 7" xfId="11392"/>
    <cellStyle name="20% - Акцент2 2 6" xfId="31"/>
    <cellStyle name="20% — акцент2 2 6" xfId="11501"/>
    <cellStyle name="20% - Акцент2 2 6 2" xfId="1877"/>
    <cellStyle name="20% - Акцент2 2 6 3" xfId="11255"/>
    <cellStyle name="20% - Акцент2 2 6 4" xfId="12211"/>
    <cellStyle name="20% - Акцент2 2 6 5" xfId="12044"/>
    <cellStyle name="20% - Акцент2 2 7" xfId="32"/>
    <cellStyle name="20% — акцент2 2 7" xfId="11670"/>
    <cellStyle name="20% - Акцент2 2 7 2" xfId="1878"/>
    <cellStyle name="20% - Акцент2 2 7 3" xfId="11527"/>
    <cellStyle name="20% - Акцент2 2 7 4" xfId="11054"/>
    <cellStyle name="20% - Акцент2 2 8" xfId="33"/>
    <cellStyle name="20% — акцент2 2 8" xfId="11721"/>
    <cellStyle name="20% - Акцент2 2 8 2" xfId="1879"/>
    <cellStyle name="20% - Акцент2 2 8 3" xfId="11053"/>
    <cellStyle name="20% - Акцент2 2 9" xfId="34"/>
    <cellStyle name="20% — акцент2 2 9" xfId="11405"/>
    <cellStyle name="20% - Акцент2 2 9 2" xfId="1880"/>
    <cellStyle name="20% - Акцент2 2_46EE.2011(v1.0)" xfId="1881"/>
    <cellStyle name="20% — акцент2 20" xfId="1882"/>
    <cellStyle name="20% — акцент2 21" xfId="1883"/>
    <cellStyle name="20% — акцент2 22" xfId="1853"/>
    <cellStyle name="20% — акцент2 23" xfId="11146"/>
    <cellStyle name="20% — акцент2 24" xfId="12137"/>
    <cellStyle name="20% — акцент2 25" xfId="11432"/>
    <cellStyle name="20% — акцент2 26" xfId="11218"/>
    <cellStyle name="20% — акцент2 27" xfId="11364"/>
    <cellStyle name="20% — акцент2 28" xfId="11238"/>
    <cellStyle name="20% — акцент2 29" xfId="12057"/>
    <cellStyle name="20% - Акцент2 3" xfId="35"/>
    <cellStyle name="20% — акцент2 3" xfId="1885"/>
    <cellStyle name="20% - Акцент2 3 10" xfId="36"/>
    <cellStyle name="20% - Акцент2 3 10 2" xfId="1886"/>
    <cellStyle name="20% - Акцент2 3 11" xfId="1887"/>
    <cellStyle name="20% - Акцент2 3 12" xfId="5807"/>
    <cellStyle name="20% - Акцент2 3 13" xfId="5922"/>
    <cellStyle name="20% - Акцент2 3 14" xfId="5972"/>
    <cellStyle name="20% - Акцент2 3 15" xfId="6068"/>
    <cellStyle name="20% - Акцент2 3 16" xfId="1884"/>
    <cellStyle name="20% - Акцент2 3 17" xfId="11151"/>
    <cellStyle name="20% - Акцент2 3 18" xfId="12133"/>
    <cellStyle name="20% - Акцент2 3 19" xfId="11752"/>
    <cellStyle name="20% - Акцент2 3 2" xfId="37"/>
    <cellStyle name="20% - Акцент2 3 2 2" xfId="1889"/>
    <cellStyle name="20% - Акцент2 3 2 3" xfId="6907"/>
    <cellStyle name="20% - Акцент2 3 2 4" xfId="1888"/>
    <cellStyle name="20% - Акцент2 3 20" xfId="11683"/>
    <cellStyle name="20% - Акцент2 3 21" xfId="11677"/>
    <cellStyle name="20% - Акцент2 3 22" xfId="11951"/>
    <cellStyle name="20% - Акцент2 3 23" xfId="12096"/>
    <cellStyle name="20% - Акцент2 3 3" xfId="38"/>
    <cellStyle name="20% - Акцент2 3 3 2" xfId="1891"/>
    <cellStyle name="20% - Акцент2 3 3 3" xfId="6908"/>
    <cellStyle name="20% - Акцент2 3 3 4" xfId="1890"/>
    <cellStyle name="20% - Акцент2 3 4" xfId="39"/>
    <cellStyle name="20% - Акцент2 3 4 2" xfId="6909"/>
    <cellStyle name="20% - Акцент2 3 4 2 2" xfId="6910"/>
    <cellStyle name="20% - Акцент2 3 4 3" xfId="1892"/>
    <cellStyle name="20% - Акцент2 3 5" xfId="40"/>
    <cellStyle name="20% - Акцент2 3 5 2" xfId="1893"/>
    <cellStyle name="20% - Акцент2 3 6" xfId="41"/>
    <cellStyle name="20% - Акцент2 3 6 2" xfId="1894"/>
    <cellStyle name="20% - Акцент2 3 7" xfId="42"/>
    <cellStyle name="20% - Акцент2 3 7 2" xfId="1895"/>
    <cellStyle name="20% - Акцент2 3 8" xfId="43"/>
    <cellStyle name="20% - Акцент2 3 8 2" xfId="1896"/>
    <cellStyle name="20% - Акцент2 3 9" xfId="44"/>
    <cellStyle name="20% - Акцент2 3 9 2" xfId="1897"/>
    <cellStyle name="20% - Акцент2 3_46EE.2011(v1.0)" xfId="1898"/>
    <cellStyle name="20% - Акцент2 4" xfId="1899"/>
    <cellStyle name="20% — акцент2 4" xfId="1900"/>
    <cellStyle name="20% - Акцент2 4 2" xfId="1901"/>
    <cellStyle name="20% - Акцент2 4 2 2" xfId="1902"/>
    <cellStyle name="20% - Акцент2 4 2 3" xfId="6911"/>
    <cellStyle name="20% - Акцент2 4 3" xfId="1903"/>
    <cellStyle name="20% - Акцент2 4 3 2" xfId="1904"/>
    <cellStyle name="20% - Акцент2 4 3 3" xfId="6912"/>
    <cellStyle name="20% - Акцент2 4 4" xfId="6069"/>
    <cellStyle name="20% - Акцент2 4 4 2" xfId="6913"/>
    <cellStyle name="20% - Акцент2 4_46EE.2011(v1.0)" xfId="1905"/>
    <cellStyle name="20% - Акцент2 5" xfId="1906"/>
    <cellStyle name="20% — акцент2 5" xfId="1907"/>
    <cellStyle name="20% - Акцент2 5 2" xfId="1908"/>
    <cellStyle name="20% - Акцент2 5 2 2" xfId="1909"/>
    <cellStyle name="20% - Акцент2 5 2 3" xfId="6914"/>
    <cellStyle name="20% - Акцент2 5 3" xfId="1910"/>
    <cellStyle name="20% - Акцент2 5 3 2" xfId="1911"/>
    <cellStyle name="20% - Акцент2 5 3 3" xfId="6915"/>
    <cellStyle name="20% - Акцент2 5 4" xfId="6070"/>
    <cellStyle name="20% - Акцент2 5 4 2" xfId="6916"/>
    <cellStyle name="20% - Акцент2 5_46EE.2011(v1.0)" xfId="1912"/>
    <cellStyle name="20% - Акцент2 6" xfId="1913"/>
    <cellStyle name="20% — акцент2 6" xfId="1914"/>
    <cellStyle name="20% - Акцент2 6 2" xfId="1915"/>
    <cellStyle name="20% - Акцент2 6 2 2" xfId="1916"/>
    <cellStyle name="20% - Акцент2 6 2 3" xfId="6917"/>
    <cellStyle name="20% - Акцент2 6 3" xfId="1917"/>
    <cellStyle name="20% - Акцент2 6 3 2" xfId="1918"/>
    <cellStyle name="20% - Акцент2 6 3 3" xfId="6918"/>
    <cellStyle name="20% - Акцент2 6 4" xfId="6071"/>
    <cellStyle name="20% - Акцент2 6 4 2" xfId="6919"/>
    <cellStyle name="20% - Акцент2 6_46EE.2011(v1.0)" xfId="1919"/>
    <cellStyle name="20% - Акцент2 7" xfId="1920"/>
    <cellStyle name="20% — акцент2 7" xfId="1921"/>
    <cellStyle name="20% - Акцент2 7 2" xfId="1922"/>
    <cellStyle name="20% - Акцент2 7 2 2" xfId="1923"/>
    <cellStyle name="20% - Акцент2 7 2 3" xfId="6920"/>
    <cellStyle name="20% - Акцент2 7 3" xfId="1924"/>
    <cellStyle name="20% - Акцент2 7 3 2" xfId="1925"/>
    <cellStyle name="20% - Акцент2 7 3 3" xfId="6921"/>
    <cellStyle name="20% - Акцент2 7 4" xfId="6072"/>
    <cellStyle name="20% - Акцент2 7 4 2" xfId="6922"/>
    <cellStyle name="20% - Акцент2 7_46EE.2011(v1.0)" xfId="1926"/>
    <cellStyle name="20% - Акцент2 8" xfId="1927"/>
    <cellStyle name="20% — акцент2 8" xfId="1928"/>
    <cellStyle name="20% - Акцент2 8 2" xfId="1929"/>
    <cellStyle name="20% - Акцент2 8 2 2" xfId="1930"/>
    <cellStyle name="20% - Акцент2 8 2 3" xfId="6923"/>
    <cellStyle name="20% - Акцент2 8 3" xfId="1931"/>
    <cellStyle name="20% - Акцент2 8 3 2" xfId="1932"/>
    <cellStyle name="20% - Акцент2 8 3 3" xfId="6924"/>
    <cellStyle name="20% - Акцент2 8 4" xfId="1933"/>
    <cellStyle name="20% - Акцент2 8 5" xfId="6925"/>
    <cellStyle name="20% - Акцент2 8_46EE.2011(v1.0)" xfId="1934"/>
    <cellStyle name="20% - Акцент2 9" xfId="1935"/>
    <cellStyle name="20% — акцент2 9" xfId="1936"/>
    <cellStyle name="20% - Акцент2 9 2" xfId="1937"/>
    <cellStyle name="20% - Акцент2 9 2 2" xfId="1938"/>
    <cellStyle name="20% - Акцент2 9 2 3" xfId="6926"/>
    <cellStyle name="20% - Акцент2 9 3" xfId="1939"/>
    <cellStyle name="20% - Акцент2 9 3 2" xfId="1940"/>
    <cellStyle name="20% - Акцент2 9 3 3" xfId="6927"/>
    <cellStyle name="20% - Акцент2 9 4" xfId="1941"/>
    <cellStyle name="20% - Акцент2 9 5" xfId="6928"/>
    <cellStyle name="20% - Акцент2 9_46EE.2011(v1.0)" xfId="1942"/>
    <cellStyle name="20% — акцент2_Расчет тарифа на тэ 2015 СЛФ" xfId="1943"/>
    <cellStyle name="20% — акцент3" xfId="45"/>
    <cellStyle name="20% - Акцент3 10" xfId="1945"/>
    <cellStyle name="20% — акцент3 10" xfId="1946"/>
    <cellStyle name="20% - Акцент3 10 2" xfId="1947"/>
    <cellStyle name="20% - Акцент3 10 3" xfId="6929"/>
    <cellStyle name="20% - Акцент3 11" xfId="1948"/>
    <cellStyle name="20% — акцент3 11" xfId="1949"/>
    <cellStyle name="20% - Акцент3 11 2" xfId="1950"/>
    <cellStyle name="20% - Акцент3 11 3" xfId="6930"/>
    <cellStyle name="20% - Акцент3 12" xfId="6931"/>
    <cellStyle name="20% — акцент3 12" xfId="1951"/>
    <cellStyle name="20% - Акцент3 12 2" xfId="6932"/>
    <cellStyle name="20% - Акцент3 12 3" xfId="6933"/>
    <cellStyle name="20% - Акцент3 12 4" xfId="6934"/>
    <cellStyle name="20% - Акцент3 13" xfId="6935"/>
    <cellStyle name="20% — акцент3 13" xfId="1952"/>
    <cellStyle name="20% - Акцент3 13 2" xfId="6936"/>
    <cellStyle name="20% - Акцент3 13 3" xfId="6937"/>
    <cellStyle name="20% - Акцент3 13 4" xfId="6938"/>
    <cellStyle name="20% - Акцент3 14" xfId="6939"/>
    <cellStyle name="20% — акцент3 14" xfId="1953"/>
    <cellStyle name="20% - Акцент3 14 2" xfId="6940"/>
    <cellStyle name="20% - Акцент3 14 3" xfId="6941"/>
    <cellStyle name="20% - Акцент3 15" xfId="6942"/>
    <cellStyle name="20% — акцент3 15" xfId="1954"/>
    <cellStyle name="20% - Акцент3 15 2" xfId="6943"/>
    <cellStyle name="20% - Акцент3 15 3" xfId="6944"/>
    <cellStyle name="20% - Акцент3 16" xfId="6945"/>
    <cellStyle name="20% — акцент3 16" xfId="1955"/>
    <cellStyle name="20% - Акцент3 16 2" xfId="6946"/>
    <cellStyle name="20% - Акцент3 16 3" xfId="6947"/>
    <cellStyle name="20% - Акцент3 17" xfId="6948"/>
    <cellStyle name="20% — акцент3 17" xfId="1956"/>
    <cellStyle name="20% - Акцент3 18" xfId="6949"/>
    <cellStyle name="20% — акцент3 18" xfId="1957"/>
    <cellStyle name="20% — акцент3 19" xfId="1958"/>
    <cellStyle name="20% - Акцент3 2" xfId="46"/>
    <cellStyle name="20% — акцент3 2" xfId="47"/>
    <cellStyle name="20% - Акцент3 2 1" xfId="6950"/>
    <cellStyle name="20% - Акцент3 2 10" xfId="48"/>
    <cellStyle name="20% - Акцент3 2 10 2" xfId="1961"/>
    <cellStyle name="20% - Акцент3 2 11" xfId="5808"/>
    <cellStyle name="20% - Акцент3 2 11 2" xfId="10816"/>
    <cellStyle name="20% - Акцент3 2 11 3" xfId="6074"/>
    <cellStyle name="20% - Акцент3 2 12" xfId="5921"/>
    <cellStyle name="20% - Акцент3 2 12 2" xfId="10817"/>
    <cellStyle name="20% - Акцент3 2 13" xfId="5971"/>
    <cellStyle name="20% - Акцент3 2 14" xfId="6951"/>
    <cellStyle name="20% - Акцент3 2 15" xfId="6952"/>
    <cellStyle name="20% - Акцент3 2 16" xfId="6953"/>
    <cellStyle name="20% - Акцент3 2 16 2" xfId="10818"/>
    <cellStyle name="20% - Акцент3 2 17" xfId="10819"/>
    <cellStyle name="20% - Акцент3 2 18" xfId="10820"/>
    <cellStyle name="20% - Акцент3 2 19" xfId="10821"/>
    <cellStyle name="20% - Акцент3 2 2" xfId="49"/>
    <cellStyle name="20% — акцент3 2 2" xfId="1960"/>
    <cellStyle name="20% - Акцент3 2 2 10" xfId="11844"/>
    <cellStyle name="20% - Акцент3 2 2 2" xfId="1963"/>
    <cellStyle name="20% - Акцент3 2 2 2 2" xfId="6954"/>
    <cellStyle name="20% - Акцент3 2 2 2 3" xfId="6075"/>
    <cellStyle name="20% - Акцент3 2 2 3" xfId="1962"/>
    <cellStyle name="20% - Акцент3 2 2 4" xfId="11162"/>
    <cellStyle name="20% - Акцент3 2 2 5" xfId="11606"/>
    <cellStyle name="20% - Акцент3 2 2 6" xfId="11086"/>
    <cellStyle name="20% - Акцент3 2 2 7" xfId="12160"/>
    <cellStyle name="20% - Акцент3 2 2 8" xfId="11896"/>
    <cellStyle name="20% - Акцент3 2 2 9" xfId="11669"/>
    <cellStyle name="20% - Акцент3 2 20" xfId="6073"/>
    <cellStyle name="20% - Акцент3 2 21" xfId="1959"/>
    <cellStyle name="20% - Акцент3 2 22" xfId="11160"/>
    <cellStyle name="20% - Акцент3 2 23" xfId="11607"/>
    <cellStyle name="20% - Акцент3 2 24" xfId="11084"/>
    <cellStyle name="20% - Акцент3 2 25" xfId="11739"/>
    <cellStyle name="20% - Акцент3 2 26" xfId="12052"/>
    <cellStyle name="20% - Акцент3 2 27" xfId="11706"/>
    <cellStyle name="20% - Акцент3 2 28" xfId="11055"/>
    <cellStyle name="20% - Акцент3 2 3" xfId="50"/>
    <cellStyle name="20% — акцент3 2 3" xfId="11161"/>
    <cellStyle name="20% - Акцент3 2 3 10" xfId="11056"/>
    <cellStyle name="20% - Акцент3 2 3 2" xfId="1965"/>
    <cellStyle name="20% - Акцент3 2 3 3" xfId="6955"/>
    <cellStyle name="20% - Акцент3 2 3 4" xfId="1964"/>
    <cellStyle name="20% - Акцент3 2 3 5" xfId="12129"/>
    <cellStyle name="20% - Акцент3 2 3 6" xfId="11087"/>
    <cellStyle name="20% - Акцент3 2 3 7" xfId="11628"/>
    <cellStyle name="20% - Акцент3 2 3 8" xfId="11897"/>
    <cellStyle name="20% - Акцент3 2 3 9" xfId="11633"/>
    <cellStyle name="20% - Акцент3 2 4" xfId="51"/>
    <cellStyle name="20% — акцент3 2 4" xfId="12130"/>
    <cellStyle name="20% - Акцент3 2 4 2" xfId="6956"/>
    <cellStyle name="20% - Акцент3 2 4 3" xfId="1966"/>
    <cellStyle name="20% - Акцент3 2 4 4" xfId="11399"/>
    <cellStyle name="20% - Акцент3 2 4 5" xfId="12045"/>
    <cellStyle name="20% - Акцент3 2 4 6" xfId="12200"/>
    <cellStyle name="20% - Акцент3 2 4 7" xfId="11923"/>
    <cellStyle name="20% - Акцент3 2 4 8" xfId="11841"/>
    <cellStyle name="20% - Акцент3 2 5" xfId="52"/>
    <cellStyle name="20% — акцент3 2 5" xfId="11945"/>
    <cellStyle name="20% - Акцент3 2 5 2" xfId="6957"/>
    <cellStyle name="20% - Акцент3 2 5 3" xfId="1967"/>
    <cellStyle name="20% - Акцент3 2 5 4" xfId="11215"/>
    <cellStyle name="20% - Акцент3 2 5 5" xfId="11588"/>
    <cellStyle name="20% - Акцент3 2 5 6" xfId="11526"/>
    <cellStyle name="20% - Акцент3 2 5 7" xfId="12199"/>
    <cellStyle name="20% - Акцент3 2 6" xfId="53"/>
    <cellStyle name="20% — акцент3 2 6" xfId="11802"/>
    <cellStyle name="20% - Акцент3 2 6 2" xfId="1968"/>
    <cellStyle name="20% - Акцент3 2 6 3" xfId="11418"/>
    <cellStyle name="20% - Акцент3 2 6 4" xfId="12167"/>
    <cellStyle name="20% - Акцент3 2 6 5" xfId="11680"/>
    <cellStyle name="20% - Акцент3 2 7" xfId="54"/>
    <cellStyle name="20% — акцент3 2 7" xfId="11366"/>
    <cellStyle name="20% - Акцент3 2 7 2" xfId="1969"/>
    <cellStyle name="20% - Акцент3 2 7 3" xfId="12186"/>
    <cellStyle name="20% - Акцент3 2 7 4" xfId="12084"/>
    <cellStyle name="20% - Акцент3 2 8" xfId="55"/>
    <cellStyle name="20% — акцент3 2 8" xfId="11663"/>
    <cellStyle name="20% - Акцент3 2 8 2" xfId="1970"/>
    <cellStyle name="20% - Акцент3 2 8 3" xfId="11308"/>
    <cellStyle name="20% - Акцент3 2 9" xfId="56"/>
    <cellStyle name="20% — акцент3 2 9" xfId="11355"/>
    <cellStyle name="20% - Акцент3 2 9 2" xfId="1971"/>
    <cellStyle name="20% - Акцент3 2_46EE.2011(v1.0)" xfId="1972"/>
    <cellStyle name="20% — акцент3 20" xfId="1973"/>
    <cellStyle name="20% — акцент3 21" xfId="1974"/>
    <cellStyle name="20% — акцент3 22" xfId="1944"/>
    <cellStyle name="20% — акцент3 23" xfId="11158"/>
    <cellStyle name="20% — акцент3 24" xfId="12131"/>
    <cellStyle name="20% — акцент3 25" xfId="11944"/>
    <cellStyle name="20% — акцент3 26" xfId="11216"/>
    <cellStyle name="20% — акцент3 27" xfId="11587"/>
    <cellStyle name="20% — акцент3 28" xfId="11269"/>
    <cellStyle name="20% — акцент3 29" xfId="11152"/>
    <cellStyle name="20% - Акцент3 3" xfId="57"/>
    <cellStyle name="20% — акцент3 3" xfId="1976"/>
    <cellStyle name="20% - Акцент3 3 10" xfId="58"/>
    <cellStyle name="20% - Акцент3 3 10 2" xfId="1977"/>
    <cellStyle name="20% - Акцент3 3 11" xfId="1978"/>
    <cellStyle name="20% - Акцент3 3 12" xfId="5809"/>
    <cellStyle name="20% - Акцент3 3 13" xfId="5920"/>
    <cellStyle name="20% - Акцент3 3 14" xfId="5970"/>
    <cellStyle name="20% - Акцент3 3 15" xfId="6076"/>
    <cellStyle name="20% - Акцент3 3 16" xfId="1975"/>
    <cellStyle name="20% - Акцент3 3 17" xfId="11166"/>
    <cellStyle name="20% - Акцент3 3 18" xfId="12128"/>
    <cellStyle name="20% - Акцент3 3 19" xfId="11090"/>
    <cellStyle name="20% - Акцент3 3 2" xfId="59"/>
    <cellStyle name="20% - Акцент3 3 2 2" xfId="1980"/>
    <cellStyle name="20% - Акцент3 3 2 3" xfId="6958"/>
    <cellStyle name="20% - Акцент3 3 2 4" xfId="1979"/>
    <cellStyle name="20% - Акцент3 3 20" xfId="12159"/>
    <cellStyle name="20% - Акцент3 3 21" xfId="11870"/>
    <cellStyle name="20% - Акцент3 3 22" xfId="11806"/>
    <cellStyle name="20% - Акцент3 3 23" xfId="12047"/>
    <cellStyle name="20% - Акцент3 3 3" xfId="60"/>
    <cellStyle name="20% - Акцент3 3 3 2" xfId="1982"/>
    <cellStyle name="20% - Акцент3 3 3 3" xfId="6959"/>
    <cellStyle name="20% - Акцент3 3 3 4" xfId="1981"/>
    <cellStyle name="20% - Акцент3 3 4" xfId="61"/>
    <cellStyle name="20% - Акцент3 3 4 2" xfId="6960"/>
    <cellStyle name="20% - Акцент3 3 4 2 2" xfId="6961"/>
    <cellStyle name="20% - Акцент3 3 4 3" xfId="1983"/>
    <cellStyle name="20% - Акцент3 3 5" xfId="62"/>
    <cellStyle name="20% - Акцент3 3 5 2" xfId="1984"/>
    <cellStyle name="20% - Акцент3 3 6" xfId="63"/>
    <cellStyle name="20% - Акцент3 3 6 2" xfId="1985"/>
    <cellStyle name="20% - Акцент3 3 7" xfId="64"/>
    <cellStyle name="20% - Акцент3 3 7 2" xfId="1986"/>
    <cellStyle name="20% - Акцент3 3 8" xfId="65"/>
    <cellStyle name="20% - Акцент3 3 8 2" xfId="1987"/>
    <cellStyle name="20% - Акцент3 3 9" xfId="66"/>
    <cellStyle name="20% - Акцент3 3 9 2" xfId="1988"/>
    <cellStyle name="20% - Акцент3 3_46EE.2011(v1.0)" xfId="1989"/>
    <cellStyle name="20% - Акцент3 4" xfId="1990"/>
    <cellStyle name="20% — акцент3 4" xfId="1991"/>
    <cellStyle name="20% - Акцент3 4 2" xfId="1992"/>
    <cellStyle name="20% - Акцент3 4 2 2" xfId="1993"/>
    <cellStyle name="20% - Акцент3 4 2 3" xfId="6962"/>
    <cellStyle name="20% - Акцент3 4 3" xfId="1994"/>
    <cellStyle name="20% - Акцент3 4 3 2" xfId="1995"/>
    <cellStyle name="20% - Акцент3 4 3 3" xfId="6963"/>
    <cellStyle name="20% - Акцент3 4 4" xfId="6077"/>
    <cellStyle name="20% - Акцент3 4 4 2" xfId="6964"/>
    <cellStyle name="20% - Акцент3 4_46EE.2011(v1.0)" xfId="1996"/>
    <cellStyle name="20% - Акцент3 5" xfId="1997"/>
    <cellStyle name="20% — акцент3 5" xfId="1998"/>
    <cellStyle name="20% - Акцент3 5 2" xfId="1999"/>
    <cellStyle name="20% - Акцент3 5 2 2" xfId="2000"/>
    <cellStyle name="20% - Акцент3 5 2 3" xfId="6965"/>
    <cellStyle name="20% - Акцент3 5 3" xfId="2001"/>
    <cellStyle name="20% - Акцент3 5 3 2" xfId="2002"/>
    <cellStyle name="20% - Акцент3 5 3 3" xfId="6966"/>
    <cellStyle name="20% - Акцент3 5 4" xfId="6078"/>
    <cellStyle name="20% - Акцент3 5 4 2" xfId="6967"/>
    <cellStyle name="20% - Акцент3 5_46EE.2011(v1.0)" xfId="2003"/>
    <cellStyle name="20% - Акцент3 6" xfId="2004"/>
    <cellStyle name="20% — акцент3 6" xfId="2005"/>
    <cellStyle name="20% - Акцент3 6 2" xfId="2006"/>
    <cellStyle name="20% - Акцент3 6 2 2" xfId="2007"/>
    <cellStyle name="20% - Акцент3 6 2 3" xfId="6968"/>
    <cellStyle name="20% - Акцент3 6 3" xfId="2008"/>
    <cellStyle name="20% - Акцент3 6 3 2" xfId="2009"/>
    <cellStyle name="20% - Акцент3 6 3 3" xfId="6969"/>
    <cellStyle name="20% - Акцент3 6 4" xfId="6079"/>
    <cellStyle name="20% - Акцент3 6 4 2" xfId="6970"/>
    <cellStyle name="20% - Акцент3 6_46EE.2011(v1.0)" xfId="2010"/>
    <cellStyle name="20% - Акцент3 7" xfId="2011"/>
    <cellStyle name="20% — акцент3 7" xfId="2012"/>
    <cellStyle name="20% - Акцент3 7 2" xfId="2013"/>
    <cellStyle name="20% - Акцент3 7 2 2" xfId="2014"/>
    <cellStyle name="20% - Акцент3 7 2 3" xfId="6971"/>
    <cellStyle name="20% - Акцент3 7 3" xfId="2015"/>
    <cellStyle name="20% - Акцент3 7 3 2" xfId="2016"/>
    <cellStyle name="20% - Акцент3 7 3 3" xfId="6972"/>
    <cellStyle name="20% - Акцент3 7 4" xfId="6080"/>
    <cellStyle name="20% - Акцент3 7 4 2" xfId="6973"/>
    <cellStyle name="20% - Акцент3 7_46EE.2011(v1.0)" xfId="2017"/>
    <cellStyle name="20% - Акцент3 8" xfId="2018"/>
    <cellStyle name="20% — акцент3 8" xfId="2019"/>
    <cellStyle name="20% - Акцент3 8 2" xfId="2020"/>
    <cellStyle name="20% - Акцент3 8 2 2" xfId="2021"/>
    <cellStyle name="20% - Акцент3 8 2 3" xfId="6974"/>
    <cellStyle name="20% - Акцент3 8 3" xfId="2022"/>
    <cellStyle name="20% - Акцент3 8 3 2" xfId="2023"/>
    <cellStyle name="20% - Акцент3 8 3 3" xfId="6975"/>
    <cellStyle name="20% - Акцент3 8 4" xfId="2024"/>
    <cellStyle name="20% - Акцент3 8 5" xfId="6976"/>
    <cellStyle name="20% - Акцент3 8_46EE.2011(v1.0)" xfId="2025"/>
    <cellStyle name="20% - Акцент3 9" xfId="2026"/>
    <cellStyle name="20% — акцент3 9" xfId="2027"/>
    <cellStyle name="20% - Акцент3 9 2" xfId="2028"/>
    <cellStyle name="20% - Акцент3 9 2 2" xfId="2029"/>
    <cellStyle name="20% - Акцент3 9 2 3" xfId="6977"/>
    <cellStyle name="20% - Акцент3 9 3" xfId="2030"/>
    <cellStyle name="20% - Акцент3 9 3 2" xfId="2031"/>
    <cellStyle name="20% - Акцент3 9 3 3" xfId="6978"/>
    <cellStyle name="20% - Акцент3 9 4" xfId="2032"/>
    <cellStyle name="20% - Акцент3 9 5" xfId="6979"/>
    <cellStyle name="20% - Акцент3 9_46EE.2011(v1.0)" xfId="2033"/>
    <cellStyle name="20% — акцент3_Расчет тарифа на тэ 2015 СЛФ" xfId="2034"/>
    <cellStyle name="20% — акцент4" xfId="67"/>
    <cellStyle name="20% - Акцент4 10" xfId="2036"/>
    <cellStyle name="20% — акцент4 10" xfId="2037"/>
    <cellStyle name="20% - Акцент4 10 2" xfId="2038"/>
    <cellStyle name="20% - Акцент4 10 3" xfId="6980"/>
    <cellStyle name="20% - Акцент4 11" xfId="2039"/>
    <cellStyle name="20% — акцент4 11" xfId="2040"/>
    <cellStyle name="20% - Акцент4 11 2" xfId="2041"/>
    <cellStyle name="20% - Акцент4 11 3" xfId="6981"/>
    <cellStyle name="20% - Акцент4 12" xfId="6982"/>
    <cellStyle name="20% — акцент4 12" xfId="2042"/>
    <cellStyle name="20% - Акцент4 12 2" xfId="6983"/>
    <cellStyle name="20% - Акцент4 12 3" xfId="6984"/>
    <cellStyle name="20% - Акцент4 12 4" xfId="6985"/>
    <cellStyle name="20% - Акцент4 13" xfId="6986"/>
    <cellStyle name="20% — акцент4 13" xfId="2043"/>
    <cellStyle name="20% - Акцент4 13 2" xfId="6987"/>
    <cellStyle name="20% - Акцент4 13 3" xfId="6988"/>
    <cellStyle name="20% - Акцент4 13 4" xfId="6989"/>
    <cellStyle name="20% - Акцент4 14" xfId="6990"/>
    <cellStyle name="20% — акцент4 14" xfId="2044"/>
    <cellStyle name="20% - Акцент4 14 2" xfId="6991"/>
    <cellStyle name="20% - Акцент4 14 3" xfId="6992"/>
    <cellStyle name="20% - Акцент4 15" xfId="6993"/>
    <cellStyle name="20% — акцент4 15" xfId="2045"/>
    <cellStyle name="20% - Акцент4 15 2" xfId="6994"/>
    <cellStyle name="20% - Акцент4 15 3" xfId="6995"/>
    <cellStyle name="20% - Акцент4 16" xfId="6996"/>
    <cellStyle name="20% — акцент4 16" xfId="2046"/>
    <cellStyle name="20% - Акцент4 16 2" xfId="6997"/>
    <cellStyle name="20% - Акцент4 16 3" xfId="6998"/>
    <cellStyle name="20% - Акцент4 17" xfId="6999"/>
    <cellStyle name="20% — акцент4 17" xfId="2047"/>
    <cellStyle name="20% - Акцент4 18" xfId="7000"/>
    <cellStyle name="20% — акцент4 18" xfId="2048"/>
    <cellStyle name="20% — акцент4 19" xfId="2049"/>
    <cellStyle name="20% - Акцент4 2" xfId="68"/>
    <cellStyle name="20% — акцент4 2" xfId="69"/>
    <cellStyle name="20% - Акцент4 2 1" xfId="7001"/>
    <cellStyle name="20% - Акцент4 2 10" xfId="70"/>
    <cellStyle name="20% - Акцент4 2 10 2" xfId="2052"/>
    <cellStyle name="20% - Акцент4 2 11" xfId="5810"/>
    <cellStyle name="20% - Акцент4 2 11 2" xfId="10822"/>
    <cellStyle name="20% - Акцент4 2 11 3" xfId="6082"/>
    <cellStyle name="20% - Акцент4 2 12" xfId="5918"/>
    <cellStyle name="20% - Акцент4 2 12 2" xfId="10823"/>
    <cellStyle name="20% - Акцент4 2 13" xfId="5969"/>
    <cellStyle name="20% - Акцент4 2 14" xfId="7002"/>
    <cellStyle name="20% - Акцент4 2 15" xfId="7003"/>
    <cellStyle name="20% - Акцент4 2 16" xfId="7004"/>
    <cellStyle name="20% - Акцент4 2 16 2" xfId="10824"/>
    <cellStyle name="20% - Акцент4 2 17" xfId="10825"/>
    <cellStyle name="20% - Акцент4 2 18" xfId="10826"/>
    <cellStyle name="20% - Акцент4 2 19" xfId="10827"/>
    <cellStyle name="20% - Акцент4 2 2" xfId="71"/>
    <cellStyle name="20% — акцент4 2 2" xfId="2051"/>
    <cellStyle name="20% - Акцент4 2 2 10" xfId="11232"/>
    <cellStyle name="20% - Акцент4 2 2 2" xfId="2054"/>
    <cellStyle name="20% - Акцент4 2 2 2 2" xfId="7005"/>
    <cellStyle name="20% - Акцент4 2 2 2 3" xfId="6083"/>
    <cellStyle name="20% - Акцент4 2 2 3" xfId="2053"/>
    <cellStyle name="20% - Акцент4 2 2 4" xfId="11181"/>
    <cellStyle name="20% - Акцент4 2 2 5" xfId="12188"/>
    <cellStyle name="20% - Акцент4 2 2 6" xfId="11434"/>
    <cellStyle name="20% - Акцент4 2 2 7" xfId="11500"/>
    <cellStyle name="20% - Акцент4 2 2 8" xfId="11778"/>
    <cellStyle name="20% - Акцент4 2 2 9" xfId="11705"/>
    <cellStyle name="20% - Акцент4 2 20" xfId="6081"/>
    <cellStyle name="20% - Акцент4 2 21" xfId="2050"/>
    <cellStyle name="20% - Акцент4 2 22" xfId="11178"/>
    <cellStyle name="20% - Акцент4 2 23" xfId="12124"/>
    <cellStyle name="20% - Акцент4 2 24" xfId="11686"/>
    <cellStyle name="20% - Акцент4 2 25" xfId="11915"/>
    <cellStyle name="20% - Акцент4 2 26" xfId="11871"/>
    <cellStyle name="20% - Акцент4 2 27" xfId="11810"/>
    <cellStyle name="20% - Акцент4 2 28" xfId="11431"/>
    <cellStyle name="20% - Акцент4 2 3" xfId="72"/>
    <cellStyle name="20% — акцент4 2 3" xfId="11179"/>
    <cellStyle name="20% - Акцент4 2 3 10" xfId="11416"/>
    <cellStyle name="20% - Акцент4 2 3 2" xfId="2056"/>
    <cellStyle name="20% - Акцент4 2 3 3" xfId="7006"/>
    <cellStyle name="20% - Акцент4 2 3 4" xfId="2055"/>
    <cellStyle name="20% - Акцент4 2 3 5" xfId="12122"/>
    <cellStyle name="20% - Акцент4 2 3 6" xfId="11097"/>
    <cellStyle name="20% - Акцент4 2 3 7" xfId="12157"/>
    <cellStyle name="20% - Акцент4 2 3 8" xfId="11927"/>
    <cellStyle name="20% - Акцент4 2 3 9" xfId="11525"/>
    <cellStyle name="20% - Акцент4 2 4" xfId="73"/>
    <cellStyle name="20% — акцент4 2 4" xfId="12123"/>
    <cellStyle name="20% - Акцент4 2 4 2" xfId="7007"/>
    <cellStyle name="20% - Акцент4 2 4 3" xfId="2057"/>
    <cellStyle name="20% - Акцент4 2 4 4" xfId="11098"/>
    <cellStyle name="20% - Акцент4 2 4 5" xfId="11041"/>
    <cellStyle name="20% - Акцент4 2 4 6" xfId="11256"/>
    <cellStyle name="20% - Акцент4 2 4 7" xfId="11662"/>
    <cellStyle name="20% - Акцент4 2 4 8" xfId="12043"/>
    <cellStyle name="20% - Акцент4 2 5" xfId="74"/>
    <cellStyle name="20% — акцент4 2 5" xfId="11096"/>
    <cellStyle name="20% - Акцент4 2 5 2" xfId="7008"/>
    <cellStyle name="20% - Акцент4 2 5 3" xfId="2058"/>
    <cellStyle name="20% - Акцент4 2 5 4" xfId="11738"/>
    <cellStyle name="20% - Акцент4 2 5 5" xfId="11062"/>
    <cellStyle name="20% - Акцент4 2 5 6" xfId="11237"/>
    <cellStyle name="20% - Акцент4 2 5 7" xfId="11935"/>
    <cellStyle name="20% - Акцент4 2 6" xfId="75"/>
    <cellStyle name="20% — акцент4 2 6" xfId="12158"/>
    <cellStyle name="20% - Акцент4 2 6 2" xfId="2059"/>
    <cellStyle name="20% - Акцент4 2 6 3" xfId="11679"/>
    <cellStyle name="20% - Акцент4 2 6 4" xfId="12029"/>
    <cellStyle name="20% - Акцент4 2 6 5" xfId="11708"/>
    <cellStyle name="20% - Акцент4 2 7" xfId="76"/>
    <cellStyle name="20% — акцент4 2 7" xfId="12203"/>
    <cellStyle name="20% - Акцент4 2 7 2" xfId="2060"/>
    <cellStyle name="20% - Акцент4 2 7 3" xfId="11637"/>
    <cellStyle name="20% - Акцент4 2 7 4" xfId="11678"/>
    <cellStyle name="20% - Акцент4 2 8" xfId="77"/>
    <cellStyle name="20% — акцент4 2 8" xfId="11262"/>
    <cellStyle name="20% - Акцент4 2 8 2" xfId="2061"/>
    <cellStyle name="20% - Акцент4 2 8 3" xfId="11358"/>
    <cellStyle name="20% - Акцент4 2 9" xfId="78"/>
    <cellStyle name="20% — акцент4 2 9" xfId="11359"/>
    <cellStyle name="20% - Акцент4 2 9 2" xfId="2062"/>
    <cellStyle name="20% - Акцент4 2_46EE.2011(v1.0)" xfId="2063"/>
    <cellStyle name="20% — акцент4 20" xfId="2064"/>
    <cellStyle name="20% — акцент4 21" xfId="2065"/>
    <cellStyle name="20% — акцент4 22" xfId="2035"/>
    <cellStyle name="20% — акцент4 23" xfId="11176"/>
    <cellStyle name="20% — акцент4 24" xfId="11602"/>
    <cellStyle name="20% — акцент4 25" xfId="11094"/>
    <cellStyle name="20% — акцент4 26" xfId="11658"/>
    <cellStyle name="20% — акцент4 27" xfId="11061"/>
    <cellStyle name="20% — акцент4 28" xfId="12231"/>
    <cellStyle name="20% — акцент4 29" xfId="11905"/>
    <cellStyle name="20% - Акцент4 3" xfId="79"/>
    <cellStyle name="20% — акцент4 3" xfId="2067"/>
    <cellStyle name="20% - Акцент4 3 10" xfId="80"/>
    <cellStyle name="20% - Акцент4 3 10 2" xfId="2068"/>
    <cellStyle name="20% - Акцент4 3 11" xfId="2069"/>
    <cellStyle name="20% - Акцент4 3 12" xfId="5811"/>
    <cellStyle name="20% - Акцент4 3 13" xfId="5917"/>
    <cellStyle name="20% - Акцент4 3 14" xfId="5968"/>
    <cellStyle name="20% - Акцент4 3 15" xfId="6084"/>
    <cellStyle name="20% - Акцент4 3 16" xfId="2066"/>
    <cellStyle name="20% - Акцент4 3 17" xfId="11186"/>
    <cellStyle name="20% - Акцент4 3 18" xfId="12120"/>
    <cellStyle name="20% - Акцент4 3 19" xfId="11875"/>
    <cellStyle name="20% - Акцент4 3 2" xfId="81"/>
    <cellStyle name="20% - Акцент4 3 2 2" xfId="2071"/>
    <cellStyle name="20% - Акцент4 3 2 3" xfId="7009"/>
    <cellStyle name="20% - Акцент4 3 2 4" xfId="2070"/>
    <cellStyle name="20% - Акцент4 3 20" xfId="11291"/>
    <cellStyle name="20% - Акцент4 3 21" xfId="11560"/>
    <cellStyle name="20% - Акцент4 3 22" xfId="11838"/>
    <cellStyle name="20% - Акцент4 3 23" xfId="12085"/>
    <cellStyle name="20% - Акцент4 3 3" xfId="82"/>
    <cellStyle name="20% - Акцент4 3 3 2" xfId="2073"/>
    <cellStyle name="20% - Акцент4 3 3 3" xfId="7010"/>
    <cellStyle name="20% - Акцент4 3 3 4" xfId="2072"/>
    <cellStyle name="20% - Акцент4 3 4" xfId="83"/>
    <cellStyle name="20% - Акцент4 3 4 2" xfId="7011"/>
    <cellStyle name="20% - Акцент4 3 4 2 2" xfId="7012"/>
    <cellStyle name="20% - Акцент4 3 4 3" xfId="2074"/>
    <cellStyle name="20% - Акцент4 3 5" xfId="84"/>
    <cellStyle name="20% - Акцент4 3 5 2" xfId="2075"/>
    <cellStyle name="20% - Акцент4 3 6" xfId="85"/>
    <cellStyle name="20% - Акцент4 3 6 2" xfId="2076"/>
    <cellStyle name="20% - Акцент4 3 7" xfId="86"/>
    <cellStyle name="20% - Акцент4 3 7 2" xfId="2077"/>
    <cellStyle name="20% - Акцент4 3 8" xfId="87"/>
    <cellStyle name="20% - Акцент4 3 8 2" xfId="2078"/>
    <cellStyle name="20% - Акцент4 3 9" xfId="88"/>
    <cellStyle name="20% - Акцент4 3 9 2" xfId="2079"/>
    <cellStyle name="20% - Акцент4 3_46EE.2011(v1.0)" xfId="2080"/>
    <cellStyle name="20% - Акцент4 4" xfId="2081"/>
    <cellStyle name="20% — акцент4 4" xfId="2082"/>
    <cellStyle name="20% - Акцент4 4 2" xfId="2083"/>
    <cellStyle name="20% - Акцент4 4 2 2" xfId="2084"/>
    <cellStyle name="20% - Акцент4 4 2 3" xfId="7013"/>
    <cellStyle name="20% - Акцент4 4 3" xfId="2085"/>
    <cellStyle name="20% - Акцент4 4 3 2" xfId="2086"/>
    <cellStyle name="20% - Акцент4 4 3 3" xfId="7014"/>
    <cellStyle name="20% - Акцент4 4 4" xfId="6085"/>
    <cellStyle name="20% - Акцент4 4 4 2" xfId="7015"/>
    <cellStyle name="20% - Акцент4 4_46EE.2011(v1.0)" xfId="2087"/>
    <cellStyle name="20% - Акцент4 5" xfId="2088"/>
    <cellStyle name="20% — акцент4 5" xfId="2089"/>
    <cellStyle name="20% - Акцент4 5 2" xfId="2090"/>
    <cellStyle name="20% - Акцент4 5 2 2" xfId="2091"/>
    <cellStyle name="20% - Акцент4 5 2 3" xfId="7016"/>
    <cellStyle name="20% - Акцент4 5 3" xfId="2092"/>
    <cellStyle name="20% - Акцент4 5 3 2" xfId="2093"/>
    <cellStyle name="20% - Акцент4 5 3 3" xfId="7017"/>
    <cellStyle name="20% - Акцент4 5 4" xfId="6086"/>
    <cellStyle name="20% - Акцент4 5 4 2" xfId="7018"/>
    <cellStyle name="20% - Акцент4 5_46EE.2011(v1.0)" xfId="2094"/>
    <cellStyle name="20% - Акцент4 6" xfId="2095"/>
    <cellStyle name="20% — акцент4 6" xfId="2096"/>
    <cellStyle name="20% - Акцент4 6 2" xfId="2097"/>
    <cellStyle name="20% - Акцент4 6 2 2" xfId="2098"/>
    <cellStyle name="20% - Акцент4 6 2 3" xfId="7019"/>
    <cellStyle name="20% - Акцент4 6 3" xfId="2099"/>
    <cellStyle name="20% - Акцент4 6 3 2" xfId="2100"/>
    <cellStyle name="20% - Акцент4 6 3 3" xfId="7020"/>
    <cellStyle name="20% - Акцент4 6 4" xfId="6087"/>
    <cellStyle name="20% - Акцент4 6 4 2" xfId="7021"/>
    <cellStyle name="20% - Акцент4 6_46EE.2011(v1.0)" xfId="2101"/>
    <cellStyle name="20% - Акцент4 7" xfId="2102"/>
    <cellStyle name="20% — акцент4 7" xfId="2103"/>
    <cellStyle name="20% - Акцент4 7 2" xfId="2104"/>
    <cellStyle name="20% - Акцент4 7 2 2" xfId="2105"/>
    <cellStyle name="20% - Акцент4 7 2 3" xfId="7022"/>
    <cellStyle name="20% - Акцент4 7 3" xfId="2106"/>
    <cellStyle name="20% - Акцент4 7 3 2" xfId="2107"/>
    <cellStyle name="20% - Акцент4 7 3 3" xfId="7023"/>
    <cellStyle name="20% - Акцент4 7 4" xfId="6088"/>
    <cellStyle name="20% - Акцент4 7 4 2" xfId="7024"/>
    <cellStyle name="20% - Акцент4 7_46EE.2011(v1.0)" xfId="2108"/>
    <cellStyle name="20% - Акцент4 8" xfId="2109"/>
    <cellStyle name="20% — акцент4 8" xfId="2110"/>
    <cellStyle name="20% - Акцент4 8 2" xfId="2111"/>
    <cellStyle name="20% - Акцент4 8 2 2" xfId="2112"/>
    <cellStyle name="20% - Акцент4 8 2 3" xfId="7025"/>
    <cellStyle name="20% - Акцент4 8 3" xfId="2113"/>
    <cellStyle name="20% - Акцент4 8 3 2" xfId="2114"/>
    <cellStyle name="20% - Акцент4 8 3 3" xfId="7026"/>
    <cellStyle name="20% - Акцент4 8 4" xfId="2115"/>
    <cellStyle name="20% - Акцент4 8 5" xfId="7027"/>
    <cellStyle name="20% - Акцент4 8_46EE.2011(v1.0)" xfId="2116"/>
    <cellStyle name="20% - Акцент4 9" xfId="2117"/>
    <cellStyle name="20% — акцент4 9" xfId="2118"/>
    <cellStyle name="20% - Акцент4 9 2" xfId="2119"/>
    <cellStyle name="20% - Акцент4 9 2 2" xfId="2120"/>
    <cellStyle name="20% - Акцент4 9 2 3" xfId="7028"/>
    <cellStyle name="20% - Акцент4 9 3" xfId="2121"/>
    <cellStyle name="20% - Акцент4 9 3 2" xfId="2122"/>
    <cellStyle name="20% - Акцент4 9 3 3" xfId="7029"/>
    <cellStyle name="20% - Акцент4 9 4" xfId="2123"/>
    <cellStyle name="20% - Акцент4 9 5" xfId="7030"/>
    <cellStyle name="20% - Акцент4 9_46EE.2011(v1.0)" xfId="2124"/>
    <cellStyle name="20% — акцент4_Расчет тарифа на тэ 2015 СЛФ" xfId="2125"/>
    <cellStyle name="20% — акцент5" xfId="89"/>
    <cellStyle name="20% - Акцент5 10" xfId="2127"/>
    <cellStyle name="20% — акцент5 10" xfId="2128"/>
    <cellStyle name="20% - Акцент5 10 2" xfId="2129"/>
    <cellStyle name="20% - Акцент5 10 3" xfId="7031"/>
    <cellStyle name="20% - Акцент5 11" xfId="2130"/>
    <cellStyle name="20% — акцент5 11" xfId="2131"/>
    <cellStyle name="20% - Акцент5 11 2" xfId="2132"/>
    <cellStyle name="20% - Акцент5 11 3" xfId="7032"/>
    <cellStyle name="20% - Акцент5 12" xfId="7033"/>
    <cellStyle name="20% — акцент5 12" xfId="2133"/>
    <cellStyle name="20% - Акцент5 12 2" xfId="7034"/>
    <cellStyle name="20% - Акцент5 12 3" xfId="7035"/>
    <cellStyle name="20% - Акцент5 12 4" xfId="7036"/>
    <cellStyle name="20% - Акцент5 13" xfId="7037"/>
    <cellStyle name="20% — акцент5 13" xfId="2134"/>
    <cellStyle name="20% - Акцент5 13 2" xfId="7038"/>
    <cellStyle name="20% - Акцент5 13 3" xfId="7039"/>
    <cellStyle name="20% - Акцент5 13 4" xfId="7040"/>
    <cellStyle name="20% - Акцент5 14" xfId="7041"/>
    <cellStyle name="20% — акцент5 14" xfId="2135"/>
    <cellStyle name="20% - Акцент5 14 2" xfId="7042"/>
    <cellStyle name="20% - Акцент5 14 3" xfId="7043"/>
    <cellStyle name="20% - Акцент5 15" xfId="7044"/>
    <cellStyle name="20% — акцент5 15" xfId="2136"/>
    <cellStyle name="20% - Акцент5 15 2" xfId="7045"/>
    <cellStyle name="20% - Акцент5 15 3" xfId="7046"/>
    <cellStyle name="20% - Акцент5 16" xfId="7047"/>
    <cellStyle name="20% — акцент5 16" xfId="2137"/>
    <cellStyle name="20% - Акцент5 16 2" xfId="7048"/>
    <cellStyle name="20% - Акцент5 16 3" xfId="7049"/>
    <cellStyle name="20% - Акцент5 17" xfId="7050"/>
    <cellStyle name="20% — акцент5 17" xfId="2138"/>
    <cellStyle name="20% - Акцент5 18" xfId="7051"/>
    <cellStyle name="20% — акцент5 18" xfId="2139"/>
    <cellStyle name="20% — акцент5 19" xfId="2140"/>
    <cellStyle name="20% - Акцент5 2" xfId="90"/>
    <cellStyle name="20% — акцент5 2" xfId="91"/>
    <cellStyle name="20% - Акцент5 2 1" xfId="7052"/>
    <cellStyle name="20% - Акцент5 2 10" xfId="92"/>
    <cellStyle name="20% - Акцент5 2 10 2" xfId="2143"/>
    <cellStyle name="20% - Акцент5 2 11" xfId="5812"/>
    <cellStyle name="20% - Акцент5 2 11 2" xfId="10828"/>
    <cellStyle name="20% - Акцент5 2 11 3" xfId="6090"/>
    <cellStyle name="20% - Акцент5 2 12" xfId="5916"/>
    <cellStyle name="20% - Акцент5 2 12 2" xfId="10829"/>
    <cellStyle name="20% - Акцент5 2 13" xfId="5967"/>
    <cellStyle name="20% - Акцент5 2 14" xfId="7053"/>
    <cellStyle name="20% - Акцент5 2 15" xfId="7054"/>
    <cellStyle name="20% - Акцент5 2 16" xfId="7055"/>
    <cellStyle name="20% - Акцент5 2 16 2" xfId="10830"/>
    <cellStyle name="20% - Акцент5 2 17" xfId="10831"/>
    <cellStyle name="20% - Акцент5 2 18" xfId="10832"/>
    <cellStyle name="20% - Акцент5 2 19" xfId="10833"/>
    <cellStyle name="20% - Акцент5 2 2" xfId="93"/>
    <cellStyle name="20% — акцент5 2 2" xfId="2142"/>
    <cellStyle name="20% - Акцент5 2 2 10" xfId="12208"/>
    <cellStyle name="20% - Акцент5 2 2 2" xfId="2145"/>
    <cellStyle name="20% - Акцент5 2 2 2 2" xfId="7056"/>
    <cellStyle name="20% - Акцент5 2 2 2 3" xfId="6091"/>
    <cellStyle name="20% - Акцент5 2 2 3" xfId="2144"/>
    <cellStyle name="20% - Акцент5 2 2 4" xfId="11195"/>
    <cellStyle name="20% - Акцент5 2 2 5" xfId="11735"/>
    <cellStyle name="20% - Акцент5 2 2 6" xfId="11755"/>
    <cellStyle name="20% - Акцент5 2 2 7" xfId="12154"/>
    <cellStyle name="20% - Акцент5 2 2 8" xfId="11064"/>
    <cellStyle name="20% - Акцент5 2 2 9" xfId="11932"/>
    <cellStyle name="20% - Акцент5 2 20" xfId="6089"/>
    <cellStyle name="20% - Акцент5 2 21" xfId="2141"/>
    <cellStyle name="20% - Акцент5 2 22" xfId="11193"/>
    <cellStyle name="20% - Акцент5 2 23" xfId="12118"/>
    <cellStyle name="20% - Акцент5 2 24" xfId="11753"/>
    <cellStyle name="20% - Акцент5 2 25" xfId="12155"/>
    <cellStyle name="20% - Акцент5 2 26" xfId="11420"/>
    <cellStyle name="20% - Акцент5 2 27" xfId="12233"/>
    <cellStyle name="20% - Акцент5 2 28" xfId="11912"/>
    <cellStyle name="20% - Акцент5 2 3" xfId="94"/>
    <cellStyle name="20% — акцент5 2 3" xfId="11194"/>
    <cellStyle name="20% - Акцент5 2 3 10" xfId="11889"/>
    <cellStyle name="20% - Акцент5 2 3 2" xfId="2147"/>
    <cellStyle name="20% - Акцент5 2 3 3" xfId="7057"/>
    <cellStyle name="20% - Акцент5 2 3 4" xfId="2146"/>
    <cellStyle name="20% - Акцент5 2 3 5" xfId="12116"/>
    <cellStyle name="20% - Акцент5 2 3 6" xfId="11099"/>
    <cellStyle name="20% - Акцент5 2 3 7" xfId="11657"/>
    <cellStyle name="20% - Акцент5 2 3 8" xfId="11065"/>
    <cellStyle name="20% - Акцент5 2 3 9" xfId="11704"/>
    <cellStyle name="20% - Акцент5 2 4" xfId="95"/>
    <cellStyle name="20% — акцент5 2 4" xfId="12117"/>
    <cellStyle name="20% - Акцент5 2 4 2" xfId="7058"/>
    <cellStyle name="20% - Акцент5 2 4 3" xfId="2148"/>
    <cellStyle name="20% - Акцент5 2 4 4" xfId="11435"/>
    <cellStyle name="20% - Акцент5 2 4 5" xfId="12025"/>
    <cellStyle name="20% - Акцент5 2 4 6" xfId="11163"/>
    <cellStyle name="20% - Акцент5 2 4 7" xfId="12181"/>
    <cellStyle name="20% - Акцент5 2 4 8" xfId="12205"/>
    <cellStyle name="20% - Акцент5 2 5" xfId="96"/>
    <cellStyle name="20% — акцент5 2 5" xfId="11754"/>
    <cellStyle name="20% - Акцент5 2 5 2" xfId="7059"/>
    <cellStyle name="20% - Акцент5 2 5 3" xfId="2149"/>
    <cellStyle name="20% - Акцент5 2 5 4" xfId="12024"/>
    <cellStyle name="20% - Акцент5 2 5 5" xfId="11779"/>
    <cellStyle name="20% - Акцент5 2 5 6" xfId="11908"/>
    <cellStyle name="20% - Акцент5 2 5 7" xfId="11357"/>
    <cellStyle name="20% - Акцент5 2 6" xfId="97"/>
    <cellStyle name="20% — акцент5 2 6" xfId="11703"/>
    <cellStyle name="20% - Акцент5 2 6 2" xfId="2150"/>
    <cellStyle name="20% - Акцент5 2 6 3" xfId="11694"/>
    <cellStyle name="20% - Акцент5 2 6 4" xfId="11400"/>
    <cellStyle name="20% - Акцент5 2 6 5" xfId="11711"/>
    <cellStyle name="20% - Акцент5 2 7" xfId="98"/>
    <cellStyle name="20% — акцент5 2 7" xfId="11063"/>
    <cellStyle name="20% - Акцент5 2 7 2" xfId="2151"/>
    <cellStyle name="20% - Акцент5 2 7 3" xfId="11563"/>
    <cellStyle name="20% - Акцент5 2 7 4" xfId="12152"/>
    <cellStyle name="20% - Акцент5 2 8" xfId="99"/>
    <cellStyle name="20% — акцент5 2 8" xfId="12166"/>
    <cellStyle name="20% - Акцент5 2 8 2" xfId="2152"/>
    <cellStyle name="20% - Акцент5 2 8 3" xfId="11890"/>
    <cellStyle name="20% - Акцент5 2 9" xfId="100"/>
    <cellStyle name="20% — акцент5 2 9" xfId="11499"/>
    <cellStyle name="20% - Акцент5 2 9 2" xfId="2153"/>
    <cellStyle name="20% - Акцент5 2_46EE.2011(v1.0)" xfId="2154"/>
    <cellStyle name="20% — акцент5 20" xfId="2155"/>
    <cellStyle name="20% — акцент5 21" xfId="2156"/>
    <cellStyle name="20% — акцент5 22" xfId="2126"/>
    <cellStyle name="20% — акцент5 23" xfId="11190"/>
    <cellStyle name="20% — акцент5 24" xfId="12119"/>
    <cellStyle name="20% — акцент5 25" xfId="11687"/>
    <cellStyle name="20% — акцент5 26" xfId="12156"/>
    <cellStyle name="20% — акцент5 27" xfId="11419"/>
    <cellStyle name="20% — акцент5 28" xfId="11792"/>
    <cellStyle name="20% — акцент5 29" xfId="12224"/>
    <cellStyle name="20% - Акцент5 3" xfId="101"/>
    <cellStyle name="20% — акцент5 3" xfId="2158"/>
    <cellStyle name="20% - Акцент5 3 10" xfId="102"/>
    <cellStyle name="20% - Акцент5 3 10 2" xfId="2159"/>
    <cellStyle name="20% - Акцент5 3 11" xfId="2160"/>
    <cellStyle name="20% - Акцент5 3 12" xfId="5813"/>
    <cellStyle name="20% - Акцент5 3 13" xfId="5860"/>
    <cellStyle name="20% - Акцент5 3 14" xfId="5966"/>
    <cellStyle name="20% - Акцент5 3 15" xfId="6092"/>
    <cellStyle name="20% - Акцент5 3 16" xfId="2157"/>
    <cellStyle name="20% - Акцент5 3 17" xfId="11196"/>
    <cellStyle name="20% - Акцент5 3 18" xfId="12114"/>
    <cellStyle name="20% - Акцент5 3 19" xfId="11100"/>
    <cellStyle name="20% - Акцент5 3 2" xfId="103"/>
    <cellStyle name="20% - Акцент5 3 2 2" xfId="2162"/>
    <cellStyle name="20% - Акцент5 3 2 3" xfId="7060"/>
    <cellStyle name="20% - Акцент5 3 2 4" xfId="2161"/>
    <cellStyle name="20% - Акцент5 3 20" xfId="11914"/>
    <cellStyle name="20% - Акцент5 3 21" xfId="11066"/>
    <cellStyle name="20% - Акцент5 3 22" xfId="11113"/>
    <cellStyle name="20% - Акцент5 3 23" xfId="11842"/>
    <cellStyle name="20% - Акцент5 3 3" xfId="104"/>
    <cellStyle name="20% - Акцент5 3 3 2" xfId="2164"/>
    <cellStyle name="20% - Акцент5 3 3 3" xfId="7061"/>
    <cellStyle name="20% - Акцент5 3 3 4" xfId="2163"/>
    <cellStyle name="20% - Акцент5 3 4" xfId="105"/>
    <cellStyle name="20% - Акцент5 3 4 2" xfId="7062"/>
    <cellStyle name="20% - Акцент5 3 4 2 2" xfId="7063"/>
    <cellStyle name="20% - Акцент5 3 4 3" xfId="2165"/>
    <cellStyle name="20% - Акцент5 3 5" xfId="106"/>
    <cellStyle name="20% - Акцент5 3 5 2" xfId="2166"/>
    <cellStyle name="20% - Акцент5 3 6" xfId="107"/>
    <cellStyle name="20% - Акцент5 3 6 2" xfId="2167"/>
    <cellStyle name="20% - Акцент5 3 7" xfId="108"/>
    <cellStyle name="20% - Акцент5 3 7 2" xfId="2168"/>
    <cellStyle name="20% - Акцент5 3 8" xfId="109"/>
    <cellStyle name="20% - Акцент5 3 8 2" xfId="2169"/>
    <cellStyle name="20% - Акцент5 3 9" xfId="110"/>
    <cellStyle name="20% - Акцент5 3 9 2" xfId="2170"/>
    <cellStyle name="20% - Акцент5 3_46EE.2011(v1.0)" xfId="2171"/>
    <cellStyle name="20% - Акцент5 4" xfId="2172"/>
    <cellStyle name="20% — акцент5 4" xfId="2173"/>
    <cellStyle name="20% - Акцент5 4 2" xfId="2174"/>
    <cellStyle name="20% - Акцент5 4 2 2" xfId="2175"/>
    <cellStyle name="20% - Акцент5 4 2 3" xfId="7064"/>
    <cellStyle name="20% - Акцент5 4 3" xfId="2176"/>
    <cellStyle name="20% - Акцент5 4 3 2" xfId="2177"/>
    <cellStyle name="20% - Акцент5 4 3 3" xfId="7065"/>
    <cellStyle name="20% - Акцент5 4 4" xfId="6093"/>
    <cellStyle name="20% - Акцент5 4 4 2" xfId="7066"/>
    <cellStyle name="20% - Акцент5 4_46EE.2011(v1.0)" xfId="2178"/>
    <cellStyle name="20% - Акцент5 5" xfId="2179"/>
    <cellStyle name="20% — акцент5 5" xfId="2180"/>
    <cellStyle name="20% - Акцент5 5 2" xfId="2181"/>
    <cellStyle name="20% - Акцент5 5 2 2" xfId="2182"/>
    <cellStyle name="20% - Акцент5 5 2 3" xfId="7067"/>
    <cellStyle name="20% - Акцент5 5 3" xfId="2183"/>
    <cellStyle name="20% - Акцент5 5 3 2" xfId="2184"/>
    <cellStyle name="20% - Акцент5 5 3 3" xfId="7068"/>
    <cellStyle name="20% - Акцент5 5 4" xfId="6094"/>
    <cellStyle name="20% - Акцент5 5 4 2" xfId="7069"/>
    <cellStyle name="20% - Акцент5 5_46EE.2011(v1.0)" xfId="2185"/>
    <cellStyle name="20% - Акцент5 6" xfId="2186"/>
    <cellStyle name="20% — акцент5 6" xfId="2187"/>
    <cellStyle name="20% - Акцент5 6 2" xfId="2188"/>
    <cellStyle name="20% - Акцент5 6 2 2" xfId="2189"/>
    <cellStyle name="20% - Акцент5 6 2 3" xfId="7070"/>
    <cellStyle name="20% - Акцент5 6 3" xfId="2190"/>
    <cellStyle name="20% - Акцент5 6 3 2" xfId="2191"/>
    <cellStyle name="20% - Акцент5 6 3 3" xfId="7071"/>
    <cellStyle name="20% - Акцент5 6 4" xfId="6095"/>
    <cellStyle name="20% - Акцент5 6 4 2" xfId="7072"/>
    <cellStyle name="20% - Акцент5 6_46EE.2011(v1.0)" xfId="2192"/>
    <cellStyle name="20% - Акцент5 7" xfId="2193"/>
    <cellStyle name="20% — акцент5 7" xfId="2194"/>
    <cellStyle name="20% - Акцент5 7 2" xfId="2195"/>
    <cellStyle name="20% - Акцент5 7 2 2" xfId="2196"/>
    <cellStyle name="20% - Акцент5 7 2 3" xfId="7073"/>
    <cellStyle name="20% - Акцент5 7 3" xfId="2197"/>
    <cellStyle name="20% - Акцент5 7 3 2" xfId="2198"/>
    <cellStyle name="20% - Акцент5 7 3 3" xfId="7074"/>
    <cellStyle name="20% - Акцент5 7 4" xfId="6096"/>
    <cellStyle name="20% - Акцент5 7 4 2" xfId="7075"/>
    <cellStyle name="20% - Акцент5 7_46EE.2011(v1.0)" xfId="2199"/>
    <cellStyle name="20% - Акцент5 8" xfId="2200"/>
    <cellStyle name="20% — акцент5 8" xfId="2201"/>
    <cellStyle name="20% - Акцент5 8 2" xfId="2202"/>
    <cellStyle name="20% - Акцент5 8 2 2" xfId="2203"/>
    <cellStyle name="20% - Акцент5 8 2 3" xfId="7076"/>
    <cellStyle name="20% - Акцент5 8 3" xfId="2204"/>
    <cellStyle name="20% - Акцент5 8 3 2" xfId="2205"/>
    <cellStyle name="20% - Акцент5 8 3 3" xfId="7077"/>
    <cellStyle name="20% - Акцент5 8 4" xfId="2206"/>
    <cellStyle name="20% - Акцент5 8 5" xfId="7078"/>
    <cellStyle name="20% - Акцент5 8_46EE.2011(v1.0)" xfId="2207"/>
    <cellStyle name="20% - Акцент5 9" xfId="2208"/>
    <cellStyle name="20% — акцент5 9" xfId="2209"/>
    <cellStyle name="20% - Акцент5 9 2" xfId="2210"/>
    <cellStyle name="20% - Акцент5 9 2 2" xfId="2211"/>
    <cellStyle name="20% - Акцент5 9 2 3" xfId="7079"/>
    <cellStyle name="20% - Акцент5 9 3" xfId="2212"/>
    <cellStyle name="20% - Акцент5 9 3 2" xfId="2213"/>
    <cellStyle name="20% - Акцент5 9 3 3" xfId="7080"/>
    <cellStyle name="20% - Акцент5 9 4" xfId="2214"/>
    <cellStyle name="20% - Акцент5 9 5" xfId="7081"/>
    <cellStyle name="20% - Акцент5 9_46EE.2011(v1.0)" xfId="2215"/>
    <cellStyle name="20% — акцент5_Расчет тарифа на тэ 2015 СЛФ" xfId="2216"/>
    <cellStyle name="20% — акцент6" xfId="111"/>
    <cellStyle name="20% - Акцент6 10" xfId="2218"/>
    <cellStyle name="20% — акцент6 10" xfId="2219"/>
    <cellStyle name="20% - Акцент6 10 2" xfId="2220"/>
    <cellStyle name="20% - Акцент6 10 3" xfId="7082"/>
    <cellStyle name="20% - Акцент6 11" xfId="2221"/>
    <cellStyle name="20% — акцент6 11" xfId="2222"/>
    <cellStyle name="20% - Акцент6 11 2" xfId="2223"/>
    <cellStyle name="20% - Акцент6 11 3" xfId="7083"/>
    <cellStyle name="20% - Акцент6 12" xfId="7084"/>
    <cellStyle name="20% — акцент6 12" xfId="2224"/>
    <cellStyle name="20% - Акцент6 12 2" xfId="7085"/>
    <cellStyle name="20% - Акцент6 12 3" xfId="7086"/>
    <cellStyle name="20% - Акцент6 12 4" xfId="7087"/>
    <cellStyle name="20% - Акцент6 13" xfId="7088"/>
    <cellStyle name="20% — акцент6 13" xfId="2225"/>
    <cellStyle name="20% - Акцент6 13 2" xfId="7089"/>
    <cellStyle name="20% - Акцент6 13 3" xfId="7090"/>
    <cellStyle name="20% - Акцент6 13 4" xfId="7091"/>
    <cellStyle name="20% - Акцент6 14" xfId="7092"/>
    <cellStyle name="20% — акцент6 14" xfId="2226"/>
    <cellStyle name="20% - Акцент6 14 2" xfId="7093"/>
    <cellStyle name="20% - Акцент6 14 3" xfId="7094"/>
    <cellStyle name="20% - Акцент6 15" xfId="7095"/>
    <cellStyle name="20% — акцент6 15" xfId="2227"/>
    <cellStyle name="20% - Акцент6 15 2" xfId="7096"/>
    <cellStyle name="20% - Акцент6 15 3" xfId="7097"/>
    <cellStyle name="20% - Акцент6 16" xfId="7098"/>
    <cellStyle name="20% — акцент6 16" xfId="2228"/>
    <cellStyle name="20% - Акцент6 16 2" xfId="7099"/>
    <cellStyle name="20% - Акцент6 16 3" xfId="7100"/>
    <cellStyle name="20% - Акцент6 17" xfId="7101"/>
    <cellStyle name="20% — акцент6 17" xfId="2229"/>
    <cellStyle name="20% - Акцент6 18" xfId="7102"/>
    <cellStyle name="20% — акцент6 18" xfId="2230"/>
    <cellStyle name="20% — акцент6 19" xfId="2231"/>
    <cellStyle name="20% - Акцент6 2" xfId="112"/>
    <cellStyle name="20% — акцент6 2" xfId="113"/>
    <cellStyle name="20% - Акцент6 2 1" xfId="7103"/>
    <cellStyle name="20% - Акцент6 2 10" xfId="114"/>
    <cellStyle name="20% - Акцент6 2 10 2" xfId="2234"/>
    <cellStyle name="20% - Акцент6 2 11" xfId="5814"/>
    <cellStyle name="20% - Акцент6 2 11 2" xfId="10834"/>
    <cellStyle name="20% - Акцент6 2 11 3" xfId="6098"/>
    <cellStyle name="20% - Акцент6 2 12" xfId="5915"/>
    <cellStyle name="20% - Акцент6 2 12 2" xfId="10835"/>
    <cellStyle name="20% - Акцент6 2 13" xfId="5965"/>
    <cellStyle name="20% - Акцент6 2 14" xfId="7104"/>
    <cellStyle name="20% - Акцент6 2 15" xfId="7105"/>
    <cellStyle name="20% - Акцент6 2 16" xfId="7106"/>
    <cellStyle name="20% - Акцент6 2 16 2" xfId="10836"/>
    <cellStyle name="20% - Акцент6 2 17" xfId="10837"/>
    <cellStyle name="20% - Акцент6 2 18" xfId="10838"/>
    <cellStyle name="20% - Акцент6 2 19" xfId="10839"/>
    <cellStyle name="20% - Акцент6 2 2" xfId="115"/>
    <cellStyle name="20% — акцент6 2 2" xfId="2233"/>
    <cellStyle name="20% - Акцент6 2 2 10" xfId="11725"/>
    <cellStyle name="20% - Акцент6 2 2 2" xfId="2236"/>
    <cellStyle name="20% - Акцент6 2 2 2 2" xfId="7107"/>
    <cellStyle name="20% - Акцент6 2 2 2 3" xfId="6099"/>
    <cellStyle name="20% - Акцент6 2 2 3" xfId="2235"/>
    <cellStyle name="20% - Акцент6 2 2 4" xfId="11200"/>
    <cellStyle name="20% - Акцент6 2 2 5" xfId="11596"/>
    <cellStyle name="20% - Акцент6 2 2 6" xfId="11106"/>
    <cellStyle name="20% - Акцент6 2 2 7" xfId="11627"/>
    <cellStyle name="20% - Акцент6 2 2 8" xfId="11743"/>
    <cellStyle name="20% - Акцент6 2 2 9" xfId="11723"/>
    <cellStyle name="20% - Акцент6 2 20" xfId="6097"/>
    <cellStyle name="20% - Акцент6 2 21" xfId="2232"/>
    <cellStyle name="20% - Акцент6 2 22" xfId="11198"/>
    <cellStyle name="20% - Акцент6 2 23" xfId="12112"/>
    <cellStyle name="20% - Акцент6 2 24" xfId="11948"/>
    <cellStyle name="20% - Акцент6 2 25" xfId="11801"/>
    <cellStyle name="20% - Акцент6 2 26" xfId="11367"/>
    <cellStyle name="20% - Акцент6 2 27" xfId="11395"/>
    <cellStyle name="20% - Акцент6 2 28" xfId="11243"/>
    <cellStyle name="20% - Акцент6 2 3" xfId="116"/>
    <cellStyle name="20% — акцент6 2 3" xfId="11199"/>
    <cellStyle name="20% - Акцент6 2 3 10" xfId="11401"/>
    <cellStyle name="20% - Акцент6 2 3 2" xfId="2238"/>
    <cellStyle name="20% - Акцент6 2 3 3" xfId="7108"/>
    <cellStyle name="20% - Акцент6 2 3 4" xfId="2237"/>
    <cellStyle name="20% - Акцент6 2 3 5" xfId="11595"/>
    <cellStyle name="20% - Акцент6 2 3 6" xfId="11688"/>
    <cellStyle name="20% - Акцент6 2 3 7" xfId="11654"/>
    <cellStyle name="20% - Акцент6 2 3 8" xfId="11421"/>
    <cellStyle name="20% - Акцент6 2 3 9" xfId="12139"/>
    <cellStyle name="20% - Акцент6 2 4" xfId="117"/>
    <cellStyle name="20% — акцент6 2 4" xfId="11597"/>
    <cellStyle name="20% - Акцент6 2 4 2" xfId="7109"/>
    <cellStyle name="20% - Акцент6 2 4 3" xfId="2239"/>
    <cellStyle name="20% - Акцент6 2 4 4" xfId="11107"/>
    <cellStyle name="20% - Акцент6 2 4 5" xfId="11626"/>
    <cellStyle name="20% - Акцент6 2 4 6" xfId="11872"/>
    <cellStyle name="20% - Акцент6 2 4 7" xfId="12030"/>
    <cellStyle name="20% - Акцент6 2 4 8" xfId="12078"/>
    <cellStyle name="20% - Акцент6 2 5" xfId="118"/>
    <cellStyle name="20% — акцент6 2 5" xfId="11105"/>
    <cellStyle name="20% - Акцент6 2 5 2" xfId="7110"/>
    <cellStyle name="20% - Акцент6 2 5 3" xfId="2240"/>
    <cellStyle name="20% - Акцент6 2 5 4" xfId="11800"/>
    <cellStyle name="20% - Акцент6 2 5 5" xfId="11368"/>
    <cellStyle name="20% - Акцент6 2 5 6" xfId="12214"/>
    <cellStyle name="20% - Акцент6 2 5 7" xfId="12222"/>
    <cellStyle name="20% - Акцент6 2 6" xfId="119"/>
    <cellStyle name="20% — акцент6 2 6" xfId="11655"/>
    <cellStyle name="20% - Акцент6 2 6 2" xfId="2241"/>
    <cellStyle name="20% - Акцент6 2 6 3" xfId="11067"/>
    <cellStyle name="20% - Акцент6 2 6 4" xfId="11809"/>
    <cellStyle name="20% - Акцент6 2 6 5" xfId="11384"/>
    <cellStyle name="20% - Акцент6 2 7" xfId="120"/>
    <cellStyle name="20% — акцент6 2 7" xfId="11938"/>
    <cellStyle name="20% - Акцент6 2 7 2" xfId="2242"/>
    <cellStyle name="20% - Акцент6 2 7 3" xfId="11231"/>
    <cellStyle name="20% - Акцент6 2 7 4" xfId="11447"/>
    <cellStyle name="20% - Акцент6 2 8" xfId="121"/>
    <cellStyle name="20% — акцент6 2 8" xfId="11807"/>
    <cellStyle name="20% - Акцент6 2 8 2" xfId="2243"/>
    <cellStyle name="20% - Акцент6 2 8 3" xfId="11348"/>
    <cellStyle name="20% - Акцент6 2 9" xfId="122"/>
    <cellStyle name="20% — акцент6 2 9" xfId="11729"/>
    <cellStyle name="20% - Акцент6 2 9 2" xfId="2244"/>
    <cellStyle name="20% - Акцент6 2_46EE.2011(v1.0)" xfId="2245"/>
    <cellStyle name="20% — акцент6 20" xfId="2246"/>
    <cellStyle name="20% — акцент6 21" xfId="2247"/>
    <cellStyle name="20% — акцент6 22" xfId="2217"/>
    <cellStyle name="20% — акцент6 23" xfId="11197"/>
    <cellStyle name="20% — акцент6 24" xfId="12113"/>
    <cellStyle name="20% — акцент6 25" xfId="11104"/>
    <cellStyle name="20% — акцент6 26" xfId="11656"/>
    <cellStyle name="20% — акцент6 27" xfId="11751"/>
    <cellStyle name="20% — акцент6 28" xfId="11112"/>
    <cellStyle name="20% — акцент6 29" xfId="11188"/>
    <cellStyle name="20% - Акцент6 3" xfId="123"/>
    <cellStyle name="20% — акцент6 3" xfId="2249"/>
    <cellStyle name="20% - Акцент6 3 10" xfId="124"/>
    <cellStyle name="20% - Акцент6 3 10 2" xfId="2250"/>
    <cellStyle name="20% - Акцент6 3 11" xfId="2251"/>
    <cellStyle name="20% - Акцент6 3 12" xfId="5815"/>
    <cellStyle name="20% - Акцент6 3 13" xfId="5914"/>
    <cellStyle name="20% - Акцент6 3 14" xfId="5964"/>
    <cellStyle name="20% - Акцент6 3 15" xfId="6100"/>
    <cellStyle name="20% - Акцент6 3 16" xfId="2248"/>
    <cellStyle name="20% - Акцент6 3 17" xfId="11204"/>
    <cellStyle name="20% - Акцент6 3 18" xfId="12109"/>
    <cellStyle name="20% - Акцент6 3 19" xfId="11109"/>
    <cellStyle name="20% - Акцент6 3 2" xfId="125"/>
    <cellStyle name="20% - Акцент6 3 2 2" xfId="2253"/>
    <cellStyle name="20% - Акцент6 3 2 3" xfId="7111"/>
    <cellStyle name="20% - Акцент6 3 2 4" xfId="2252"/>
    <cellStyle name="20% - Акцент6 3 20" xfId="11625"/>
    <cellStyle name="20% - Акцент6 3 21" xfId="11068"/>
    <cellStyle name="20% - Акцент6 3 22" xfId="11524"/>
    <cellStyle name="20% - Акцент6 3 23" xfId="12227"/>
    <cellStyle name="20% - Акцент6 3 3" xfId="126"/>
    <cellStyle name="20% - Акцент6 3 3 2" xfId="2255"/>
    <cellStyle name="20% - Акцент6 3 3 3" xfId="7112"/>
    <cellStyle name="20% - Акцент6 3 3 4" xfId="2254"/>
    <cellStyle name="20% - Акцент6 3 4" xfId="127"/>
    <cellStyle name="20% - Акцент6 3 4 2" xfId="7113"/>
    <cellStyle name="20% - Акцент6 3 4 2 2" xfId="7114"/>
    <cellStyle name="20% - Акцент6 3 4 3" xfId="2256"/>
    <cellStyle name="20% - Акцент6 3 5" xfId="128"/>
    <cellStyle name="20% - Акцент6 3 5 2" xfId="2257"/>
    <cellStyle name="20% - Акцент6 3 6" xfId="129"/>
    <cellStyle name="20% - Акцент6 3 6 2" xfId="2258"/>
    <cellStyle name="20% - Акцент6 3 7" xfId="130"/>
    <cellStyle name="20% - Акцент6 3 7 2" xfId="2259"/>
    <cellStyle name="20% - Акцент6 3 8" xfId="131"/>
    <cellStyle name="20% - Акцент6 3 8 2" xfId="2260"/>
    <cellStyle name="20% - Акцент6 3 9" xfId="132"/>
    <cellStyle name="20% - Акцент6 3 9 2" xfId="2261"/>
    <cellStyle name="20% - Акцент6 3_46EE.2011(v1.0)" xfId="2262"/>
    <cellStyle name="20% - Акцент6 4" xfId="2263"/>
    <cellStyle name="20% — акцент6 4" xfId="2264"/>
    <cellStyle name="20% - Акцент6 4 2" xfId="2265"/>
    <cellStyle name="20% - Акцент6 4 2 2" xfId="2266"/>
    <cellStyle name="20% - Акцент6 4 2 3" xfId="7115"/>
    <cellStyle name="20% - Акцент6 4 3" xfId="2267"/>
    <cellStyle name="20% - Акцент6 4 3 2" xfId="2268"/>
    <cellStyle name="20% - Акцент6 4 3 3" xfId="7116"/>
    <cellStyle name="20% - Акцент6 4 4" xfId="6101"/>
    <cellStyle name="20% - Акцент6 4 4 2" xfId="7117"/>
    <cellStyle name="20% - Акцент6 4_46EE.2011(v1.0)" xfId="2269"/>
    <cellStyle name="20% - Акцент6 5" xfId="2270"/>
    <cellStyle name="20% — акцент6 5" xfId="2271"/>
    <cellStyle name="20% - Акцент6 5 2" xfId="2272"/>
    <cellStyle name="20% - Акцент6 5 2 2" xfId="2273"/>
    <cellStyle name="20% - Акцент6 5 2 3" xfId="7118"/>
    <cellStyle name="20% - Акцент6 5 3" xfId="2274"/>
    <cellStyle name="20% - Акцент6 5 3 2" xfId="2275"/>
    <cellStyle name="20% - Акцент6 5 3 3" xfId="7119"/>
    <cellStyle name="20% - Акцент6 5 4" xfId="6102"/>
    <cellStyle name="20% - Акцент6 5 4 2" xfId="7120"/>
    <cellStyle name="20% - Акцент6 5_46EE.2011(v1.0)" xfId="2276"/>
    <cellStyle name="20% - Акцент6 6" xfId="2277"/>
    <cellStyle name="20% — акцент6 6" xfId="2278"/>
    <cellStyle name="20% - Акцент6 6 2" xfId="2279"/>
    <cellStyle name="20% - Акцент6 6 2 2" xfId="2280"/>
    <cellStyle name="20% - Акцент6 6 2 3" xfId="7121"/>
    <cellStyle name="20% - Акцент6 6 3" xfId="2281"/>
    <cellStyle name="20% - Акцент6 6 3 2" xfId="2282"/>
    <cellStyle name="20% - Акцент6 6 3 3" xfId="7122"/>
    <cellStyle name="20% - Акцент6 6 4" xfId="6103"/>
    <cellStyle name="20% - Акцент6 6 4 2" xfId="7123"/>
    <cellStyle name="20% - Акцент6 6_46EE.2011(v1.0)" xfId="2283"/>
    <cellStyle name="20% - Акцент6 7" xfId="2284"/>
    <cellStyle name="20% — акцент6 7" xfId="2285"/>
    <cellStyle name="20% - Акцент6 7 2" xfId="2286"/>
    <cellStyle name="20% - Акцент6 7 2 2" xfId="2287"/>
    <cellStyle name="20% - Акцент6 7 2 3" xfId="7124"/>
    <cellStyle name="20% - Акцент6 7 3" xfId="2288"/>
    <cellStyle name="20% - Акцент6 7 3 2" xfId="2289"/>
    <cellStyle name="20% - Акцент6 7 3 3" xfId="7125"/>
    <cellStyle name="20% - Акцент6 7 4" xfId="6104"/>
    <cellStyle name="20% - Акцент6 7 4 2" xfId="7126"/>
    <cellStyle name="20% - Акцент6 7_46EE.2011(v1.0)" xfId="2290"/>
    <cellStyle name="20% - Акцент6 8" xfId="2291"/>
    <cellStyle name="20% — акцент6 8" xfId="2292"/>
    <cellStyle name="20% - Акцент6 8 2" xfId="2293"/>
    <cellStyle name="20% - Акцент6 8 2 2" xfId="2294"/>
    <cellStyle name="20% - Акцент6 8 2 3" xfId="7127"/>
    <cellStyle name="20% - Акцент6 8 3" xfId="2295"/>
    <cellStyle name="20% - Акцент6 8 3 2" xfId="2296"/>
    <cellStyle name="20% - Акцент6 8 3 3" xfId="7128"/>
    <cellStyle name="20% - Акцент6 8 4" xfId="2297"/>
    <cellStyle name="20% - Акцент6 8 5" xfId="7129"/>
    <cellStyle name="20% - Акцент6 8_46EE.2011(v1.0)" xfId="2298"/>
    <cellStyle name="20% - Акцент6 9" xfId="2299"/>
    <cellStyle name="20% — акцент6 9" xfId="2300"/>
    <cellStyle name="20% - Акцент6 9 2" xfId="2301"/>
    <cellStyle name="20% - Акцент6 9 2 2" xfId="2302"/>
    <cellStyle name="20% - Акцент6 9 2 3" xfId="7130"/>
    <cellStyle name="20% - Акцент6 9 3" xfId="2303"/>
    <cellStyle name="20% - Акцент6 9 3 2" xfId="2304"/>
    <cellStyle name="20% - Акцент6 9 3 3" xfId="7131"/>
    <cellStyle name="20% - Акцент6 9 4" xfId="2305"/>
    <cellStyle name="20% - Акцент6 9 5" xfId="7132"/>
    <cellStyle name="20% - Акцент6 9_46EE.2011(v1.0)" xfId="2306"/>
    <cellStyle name="20% — акцент6_Расчет тарифа на тэ 2015 СЛФ" xfId="2307"/>
    <cellStyle name="40% - Accent1" xfId="2308"/>
    <cellStyle name="40% - Accent1 1" xfId="7133"/>
    <cellStyle name="40% - Accent1 2" xfId="2309"/>
    <cellStyle name="40% - Accent1 2 2" xfId="2310"/>
    <cellStyle name="40% - Accent1 2 2 2" xfId="7134"/>
    <cellStyle name="40% - Accent1 2 3" xfId="7135"/>
    <cellStyle name="40% - Accent1 3" xfId="2311"/>
    <cellStyle name="40% - Accent1 3 2" xfId="2312"/>
    <cellStyle name="40% - Accent1 3 2 2" xfId="7136"/>
    <cellStyle name="40% - Accent1 3 3" xfId="7137"/>
    <cellStyle name="40% - Accent1 4" xfId="2313"/>
    <cellStyle name="40% - Accent1 4 2" xfId="7139"/>
    <cellStyle name="40% - Accent1 4 3" xfId="7138"/>
    <cellStyle name="40% - Accent1 5" xfId="7140"/>
    <cellStyle name="40% - Accent1_46EE.2011(v1.0)" xfId="2314"/>
    <cellStyle name="40% - Accent2" xfId="2315"/>
    <cellStyle name="40% - Accent2 1" xfId="7141"/>
    <cellStyle name="40% - Accent2 2" xfId="2316"/>
    <cellStyle name="40% - Accent2 2 2" xfId="2317"/>
    <cellStyle name="40% - Accent2 2 2 2" xfId="7142"/>
    <cellStyle name="40% - Accent2 2 3" xfId="7143"/>
    <cellStyle name="40% - Accent2 3" xfId="2318"/>
    <cellStyle name="40% - Accent2 3 2" xfId="2319"/>
    <cellStyle name="40% - Accent2 3 2 2" xfId="7144"/>
    <cellStyle name="40% - Accent2 3 3" xfId="7145"/>
    <cellStyle name="40% - Accent2 4" xfId="2320"/>
    <cellStyle name="40% - Accent2 4 2" xfId="7147"/>
    <cellStyle name="40% - Accent2 4 3" xfId="7146"/>
    <cellStyle name="40% - Accent2 5" xfId="7148"/>
    <cellStyle name="40% - Accent2_46EE.2011(v1.0)" xfId="2321"/>
    <cellStyle name="40% - Accent3" xfId="2322"/>
    <cellStyle name="40% - Accent3 1" xfId="7149"/>
    <cellStyle name="40% - Accent3 2" xfId="2323"/>
    <cellStyle name="40% - Accent3 2 2" xfId="2324"/>
    <cellStyle name="40% - Accent3 2 2 2" xfId="7150"/>
    <cellStyle name="40% - Accent3 2 3" xfId="7151"/>
    <cellStyle name="40% - Accent3 3" xfId="2325"/>
    <cellStyle name="40% - Accent3 3 2" xfId="2326"/>
    <cellStyle name="40% - Accent3 3 2 2" xfId="7152"/>
    <cellStyle name="40% - Accent3 3 3" xfId="7153"/>
    <cellStyle name="40% - Accent3 4" xfId="2327"/>
    <cellStyle name="40% - Accent3 4 2" xfId="7155"/>
    <cellStyle name="40% - Accent3 4 3" xfId="7154"/>
    <cellStyle name="40% - Accent3 5" xfId="7156"/>
    <cellStyle name="40% - Accent3_46EE.2011(v1.0)" xfId="2328"/>
    <cellStyle name="40% - Accent4" xfId="2329"/>
    <cellStyle name="40% - Accent4 1" xfId="7157"/>
    <cellStyle name="40% - Accent4 2" xfId="2330"/>
    <cellStyle name="40% - Accent4 2 2" xfId="2331"/>
    <cellStyle name="40% - Accent4 2 2 2" xfId="7158"/>
    <cellStyle name="40% - Accent4 2 3" xfId="7159"/>
    <cellStyle name="40% - Accent4 3" xfId="2332"/>
    <cellStyle name="40% - Accent4 3 2" xfId="2333"/>
    <cellStyle name="40% - Accent4 3 2 2" xfId="7160"/>
    <cellStyle name="40% - Accent4 3 3" xfId="7161"/>
    <cellStyle name="40% - Accent4 4" xfId="2334"/>
    <cellStyle name="40% - Accent4 4 2" xfId="7163"/>
    <cellStyle name="40% - Accent4 4 3" xfId="7162"/>
    <cellStyle name="40% - Accent4 5" xfId="7164"/>
    <cellStyle name="40% - Accent4_46EE.2011(v1.0)" xfId="2335"/>
    <cellStyle name="40% - Accent5" xfId="2336"/>
    <cellStyle name="40% - Accent5 1" xfId="7165"/>
    <cellStyle name="40% - Accent5 2" xfId="2337"/>
    <cellStyle name="40% - Accent5 2 2" xfId="2338"/>
    <cellStyle name="40% - Accent5 2 2 2" xfId="7166"/>
    <cellStyle name="40% - Accent5 2 3" xfId="7167"/>
    <cellStyle name="40% - Accent5 3" xfId="2339"/>
    <cellStyle name="40% - Accent5 3 2" xfId="2340"/>
    <cellStyle name="40% - Accent5 3 2 2" xfId="7168"/>
    <cellStyle name="40% - Accent5 3 3" xfId="7169"/>
    <cellStyle name="40% - Accent5 4" xfId="2341"/>
    <cellStyle name="40% - Accent5 4 2" xfId="7171"/>
    <cellStyle name="40% - Accent5 4 3" xfId="7170"/>
    <cellStyle name="40% - Accent5 5" xfId="7172"/>
    <cellStyle name="40% - Accent5_46EE.2011(v1.0)" xfId="2342"/>
    <cellStyle name="40% - Accent6" xfId="2343"/>
    <cellStyle name="40% - Accent6 1" xfId="7173"/>
    <cellStyle name="40% - Accent6 2" xfId="2344"/>
    <cellStyle name="40% - Accent6 2 2" xfId="2345"/>
    <cellStyle name="40% - Accent6 2 2 2" xfId="7174"/>
    <cellStyle name="40% - Accent6 2 3" xfId="7175"/>
    <cellStyle name="40% - Accent6 3" xfId="2346"/>
    <cellStyle name="40% - Accent6 3 2" xfId="2347"/>
    <cellStyle name="40% - Accent6 3 2 2" xfId="7176"/>
    <cellStyle name="40% - Accent6 3 3" xfId="7177"/>
    <cellStyle name="40% - Accent6 4" xfId="2348"/>
    <cellStyle name="40% - Accent6 4 2" xfId="7179"/>
    <cellStyle name="40% - Accent6 4 3" xfId="7178"/>
    <cellStyle name="40% - Accent6 5" xfId="7180"/>
    <cellStyle name="40% - Accent6_46EE.2011(v1.0)" xfId="2349"/>
    <cellStyle name="40% — акцент1" xfId="133"/>
    <cellStyle name="40% - Акцент1 10" xfId="2351"/>
    <cellStyle name="40% — акцент1 10" xfId="2352"/>
    <cellStyle name="40% - Акцент1 10 2" xfId="2353"/>
    <cellStyle name="40% - Акцент1 10 3" xfId="7181"/>
    <cellStyle name="40% - Акцент1 11" xfId="2354"/>
    <cellStyle name="40% — акцент1 11" xfId="2355"/>
    <cellStyle name="40% - Акцент1 11 2" xfId="2356"/>
    <cellStyle name="40% - Акцент1 11 3" xfId="7182"/>
    <cellStyle name="40% - Акцент1 12" xfId="7183"/>
    <cellStyle name="40% — акцент1 12" xfId="2357"/>
    <cellStyle name="40% - Акцент1 12 2" xfId="7184"/>
    <cellStyle name="40% - Акцент1 12 3" xfId="7185"/>
    <cellStyle name="40% - Акцент1 12 4" xfId="7186"/>
    <cellStyle name="40% - Акцент1 13" xfId="7187"/>
    <cellStyle name="40% — акцент1 13" xfId="2358"/>
    <cellStyle name="40% - Акцент1 13 2" xfId="7188"/>
    <cellStyle name="40% — акцент1 13 2" xfId="5501"/>
    <cellStyle name="40% - Акцент1 13 3" xfId="7189"/>
    <cellStyle name="40% — акцент1 13 3" xfId="5781"/>
    <cellStyle name="40% - Акцент1 13 4" xfId="7190"/>
    <cellStyle name="40% - Акцент1 14" xfId="7191"/>
    <cellStyle name="40% — акцент1 14" xfId="2359"/>
    <cellStyle name="40% - Акцент1 14 2" xfId="7192"/>
    <cellStyle name="40% — акцент1 14 2" xfId="5502"/>
    <cellStyle name="40% - Акцент1 14 3" xfId="7193"/>
    <cellStyle name="40% — акцент1 14 3" xfId="5780"/>
    <cellStyle name="40% - Акцент1 15" xfId="7194"/>
    <cellStyle name="40% — акцент1 15" xfId="2360"/>
    <cellStyle name="40% - Акцент1 15 2" xfId="7195"/>
    <cellStyle name="40% — акцент1 15 2" xfId="5503"/>
    <cellStyle name="40% - Акцент1 15 3" xfId="7196"/>
    <cellStyle name="40% — акцент1 15 3" xfId="5779"/>
    <cellStyle name="40% - Акцент1 16" xfId="7197"/>
    <cellStyle name="40% — акцент1 16" xfId="2361"/>
    <cellStyle name="40% - Акцент1 16 2" xfId="7198"/>
    <cellStyle name="40% — акцент1 16 2" xfId="5504"/>
    <cellStyle name="40% - Акцент1 16 3" xfId="7199"/>
    <cellStyle name="40% — акцент1 16 3" xfId="5778"/>
    <cellStyle name="40% - Акцент1 17" xfId="7200"/>
    <cellStyle name="40% — акцент1 17" xfId="2362"/>
    <cellStyle name="40% — акцент1 17 2" xfId="5505"/>
    <cellStyle name="40% - Акцент1 18" xfId="7201"/>
    <cellStyle name="40% — акцент1 18" xfId="2363"/>
    <cellStyle name="40% — акцент1 19" xfId="2364"/>
    <cellStyle name="40% - Акцент1 2" xfId="134"/>
    <cellStyle name="40% — акцент1 2" xfId="135"/>
    <cellStyle name="40% - Акцент1 2 1" xfId="7202"/>
    <cellStyle name="40% - Акцент1 2 10" xfId="136"/>
    <cellStyle name="40% - Акцент1 2 10 2" xfId="2367"/>
    <cellStyle name="40% - Акцент1 2 11" xfId="5816"/>
    <cellStyle name="40% - Акцент1 2 11 2" xfId="10840"/>
    <cellStyle name="40% - Акцент1 2 11 3" xfId="6106"/>
    <cellStyle name="40% - Акцент1 2 12" xfId="5913"/>
    <cellStyle name="40% - Акцент1 2 12 2" xfId="10841"/>
    <cellStyle name="40% - Акцент1 2 13" xfId="5976"/>
    <cellStyle name="40% - Акцент1 2 14" xfId="7203"/>
    <cellStyle name="40% - Акцент1 2 15" xfId="7204"/>
    <cellStyle name="40% - Акцент1 2 16" xfId="7205"/>
    <cellStyle name="40% - Акцент1 2 16 2" xfId="10842"/>
    <cellStyle name="40% - Акцент1 2 17" xfId="10843"/>
    <cellStyle name="40% - Акцент1 2 18" xfId="10844"/>
    <cellStyle name="40% - Акцент1 2 19" xfId="10845"/>
    <cellStyle name="40% - Акцент1 2 2" xfId="137"/>
    <cellStyle name="40% — акцент1 2 2" xfId="2366"/>
    <cellStyle name="40% - Акцент1 2 2 10" xfId="11346"/>
    <cellStyle name="40% - Акцент1 2 2 2" xfId="2369"/>
    <cellStyle name="40% - Акцент1 2 2 2 2" xfId="7206"/>
    <cellStyle name="40% - Акцент1 2 2 2 3" xfId="6107"/>
    <cellStyle name="40% - Акцент1 2 2 3" xfId="2368"/>
    <cellStyle name="40% - Акцент1 2 2 4" xfId="11223"/>
    <cellStyle name="40% - Акцент1 2 2 5" xfId="12104"/>
    <cellStyle name="40% - Акцент1 2 2 6" xfId="11756"/>
    <cellStyle name="40% - Акцент1 2 2 7" xfId="12151"/>
    <cellStyle name="40% - Акцент1 2 2 8" xfId="11873"/>
    <cellStyle name="40% - Акцент1 2 2 9" xfId="11727"/>
    <cellStyle name="40% - Акцент1 2 20" xfId="6105"/>
    <cellStyle name="40% - Акцент1 2 21" xfId="2365"/>
    <cellStyle name="40% - Акцент1 2 22" xfId="11221"/>
    <cellStyle name="40% - Акцент1 2 23" xfId="11586"/>
    <cellStyle name="40% - Акцент1 2 24" xfId="11439"/>
    <cellStyle name="40% - Акцент1 2 25" xfId="11498"/>
    <cellStyle name="40% - Акцент1 2 26" xfId="11981"/>
    <cellStyle name="40% - Акцент1 2 27" xfId="11900"/>
    <cellStyle name="40% - Акцент1 2 28" xfId="11309"/>
    <cellStyle name="40% - Акцент1 2 3" xfId="138"/>
    <cellStyle name="40% — акцент1 2 3" xfId="11222"/>
    <cellStyle name="40% - Акцент1 2 3 10" xfId="11533"/>
    <cellStyle name="40% - Акцент1 2 3 2" xfId="2371"/>
    <cellStyle name="40% - Акцент1 2 3 3" xfId="7207"/>
    <cellStyle name="40% - Акцент1 2 3 4" xfId="2370"/>
    <cellStyle name="40% - Акцент1 2 3 5" xfId="11585"/>
    <cellStyle name="40% - Акцент1 2 3 6" xfId="11933"/>
    <cellStyle name="40% - Акцент1 2 3 7" xfId="12196"/>
    <cellStyle name="40% - Акцент1 2 3 8" xfId="12207"/>
    <cellStyle name="40% - Акцент1 2 3 9" xfId="11950"/>
    <cellStyle name="40% - Акцент1 2 4" xfId="139"/>
    <cellStyle name="40% — акцент1 2 4" xfId="11733"/>
    <cellStyle name="40% - Акцент1 2 4 2" xfId="7208"/>
    <cellStyle name="40% - Акцент1 2 4 3" xfId="2372"/>
    <cellStyle name="40% - Акцент1 2 4 4" xfId="11441"/>
    <cellStyle name="40% - Акцент1 2 4 5" xfId="12021"/>
    <cellStyle name="40% - Акцент1 2 4 6" xfId="11983"/>
    <cellStyle name="40% - Акцент1 2 4 7" xfId="12164"/>
    <cellStyle name="40% - Акцент1 2 4 8" xfId="11922"/>
    <cellStyle name="40% - Акцент1 2 5" xfId="140"/>
    <cellStyle name="40% — акцент1 2 5" xfId="11440"/>
    <cellStyle name="40% - Акцент1 2 5 2" xfId="7209"/>
    <cellStyle name="40% - Акцент1 2 5 3" xfId="2373"/>
    <cellStyle name="40% - Акцент1 2 5 4" xfId="11647"/>
    <cellStyle name="40% - Акцент1 2 5 5" xfId="11874"/>
    <cellStyle name="40% - Акцент1 2 5 6" xfId="11832"/>
    <cellStyle name="40% - Акцент1 2 5 7" xfId="11826"/>
    <cellStyle name="40% - Акцент1 2 6" xfId="141"/>
    <cellStyle name="40% — акцент1 2 6" xfId="12022"/>
    <cellStyle name="40% - Акцент1 2 6 2" xfId="2374"/>
    <cellStyle name="40% - Акцент1 2 6 3" xfId="11165"/>
    <cellStyle name="40% - Акцент1 2 6 4" xfId="11691"/>
    <cellStyle name="40% - Акцент1 2 6 5" xfId="11797"/>
    <cellStyle name="40% - Акцент1 2 7" xfId="142"/>
    <cellStyle name="40% — акцент1 2 7" xfId="11982"/>
    <cellStyle name="40% - Акцент1 2 7 2" xfId="2375"/>
    <cellStyle name="40% - Акцент1 2 7 3" xfId="11668"/>
    <cellStyle name="40% - Акцент1 2 7 4" xfId="11793"/>
    <cellStyle name="40% - Акцент1 2 8" xfId="143"/>
    <cellStyle name="40% — акцент1 2 8" xfId="11661"/>
    <cellStyle name="40% - Акцент1 2 8 2" xfId="2376"/>
    <cellStyle name="40% - Акцент1 2 8 3" xfId="12185"/>
    <cellStyle name="40% - Акцент1 2 9" xfId="144"/>
    <cellStyle name="40% — акцент1 2 9" xfId="12136"/>
    <cellStyle name="40% - Акцент1 2 9 2" xfId="2377"/>
    <cellStyle name="40% - Акцент1 2_46EE.2011(v1.0)" xfId="2378"/>
    <cellStyle name="40% — акцент1 20" xfId="2379"/>
    <cellStyle name="40% — акцент1 21" xfId="2380"/>
    <cellStyle name="40% — акцент1 22" xfId="5478"/>
    <cellStyle name="40% — акцент1 23" xfId="5492"/>
    <cellStyle name="40% — акцент1 24" xfId="5477"/>
    <cellStyle name="40% — акцент1 25" xfId="5491"/>
    <cellStyle name="40% — акцент1 26" xfId="5783"/>
    <cellStyle name="40% — акцент1 27" xfId="5790"/>
    <cellStyle name="40% — акцент1 28" xfId="2350"/>
    <cellStyle name="40% — акцент1 29" xfId="11217"/>
    <cellStyle name="40% - Акцент1 3" xfId="145"/>
    <cellStyle name="40% — акцент1 3" xfId="2382"/>
    <cellStyle name="40% - Акцент1 3 10" xfId="146"/>
    <cellStyle name="40% - Акцент1 3 10 2" xfId="2383"/>
    <cellStyle name="40% - Акцент1 3 11" xfId="2384"/>
    <cellStyle name="40% - Акцент1 3 12" xfId="5817"/>
    <cellStyle name="40% - Акцент1 3 13" xfId="5912"/>
    <cellStyle name="40% - Акцент1 3 14" xfId="5885"/>
    <cellStyle name="40% - Акцент1 3 15" xfId="6108"/>
    <cellStyle name="40% - Акцент1 3 16" xfId="2381"/>
    <cellStyle name="40% - Акцент1 3 17" xfId="11224"/>
    <cellStyle name="40% - Акцент1 3 18" xfId="11584"/>
    <cellStyle name="40% - Акцент1 3 19" xfId="12182"/>
    <cellStyle name="40% - Акцент1 3 2" xfId="147"/>
    <cellStyle name="40% — акцент1 3 2" xfId="5506"/>
    <cellStyle name="40% - Акцент1 3 2 10" xfId="11347"/>
    <cellStyle name="40% - Акцент1 3 2 11" xfId="12178"/>
    <cellStyle name="40% - Акцент1 3 2 2" xfId="2386"/>
    <cellStyle name="40% — акцент1 3 2 2" xfId="7210"/>
    <cellStyle name="40% - Акцент1 3 2 3" xfId="7211"/>
    <cellStyle name="40% — акцент1 3 2 3" xfId="11034"/>
    <cellStyle name="40% - Акцент1 3 2 4" xfId="2385"/>
    <cellStyle name="40% - Акцент1 3 2 5" xfId="11225"/>
    <cellStyle name="40% - Акцент1 3 2 6" xfId="12103"/>
    <cellStyle name="40% - Акцент1 3 2 7" xfId="11442"/>
    <cellStyle name="40% - Акцент1 3 2 8" xfId="11214"/>
    <cellStyle name="40% - Акцент1 3 2 9" xfId="11701"/>
    <cellStyle name="40% - Акцент1 3 20" xfId="12037"/>
    <cellStyle name="40% - Акцент1 3 21" xfId="11976"/>
    <cellStyle name="40% - Акцент1 3 22" xfId="12049"/>
    <cellStyle name="40% - Акцент1 3 23" xfId="11567"/>
    <cellStyle name="40% - Акцент1 3 3" xfId="148"/>
    <cellStyle name="40% — акцент1 3 3" xfId="5470"/>
    <cellStyle name="40% - Акцент1 3 3 10" xfId="11572"/>
    <cellStyle name="40% - Акцент1 3 3 11" xfId="11611"/>
    <cellStyle name="40% - Акцент1 3 3 2" xfId="2388"/>
    <cellStyle name="40% - Акцент1 3 3 3" xfId="7212"/>
    <cellStyle name="40% - Акцент1 3 3 4" xfId="2387"/>
    <cellStyle name="40% - Акцент1 3 3 5" xfId="11226"/>
    <cellStyle name="40% - Акцент1 3 3 6" xfId="11583"/>
    <cellStyle name="40% - Акцент1 3 3 7" xfId="11952"/>
    <cellStyle name="40% - Акцент1 3 3 8" xfId="12197"/>
    <cellStyle name="40% - Акцент1 3 3 9" xfId="12209"/>
    <cellStyle name="40% - Акцент1 3 4" xfId="149"/>
    <cellStyle name="40% — акцент1 3 4" xfId="5495"/>
    <cellStyle name="40% - Акцент1 3 4 10" xfId="11147"/>
    <cellStyle name="40% - Акцент1 3 4 2" xfId="7213"/>
    <cellStyle name="40% - Акцент1 3 4 2 2" xfId="7214"/>
    <cellStyle name="40% - Акцент1 3 4 3" xfId="2389"/>
    <cellStyle name="40% - Акцент1 3 4 4" xfId="11227"/>
    <cellStyle name="40% - Акцент1 3 4 5" xfId="12102"/>
    <cellStyle name="40% - Акцент1 3 4 6" xfId="12180"/>
    <cellStyle name="40% - Акцент1 3 4 7" xfId="11888"/>
    <cellStyle name="40% - Акцент1 3 4 8" xfId="11276"/>
    <cellStyle name="40% - Акцент1 3 4 9" xfId="11909"/>
    <cellStyle name="40% - Акцент1 3 5" xfId="150"/>
    <cellStyle name="40% — акцент1 3 5" xfId="5475"/>
    <cellStyle name="40% - Акцент1 3 5 2" xfId="2390"/>
    <cellStyle name="40% - Акцент1 3 5 3" xfId="11228"/>
    <cellStyle name="40% - Акцент1 3 5 4" xfId="12101"/>
    <cellStyle name="40% - Акцент1 3 5 5" xfId="11115"/>
    <cellStyle name="40% - Акцент1 3 5 6" xfId="11048"/>
    <cellStyle name="40% - Акцент1 3 5 7" xfId="11813"/>
    <cellStyle name="40% - Акцент1 3 5 8" xfId="11404"/>
    <cellStyle name="40% - Акцент1 3 5 9" xfId="11568"/>
    <cellStyle name="40% - Акцент1 3 6" xfId="151"/>
    <cellStyle name="40% — акцент1 3 6" xfId="5792"/>
    <cellStyle name="40% - Акцент1 3 6 2" xfId="2391"/>
    <cellStyle name="40% - Акцент1 3 6 3" xfId="11229"/>
    <cellStyle name="40% - Акцент1 3 6 4" xfId="11640"/>
    <cellStyle name="40% - Акцент1 3 6 5" xfId="11116"/>
    <cellStyle name="40% - Акцент1 3 6 6" xfId="11911"/>
    <cellStyle name="40% - Акцент1 3 6 7" xfId="11069"/>
    <cellStyle name="40% - Акцент1 3 6 8" xfId="11876"/>
    <cellStyle name="40% - Акцент1 3 6 9" xfId="12153"/>
    <cellStyle name="40% - Акцент1 3 7" xfId="152"/>
    <cellStyle name="40% — акцент1 3 7" xfId="5777"/>
    <cellStyle name="40% - Акцент1 3 7 2" xfId="2392"/>
    <cellStyle name="40% - Акцент1 3 7 3" xfId="11230"/>
    <cellStyle name="40% - Акцент1 3 7 4" xfId="11582"/>
    <cellStyle name="40% - Акцент1 3 7 5" xfId="11408"/>
    <cellStyle name="40% - Акцент1 3 7 6" xfId="12036"/>
    <cellStyle name="40% - Акцент1 3 7 7" xfId="11156"/>
    <cellStyle name="40% - Акцент1 3 7 8" xfId="11511"/>
    <cellStyle name="40% - Акцент1 3 7 9" xfId="11329"/>
    <cellStyle name="40% - Акцент1 3 8" xfId="153"/>
    <cellStyle name="40% - Акцент1 3 8 2" xfId="2393"/>
    <cellStyle name="40% - Акцент1 3 9" xfId="154"/>
    <cellStyle name="40% - Акцент1 3 9 2" xfId="2394"/>
    <cellStyle name="40% - Акцент1 3_46EE.2011(v1.0)" xfId="2395"/>
    <cellStyle name="40% — акцент1 30" xfId="12106"/>
    <cellStyle name="40% — акцент1 31" xfId="11716"/>
    <cellStyle name="40% — акцент1 32" xfId="12023"/>
    <cellStyle name="40% — акцент1 33" xfId="11164"/>
    <cellStyle name="40% — акцент1 34" xfId="12165"/>
    <cellStyle name="40% — акцент1 35" xfId="12046"/>
    <cellStyle name="40% - Акцент1 4" xfId="2396"/>
    <cellStyle name="40% — акцент1 4" xfId="2397"/>
    <cellStyle name="40% - Акцент1 4 2" xfId="2398"/>
    <cellStyle name="40% — акцент1 4 2" xfId="7215"/>
    <cellStyle name="40% - Акцент1 4 2 2" xfId="2399"/>
    <cellStyle name="40% - Акцент1 4 2 3" xfId="7216"/>
    <cellStyle name="40% - Акцент1 4 3" xfId="2400"/>
    <cellStyle name="40% - Акцент1 4 3 2" xfId="2401"/>
    <cellStyle name="40% - Акцент1 4 3 3" xfId="7217"/>
    <cellStyle name="40% - Акцент1 4 4" xfId="6109"/>
    <cellStyle name="40% - Акцент1 4 4 2" xfId="7218"/>
    <cellStyle name="40% - Акцент1 4_46EE.2011(v1.0)" xfId="2402"/>
    <cellStyle name="40% - Акцент1 5" xfId="2403"/>
    <cellStyle name="40% — акцент1 5" xfId="2404"/>
    <cellStyle name="40% - Акцент1 5 2" xfId="2405"/>
    <cellStyle name="40% — акцент1 5 2" xfId="7219"/>
    <cellStyle name="40% - Акцент1 5 2 2" xfId="2406"/>
    <cellStyle name="40% - Акцент1 5 2 3" xfId="7220"/>
    <cellStyle name="40% - Акцент1 5 3" xfId="2407"/>
    <cellStyle name="40% - Акцент1 5 3 2" xfId="2408"/>
    <cellStyle name="40% - Акцент1 5 3 3" xfId="7221"/>
    <cellStyle name="40% - Акцент1 5 4" xfId="6110"/>
    <cellStyle name="40% - Акцент1 5 4 2" xfId="7222"/>
    <cellStyle name="40% - Акцент1 5_46EE.2011(v1.0)" xfId="2409"/>
    <cellStyle name="40% - Акцент1 6" xfId="2410"/>
    <cellStyle name="40% — акцент1 6" xfId="2411"/>
    <cellStyle name="40% - Акцент1 6 2" xfId="2412"/>
    <cellStyle name="40% — акцент1 6 2" xfId="7223"/>
    <cellStyle name="40% - Акцент1 6 2 2" xfId="2413"/>
    <cellStyle name="40% - Акцент1 6 2 3" xfId="7224"/>
    <cellStyle name="40% - Акцент1 6 3" xfId="2414"/>
    <cellStyle name="40% - Акцент1 6 3 2" xfId="2415"/>
    <cellStyle name="40% - Акцент1 6 3 3" xfId="7225"/>
    <cellStyle name="40% - Акцент1 6 4" xfId="6111"/>
    <cellStyle name="40% - Акцент1 6 4 2" xfId="7226"/>
    <cellStyle name="40% - Акцент1 6_46EE.2011(v1.0)" xfId="2416"/>
    <cellStyle name="40% - Акцент1 7" xfId="2417"/>
    <cellStyle name="40% — акцент1 7" xfId="2418"/>
    <cellStyle name="40% - Акцент1 7 2" xfId="2419"/>
    <cellStyle name="40% - Акцент1 7 2 2" xfId="2420"/>
    <cellStyle name="40% - Акцент1 7 2 3" xfId="7227"/>
    <cellStyle name="40% - Акцент1 7 3" xfId="2421"/>
    <cellStyle name="40% - Акцент1 7 3 2" xfId="2422"/>
    <cellStyle name="40% - Акцент1 7 3 3" xfId="7228"/>
    <cellStyle name="40% - Акцент1 7 4" xfId="6112"/>
    <cellStyle name="40% - Акцент1 7 4 2" xfId="7229"/>
    <cellStyle name="40% - Акцент1 7_46EE.2011(v1.0)" xfId="2423"/>
    <cellStyle name="40% - Акцент1 8" xfId="2424"/>
    <cellStyle name="40% — акцент1 8" xfId="2425"/>
    <cellStyle name="40% - Акцент1 8 2" xfId="2426"/>
    <cellStyle name="40% - Акцент1 8 2 2" xfId="2427"/>
    <cellStyle name="40% - Акцент1 8 2 3" xfId="7230"/>
    <cellStyle name="40% - Акцент1 8 3" xfId="2428"/>
    <cellStyle name="40% - Акцент1 8 3 2" xfId="2429"/>
    <cellStyle name="40% - Акцент1 8 3 3" xfId="7231"/>
    <cellStyle name="40% - Акцент1 8 4" xfId="2430"/>
    <cellStyle name="40% - Акцент1 8 5" xfId="7232"/>
    <cellStyle name="40% - Акцент1 8_46EE.2011(v1.0)" xfId="2431"/>
    <cellStyle name="40% - Акцент1 9" xfId="2432"/>
    <cellStyle name="40% — акцент1 9" xfId="2433"/>
    <cellStyle name="40% - Акцент1 9 2" xfId="2434"/>
    <cellStyle name="40% - Акцент1 9 2 2" xfId="2435"/>
    <cellStyle name="40% - Акцент1 9 2 3" xfId="7233"/>
    <cellStyle name="40% - Акцент1 9 3" xfId="2436"/>
    <cellStyle name="40% - Акцент1 9 3 2" xfId="2437"/>
    <cellStyle name="40% - Акцент1 9 3 3" xfId="7234"/>
    <cellStyle name="40% - Акцент1 9 4" xfId="2438"/>
    <cellStyle name="40% - Акцент1 9 5" xfId="7235"/>
    <cellStyle name="40% - Акцент1 9_46EE.2011(v1.0)" xfId="2439"/>
    <cellStyle name="40% — акцент1_Расчет тарифа на тэ 2015 СЛФ" xfId="2440"/>
    <cellStyle name="40% — акцент2" xfId="155"/>
    <cellStyle name="40% - Акцент2 10" xfId="2442"/>
    <cellStyle name="40% — акцент2 10" xfId="2443"/>
    <cellStyle name="40% - Акцент2 10 2" xfId="2444"/>
    <cellStyle name="40% - Акцент2 10 3" xfId="7236"/>
    <cellStyle name="40% - Акцент2 11" xfId="2445"/>
    <cellStyle name="40% — акцент2 11" xfId="2446"/>
    <cellStyle name="40% - Акцент2 11 2" xfId="2447"/>
    <cellStyle name="40% - Акцент2 11 3" xfId="7237"/>
    <cellStyle name="40% - Акцент2 12" xfId="7238"/>
    <cellStyle name="40% — акцент2 12" xfId="2448"/>
    <cellStyle name="40% - Акцент2 12 2" xfId="7239"/>
    <cellStyle name="40% - Акцент2 12 3" xfId="7240"/>
    <cellStyle name="40% - Акцент2 12 4" xfId="7241"/>
    <cellStyle name="40% - Акцент2 13" xfId="7242"/>
    <cellStyle name="40% — акцент2 13" xfId="2449"/>
    <cellStyle name="40% - Акцент2 13 2" xfId="7243"/>
    <cellStyle name="40% - Акцент2 13 3" xfId="7244"/>
    <cellStyle name="40% - Акцент2 13 4" xfId="7245"/>
    <cellStyle name="40% - Акцент2 14" xfId="7246"/>
    <cellStyle name="40% — акцент2 14" xfId="2450"/>
    <cellStyle name="40% - Акцент2 14 2" xfId="7247"/>
    <cellStyle name="40% - Акцент2 14 3" xfId="7248"/>
    <cellStyle name="40% - Акцент2 15" xfId="7249"/>
    <cellStyle name="40% — акцент2 15" xfId="2451"/>
    <cellStyle name="40% - Акцент2 15 2" xfId="7250"/>
    <cellStyle name="40% - Акцент2 15 3" xfId="7251"/>
    <cellStyle name="40% - Акцент2 16" xfId="7252"/>
    <cellStyle name="40% — акцент2 16" xfId="2452"/>
    <cellStyle name="40% - Акцент2 16 2" xfId="7253"/>
    <cellStyle name="40% - Акцент2 16 3" xfId="7254"/>
    <cellStyle name="40% - Акцент2 17" xfId="7255"/>
    <cellStyle name="40% — акцент2 17" xfId="2453"/>
    <cellStyle name="40% - Акцент2 18" xfId="7256"/>
    <cellStyle name="40% — акцент2 18" xfId="2454"/>
    <cellStyle name="40% — акцент2 19" xfId="2455"/>
    <cellStyle name="40% - Акцент2 2" xfId="156"/>
    <cellStyle name="40% — акцент2 2" xfId="157"/>
    <cellStyle name="40% - Акцент2 2 1" xfId="7257"/>
    <cellStyle name="40% - Акцент2 2 10" xfId="158"/>
    <cellStyle name="40% - Акцент2 2 10 2" xfId="2458"/>
    <cellStyle name="40% - Акцент2 2 11" xfId="5818"/>
    <cellStyle name="40% - Акцент2 2 11 2" xfId="10846"/>
    <cellStyle name="40% - Акцент2 2 11 3" xfId="6114"/>
    <cellStyle name="40% - Акцент2 2 12" xfId="5911"/>
    <cellStyle name="40% - Акцент2 2 12 2" xfId="10847"/>
    <cellStyle name="40% - Акцент2 2 13" xfId="5870"/>
    <cellStyle name="40% - Акцент2 2 14" xfId="7258"/>
    <cellStyle name="40% - Акцент2 2 15" xfId="7259"/>
    <cellStyle name="40% - Акцент2 2 16" xfId="7260"/>
    <cellStyle name="40% - Акцент2 2 16 2" xfId="10848"/>
    <cellStyle name="40% - Акцент2 2 17" xfId="10849"/>
    <cellStyle name="40% - Акцент2 2 18" xfId="10850"/>
    <cellStyle name="40% - Акцент2 2 19" xfId="10851"/>
    <cellStyle name="40% - Акцент2 2 2" xfId="159"/>
    <cellStyle name="40% — акцент2 2 2" xfId="2457"/>
    <cellStyle name="40% - Акцент2 2 2 10" xfId="11153"/>
    <cellStyle name="40% - Акцент2 2 2 2" xfId="2460"/>
    <cellStyle name="40% - Акцент2 2 2 2 2" xfId="7261"/>
    <cellStyle name="40% - Акцент2 2 2 2 3" xfId="6115"/>
    <cellStyle name="40% - Акцент2 2 2 3" xfId="2459"/>
    <cellStyle name="40% - Акцент2 2 2 4" xfId="11241"/>
    <cellStyle name="40% - Акцент2 2 2 5" xfId="11731"/>
    <cellStyle name="40% - Акцент2 2 2 6" xfId="11444"/>
    <cellStyle name="40% - Акцент2 2 2 7" xfId="11394"/>
    <cellStyle name="40% - Акцент2 2 2 8" xfId="11277"/>
    <cellStyle name="40% - Акцент2 2 2 9" xfId="12132"/>
    <cellStyle name="40% - Акцент2 2 20" xfId="6113"/>
    <cellStyle name="40% - Акцент2 2 21" xfId="2456"/>
    <cellStyle name="40% - Акцент2 2 22" xfId="11239"/>
    <cellStyle name="40% - Акцент2 2 23" xfId="12099"/>
    <cellStyle name="40% - Акцент2 2 24" xfId="11443"/>
    <cellStyle name="40% - Акцент2 2 25" xfId="12020"/>
    <cellStyle name="40% - Акцент2 2 26" xfId="11984"/>
    <cellStyle name="40% - Акцент2 2 27" xfId="11610"/>
    <cellStyle name="40% - Акцент2 2 28" xfId="11931"/>
    <cellStyle name="40% - Акцент2 2 3" xfId="160"/>
    <cellStyle name="40% — акцент2 2 3" xfId="11240"/>
    <cellStyle name="40% - Акцент2 2 3 10" xfId="11085"/>
    <cellStyle name="40% - Акцент2 2 3 2" xfId="2462"/>
    <cellStyle name="40% - Акцент2 2 3 3" xfId="7262"/>
    <cellStyle name="40% - Акцент2 2 3 4" xfId="2461"/>
    <cellStyle name="40% - Акцент2 2 3 5" xfId="12098"/>
    <cellStyle name="40% - Акцент2 2 3 6" xfId="11120"/>
    <cellStyle name="40% - Акцент2 2 3 7" xfId="11047"/>
    <cellStyle name="40% - Акцент2 2 3 8" xfId="11898"/>
    <cellStyle name="40% - Акцент2 2 3 9" xfId="11666"/>
    <cellStyle name="40% - Акцент2 2 4" xfId="161"/>
    <cellStyle name="40% — акцент2 2 4" xfId="11578"/>
    <cellStyle name="40% - Акцент2 2 4 2" xfId="7263"/>
    <cellStyle name="40% - Акцент2 2 4 3" xfId="2463"/>
    <cellStyle name="40% - Акцент2 2 4 4" xfId="11714"/>
    <cellStyle name="40% - Акцент2 2 4 5" xfId="11722"/>
    <cellStyle name="40% - Акцент2 2 4 6" xfId="11157"/>
    <cellStyle name="40% - Акцент2 2 4 7" xfId="11398"/>
    <cellStyle name="40% - Акцент2 2 4 8" xfId="11845"/>
    <cellStyle name="40% - Акцент2 2 5" xfId="162"/>
    <cellStyle name="40% — акцент2 2 5" xfId="11119"/>
    <cellStyle name="40% - Акцент2 2 5 2" xfId="7264"/>
    <cellStyle name="40% - Акцент2 2 5 3" xfId="2464"/>
    <cellStyle name="40% - Акцент2 2 5 4" xfId="11796"/>
    <cellStyle name="40% - Акцент2 2 5 5" xfId="11589"/>
    <cellStyle name="40% - Акцент2 2 5 6" xfId="11816"/>
    <cellStyle name="40% - Акцент2 2 5 7" xfId="12100"/>
    <cellStyle name="40% - Акцент2 2 6" xfId="163"/>
    <cellStyle name="40% — акцент2 2 6" xfId="11621"/>
    <cellStyle name="40% - Акцент2 2 6 2" xfId="2465"/>
    <cellStyle name="40% - Акцент2 2 6 3" xfId="11369"/>
    <cellStyle name="40% - Акцент2 2 6 4" xfId="12048"/>
    <cellStyle name="40% - Акцент2 2 6 5" xfId="11187"/>
    <cellStyle name="40% - Акцент2 2 7" xfId="164"/>
    <cellStyle name="40% — акцент2 2 7" xfId="12053"/>
    <cellStyle name="40% - Акцент2 2 7 2" xfId="2466"/>
    <cellStyle name="40% - Акцент2 2 7 3" xfId="11604"/>
    <cellStyle name="40% - Акцент2 2 7 4" xfId="12115"/>
    <cellStyle name="40% - Акцент2 2 8" xfId="165"/>
    <cellStyle name="40% — акцент2 2 8" xfId="11267"/>
    <cellStyle name="40% - Акцент2 2 8 2" xfId="2467"/>
    <cellStyle name="40% - Акцент2 2 8 3" xfId="12191"/>
    <cellStyle name="40% - Акцент2 2 9" xfId="166"/>
    <cellStyle name="40% — акцент2 2 9" xfId="12195"/>
    <cellStyle name="40% - Акцент2 2 9 2" xfId="2468"/>
    <cellStyle name="40% - Акцент2 2_46EE.2011(v1.0)" xfId="2469"/>
    <cellStyle name="40% — акцент2 20" xfId="2470"/>
    <cellStyle name="40% — акцент2 21" xfId="2471"/>
    <cellStyle name="40% — акцент2 22" xfId="2441"/>
    <cellStyle name="40% — акцент2 23" xfId="11235"/>
    <cellStyle name="40% — акцент2 24" xfId="11579"/>
    <cellStyle name="40% — акцент2 25" xfId="11118"/>
    <cellStyle name="40% — акцент2 26" xfId="11622"/>
    <cellStyle name="40% — акцент2 27" xfId="11665"/>
    <cellStyle name="40% — акцент2 28" xfId="11605"/>
    <cellStyle name="40% — акцент2 29" xfId="11712"/>
    <cellStyle name="40% - Акцент2 3" xfId="167"/>
    <cellStyle name="40% — акцент2 3" xfId="2473"/>
    <cellStyle name="40% - Акцент2 3 10" xfId="168"/>
    <cellStyle name="40% - Акцент2 3 10 2" xfId="2474"/>
    <cellStyle name="40% - Акцент2 3 11" xfId="2475"/>
    <cellStyle name="40% - Акцент2 3 12" xfId="5819"/>
    <cellStyle name="40% - Акцент2 3 13" xfId="5910"/>
    <cellStyle name="40% - Акцент2 3 14" xfId="5963"/>
    <cellStyle name="40% - Акцент2 3 15" xfId="6116"/>
    <cellStyle name="40% - Акцент2 3 16" xfId="2472"/>
    <cellStyle name="40% - Акцент2 3 17" xfId="11242"/>
    <cellStyle name="40% - Акцент2 3 18" xfId="12097"/>
    <cellStyle name="40% - Акцент2 3 19" xfId="11121"/>
    <cellStyle name="40% - Акцент2 3 2" xfId="169"/>
    <cellStyle name="40% - Акцент2 3 2 2" xfId="2477"/>
    <cellStyle name="40% - Акцент2 3 2 3" xfId="7265"/>
    <cellStyle name="40% - Акцент2 3 2 4" xfId="2476"/>
    <cellStyle name="40% - Акцент2 3 20" xfId="12150"/>
    <cellStyle name="40% - Акцент2 3 21" xfId="11899"/>
    <cellStyle name="40% - Акцент2 3 22" xfId="12127"/>
    <cellStyle name="40% - Акцент2 3 23" xfId="11376"/>
    <cellStyle name="40% - Акцент2 3 3" xfId="170"/>
    <cellStyle name="40% - Акцент2 3 3 2" xfId="2479"/>
    <cellStyle name="40% - Акцент2 3 3 3" xfId="7266"/>
    <cellStyle name="40% - Акцент2 3 3 4" xfId="2478"/>
    <cellStyle name="40% - Акцент2 3 4" xfId="171"/>
    <cellStyle name="40% - Акцент2 3 4 2" xfId="7267"/>
    <cellStyle name="40% - Акцент2 3 4 2 2" xfId="7268"/>
    <cellStyle name="40% - Акцент2 3 4 3" xfId="2480"/>
    <cellStyle name="40% - Акцент2 3 5" xfId="172"/>
    <cellStyle name="40% - Акцент2 3 5 2" xfId="2481"/>
    <cellStyle name="40% - Акцент2 3 6" xfId="173"/>
    <cellStyle name="40% - Акцент2 3 6 2" xfId="2482"/>
    <cellStyle name="40% - Акцент2 3 7" xfId="174"/>
    <cellStyle name="40% - Акцент2 3 7 2" xfId="2483"/>
    <cellStyle name="40% - Акцент2 3 8" xfId="175"/>
    <cellStyle name="40% - Акцент2 3 8 2" xfId="2484"/>
    <cellStyle name="40% - Акцент2 3 9" xfId="176"/>
    <cellStyle name="40% - Акцент2 3 9 2" xfId="2485"/>
    <cellStyle name="40% - Акцент2 3_46EE.2011(v1.0)" xfId="2486"/>
    <cellStyle name="40% - Акцент2 4" xfId="2487"/>
    <cellStyle name="40% — акцент2 4" xfId="2488"/>
    <cellStyle name="40% - Акцент2 4 2" xfId="2489"/>
    <cellStyle name="40% - Акцент2 4 2 2" xfId="2490"/>
    <cellStyle name="40% - Акцент2 4 2 3" xfId="7269"/>
    <cellStyle name="40% - Акцент2 4 3" xfId="2491"/>
    <cellStyle name="40% - Акцент2 4 3 2" xfId="2492"/>
    <cellStyle name="40% - Акцент2 4 3 3" xfId="7270"/>
    <cellStyle name="40% - Акцент2 4 4" xfId="6117"/>
    <cellStyle name="40% - Акцент2 4 4 2" xfId="7271"/>
    <cellStyle name="40% - Акцент2 4_46EE.2011(v1.0)" xfId="2493"/>
    <cellStyle name="40% - Акцент2 5" xfId="2494"/>
    <cellStyle name="40% — акцент2 5" xfId="2495"/>
    <cellStyle name="40% - Акцент2 5 2" xfId="2496"/>
    <cellStyle name="40% - Акцент2 5 2 2" xfId="2497"/>
    <cellStyle name="40% - Акцент2 5 2 3" xfId="7272"/>
    <cellStyle name="40% - Акцент2 5 3" xfId="2498"/>
    <cellStyle name="40% - Акцент2 5 3 2" xfId="2499"/>
    <cellStyle name="40% - Акцент2 5 3 3" xfId="7273"/>
    <cellStyle name="40% - Акцент2 5 4" xfId="6118"/>
    <cellStyle name="40% - Акцент2 5 4 2" xfId="7274"/>
    <cellStyle name="40% - Акцент2 5_46EE.2011(v1.0)" xfId="2500"/>
    <cellStyle name="40% - Акцент2 6" xfId="2501"/>
    <cellStyle name="40% — акцент2 6" xfId="2502"/>
    <cellStyle name="40% - Акцент2 6 2" xfId="2503"/>
    <cellStyle name="40% - Акцент2 6 2 2" xfId="2504"/>
    <cellStyle name="40% - Акцент2 6 2 3" xfId="7275"/>
    <cellStyle name="40% - Акцент2 6 3" xfId="2505"/>
    <cellStyle name="40% - Акцент2 6 3 2" xfId="2506"/>
    <cellStyle name="40% - Акцент2 6 3 3" xfId="7276"/>
    <cellStyle name="40% - Акцент2 6 4" xfId="6119"/>
    <cellStyle name="40% - Акцент2 6 4 2" xfId="7277"/>
    <cellStyle name="40% - Акцент2 6_46EE.2011(v1.0)" xfId="2507"/>
    <cellStyle name="40% - Акцент2 7" xfId="2508"/>
    <cellStyle name="40% — акцент2 7" xfId="2509"/>
    <cellStyle name="40% - Акцент2 7 2" xfId="2510"/>
    <cellStyle name="40% - Акцент2 7 2 2" xfId="2511"/>
    <cellStyle name="40% - Акцент2 7 2 3" xfId="7278"/>
    <cellStyle name="40% - Акцент2 7 3" xfId="2512"/>
    <cellStyle name="40% - Акцент2 7 3 2" xfId="2513"/>
    <cellStyle name="40% - Акцент2 7 3 3" xfId="7279"/>
    <cellStyle name="40% - Акцент2 7 4" xfId="6120"/>
    <cellStyle name="40% - Акцент2 7 4 2" xfId="7280"/>
    <cellStyle name="40% - Акцент2 7_46EE.2011(v1.0)" xfId="2514"/>
    <cellStyle name="40% - Акцент2 8" xfId="2515"/>
    <cellStyle name="40% — акцент2 8" xfId="2516"/>
    <cellStyle name="40% - Акцент2 8 2" xfId="2517"/>
    <cellStyle name="40% - Акцент2 8 2 2" xfId="2518"/>
    <cellStyle name="40% - Акцент2 8 2 3" xfId="7281"/>
    <cellStyle name="40% - Акцент2 8 3" xfId="2519"/>
    <cellStyle name="40% - Акцент2 8 3 2" xfId="2520"/>
    <cellStyle name="40% - Акцент2 8 3 3" xfId="7282"/>
    <cellStyle name="40% - Акцент2 8 4" xfId="2521"/>
    <cellStyle name="40% - Акцент2 8 5" xfId="7283"/>
    <cellStyle name="40% - Акцент2 8_46EE.2011(v1.0)" xfId="2522"/>
    <cellStyle name="40% - Акцент2 9" xfId="2523"/>
    <cellStyle name="40% — акцент2 9" xfId="2524"/>
    <cellStyle name="40% - Акцент2 9 2" xfId="2525"/>
    <cellStyle name="40% - Акцент2 9 2 2" xfId="2526"/>
    <cellStyle name="40% - Акцент2 9 2 3" xfId="7284"/>
    <cellStyle name="40% - Акцент2 9 3" xfId="2527"/>
    <cellStyle name="40% - Акцент2 9 3 2" xfId="2528"/>
    <cellStyle name="40% - Акцент2 9 3 3" xfId="7285"/>
    <cellStyle name="40% - Акцент2 9 4" xfId="2529"/>
    <cellStyle name="40% - Акцент2 9 5" xfId="7286"/>
    <cellStyle name="40% - Акцент2 9_46EE.2011(v1.0)" xfId="2530"/>
    <cellStyle name="40% — акцент2_Расчет тарифа на тэ 2015 СЛФ" xfId="2531"/>
    <cellStyle name="40% — акцент3" xfId="177"/>
    <cellStyle name="40% - Акцент3 10" xfId="2533"/>
    <cellStyle name="40% — акцент3 10" xfId="2534"/>
    <cellStyle name="40% - Акцент3 10 2" xfId="2535"/>
    <cellStyle name="40% - Акцент3 10 3" xfId="7287"/>
    <cellStyle name="40% - Акцент3 11" xfId="2536"/>
    <cellStyle name="40% — акцент3 11" xfId="2537"/>
    <cellStyle name="40% - Акцент3 11 2" xfId="2538"/>
    <cellStyle name="40% - Акцент3 11 3" xfId="7288"/>
    <cellStyle name="40% - Акцент3 12" xfId="7289"/>
    <cellStyle name="40% — акцент3 12" xfId="2539"/>
    <cellStyle name="40% - Акцент3 12 2" xfId="7290"/>
    <cellStyle name="40% - Акцент3 12 3" xfId="7291"/>
    <cellStyle name="40% - Акцент3 12 4" xfId="7292"/>
    <cellStyle name="40% - Акцент3 13" xfId="7293"/>
    <cellStyle name="40% — акцент3 13" xfId="2540"/>
    <cellStyle name="40% - Акцент3 13 2" xfId="7294"/>
    <cellStyle name="40% - Акцент3 13 3" xfId="7295"/>
    <cellStyle name="40% - Акцент3 13 4" xfId="7296"/>
    <cellStyle name="40% - Акцент3 14" xfId="7297"/>
    <cellStyle name="40% — акцент3 14" xfId="2541"/>
    <cellStyle name="40% - Акцент3 14 2" xfId="7298"/>
    <cellStyle name="40% - Акцент3 14 3" xfId="7299"/>
    <cellStyle name="40% - Акцент3 15" xfId="7300"/>
    <cellStyle name="40% — акцент3 15" xfId="2542"/>
    <cellStyle name="40% - Акцент3 15 2" xfId="7301"/>
    <cellStyle name="40% - Акцент3 15 3" xfId="7302"/>
    <cellStyle name="40% - Акцент3 16" xfId="7303"/>
    <cellStyle name="40% — акцент3 16" xfId="2543"/>
    <cellStyle name="40% - Акцент3 16 2" xfId="7304"/>
    <cellStyle name="40% - Акцент3 16 3" xfId="7305"/>
    <cellStyle name="40% - Акцент3 17" xfId="7306"/>
    <cellStyle name="40% — акцент3 17" xfId="2544"/>
    <cellStyle name="40% - Акцент3 18" xfId="7307"/>
    <cellStyle name="40% — акцент3 18" xfId="2545"/>
    <cellStyle name="40% — акцент3 19" xfId="2546"/>
    <cellStyle name="40% - Акцент3 2" xfId="178"/>
    <cellStyle name="40% — акцент3 2" xfId="179"/>
    <cellStyle name="40% - Акцент3 2 1" xfId="7308"/>
    <cellStyle name="40% - Акцент3 2 10" xfId="180"/>
    <cellStyle name="40% - Акцент3 2 10 2" xfId="2549"/>
    <cellStyle name="40% - Акцент3 2 11" xfId="5820"/>
    <cellStyle name="40% - Акцент3 2 11 2" xfId="10852"/>
    <cellStyle name="40% - Акцент3 2 11 3" xfId="6122"/>
    <cellStyle name="40% - Акцент3 2 12" xfId="5909"/>
    <cellStyle name="40% - Акцент3 2 12 2" xfId="10853"/>
    <cellStyle name="40% - Акцент3 2 13" xfId="5962"/>
    <cellStyle name="40% - Акцент3 2 14" xfId="7309"/>
    <cellStyle name="40% - Акцент3 2 15" xfId="7310"/>
    <cellStyle name="40% - Акцент3 2 16" xfId="7311"/>
    <cellStyle name="40% - Акцент3 2 16 2" xfId="10854"/>
    <cellStyle name="40% - Акцент3 2 17" xfId="10855"/>
    <cellStyle name="40% - Акцент3 2 18" xfId="10856"/>
    <cellStyle name="40% - Акцент3 2 19" xfId="10857"/>
    <cellStyle name="40% - Акцент3 2 2" xfId="181"/>
    <cellStyle name="40% — акцент3 2 2" xfId="2548"/>
    <cellStyle name="40% - Акцент3 2 2 10" xfId="11290"/>
    <cellStyle name="40% - Акцент3 2 2 2" xfId="2551"/>
    <cellStyle name="40% - Акцент3 2 2 2 2" xfId="7312"/>
    <cellStyle name="40% - Акцент3 2 2 2 3" xfId="6123"/>
    <cellStyle name="40% - Акцент3 2 2 3" xfId="2550"/>
    <cellStyle name="40% - Акцент3 2 2 4" xfId="11253"/>
    <cellStyle name="40% - Акцент3 2 2 5" xfId="11574"/>
    <cellStyle name="40% - Акцент3 2 2 6" xfId="11123"/>
    <cellStyle name="40% - Акцент3 2 2 7" xfId="11619"/>
    <cellStyle name="40% - Акцент3 2 2 8" xfId="11939"/>
    <cellStyle name="40% - Акцент3 2 2 9" xfId="11949"/>
    <cellStyle name="40% - Акцент3 2 20" xfId="6121"/>
    <cellStyle name="40% - Акцент3 2 21" xfId="2547"/>
    <cellStyle name="40% - Акцент3 2 22" xfId="11251"/>
    <cellStyle name="40% - Акцент3 2 23" xfId="11576"/>
    <cellStyle name="40% - Акцент3 2 24" xfId="11409"/>
    <cellStyle name="40% - Акцент3 2 25" xfId="12035"/>
    <cellStyle name="40% - Акцент3 2 26" xfId="11977"/>
    <cellStyle name="40% - Акцент3 2 27" xfId="11505"/>
    <cellStyle name="40% - Акцент3 2 28" xfId="11953"/>
    <cellStyle name="40% - Акцент3 2 3" xfId="182"/>
    <cellStyle name="40% — акцент3 2 3" xfId="11252"/>
    <cellStyle name="40% - Акцент3 2 3 10" xfId="11919"/>
    <cellStyle name="40% - Акцент3 2 3 2" xfId="2553"/>
    <cellStyle name="40% - Акцент3 2 3 3" xfId="7313"/>
    <cellStyle name="40% - Акцент3 2 3 4" xfId="2552"/>
    <cellStyle name="40% - Акцент3 2 3 5" xfId="11573"/>
    <cellStyle name="40% - Акцент3 2 3 6" xfId="11448"/>
    <cellStyle name="40% - Акцент3 2 3 7" xfId="12019"/>
    <cellStyle name="40% - Акцент3 2 3 8" xfId="11780"/>
    <cellStyle name="40% - Акцент3 2 3 9" xfId="11858"/>
    <cellStyle name="40% - Акцент3 2 4" xfId="183"/>
    <cellStyle name="40% — акцент3 2 4" xfId="11575"/>
    <cellStyle name="40% - Акцент3 2 4 2" xfId="7314"/>
    <cellStyle name="40% - Акцент3 2 4 3" xfId="2554"/>
    <cellStyle name="40% - Акцент3 2 4 4" xfId="11124"/>
    <cellStyle name="40% - Акцент3 2 4 5" xfId="11646"/>
    <cellStyle name="40% - Акцент3 2 4 6" xfId="11940"/>
    <cellStyle name="40% - Акцент3 2 4 7" xfId="11805"/>
    <cellStyle name="40% - Акцент3 2 4 8" xfId="12031"/>
    <cellStyle name="40% - Акцент3 2 5" xfId="184"/>
    <cellStyle name="40% — акцент3 2 5" xfId="11446"/>
    <cellStyle name="40% - Акцент3 2 5 2" xfId="7315"/>
    <cellStyle name="40% - Акцент3 2 5 3" xfId="2555"/>
    <cellStyle name="40% - Акцент3 2 5 4" xfId="11910"/>
    <cellStyle name="40% - Акцент3 2 5 5" xfId="11422"/>
    <cellStyle name="40% - Акцент3 2 5 6" xfId="11746"/>
    <cellStyle name="40% - Акцент3 2 5 7" xfId="11821"/>
    <cellStyle name="40% - Акцент3 2 6" xfId="185"/>
    <cellStyle name="40% — акцент3 2 6" xfId="12198"/>
    <cellStyle name="40% - Акцент3 2 6 2" xfId="2556"/>
    <cellStyle name="40% - Акцент3 2 6 3" xfId="11985"/>
    <cellStyle name="40% - Акцент3 2 6 4" xfId="12040"/>
    <cellStyle name="40% - Акцент3 2 6 5" xfId="11732"/>
    <cellStyle name="40% - Акцент3 2 7" xfId="186"/>
    <cellStyle name="40% — акцент3 2 7" xfId="12210"/>
    <cellStyle name="40% - Акцент3 2 7 2" xfId="2557"/>
    <cellStyle name="40% - Акцент3 2 7 3" xfId="11145"/>
    <cellStyle name="40% - Акцент3 2 7 4" xfId="11978"/>
    <cellStyle name="40% - Акцент3 2 8" xfId="187"/>
    <cellStyle name="40% — акцент3 2 8" xfId="11603"/>
    <cellStyle name="40% - Акцент3 2 8 2" xfId="2558"/>
    <cellStyle name="40% - Акцент3 2 8 3" xfId="11634"/>
    <cellStyle name="40% - Акцент3 2 9" xfId="188"/>
    <cellStyle name="40% — акцент3 2 9" xfId="11287"/>
    <cellStyle name="40% - Акцент3 2 9 2" xfId="2559"/>
    <cellStyle name="40% - Акцент3 2_46EE.2011(v1.0)" xfId="2560"/>
    <cellStyle name="40% — акцент3 20" xfId="2561"/>
    <cellStyle name="40% — акцент3 21" xfId="2562"/>
    <cellStyle name="40% — акцент3 22" xfId="2532"/>
    <cellStyle name="40% — акцент3 23" xfId="11249"/>
    <cellStyle name="40% — акцент3 24" xfId="12095"/>
    <cellStyle name="40% — акцент3 25" xfId="11122"/>
    <cellStyle name="40% — акцент3 26" xfId="11620"/>
    <cellStyle name="40% — акцент3 27" xfId="11407"/>
    <cellStyle name="40% — акцент3 28" xfId="11508"/>
    <cellStyle name="40% — акцент3 29" xfId="11316"/>
    <cellStyle name="40% - Акцент3 3" xfId="189"/>
    <cellStyle name="40% — акцент3 3" xfId="2564"/>
    <cellStyle name="40% - Акцент3 3 10" xfId="190"/>
    <cellStyle name="40% - Акцент3 3 10 2" xfId="2565"/>
    <cellStyle name="40% - Акцент3 3 11" xfId="2566"/>
    <cellStyle name="40% - Акцент3 3 12" xfId="5821"/>
    <cellStyle name="40% - Акцент3 3 13" xfId="5933"/>
    <cellStyle name="40% - Акцент3 3 14" xfId="5930"/>
    <cellStyle name="40% - Акцент3 3 15" xfId="6124"/>
    <cellStyle name="40% - Акцент3 3 16" xfId="2563"/>
    <cellStyle name="40% - Акцент3 3 17" xfId="11257"/>
    <cellStyle name="40% - Акцент3 3 18" xfId="11730"/>
    <cellStyle name="40% - Акцент3 3 19" xfId="11449"/>
    <cellStyle name="40% - Акцент3 3 2" xfId="191"/>
    <cellStyle name="40% - Акцент3 3 2 2" xfId="2568"/>
    <cellStyle name="40% - Акцент3 3 2 3" xfId="7316"/>
    <cellStyle name="40% - Акцент3 3 2 4" xfId="2567"/>
    <cellStyle name="40% - Акцент3 3 20" xfId="12018"/>
    <cellStyle name="40% - Акцент3 3 21" xfId="11167"/>
    <cellStyle name="40% - Акцент3 3 22" xfId="11220"/>
    <cellStyle name="40% - Акцент3 3 23" xfId="11936"/>
    <cellStyle name="40% - Акцент3 3 3" xfId="192"/>
    <cellStyle name="40% - Акцент3 3 3 2" xfId="2570"/>
    <cellStyle name="40% - Акцент3 3 3 3" xfId="7317"/>
    <cellStyle name="40% - Акцент3 3 3 4" xfId="2569"/>
    <cellStyle name="40% - Акцент3 3 4" xfId="193"/>
    <cellStyle name="40% - Акцент3 3 4 2" xfId="7318"/>
    <cellStyle name="40% - Акцент3 3 4 2 2" xfId="7319"/>
    <cellStyle name="40% - Акцент3 3 4 3" xfId="2571"/>
    <cellStyle name="40% - Акцент3 3 5" xfId="194"/>
    <cellStyle name="40% - Акцент3 3 5 2" xfId="2572"/>
    <cellStyle name="40% - Акцент3 3 6" xfId="195"/>
    <cellStyle name="40% - Акцент3 3 6 2" xfId="2573"/>
    <cellStyle name="40% - Акцент3 3 7" xfId="196"/>
    <cellStyle name="40% - Акцент3 3 7 2" xfId="2574"/>
    <cellStyle name="40% - Акцент3 3 8" xfId="197"/>
    <cellStyle name="40% - Акцент3 3 8 2" xfId="2575"/>
    <cellStyle name="40% - Акцент3 3 9" xfId="198"/>
    <cellStyle name="40% - Акцент3 3 9 2" xfId="2576"/>
    <cellStyle name="40% - Акцент3 3_46EE.2011(v1.0)" xfId="2577"/>
    <cellStyle name="40% - Акцент3 4" xfId="2578"/>
    <cellStyle name="40% — акцент3 4" xfId="2579"/>
    <cellStyle name="40% - Акцент3 4 2" xfId="2580"/>
    <cellStyle name="40% - Акцент3 4 2 2" xfId="2581"/>
    <cellStyle name="40% - Акцент3 4 2 3" xfId="7320"/>
    <cellStyle name="40% - Акцент3 4 3" xfId="2582"/>
    <cellStyle name="40% - Акцент3 4 3 2" xfId="2583"/>
    <cellStyle name="40% - Акцент3 4 3 3" xfId="7321"/>
    <cellStyle name="40% - Акцент3 4 4" xfId="6125"/>
    <cellStyle name="40% - Акцент3 4 4 2" xfId="7322"/>
    <cellStyle name="40% - Акцент3 4_46EE.2011(v1.0)" xfId="2584"/>
    <cellStyle name="40% - Акцент3 5" xfId="2585"/>
    <cellStyle name="40% — акцент3 5" xfId="2586"/>
    <cellStyle name="40% - Акцент3 5 2" xfId="2587"/>
    <cellStyle name="40% - Акцент3 5 2 2" xfId="2588"/>
    <cellStyle name="40% - Акцент3 5 2 3" xfId="7323"/>
    <cellStyle name="40% - Акцент3 5 3" xfId="2589"/>
    <cellStyle name="40% - Акцент3 5 3 2" xfId="2590"/>
    <cellStyle name="40% - Акцент3 5 3 3" xfId="7324"/>
    <cellStyle name="40% - Акцент3 5 4" xfId="6126"/>
    <cellStyle name="40% - Акцент3 5 4 2" xfId="7325"/>
    <cellStyle name="40% - Акцент3 5_46EE.2011(v1.0)" xfId="2591"/>
    <cellStyle name="40% - Акцент3 6" xfId="2592"/>
    <cellStyle name="40% — акцент3 6" xfId="2593"/>
    <cellStyle name="40% - Акцент3 6 2" xfId="2594"/>
    <cellStyle name="40% - Акцент3 6 2 2" xfId="2595"/>
    <cellStyle name="40% - Акцент3 6 2 3" xfId="7326"/>
    <cellStyle name="40% - Акцент3 6 3" xfId="2596"/>
    <cellStyle name="40% - Акцент3 6 3 2" xfId="2597"/>
    <cellStyle name="40% - Акцент3 6 3 3" xfId="7327"/>
    <cellStyle name="40% - Акцент3 6 4" xfId="6127"/>
    <cellStyle name="40% - Акцент3 6 4 2" xfId="7328"/>
    <cellStyle name="40% - Акцент3 6_46EE.2011(v1.0)" xfId="2598"/>
    <cellStyle name="40% - Акцент3 7" xfId="2599"/>
    <cellStyle name="40% — акцент3 7" xfId="2600"/>
    <cellStyle name="40% - Акцент3 7 2" xfId="2601"/>
    <cellStyle name="40% - Акцент3 7 2 2" xfId="2602"/>
    <cellStyle name="40% - Акцент3 7 2 3" xfId="7329"/>
    <cellStyle name="40% - Акцент3 7 3" xfId="2603"/>
    <cellStyle name="40% - Акцент3 7 3 2" xfId="2604"/>
    <cellStyle name="40% - Акцент3 7 3 3" xfId="7330"/>
    <cellStyle name="40% - Акцент3 7 4" xfId="6128"/>
    <cellStyle name="40% - Акцент3 7 4 2" xfId="7331"/>
    <cellStyle name="40% - Акцент3 7_46EE.2011(v1.0)" xfId="2605"/>
    <cellStyle name="40% - Акцент3 8" xfId="2606"/>
    <cellStyle name="40% — акцент3 8" xfId="2607"/>
    <cellStyle name="40% - Акцент3 8 2" xfId="2608"/>
    <cellStyle name="40% - Акцент3 8 2 2" xfId="2609"/>
    <cellStyle name="40% - Акцент3 8 2 3" xfId="7332"/>
    <cellStyle name="40% - Акцент3 8 3" xfId="2610"/>
    <cellStyle name="40% - Акцент3 8 3 2" xfId="2611"/>
    <cellStyle name="40% - Акцент3 8 3 3" xfId="7333"/>
    <cellStyle name="40% - Акцент3 8 4" xfId="2612"/>
    <cellStyle name="40% - Акцент3 8 5" xfId="7334"/>
    <cellStyle name="40% - Акцент3 8_46EE.2011(v1.0)" xfId="2613"/>
    <cellStyle name="40% - Акцент3 9" xfId="2614"/>
    <cellStyle name="40% — акцент3 9" xfId="2615"/>
    <cellStyle name="40% - Акцент3 9 2" xfId="2616"/>
    <cellStyle name="40% - Акцент3 9 2 2" xfId="2617"/>
    <cellStyle name="40% - Акцент3 9 2 3" xfId="7335"/>
    <cellStyle name="40% - Акцент3 9 3" xfId="2618"/>
    <cellStyle name="40% - Акцент3 9 3 2" xfId="2619"/>
    <cellStyle name="40% - Акцент3 9 3 3" xfId="7336"/>
    <cellStyle name="40% - Акцент3 9 4" xfId="2620"/>
    <cellStyle name="40% - Акцент3 9 5" xfId="7337"/>
    <cellStyle name="40% - Акцент3 9_46EE.2011(v1.0)" xfId="2621"/>
    <cellStyle name="40% — акцент3_Расчет тарифа на тэ 2015 СЛФ" xfId="2622"/>
    <cellStyle name="40% — акцент4" xfId="199"/>
    <cellStyle name="40% - Акцент4 10" xfId="2624"/>
    <cellStyle name="40% — акцент4 10" xfId="2625"/>
    <cellStyle name="40% - Акцент4 10 2" xfId="2626"/>
    <cellStyle name="40% - Акцент4 10 3" xfId="7338"/>
    <cellStyle name="40% - Акцент4 11" xfId="2627"/>
    <cellStyle name="40% — акцент4 11" xfId="2628"/>
    <cellStyle name="40% - Акцент4 11 2" xfId="2629"/>
    <cellStyle name="40% - Акцент4 11 3" xfId="7339"/>
    <cellStyle name="40% - Акцент4 12" xfId="7340"/>
    <cellStyle name="40% — акцент4 12" xfId="2630"/>
    <cellStyle name="40% - Акцент4 12 2" xfId="7341"/>
    <cellStyle name="40% - Акцент4 12 3" xfId="7342"/>
    <cellStyle name="40% - Акцент4 12 4" xfId="7343"/>
    <cellStyle name="40% - Акцент4 13" xfId="7344"/>
    <cellStyle name="40% — акцент4 13" xfId="2631"/>
    <cellStyle name="40% - Акцент4 13 2" xfId="7345"/>
    <cellStyle name="40% — акцент4 13 2" xfId="5507"/>
    <cellStyle name="40% - Акцент4 13 3" xfId="7346"/>
    <cellStyle name="40% — акцент4 13 3" xfId="5776"/>
    <cellStyle name="40% - Акцент4 13 4" xfId="7347"/>
    <cellStyle name="40% - Акцент4 14" xfId="7348"/>
    <cellStyle name="40% — акцент4 14" xfId="2632"/>
    <cellStyle name="40% - Акцент4 14 2" xfId="7349"/>
    <cellStyle name="40% — акцент4 14 2" xfId="5508"/>
    <cellStyle name="40% - Акцент4 14 3" xfId="7350"/>
    <cellStyle name="40% — акцент4 14 3" xfId="5775"/>
    <cellStyle name="40% - Акцент4 15" xfId="7351"/>
    <cellStyle name="40% — акцент4 15" xfId="2633"/>
    <cellStyle name="40% - Акцент4 15 2" xfId="7352"/>
    <cellStyle name="40% — акцент4 15 2" xfId="5509"/>
    <cellStyle name="40% - Акцент4 15 3" xfId="7353"/>
    <cellStyle name="40% — акцент4 15 3" xfId="5774"/>
    <cellStyle name="40% - Акцент4 16" xfId="7354"/>
    <cellStyle name="40% — акцент4 16" xfId="2634"/>
    <cellStyle name="40% - Акцент4 16 2" xfId="7355"/>
    <cellStyle name="40% — акцент4 16 2" xfId="5510"/>
    <cellStyle name="40% - Акцент4 16 3" xfId="7356"/>
    <cellStyle name="40% — акцент4 16 3" xfId="5773"/>
    <cellStyle name="40% - Акцент4 17" xfId="7357"/>
    <cellStyle name="40% — акцент4 17" xfId="2635"/>
    <cellStyle name="40% — акцент4 17 2" xfId="5511"/>
    <cellStyle name="40% - Акцент4 18" xfId="7358"/>
    <cellStyle name="40% — акцент4 18" xfId="2636"/>
    <cellStyle name="40% — акцент4 19" xfId="2637"/>
    <cellStyle name="40% - Акцент4 2" xfId="200"/>
    <cellStyle name="40% — акцент4 2" xfId="201"/>
    <cellStyle name="40% - Акцент4 2 1" xfId="7359"/>
    <cellStyle name="40% - Акцент4 2 10" xfId="202"/>
    <cellStyle name="40% - Акцент4 2 10 2" xfId="2640"/>
    <cellStyle name="40% - Акцент4 2 11" xfId="5822"/>
    <cellStyle name="40% - Акцент4 2 11 2" xfId="10858"/>
    <cellStyle name="40% - Акцент4 2 11 3" xfId="6130"/>
    <cellStyle name="40% - Акцент4 2 12" xfId="5908"/>
    <cellStyle name="40% - Акцент4 2 12 2" xfId="10859"/>
    <cellStyle name="40% - Акцент4 2 13" xfId="5961"/>
    <cellStyle name="40% - Акцент4 2 14" xfId="7360"/>
    <cellStyle name="40% - Акцент4 2 15" xfId="7361"/>
    <cellStyle name="40% - Акцент4 2 16" xfId="7362"/>
    <cellStyle name="40% - Акцент4 2 16 2" xfId="10860"/>
    <cellStyle name="40% - Акцент4 2 17" xfId="10861"/>
    <cellStyle name="40% - Акцент4 2 18" xfId="10862"/>
    <cellStyle name="40% - Акцент4 2 19" xfId="10863"/>
    <cellStyle name="40% - Акцент4 2 2" xfId="203"/>
    <cellStyle name="40% — акцент4 2 2" xfId="2639"/>
    <cellStyle name="40% - Акцент4 2 2 10" xfId="11772"/>
    <cellStyle name="40% - Акцент4 2 2 2" xfId="2642"/>
    <cellStyle name="40% - Акцент4 2 2 2 2" xfId="7363"/>
    <cellStyle name="40% - Акцент4 2 2 2 3" xfId="6131"/>
    <cellStyle name="40% - Акцент4 2 2 3" xfId="2641"/>
    <cellStyle name="40% - Акцент4 2 2 4" xfId="11266"/>
    <cellStyle name="40% - Акцент4 2 2 5" xfId="11569"/>
    <cellStyle name="40% - Акцент4 2 2 6" xfId="11450"/>
    <cellStyle name="40% - Акцент4 2 2 7" xfId="12017"/>
    <cellStyle name="40% - Акцент4 2 2 8" xfId="11168"/>
    <cellStyle name="40% - Акцент4 2 2 9" xfId="11887"/>
    <cellStyle name="40% - Акцент4 2 20" xfId="6129"/>
    <cellStyle name="40% - Акцент4 2 21" xfId="2638"/>
    <cellStyle name="40% - Акцент4 2 22" xfId="11264"/>
    <cellStyle name="40% - Акцент4 2 23" xfId="12093"/>
    <cellStyle name="40% - Акцент4 2 24" xfId="11877"/>
    <cellStyle name="40% - Акцент4 2 25" xfId="11822"/>
    <cellStyle name="40% - Акцент4 2 26" xfId="11902"/>
    <cellStyle name="40% - Акцент4 2 27" xfId="11412"/>
    <cellStyle name="40% - Акцент4 2 28" xfId="12206"/>
    <cellStyle name="40% - Акцент4 2 3" xfId="204"/>
    <cellStyle name="40% — акцент4 2 3" xfId="11265"/>
    <cellStyle name="40% - Акцент4 2 3 10" xfId="11344"/>
    <cellStyle name="40% - Акцент4 2 3 2" xfId="2644"/>
    <cellStyle name="40% - Акцент4 2 3 3" xfId="7364"/>
    <cellStyle name="40% - Акцент4 2 3 4" xfId="2643"/>
    <cellStyle name="40% - Акцент4 2 3 5" xfId="12092"/>
    <cellStyle name="40% - Акцент4 2 3 6" xfId="11128"/>
    <cellStyle name="40% - Акцент4 2 3 7" xfId="11617"/>
    <cellStyle name="40% - Акцент4 2 3 8" xfId="11259"/>
    <cellStyle name="40% - Акцент4 2 3 9" xfId="11236"/>
    <cellStyle name="40% - Акцент4 2 4" xfId="205"/>
    <cellStyle name="40% — акцент4 2 4" xfId="11570"/>
    <cellStyle name="40% - Акцент4 2 4 2" xfId="7365"/>
    <cellStyle name="40% - Акцент4 2 4 3" xfId="2645"/>
    <cellStyle name="40% - Акцент4 2 4 4" xfId="11878"/>
    <cellStyle name="40% - Акцент4 2 4 5" xfId="11288"/>
    <cellStyle name="40% - Акцент4 2 4 6" xfId="11901"/>
    <cellStyle name="40% - Акцент4 2 4 7" xfId="11504"/>
    <cellStyle name="40% - Акцент4 2 4 8" xfId="11089"/>
    <cellStyle name="40% - Акцент4 2 5" xfId="206"/>
    <cellStyle name="40% — акцент4 2 5" xfId="11127"/>
    <cellStyle name="40% - Акцент4 2 5 2" xfId="7366"/>
    <cellStyle name="40% - Акцент4 2 5 3" xfId="2646"/>
    <cellStyle name="40% - Акцент4 2 5 4" xfId="11616"/>
    <cellStyle name="40% - Акцент4 2 5 5" xfId="11260"/>
    <cellStyle name="40% - Акцент4 2 5 6" xfId="12126"/>
    <cellStyle name="40% - Акцент4 2 5 7" xfId="11403"/>
    <cellStyle name="40% - Акцент4 2 6" xfId="207"/>
    <cellStyle name="40% — акцент4 2 6" xfId="11645"/>
    <cellStyle name="40% - Акцент4 2 6 2" xfId="2647"/>
    <cellStyle name="40% - Акцент4 2 6 3" xfId="11169"/>
    <cellStyle name="40% - Акцент4 2 6 4" xfId="11700"/>
    <cellStyle name="40% - Акцент4 2 6 5" xfId="11469"/>
    <cellStyle name="40% - Акцент4 2 7" xfId="208"/>
    <cellStyle name="40% — акцент4 2 7" xfId="11258"/>
    <cellStyle name="40% - Акцент4 2 7 2" xfId="2648"/>
    <cellStyle name="40% - Акцент4 2 7 3" xfId="11261"/>
    <cellStyle name="40% - Акцент4 2 7 4" xfId="11837"/>
    <cellStyle name="40% - Акцент4 2 8" xfId="209"/>
    <cellStyle name="40% — акцент4 2 8" xfId="11750"/>
    <cellStyle name="40% - Акцент4 2 8 2" xfId="2649"/>
    <cellStyle name="40% - Акцент4 2 8 3" xfId="11648"/>
    <cellStyle name="40% - Акцент4 2 9" xfId="210"/>
    <cellStyle name="40% — акцент4 2 9" xfId="11088"/>
    <cellStyle name="40% - Акцент4 2 9 2" xfId="2650"/>
    <cellStyle name="40% - Акцент4 2_46EE.2011(v1.0)" xfId="2651"/>
    <cellStyle name="40% — акцент4 20" xfId="2652"/>
    <cellStyle name="40% — акцент4 21" xfId="2653"/>
    <cellStyle name="40% — акцент4 22" xfId="5481"/>
    <cellStyle name="40% — акцент4 23" xfId="5490"/>
    <cellStyle name="40% — акцент4 24" xfId="5479"/>
    <cellStyle name="40% — акцент4 25" xfId="5489"/>
    <cellStyle name="40% — акцент4 26" xfId="5784"/>
    <cellStyle name="40% — акцент4 27" xfId="5789"/>
    <cellStyle name="40% — акцент4 28" xfId="2623"/>
    <cellStyle name="40% — акцент4 29" xfId="11263"/>
    <cellStyle name="40% - Акцент4 3" xfId="211"/>
    <cellStyle name="40% — акцент4 3" xfId="2655"/>
    <cellStyle name="40% - Акцент4 3 10" xfId="212"/>
    <cellStyle name="40% - Акцент4 3 10 2" xfId="2656"/>
    <cellStyle name="40% - Акцент4 3 11" xfId="2657"/>
    <cellStyle name="40% - Акцент4 3 12" xfId="5823"/>
    <cellStyle name="40% - Акцент4 3 13" xfId="5907"/>
    <cellStyle name="40% - Акцент4 3 14" xfId="5884"/>
    <cellStyle name="40% - Акцент4 3 15" xfId="6132"/>
    <cellStyle name="40% - Акцент4 3 16" xfId="2654"/>
    <cellStyle name="40% - Акцент4 3 17" xfId="11268"/>
    <cellStyle name="40% - Акцент4 3 18" xfId="11566"/>
    <cellStyle name="40% - Акцент4 3 19" xfId="11451"/>
    <cellStyle name="40% - Акцент4 3 2" xfId="213"/>
    <cellStyle name="40% — акцент4 3 2" xfId="5512"/>
    <cellStyle name="40% - Акцент4 3 2 10" xfId="11390"/>
    <cellStyle name="40% - Акцент4 3 2 11" xfId="11154"/>
    <cellStyle name="40% - Акцент4 3 2 2" xfId="2659"/>
    <cellStyle name="40% — акцент4 3 2 2" xfId="7367"/>
    <cellStyle name="40% - Акцент4 3 2 3" xfId="7368"/>
    <cellStyle name="40% — акцент4 3 2 3" xfId="11035"/>
    <cellStyle name="40% - Акцент4 3 2 4" xfId="2658"/>
    <cellStyle name="40% - Акцент4 3 2 5" xfId="11270"/>
    <cellStyle name="40% - Акцент4 3 2 6" xfId="12091"/>
    <cellStyle name="40% - Акцент4 3 2 7" xfId="11452"/>
    <cellStyle name="40% - Акцент4 3 2 8" xfId="12015"/>
    <cellStyle name="40% - Акцент4 3 2 9" xfId="11695"/>
    <cellStyle name="40% - Акцент4 3 20" xfId="12016"/>
    <cellStyle name="40% - Акцент4 3 21" xfId="11170"/>
    <cellStyle name="40% - Акцент4 3 22" xfId="11689"/>
    <cellStyle name="40% - Акцент4 3 23" xfId="11057"/>
    <cellStyle name="40% - Акцент4 3 3" xfId="214"/>
    <cellStyle name="40% — акцент4 3 3" xfId="5469"/>
    <cellStyle name="40% - Акцент4 3 3 10" xfId="11049"/>
    <cellStyle name="40% - Акцент4 3 3 11" xfId="11580"/>
    <cellStyle name="40% - Акцент4 3 3 2" xfId="2661"/>
    <cellStyle name="40% - Акцент4 3 3 3" xfId="7369"/>
    <cellStyle name="40% - Акцент4 3 3 4" xfId="2660"/>
    <cellStyle name="40% - Акцент4 3 3 5" xfId="11271"/>
    <cellStyle name="40% - Акцент4 3 3 6" xfId="12090"/>
    <cellStyle name="40% - Акцент4 3 3 7" xfId="11453"/>
    <cellStyle name="40% - Акцент4 3 3 8" xfId="12014"/>
    <cellStyle name="40% - Акцент4 3 3 9" xfId="11781"/>
    <cellStyle name="40% - Акцент4 3 4" xfId="215"/>
    <cellStyle name="40% — акцент4 3 4" xfId="5496"/>
    <cellStyle name="40% - Акцент4 3 4 10" xfId="11043"/>
    <cellStyle name="40% - Акцент4 3 4 2" xfId="7370"/>
    <cellStyle name="40% - Акцент4 3 4 2 2" xfId="7371"/>
    <cellStyle name="40% - Акцент4 3 4 3" xfId="2662"/>
    <cellStyle name="40% - Акцент4 3 4 4" xfId="11272"/>
    <cellStyle name="40% - Акцент4 3 4 5" xfId="12089"/>
    <cellStyle name="40% - Акцент4 3 4 6" xfId="11454"/>
    <cellStyle name="40% - Акцент4 3 4 7" xfId="12013"/>
    <cellStyle name="40% - Акцент4 3 4 8" xfId="11171"/>
    <cellStyle name="40% - Акцент4 3 4 9" xfId="11660"/>
    <cellStyle name="40% - Акцент4 3 5" xfId="216"/>
    <cellStyle name="40% — акцент4 3 5" xfId="5474"/>
    <cellStyle name="40% - Акцент4 3 5 2" xfId="2663"/>
    <cellStyle name="40% - Акцент4 3 5 3" xfId="11273"/>
    <cellStyle name="40% - Акцент4 3 5 4" xfId="11565"/>
    <cellStyle name="40% - Акцент4 3 5 5" xfId="11129"/>
    <cellStyle name="40% - Акцент4 3 5 6" xfId="12149"/>
    <cellStyle name="40% - Акцент4 3 5 7" xfId="11928"/>
    <cellStyle name="40% - Акцент4 3 5 8" xfId="12039"/>
    <cellStyle name="40% - Акцент4 3 5 9" xfId="11979"/>
    <cellStyle name="40% - Акцент4 3 6" xfId="217"/>
    <cellStyle name="40% — акцент4 3 6" xfId="5793"/>
    <cellStyle name="40% - Акцент4 3 6 2" xfId="2664"/>
    <cellStyle name="40% - Акцент4 3 6 3" xfId="11274"/>
    <cellStyle name="40% - Акцент4 3 6 4" xfId="12088"/>
    <cellStyle name="40% - Акцент4 3 6 5" xfId="11455"/>
    <cellStyle name="40% - Акцент4 3 6 6" xfId="12012"/>
    <cellStyle name="40% - Акцент4 3 6 7" xfId="11172"/>
    <cellStyle name="40% - Акцент4 3 6 8" xfId="11749"/>
    <cellStyle name="40% - Акцент4 3 6 9" xfId="11846"/>
    <cellStyle name="40% - Акцент4 3 7" xfId="218"/>
    <cellStyle name="40% — акцент4 3 7" xfId="5772"/>
    <cellStyle name="40% - Акцент4 3 7 2" xfId="2665"/>
    <cellStyle name="40% - Акцент4 3 7 3" xfId="11275"/>
    <cellStyle name="40% - Акцент4 3 7 4" xfId="11564"/>
    <cellStyle name="40% - Акцент4 3 7 5" xfId="11130"/>
    <cellStyle name="40% - Акцент4 3 7 6" xfId="11615"/>
    <cellStyle name="40% - Акцент4 3 7 7" xfId="11424"/>
    <cellStyle name="40% - Акцент4 3 7 8" xfId="11804"/>
    <cellStyle name="40% - Акцент4 3 7 9" xfId="11091"/>
    <cellStyle name="40% - Акцент4 3 8" xfId="219"/>
    <cellStyle name="40% - Акцент4 3 8 2" xfId="2666"/>
    <cellStyle name="40% - Акцент4 3 9" xfId="220"/>
    <cellStyle name="40% - Акцент4 3 9 2" xfId="2667"/>
    <cellStyle name="40% - Акцент4 3_46EE.2011(v1.0)" xfId="2668"/>
    <cellStyle name="40% — акцент4 30" xfId="12094"/>
    <cellStyle name="40% — акцент4 31" xfId="11126"/>
    <cellStyle name="40% — акцент4 32" xfId="11618"/>
    <cellStyle name="40% — акцент4 33" xfId="11423"/>
    <cellStyle name="40% — акцент4 34" xfId="11413"/>
    <cellStyle name="40% — акцент4 35" xfId="11125"/>
    <cellStyle name="40% - Акцент4 4" xfId="2669"/>
    <cellStyle name="40% — акцент4 4" xfId="2670"/>
    <cellStyle name="40% - Акцент4 4 2" xfId="2671"/>
    <cellStyle name="40% — акцент4 4 2" xfId="7372"/>
    <cellStyle name="40% - Акцент4 4 2 2" xfId="2672"/>
    <cellStyle name="40% - Акцент4 4 2 3" xfId="7373"/>
    <cellStyle name="40% - Акцент4 4 3" xfId="2673"/>
    <cellStyle name="40% - Акцент4 4 3 2" xfId="2674"/>
    <cellStyle name="40% - Акцент4 4 3 3" xfId="7374"/>
    <cellStyle name="40% - Акцент4 4 4" xfId="6133"/>
    <cellStyle name="40% - Акцент4 4 4 2" xfId="7375"/>
    <cellStyle name="40% - Акцент4 4_46EE.2011(v1.0)" xfId="2675"/>
    <cellStyle name="40% - Акцент4 5" xfId="2676"/>
    <cellStyle name="40% — акцент4 5" xfId="2677"/>
    <cellStyle name="40% - Акцент4 5 2" xfId="2678"/>
    <cellStyle name="40% — акцент4 5 2" xfId="7376"/>
    <cellStyle name="40% - Акцент4 5 2 2" xfId="2679"/>
    <cellStyle name="40% - Акцент4 5 2 3" xfId="7377"/>
    <cellStyle name="40% - Акцент4 5 3" xfId="2680"/>
    <cellStyle name="40% - Акцент4 5 3 2" xfId="2681"/>
    <cellStyle name="40% - Акцент4 5 3 3" xfId="7378"/>
    <cellStyle name="40% - Акцент4 5 4" xfId="6134"/>
    <cellStyle name="40% - Акцент4 5 4 2" xfId="7379"/>
    <cellStyle name="40% - Акцент4 5_46EE.2011(v1.0)" xfId="2682"/>
    <cellStyle name="40% - Акцент4 6" xfId="2683"/>
    <cellStyle name="40% — акцент4 6" xfId="2684"/>
    <cellStyle name="40% - Акцент4 6 2" xfId="2685"/>
    <cellStyle name="40% — акцент4 6 2" xfId="7380"/>
    <cellStyle name="40% - Акцент4 6 2 2" xfId="2686"/>
    <cellStyle name="40% - Акцент4 6 2 3" xfId="7381"/>
    <cellStyle name="40% - Акцент4 6 3" xfId="2687"/>
    <cellStyle name="40% - Акцент4 6 3 2" xfId="2688"/>
    <cellStyle name="40% - Акцент4 6 3 3" xfId="7382"/>
    <cellStyle name="40% - Акцент4 6 4" xfId="6135"/>
    <cellStyle name="40% - Акцент4 6 4 2" xfId="7383"/>
    <cellStyle name="40% - Акцент4 6_46EE.2011(v1.0)" xfId="2689"/>
    <cellStyle name="40% - Акцент4 7" xfId="2690"/>
    <cellStyle name="40% — акцент4 7" xfId="2691"/>
    <cellStyle name="40% - Акцент4 7 2" xfId="2692"/>
    <cellStyle name="40% - Акцент4 7 2 2" xfId="2693"/>
    <cellStyle name="40% - Акцент4 7 2 3" xfId="7384"/>
    <cellStyle name="40% - Акцент4 7 3" xfId="2694"/>
    <cellStyle name="40% - Акцент4 7 3 2" xfId="2695"/>
    <cellStyle name="40% - Акцент4 7 3 3" xfId="7385"/>
    <cellStyle name="40% - Акцент4 7 4" xfId="6136"/>
    <cellStyle name="40% - Акцент4 7 4 2" xfId="7386"/>
    <cellStyle name="40% - Акцент4 7_46EE.2011(v1.0)" xfId="2696"/>
    <cellStyle name="40% - Акцент4 8" xfId="2697"/>
    <cellStyle name="40% — акцент4 8" xfId="2698"/>
    <cellStyle name="40% - Акцент4 8 2" xfId="2699"/>
    <cellStyle name="40% - Акцент4 8 2 2" xfId="2700"/>
    <cellStyle name="40% - Акцент4 8 2 3" xfId="7387"/>
    <cellStyle name="40% - Акцент4 8 3" xfId="2701"/>
    <cellStyle name="40% - Акцент4 8 3 2" xfId="2702"/>
    <cellStyle name="40% - Акцент4 8 3 3" xfId="7388"/>
    <cellStyle name="40% - Акцент4 8 4" xfId="2703"/>
    <cellStyle name="40% - Акцент4 8 5" xfId="7389"/>
    <cellStyle name="40% - Акцент4 8_46EE.2011(v1.0)" xfId="2704"/>
    <cellStyle name="40% - Акцент4 9" xfId="2705"/>
    <cellStyle name="40% — акцент4 9" xfId="2706"/>
    <cellStyle name="40% - Акцент4 9 2" xfId="2707"/>
    <cellStyle name="40% - Акцент4 9 2 2" xfId="2708"/>
    <cellStyle name="40% - Акцент4 9 2 3" xfId="7390"/>
    <cellStyle name="40% - Акцент4 9 3" xfId="2709"/>
    <cellStyle name="40% - Акцент4 9 3 2" xfId="2710"/>
    <cellStyle name="40% - Акцент4 9 3 3" xfId="7391"/>
    <cellStyle name="40% - Акцент4 9 4" xfId="2711"/>
    <cellStyle name="40% - Акцент4 9 5" xfId="7392"/>
    <cellStyle name="40% - Акцент4 9_46EE.2011(v1.0)" xfId="2712"/>
    <cellStyle name="40% — акцент4_Расчет тарифа на тэ 2015 СЛФ" xfId="2713"/>
    <cellStyle name="40% — акцент5" xfId="221"/>
    <cellStyle name="40% - Акцент5 10" xfId="2715"/>
    <cellStyle name="40% — акцент5 10" xfId="2716"/>
    <cellStyle name="40% - Акцент5 10 2" xfId="2717"/>
    <cellStyle name="40% - Акцент5 10 3" xfId="7393"/>
    <cellStyle name="40% - Акцент5 11" xfId="2718"/>
    <cellStyle name="40% — акцент5 11" xfId="2719"/>
    <cellStyle name="40% - Акцент5 11 2" xfId="2720"/>
    <cellStyle name="40% - Акцент5 11 3" xfId="7394"/>
    <cellStyle name="40% - Акцент5 12" xfId="7395"/>
    <cellStyle name="40% — акцент5 12" xfId="2721"/>
    <cellStyle name="40% - Акцент5 12 2" xfId="7396"/>
    <cellStyle name="40% - Акцент5 12 3" xfId="7397"/>
    <cellStyle name="40% - Акцент5 12 4" xfId="7398"/>
    <cellStyle name="40% - Акцент5 13" xfId="7399"/>
    <cellStyle name="40% — акцент5 13" xfId="2722"/>
    <cellStyle name="40% - Акцент5 13 2" xfId="7400"/>
    <cellStyle name="40% - Акцент5 13 3" xfId="7401"/>
    <cellStyle name="40% - Акцент5 13 4" xfId="7402"/>
    <cellStyle name="40% - Акцент5 14" xfId="7403"/>
    <cellStyle name="40% — акцент5 14" xfId="2723"/>
    <cellStyle name="40% - Акцент5 14 2" xfId="7404"/>
    <cellStyle name="40% - Акцент5 14 3" xfId="7405"/>
    <cellStyle name="40% - Акцент5 15" xfId="7406"/>
    <cellStyle name="40% — акцент5 15" xfId="2724"/>
    <cellStyle name="40% - Акцент5 15 2" xfId="7407"/>
    <cellStyle name="40% - Акцент5 15 3" xfId="7408"/>
    <cellStyle name="40% - Акцент5 16" xfId="7409"/>
    <cellStyle name="40% — акцент5 16" xfId="2725"/>
    <cellStyle name="40% - Акцент5 16 2" xfId="7410"/>
    <cellStyle name="40% - Акцент5 16 3" xfId="7411"/>
    <cellStyle name="40% - Акцент5 17" xfId="7412"/>
    <cellStyle name="40% — акцент5 17" xfId="2726"/>
    <cellStyle name="40% - Акцент5 18" xfId="7413"/>
    <cellStyle name="40% — акцент5 18" xfId="2727"/>
    <cellStyle name="40% — акцент5 19" xfId="2728"/>
    <cellStyle name="40% - Акцент5 2" xfId="222"/>
    <cellStyle name="40% — акцент5 2" xfId="223"/>
    <cellStyle name="40% - Акцент5 2 1" xfId="7414"/>
    <cellStyle name="40% - Акцент5 2 10" xfId="224"/>
    <cellStyle name="40% - Акцент5 2 10 2" xfId="2731"/>
    <cellStyle name="40% - Акцент5 2 11" xfId="5824"/>
    <cellStyle name="40% - Акцент5 2 11 2" xfId="10864"/>
    <cellStyle name="40% - Акцент5 2 11 3" xfId="6138"/>
    <cellStyle name="40% - Акцент5 2 12" xfId="5906"/>
    <cellStyle name="40% - Акцент5 2 12 2" xfId="10865"/>
    <cellStyle name="40% - Акцент5 2 13" xfId="5844"/>
    <cellStyle name="40% - Акцент5 2 14" xfId="7415"/>
    <cellStyle name="40% - Акцент5 2 15" xfId="7416"/>
    <cellStyle name="40% - Акцент5 2 16" xfId="7417"/>
    <cellStyle name="40% - Акцент5 2 16 2" xfId="10866"/>
    <cellStyle name="40% - Акцент5 2 17" xfId="10867"/>
    <cellStyle name="40% - Акцент5 2 18" xfId="10868"/>
    <cellStyle name="40% - Акцент5 2 19" xfId="10869"/>
    <cellStyle name="40% - Акцент5 2 2" xfId="225"/>
    <cellStyle name="40% — акцент5 2 2" xfId="2730"/>
    <cellStyle name="40% - Акцент5 2 2 10" xfId="12225"/>
    <cellStyle name="40% - Акцент5 2 2 2" xfId="2733"/>
    <cellStyle name="40% - Акцент5 2 2 2 2" xfId="7418"/>
    <cellStyle name="40% - Акцент5 2 2 2 3" xfId="6139"/>
    <cellStyle name="40% - Акцент5 2 2 3" xfId="2732"/>
    <cellStyle name="40% - Акцент5 2 2 4" xfId="11285"/>
    <cellStyle name="40% - Акцент5 2 2 5" xfId="12080"/>
    <cellStyle name="40% - Акцент5 2 2 6" xfId="11690"/>
    <cellStyle name="40% - Акцент5 2 2 7" xfId="12148"/>
    <cellStyle name="40% - Акцент5 2 2 8" xfId="12054"/>
    <cellStyle name="40% - Акцент5 2 2 9" xfId="11523"/>
    <cellStyle name="40% - Акцент5 2 20" xfId="6137"/>
    <cellStyle name="40% - Акцент5 2 21" xfId="2729"/>
    <cellStyle name="40% - Акцент5 2 22" xfId="11283"/>
    <cellStyle name="40% - Акцент5 2 23" xfId="12082"/>
    <cellStyle name="40% - Акцент5 2 24" xfId="11133"/>
    <cellStyle name="40% - Акцент5 2 25" xfId="11614"/>
    <cellStyle name="40% - Акцент5 2 26" xfId="11929"/>
    <cellStyle name="40% - Акцент5 2 27" xfId="11489"/>
    <cellStyle name="40% - Акцент5 2 28" xfId="12228"/>
    <cellStyle name="40% - Акцент5 2 3" xfId="226"/>
    <cellStyle name="40% — акцент5 2 3" xfId="11284"/>
    <cellStyle name="40% - Акцент5 2 3 10" xfId="12083"/>
    <cellStyle name="40% - Акцент5 2 3 2" xfId="2735"/>
    <cellStyle name="40% - Акцент5 2 3 3" xfId="7419"/>
    <cellStyle name="40% - Акцент5 2 3 4" xfId="2734"/>
    <cellStyle name="40% - Акцент5 2 3 5" xfId="12079"/>
    <cellStyle name="40% - Акцент5 2 3 6" xfId="11954"/>
    <cellStyle name="40% - Акцент5 2 3 7" xfId="11795"/>
    <cellStyle name="40% - Акцент5 2 3 8" xfId="11370"/>
    <cellStyle name="40% - Акцент5 2 3 9" xfId="11815"/>
    <cellStyle name="40% - Акцент5 2 4" xfId="227"/>
    <cellStyle name="40% — акцент5 2 4" xfId="12081"/>
    <cellStyle name="40% - Акцент5 2 4 2" xfId="7420"/>
    <cellStyle name="40% - Акцент5 2 4 3" xfId="2736"/>
    <cellStyle name="40% - Акцент5 2 4 4" xfId="11955"/>
    <cellStyle name="40% - Акцент5 2 4 5" xfId="11213"/>
    <cellStyle name="40% - Акцент5 2 4 6" xfId="12107"/>
    <cellStyle name="40% - Акцент5 2 4 7" xfId="11808"/>
    <cellStyle name="40% - Акцент5 2 4 8" xfId="12226"/>
    <cellStyle name="40% - Акцент5 2 5" xfId="228"/>
    <cellStyle name="40% — акцент5 2 5" xfId="11134"/>
    <cellStyle name="40% - Акцент5 2 5 2" xfId="7421"/>
    <cellStyle name="40% - Акцент5 2 5 3" xfId="2737"/>
    <cellStyle name="40% - Акцент5 2 5 4" xfId="11046"/>
    <cellStyle name="40% - Акцент5 2 5 5" xfId="11426"/>
    <cellStyle name="40% - Акцент5 2 5 6" xfId="12138"/>
    <cellStyle name="40% - Акцент5 2 5 7" xfId="12215"/>
    <cellStyle name="40% - Акцент5 2 6" xfId="229"/>
    <cellStyle name="40% — акцент5 2 6" xfId="12189"/>
    <cellStyle name="40% - Акцент5 2 6 2" xfId="2738"/>
    <cellStyle name="40% - Акцент5 2 6 3" xfId="11173"/>
    <cellStyle name="40% - Акцент5 2 6 4" xfId="11503"/>
    <cellStyle name="40% - Акцент5 2 6 5" xfId="11980"/>
    <cellStyle name="40% - Акцент5 2 7" xfId="230"/>
    <cellStyle name="40% — акцент5 2 7" xfId="11425"/>
    <cellStyle name="40% - Акцент5 2 7 2" xfId="2739"/>
    <cellStyle name="40% - Акцент5 2 7 3" xfId="11709"/>
    <cellStyle name="40% - Акцент5 2 7 4" xfId="11058"/>
    <cellStyle name="40% - Акцент5 2 8" xfId="231"/>
    <cellStyle name="40% — акцент5 2 8" xfId="11636"/>
    <cellStyle name="40% - Акцент5 2 8 2" xfId="2740"/>
    <cellStyle name="40% - Акцент5 2 8 3" xfId="11080"/>
    <cellStyle name="40% - Акцент5 2 9" xfId="232"/>
    <cellStyle name="40% — акцент5 2 9" xfId="11975"/>
    <cellStyle name="40% - Акцент5 2 9 2" xfId="2741"/>
    <cellStyle name="40% - Акцент5 2_46EE.2011(v1.0)" xfId="2742"/>
    <cellStyle name="40% — акцент5 20" xfId="2743"/>
    <cellStyle name="40% — акцент5 21" xfId="2744"/>
    <cellStyle name="40% — акцент5 22" xfId="2714"/>
    <cellStyle name="40% — акцент5 23" xfId="11281"/>
    <cellStyle name="40% — акцент5 24" xfId="12086"/>
    <cellStyle name="40% — акцент5 25" xfId="11132"/>
    <cellStyle name="40% — акцент5 26" xfId="11702"/>
    <cellStyle name="40% — акцент5 27" xfId="11070"/>
    <cellStyle name="40% — акцент5 28" xfId="12038"/>
    <cellStyle name="40% — акцент5 29" xfId="11155"/>
    <cellStyle name="40% - Акцент5 3" xfId="233"/>
    <cellStyle name="40% — акцент5 3" xfId="2746"/>
    <cellStyle name="40% - Акцент5 3 10" xfId="234"/>
    <cellStyle name="40% - Акцент5 3 10 2" xfId="2747"/>
    <cellStyle name="40% - Акцент5 3 11" xfId="2748"/>
    <cellStyle name="40% - Акцент5 3 12" xfId="5825"/>
    <cellStyle name="40% - Акцент5 3 13" xfId="5905"/>
    <cellStyle name="40% - Акцент5 3 14" xfId="5960"/>
    <cellStyle name="40% - Акцент5 3 15" xfId="6140"/>
    <cellStyle name="40% - Акцент5 3 16" xfId="2745"/>
    <cellStyle name="40% - Акцент5 3 17" xfId="11289"/>
    <cellStyle name="40% - Акцент5 3 18" xfId="11561"/>
    <cellStyle name="40% - Акцент5 3 19" xfId="11879"/>
    <cellStyle name="40% - Акцент5 3 2" xfId="235"/>
    <cellStyle name="40% - Акцент5 3 2 2" xfId="2750"/>
    <cellStyle name="40% - Акцент5 3 2 3" xfId="7422"/>
    <cellStyle name="40% - Акцент5 3 2 4" xfId="2749"/>
    <cellStyle name="40% - Акцент5 3 20" xfId="11286"/>
    <cellStyle name="40% - Акцент5 3 21" xfId="11042"/>
    <cellStyle name="40% - Акцент5 3 22" xfId="11995"/>
    <cellStyle name="40% - Акцент5 3 23" xfId="11994"/>
    <cellStyle name="40% - Акцент5 3 3" xfId="236"/>
    <cellStyle name="40% - Акцент5 3 3 2" xfId="2752"/>
    <cellStyle name="40% - Акцент5 3 3 3" xfId="7423"/>
    <cellStyle name="40% - Акцент5 3 3 4" xfId="2751"/>
    <cellStyle name="40% - Акцент5 3 4" xfId="237"/>
    <cellStyle name="40% - Акцент5 3 4 2" xfId="7424"/>
    <cellStyle name="40% - Акцент5 3 4 2 2" xfId="7425"/>
    <cellStyle name="40% - Акцент5 3 4 3" xfId="2753"/>
    <cellStyle name="40% - Акцент5 3 5" xfId="238"/>
    <cellStyle name="40% - Акцент5 3 5 2" xfId="2754"/>
    <cellStyle name="40% - Акцент5 3 6" xfId="239"/>
    <cellStyle name="40% - Акцент5 3 6 2" xfId="2755"/>
    <cellStyle name="40% - Акцент5 3 7" xfId="240"/>
    <cellStyle name="40% - Акцент5 3 7 2" xfId="2756"/>
    <cellStyle name="40% - Акцент5 3 8" xfId="241"/>
    <cellStyle name="40% - Акцент5 3 8 2" xfId="2757"/>
    <cellStyle name="40% - Акцент5 3 9" xfId="242"/>
    <cellStyle name="40% - Акцент5 3 9 2" xfId="2758"/>
    <cellStyle name="40% - Акцент5 3_46EE.2011(v1.0)" xfId="2759"/>
    <cellStyle name="40% - Акцент5 4" xfId="2760"/>
    <cellStyle name="40% — акцент5 4" xfId="2761"/>
    <cellStyle name="40% - Акцент5 4 2" xfId="2762"/>
    <cellStyle name="40% - Акцент5 4 2 2" xfId="2763"/>
    <cellStyle name="40% - Акцент5 4 2 3" xfId="7426"/>
    <cellStyle name="40% - Акцент5 4 3" xfId="2764"/>
    <cellStyle name="40% - Акцент5 4 3 2" xfId="2765"/>
    <cellStyle name="40% - Акцент5 4 3 3" xfId="7427"/>
    <cellStyle name="40% - Акцент5 4 4" xfId="6141"/>
    <cellStyle name="40% - Акцент5 4 4 2" xfId="7428"/>
    <cellStyle name="40% - Акцент5 4_46EE.2011(v1.0)" xfId="2766"/>
    <cellStyle name="40% - Акцент5 5" xfId="2767"/>
    <cellStyle name="40% — акцент5 5" xfId="2768"/>
    <cellStyle name="40% - Акцент5 5 2" xfId="2769"/>
    <cellStyle name="40% - Акцент5 5 2 2" xfId="2770"/>
    <cellStyle name="40% - Акцент5 5 2 3" xfId="7429"/>
    <cellStyle name="40% - Акцент5 5 3" xfId="2771"/>
    <cellStyle name="40% - Акцент5 5 3 2" xfId="2772"/>
    <cellStyle name="40% - Акцент5 5 3 3" xfId="7430"/>
    <cellStyle name="40% - Акцент5 5 4" xfId="6142"/>
    <cellStyle name="40% - Акцент5 5 4 2" xfId="7431"/>
    <cellStyle name="40% - Акцент5 5_46EE.2011(v1.0)" xfId="2773"/>
    <cellStyle name="40% - Акцент5 6" xfId="2774"/>
    <cellStyle name="40% — акцент5 6" xfId="2775"/>
    <cellStyle name="40% - Акцент5 6 2" xfId="2776"/>
    <cellStyle name="40% - Акцент5 6 2 2" xfId="2777"/>
    <cellStyle name="40% - Акцент5 6 2 3" xfId="7432"/>
    <cellStyle name="40% - Акцент5 6 3" xfId="2778"/>
    <cellStyle name="40% - Акцент5 6 3 2" xfId="2779"/>
    <cellStyle name="40% - Акцент5 6 3 3" xfId="7433"/>
    <cellStyle name="40% - Акцент5 6 4" xfId="6143"/>
    <cellStyle name="40% - Акцент5 6 4 2" xfId="7434"/>
    <cellStyle name="40% - Акцент5 6_46EE.2011(v1.0)" xfId="2780"/>
    <cellStyle name="40% - Акцент5 7" xfId="2781"/>
    <cellStyle name="40% — акцент5 7" xfId="2782"/>
    <cellStyle name="40% - Акцент5 7 2" xfId="2783"/>
    <cellStyle name="40% - Акцент5 7 2 2" xfId="2784"/>
    <cellStyle name="40% - Акцент5 7 2 3" xfId="7435"/>
    <cellStyle name="40% - Акцент5 7 3" xfId="2785"/>
    <cellStyle name="40% - Акцент5 7 3 2" xfId="2786"/>
    <cellStyle name="40% - Акцент5 7 3 3" xfId="7436"/>
    <cellStyle name="40% - Акцент5 7 4" xfId="6144"/>
    <cellStyle name="40% - Акцент5 7 4 2" xfId="7437"/>
    <cellStyle name="40% - Акцент5 7_46EE.2011(v1.0)" xfId="2787"/>
    <cellStyle name="40% - Акцент5 8" xfId="2788"/>
    <cellStyle name="40% — акцент5 8" xfId="2789"/>
    <cellStyle name="40% - Акцент5 8 2" xfId="2790"/>
    <cellStyle name="40% - Акцент5 8 2 2" xfId="2791"/>
    <cellStyle name="40% - Акцент5 8 2 3" xfId="7438"/>
    <cellStyle name="40% - Акцент5 8 3" xfId="2792"/>
    <cellStyle name="40% - Акцент5 8 3 2" xfId="2793"/>
    <cellStyle name="40% - Акцент5 8 3 3" xfId="7439"/>
    <cellStyle name="40% - Акцент5 8 4" xfId="2794"/>
    <cellStyle name="40% - Акцент5 8 5" xfId="7440"/>
    <cellStyle name="40% - Акцент5 8_46EE.2011(v1.0)" xfId="2795"/>
    <cellStyle name="40% - Акцент5 9" xfId="2796"/>
    <cellStyle name="40% — акцент5 9" xfId="2797"/>
    <cellStyle name="40% - Акцент5 9 2" xfId="2798"/>
    <cellStyle name="40% - Акцент5 9 2 2" xfId="2799"/>
    <cellStyle name="40% - Акцент5 9 2 3" xfId="7441"/>
    <cellStyle name="40% - Акцент5 9 3" xfId="2800"/>
    <cellStyle name="40% - Акцент5 9 3 2" xfId="2801"/>
    <cellStyle name="40% - Акцент5 9 3 3" xfId="7442"/>
    <cellStyle name="40% - Акцент5 9 4" xfId="2802"/>
    <cellStyle name="40% - Акцент5 9 5" xfId="7443"/>
    <cellStyle name="40% - Акцент5 9_46EE.2011(v1.0)" xfId="2803"/>
    <cellStyle name="40% — акцент5_Расчет тарифа на тэ 2015 СЛФ" xfId="2804"/>
    <cellStyle name="40% — акцент6" xfId="243"/>
    <cellStyle name="40% - Акцент6 10" xfId="2806"/>
    <cellStyle name="40% — акцент6 10" xfId="2807"/>
    <cellStyle name="40% - Акцент6 10 2" xfId="2808"/>
    <cellStyle name="40% - Акцент6 10 3" xfId="7444"/>
    <cellStyle name="40% - Акцент6 11" xfId="2809"/>
    <cellStyle name="40% — акцент6 11" xfId="2810"/>
    <cellStyle name="40% - Акцент6 11 2" xfId="2811"/>
    <cellStyle name="40% - Акцент6 11 3" xfId="7445"/>
    <cellStyle name="40% - Акцент6 12" xfId="7446"/>
    <cellStyle name="40% — акцент6 12" xfId="2812"/>
    <cellStyle name="40% - Акцент6 12 2" xfId="7447"/>
    <cellStyle name="40% - Акцент6 12 3" xfId="7448"/>
    <cellStyle name="40% - Акцент6 12 4" xfId="7449"/>
    <cellStyle name="40% - Акцент6 13" xfId="7450"/>
    <cellStyle name="40% — акцент6 13" xfId="2813"/>
    <cellStyle name="40% - Акцент6 13 2" xfId="7451"/>
    <cellStyle name="40% — акцент6 13 2" xfId="5513"/>
    <cellStyle name="40% - Акцент6 13 3" xfId="7452"/>
    <cellStyle name="40% — акцент6 13 3" xfId="5771"/>
    <cellStyle name="40% - Акцент6 13 4" xfId="7453"/>
    <cellStyle name="40% - Акцент6 14" xfId="7454"/>
    <cellStyle name="40% — акцент6 14" xfId="2814"/>
    <cellStyle name="40% - Акцент6 14 2" xfId="7455"/>
    <cellStyle name="40% — акцент6 14 2" xfId="5514"/>
    <cellStyle name="40% - Акцент6 14 3" xfId="7456"/>
    <cellStyle name="40% — акцент6 14 3" xfId="5770"/>
    <cellStyle name="40% - Акцент6 15" xfId="7457"/>
    <cellStyle name="40% — акцент6 15" xfId="2815"/>
    <cellStyle name="40% - Акцент6 15 2" xfId="7458"/>
    <cellStyle name="40% — акцент6 15 2" xfId="5515"/>
    <cellStyle name="40% - Акцент6 15 3" xfId="7459"/>
    <cellStyle name="40% — акцент6 15 3" xfId="5769"/>
    <cellStyle name="40% - Акцент6 16" xfId="7460"/>
    <cellStyle name="40% — акцент6 16" xfId="2816"/>
    <cellStyle name="40% - Акцент6 16 2" xfId="7461"/>
    <cellStyle name="40% — акцент6 16 2" xfId="5516"/>
    <cellStyle name="40% - Акцент6 16 3" xfId="7462"/>
    <cellStyle name="40% — акцент6 16 3" xfId="5768"/>
    <cellStyle name="40% - Акцент6 17" xfId="7463"/>
    <cellStyle name="40% — акцент6 17" xfId="2817"/>
    <cellStyle name="40% — акцент6 17 2" xfId="5517"/>
    <cellStyle name="40% - Акцент6 18" xfId="7464"/>
    <cellStyle name="40% — акцент6 18" xfId="2818"/>
    <cellStyle name="40% — акцент6 19" xfId="2819"/>
    <cellStyle name="40% - Акцент6 2" xfId="244"/>
    <cellStyle name="40% — акцент6 2" xfId="245"/>
    <cellStyle name="40% - Акцент6 2 1" xfId="7465"/>
    <cellStyle name="40% - Акцент6 2 10" xfId="246"/>
    <cellStyle name="40% - Акцент6 2 10 2" xfId="2822"/>
    <cellStyle name="40% - Акцент6 2 11" xfId="5826"/>
    <cellStyle name="40% - Акцент6 2 11 2" xfId="10870"/>
    <cellStyle name="40% - Акцент6 2 11 3" xfId="6146"/>
    <cellStyle name="40% - Акцент6 2 12" xfId="5904"/>
    <cellStyle name="40% - Акцент6 2 12 2" xfId="10871"/>
    <cellStyle name="40% - Акцент6 2 13" xfId="5959"/>
    <cellStyle name="40% - Акцент6 2 14" xfId="7466"/>
    <cellStyle name="40% - Акцент6 2 15" xfId="7467"/>
    <cellStyle name="40% - Акцент6 2 16" xfId="7468"/>
    <cellStyle name="40% - Акцент6 2 16 2" xfId="10872"/>
    <cellStyle name="40% - Акцент6 2 17" xfId="10873"/>
    <cellStyle name="40% - Акцент6 2 18" xfId="10874"/>
    <cellStyle name="40% - Акцент6 2 19" xfId="10875"/>
    <cellStyle name="40% - Акцент6 2 2" xfId="247"/>
    <cellStyle name="40% — акцент6 2 2" xfId="2821"/>
    <cellStyle name="40% - Акцент6 2 2 10" xfId="11131"/>
    <cellStyle name="40% - Акцент6 2 2 2" xfId="2824"/>
    <cellStyle name="40% - Акцент6 2 2 2 2" xfId="7469"/>
    <cellStyle name="40% - Акцент6 2 2 2 3" xfId="6147"/>
    <cellStyle name="40% - Акцент6 2 2 3" xfId="2823"/>
    <cellStyle name="40% - Акцент6 2 2 4" xfId="11300"/>
    <cellStyle name="40% - Акцент6 2 2 5" xfId="11557"/>
    <cellStyle name="40% - Акцент6 2 2 6" xfId="11960"/>
    <cellStyle name="40% - Акцент6 2 2 7" xfId="12011"/>
    <cellStyle name="40% - Акцент6 2 2 8" xfId="11782"/>
    <cellStyle name="40% - Акцент6 2 2 9" xfId="11480"/>
    <cellStyle name="40% - Акцент6 2 20" xfId="6145"/>
    <cellStyle name="40% - Акцент6 2 21" xfId="2820"/>
    <cellStyle name="40% - Акцент6 2 22" xfId="11298"/>
    <cellStyle name="40% - Акцент6 2 23" xfId="12073"/>
    <cellStyle name="40% - Акцент6 2 24" xfId="11959"/>
    <cellStyle name="40% - Акцент6 2 25" xfId="11211"/>
    <cellStyle name="40% - Акцент6 2 26" xfId="11748"/>
    <cellStyle name="40% - Акцент6 2 27" xfId="11342"/>
    <cellStyle name="40% - Акцент6 2 28" xfId="11509"/>
    <cellStyle name="40% - Акцент6 2 3" xfId="248"/>
    <cellStyle name="40% — акцент6 2 3" xfId="11299"/>
    <cellStyle name="40% - Акцент6 2 3 10" xfId="11699"/>
    <cellStyle name="40% - Акцент6 2 3 2" xfId="2826"/>
    <cellStyle name="40% - Акцент6 2 3 3" xfId="7470"/>
    <cellStyle name="40% - Акцент6 2 3 4" xfId="2825"/>
    <cellStyle name="40% - Акцент6 2 3 5" xfId="11556"/>
    <cellStyle name="40% - Акцент6 2 3 6" xfId="11136"/>
    <cellStyle name="40% - Акцент6 2 3 7" xfId="11866"/>
    <cellStyle name="40% - Акцент6 2 3 8" xfId="11072"/>
    <cellStyle name="40% - Акцент6 2 3 9" xfId="11341"/>
    <cellStyle name="40% - Акцент6 2 4" xfId="249"/>
    <cellStyle name="40% — акцент6 2 4" xfId="11558"/>
    <cellStyle name="40% - Акцент6 2 4 2" xfId="7471"/>
    <cellStyle name="40% - Акцент6 2 4 3" xfId="2827"/>
    <cellStyle name="40% - Акцент6 2 4 4" xfId="11137"/>
    <cellStyle name="40% - Акцент6 2 4 5" xfId="11865"/>
    <cellStyle name="40% - Акцент6 2 4 6" xfId="11744"/>
    <cellStyle name="40% - Акцент6 2 4 7" xfId="11340"/>
    <cellStyle name="40% - Акцент6 2 4 8" xfId="11937"/>
    <cellStyle name="40% - Акцент6 2 5" xfId="250"/>
    <cellStyle name="40% — акцент6 2 5" xfId="11759"/>
    <cellStyle name="40% - Акцент6 2 5 2" xfId="7472"/>
    <cellStyle name="40% - Акцент6 2 5 3" xfId="2828"/>
    <cellStyle name="40% - Акцент6 2 5 4" xfId="11696"/>
    <cellStyle name="40% - Акцент6 2 5 5" xfId="11904"/>
    <cellStyle name="40% - Акцент6 2 5 6" xfId="11246"/>
    <cellStyle name="40% - Акцент6 2 5 7" xfId="11903"/>
    <cellStyle name="40% - Акцент6 2 6" xfId="251"/>
    <cellStyle name="40% — акцент6 2 6" xfId="11867"/>
    <cellStyle name="40% - Акцент6 2 6 2" xfId="2829"/>
    <cellStyle name="40% - Акцент6 2 6 3" xfId="11073"/>
    <cellStyle name="40% - Акцент6 2 6 4" xfId="12201"/>
    <cellStyle name="40% - Акцент6 2 6 5" xfId="11776"/>
    <cellStyle name="40% - Акцент6 2 7" xfId="252"/>
    <cellStyle name="40% — акцент6 2 7" xfId="11071"/>
    <cellStyle name="40% - Акцент6 2 7 2" xfId="2830"/>
    <cellStyle name="40% - Акцент6 2 7 3" xfId="12163"/>
    <cellStyle name="40% - Акцент6 2 7 4" xfId="11710"/>
    <cellStyle name="40% - Акцент6 2 8" xfId="253"/>
    <cellStyle name="40% — акцент6 2 8" xfId="11693"/>
    <cellStyle name="40% - Акцент6 2 8 2" xfId="2831"/>
    <cellStyle name="40% - Акцент6 2 8 3" xfId="12229"/>
    <cellStyle name="40% - Акцент6 2 9" xfId="254"/>
    <cellStyle name="40% — акцент6 2 9" xfId="12184"/>
    <cellStyle name="40% - Акцент6 2 9 2" xfId="2832"/>
    <cellStyle name="40% - Акцент6 2_46EE.2011(v1.0)" xfId="2833"/>
    <cellStyle name="40% — акцент6 20" xfId="2834"/>
    <cellStyle name="40% — акцент6 21" xfId="2835"/>
    <cellStyle name="40% — акцент6 22" xfId="5483"/>
    <cellStyle name="40% — акцент6 23" xfId="5488"/>
    <cellStyle name="40% — акцент6 24" xfId="5480"/>
    <cellStyle name="40% — акцент6 25" xfId="5487"/>
    <cellStyle name="40% — акцент6 26" xfId="5785"/>
    <cellStyle name="40% — акцент6 27" xfId="5788"/>
    <cellStyle name="40% — акцент6 28" xfId="2805"/>
    <cellStyle name="40% — акцент6 29" xfId="11295"/>
    <cellStyle name="40% - Акцент6 3" xfId="255"/>
    <cellStyle name="40% — акцент6 3" xfId="2837"/>
    <cellStyle name="40% - Акцент6 3 10" xfId="256"/>
    <cellStyle name="40% - Акцент6 3 10 2" xfId="2838"/>
    <cellStyle name="40% - Акцент6 3 11" xfId="2839"/>
    <cellStyle name="40% - Акцент6 3 12" xfId="5827"/>
    <cellStyle name="40% - Акцент6 3 13" xfId="5903"/>
    <cellStyle name="40% - Акцент6 3 14" xfId="5958"/>
    <cellStyle name="40% - Акцент6 3 15" xfId="6148"/>
    <cellStyle name="40% - Акцент6 3 16" xfId="2836"/>
    <cellStyle name="40% - Акцент6 3 17" xfId="11301"/>
    <cellStyle name="40% - Акцент6 3 18" xfId="11555"/>
    <cellStyle name="40% - Акцент6 3 19" xfId="11760"/>
    <cellStyle name="40% - Акцент6 3 2" xfId="257"/>
    <cellStyle name="40% — акцент6 3 2" xfId="5518"/>
    <cellStyle name="40% - Акцент6 3 2 10" xfId="11811"/>
    <cellStyle name="40% - Акцент6 3 2 11" xfId="11892"/>
    <cellStyle name="40% - Акцент6 3 2 2" xfId="2841"/>
    <cellStyle name="40% — акцент6 3 2 2" xfId="7473"/>
    <cellStyle name="40% - Акцент6 3 2 3" xfId="7474"/>
    <cellStyle name="40% — акцент6 3 2 3" xfId="11036"/>
    <cellStyle name="40% - Акцент6 3 2 4" xfId="2840"/>
    <cellStyle name="40% - Акцент6 3 2 5" xfId="11302"/>
    <cellStyle name="40% - Акцент6 3 2 6" xfId="12072"/>
    <cellStyle name="40% - Акцент6 3 2 7" xfId="11961"/>
    <cellStyle name="40% - Акцент6 3 2 8" xfId="11393"/>
    <cellStyle name="40% - Акцент6 3 2 9" xfId="11278"/>
    <cellStyle name="40% - Акцент6 3 20" xfId="12147"/>
    <cellStyle name="40% - Акцент6 3 21" xfId="11050"/>
    <cellStyle name="40% - Акцент6 3 22" xfId="12077"/>
    <cellStyle name="40% - Акцент6 3 23" xfId="11488"/>
    <cellStyle name="40% - Акцент6 3 3" xfId="258"/>
    <cellStyle name="40% — акцент6 3 3" xfId="5468"/>
    <cellStyle name="40% - Акцент6 3 3 10" xfId="12176"/>
    <cellStyle name="40% - Акцент6 3 3 11" xfId="11920"/>
    <cellStyle name="40% - Акцент6 3 3 2" xfId="2843"/>
    <cellStyle name="40% - Акцент6 3 3 3" xfId="7475"/>
    <cellStyle name="40% - Акцент6 3 3 4" xfId="2842"/>
    <cellStyle name="40% - Акцент6 3 3 5" xfId="11303"/>
    <cellStyle name="40% - Акцент6 3 3 6" xfId="12071"/>
    <cellStyle name="40% - Акцент6 3 3 7" xfId="11391"/>
    <cellStyle name="40% - Акцент6 3 3 8" xfId="11512"/>
    <cellStyle name="40% - Акцент6 3 3 9" xfId="11481"/>
    <cellStyle name="40% - Акцент6 3 4" xfId="259"/>
    <cellStyle name="40% — акцент6 3 4" xfId="5497"/>
    <cellStyle name="40% - Акцент6 3 4 10" xfId="12193"/>
    <cellStyle name="40% - Акцент6 3 4 2" xfId="7476"/>
    <cellStyle name="40% - Акцент6 3 4 2 2" xfId="7477"/>
    <cellStyle name="40% - Акцент6 3 4 3" xfId="2844"/>
    <cellStyle name="40% - Акцент6 3 4 4" xfId="11304"/>
    <cellStyle name="40% - Акцент6 3 4 5" xfId="11554"/>
    <cellStyle name="40% - Акцент6 3 4 6" xfId="11138"/>
    <cellStyle name="40% - Акцент6 3 4 7" xfId="11383"/>
    <cellStyle name="40% - Акцент6 3 4 8" xfId="11514"/>
    <cellStyle name="40% - Акцент6 3 4 9" xfId="11974"/>
    <cellStyle name="40% - Акцент6 3 5" xfId="260"/>
    <cellStyle name="40% — акцент6 3 5" xfId="5473"/>
    <cellStyle name="40% - Акцент6 3 5 2" xfId="2845"/>
    <cellStyle name="40% - Акцент6 3 5 3" xfId="11305"/>
    <cellStyle name="40% - Акцент6 3 5 4" xfId="11553"/>
    <cellStyle name="40% - Акцент6 3 5 5" xfId="11717"/>
    <cellStyle name="40% - Акцент6 3 5 6" xfId="11497"/>
    <cellStyle name="40% - Акцент6 3 5 7" xfId="11174"/>
    <cellStyle name="40% - Акцент6 3 5 8" xfId="11293"/>
    <cellStyle name="40% - Акцент6 3 5 9" xfId="11713"/>
    <cellStyle name="40% - Акцент6 3 6" xfId="261"/>
    <cellStyle name="40% — акцент6 3 6" xfId="5794"/>
    <cellStyle name="40% - Акцент6 3 6 2" xfId="2846"/>
    <cellStyle name="40% - Акцент6 3 6 3" xfId="11306"/>
    <cellStyle name="40% - Акцент6 3 6 4" xfId="12070"/>
    <cellStyle name="40% - Акцент6 3 6 5" xfId="11456"/>
    <cellStyle name="40% - Акцент6 3 6 6" xfId="11210"/>
    <cellStyle name="40% - Акцент6 3 6 7" xfId="11590"/>
    <cellStyle name="40% - Акцент6 3 6 8" xfId="11720"/>
    <cellStyle name="40% - Акцент6 3 6 9" xfId="11385"/>
    <cellStyle name="40% - Акцент6 3 7" xfId="262"/>
    <cellStyle name="40% — акцент6 3 7" xfId="5767"/>
    <cellStyle name="40% - Акцент6 3 7 2" xfId="2847"/>
    <cellStyle name="40% - Акцент6 3 7 3" xfId="11307"/>
    <cellStyle name="40% - Акцент6 3 7 4" xfId="12069"/>
    <cellStyle name="40% - Акцент6 3 7 5" xfId="11761"/>
    <cellStyle name="40% - Акцент6 3 7 6" xfId="11382"/>
    <cellStyle name="40% - Акцент6 3 7 7" xfId="11823"/>
    <cellStyle name="40% - Акцент6 3 7 8" xfId="11674"/>
    <cellStyle name="40% - Акцент6 3 7 9" xfId="11059"/>
    <cellStyle name="40% - Акцент6 3 8" xfId="263"/>
    <cellStyle name="40% - Акцент6 3 8 2" xfId="2848"/>
    <cellStyle name="40% - Акцент6 3 9" xfId="264"/>
    <cellStyle name="40% - Акцент6 3 9 2" xfId="2849"/>
    <cellStyle name="40% - Акцент6 3_46EE.2011(v1.0)" xfId="2850"/>
    <cellStyle name="40% — акцент6 30" xfId="12074"/>
    <cellStyle name="40% — акцент6 31" xfId="11958"/>
    <cellStyle name="40% — акцент6 32" xfId="11212"/>
    <cellStyle name="40% — акцент6 33" xfId="11734"/>
    <cellStyle name="40% — акцент6 34" xfId="11907"/>
    <cellStyle name="40% — акцент6 35" xfId="11891"/>
    <cellStyle name="40% - Акцент6 4" xfId="2851"/>
    <cellStyle name="40% — акцент6 4" xfId="2852"/>
    <cellStyle name="40% - Акцент6 4 2" xfId="2853"/>
    <cellStyle name="40% — акцент6 4 2" xfId="7478"/>
    <cellStyle name="40% - Акцент6 4 2 2" xfId="2854"/>
    <cellStyle name="40% - Акцент6 4 2 3" xfId="7479"/>
    <cellStyle name="40% - Акцент6 4 3" xfId="2855"/>
    <cellStyle name="40% - Акцент6 4 3 2" xfId="2856"/>
    <cellStyle name="40% - Акцент6 4 3 3" xfId="7480"/>
    <cellStyle name="40% - Акцент6 4 4" xfId="6149"/>
    <cellStyle name="40% - Акцент6 4 4 2" xfId="7481"/>
    <cellStyle name="40% - Акцент6 4_46EE.2011(v1.0)" xfId="2857"/>
    <cellStyle name="40% - Акцент6 5" xfId="2858"/>
    <cellStyle name="40% — акцент6 5" xfId="2859"/>
    <cellStyle name="40% - Акцент6 5 2" xfId="2860"/>
    <cellStyle name="40% — акцент6 5 2" xfId="7482"/>
    <cellStyle name="40% - Акцент6 5 2 2" xfId="2861"/>
    <cellStyle name="40% - Акцент6 5 2 3" xfId="7483"/>
    <cellStyle name="40% - Акцент6 5 3" xfId="2862"/>
    <cellStyle name="40% - Акцент6 5 3 2" xfId="2863"/>
    <cellStyle name="40% - Акцент6 5 3 3" xfId="7484"/>
    <cellStyle name="40% - Акцент6 5 4" xfId="6150"/>
    <cellStyle name="40% - Акцент6 5 4 2" xfId="7485"/>
    <cellStyle name="40% - Акцент6 5_46EE.2011(v1.0)" xfId="2864"/>
    <cellStyle name="40% - Акцент6 6" xfId="2865"/>
    <cellStyle name="40% — акцент6 6" xfId="2866"/>
    <cellStyle name="40% - Акцент6 6 2" xfId="2867"/>
    <cellStyle name="40% — акцент6 6 2" xfId="7486"/>
    <cellStyle name="40% - Акцент6 6 2 2" xfId="2868"/>
    <cellStyle name="40% - Акцент6 6 2 3" xfId="7487"/>
    <cellStyle name="40% - Акцент6 6 3" xfId="2869"/>
    <cellStyle name="40% - Акцент6 6 3 2" xfId="2870"/>
    <cellStyle name="40% - Акцент6 6 3 3" xfId="7488"/>
    <cellStyle name="40% - Акцент6 6 4" xfId="6151"/>
    <cellStyle name="40% - Акцент6 6 4 2" xfId="7489"/>
    <cellStyle name="40% - Акцент6 6_46EE.2011(v1.0)" xfId="2871"/>
    <cellStyle name="40% - Акцент6 7" xfId="2872"/>
    <cellStyle name="40% — акцент6 7" xfId="2873"/>
    <cellStyle name="40% - Акцент6 7 2" xfId="2874"/>
    <cellStyle name="40% - Акцент6 7 2 2" xfId="2875"/>
    <cellStyle name="40% - Акцент6 7 2 3" xfId="7490"/>
    <cellStyle name="40% - Акцент6 7 3" xfId="2876"/>
    <cellStyle name="40% - Акцент6 7 3 2" xfId="2877"/>
    <cellStyle name="40% - Акцент6 7 3 3" xfId="7491"/>
    <cellStyle name="40% - Акцент6 7 4" xfId="6152"/>
    <cellStyle name="40% - Акцент6 7 4 2" xfId="7492"/>
    <cellStyle name="40% - Акцент6 7_46EE.2011(v1.0)" xfId="2878"/>
    <cellStyle name="40% - Акцент6 8" xfId="2879"/>
    <cellStyle name="40% — акцент6 8" xfId="2880"/>
    <cellStyle name="40% - Акцент6 8 2" xfId="2881"/>
    <cellStyle name="40% - Акцент6 8 2 2" xfId="2882"/>
    <cellStyle name="40% - Акцент6 8 2 3" xfId="7493"/>
    <cellStyle name="40% - Акцент6 8 3" xfId="2883"/>
    <cellStyle name="40% - Акцент6 8 3 2" xfId="2884"/>
    <cellStyle name="40% - Акцент6 8 3 3" xfId="7494"/>
    <cellStyle name="40% - Акцент6 8 4" xfId="2885"/>
    <cellStyle name="40% - Акцент6 8 5" xfId="7495"/>
    <cellStyle name="40% - Акцент6 8_46EE.2011(v1.0)" xfId="2886"/>
    <cellStyle name="40% - Акцент6 9" xfId="2887"/>
    <cellStyle name="40% — акцент6 9" xfId="2888"/>
    <cellStyle name="40% - Акцент6 9 2" xfId="2889"/>
    <cellStyle name="40% - Акцент6 9 2 2" xfId="2890"/>
    <cellStyle name="40% - Акцент6 9 2 3" xfId="7496"/>
    <cellStyle name="40% - Акцент6 9 3" xfId="2891"/>
    <cellStyle name="40% - Акцент6 9 3 2" xfId="2892"/>
    <cellStyle name="40% - Акцент6 9 3 3" xfId="7497"/>
    <cellStyle name="40% - Акцент6 9 4" xfId="2893"/>
    <cellStyle name="40% - Акцент6 9 5" xfId="7498"/>
    <cellStyle name="40% - Акцент6 9_46EE.2011(v1.0)" xfId="2894"/>
    <cellStyle name="40% — акцент6_Расчет тарифа на тэ 2015 СЛФ" xfId="2895"/>
    <cellStyle name="60% - Accent1" xfId="2896"/>
    <cellStyle name="60% - Accent1 1" xfId="7499"/>
    <cellStyle name="60% - Accent1 2" xfId="7500"/>
    <cellStyle name="60% - Accent1 3" xfId="7501"/>
    <cellStyle name="60% - Accent1 4" xfId="7502"/>
    <cellStyle name="60% - Accent2" xfId="2897"/>
    <cellStyle name="60% - Accent2 1" xfId="7503"/>
    <cellStyle name="60% - Accent2 2" xfId="7504"/>
    <cellStyle name="60% - Accent2 3" xfId="7505"/>
    <cellStyle name="60% - Accent2 4" xfId="7506"/>
    <cellStyle name="60% - Accent3" xfId="2898"/>
    <cellStyle name="60% - Accent3 1" xfId="7507"/>
    <cellStyle name="60% - Accent3 2" xfId="7508"/>
    <cellStyle name="60% - Accent3 3" xfId="7509"/>
    <cellStyle name="60% - Accent3 4" xfId="7510"/>
    <cellStyle name="60% - Accent4" xfId="2899"/>
    <cellStyle name="60% - Accent4 1" xfId="7511"/>
    <cellStyle name="60% - Accent4 2" xfId="7512"/>
    <cellStyle name="60% - Accent4 3" xfId="7513"/>
    <cellStyle name="60% - Accent4 4" xfId="7514"/>
    <cellStyle name="60% - Accent5" xfId="2900"/>
    <cellStyle name="60% - Accent5 1" xfId="7515"/>
    <cellStyle name="60% - Accent5 2" xfId="7516"/>
    <cellStyle name="60% - Accent5 3" xfId="7517"/>
    <cellStyle name="60% - Accent5 4" xfId="7518"/>
    <cellStyle name="60% - Accent6" xfId="2901"/>
    <cellStyle name="60% - Accent6 1" xfId="7519"/>
    <cellStyle name="60% - Accent6 2" xfId="7520"/>
    <cellStyle name="60% - Accent6 3" xfId="7521"/>
    <cellStyle name="60% - Accent6 4" xfId="7522"/>
    <cellStyle name="60% — акцент1" xfId="265"/>
    <cellStyle name="60% - Акцент1 10" xfId="2903"/>
    <cellStyle name="60% — акцент1 10" xfId="2904"/>
    <cellStyle name="60% - Акцент1 10 2" xfId="7523"/>
    <cellStyle name="60% - Акцент1 10 3" xfId="7524"/>
    <cellStyle name="60% - Акцент1 11" xfId="7525"/>
    <cellStyle name="60% — акцент1 11" xfId="2905"/>
    <cellStyle name="60% - Акцент1 11 2" xfId="7526"/>
    <cellStyle name="60% - Акцент1 11 3" xfId="7527"/>
    <cellStyle name="60% - Акцент1 11 4" xfId="7528"/>
    <cellStyle name="60% - Акцент1 12" xfId="7529"/>
    <cellStyle name="60% — акцент1 12" xfId="2906"/>
    <cellStyle name="60% - Акцент1 12 2" xfId="7530"/>
    <cellStyle name="60% - Акцент1 12 3" xfId="7531"/>
    <cellStyle name="60% - Акцент1 12 4" xfId="7532"/>
    <cellStyle name="60% - Акцент1 13" xfId="7533"/>
    <cellStyle name="60% — акцент1 13" xfId="2907"/>
    <cellStyle name="60% - Акцент1 13 2" xfId="7534"/>
    <cellStyle name="60% — акцент1 13 2" xfId="5519"/>
    <cellStyle name="60% - Акцент1 13 3" xfId="7535"/>
    <cellStyle name="60% — акцент1 13 3" xfId="5766"/>
    <cellStyle name="60% - Акцент1 14" xfId="7536"/>
    <cellStyle name="60% — акцент1 14" xfId="2908"/>
    <cellStyle name="60% - Акцент1 14 2" xfId="7537"/>
    <cellStyle name="60% — акцент1 14 2" xfId="5520"/>
    <cellStyle name="60% - Акцент1 14 3" xfId="7538"/>
    <cellStyle name="60% — акцент1 14 3" xfId="5765"/>
    <cellStyle name="60% - Акцент1 15" xfId="7539"/>
    <cellStyle name="60% — акцент1 15" xfId="2909"/>
    <cellStyle name="60% - Акцент1 15 2" xfId="7540"/>
    <cellStyle name="60% — акцент1 15 2" xfId="5521"/>
    <cellStyle name="60% - Акцент1 15 3" xfId="7541"/>
    <cellStyle name="60% — акцент1 15 3" xfId="5764"/>
    <cellStyle name="60% - Акцент1 16" xfId="7542"/>
    <cellStyle name="60% — акцент1 16" xfId="2910"/>
    <cellStyle name="60% - Акцент1 16 2" xfId="7543"/>
    <cellStyle name="60% — акцент1 16 2" xfId="5522"/>
    <cellStyle name="60% - Акцент1 16 3" xfId="7544"/>
    <cellStyle name="60% — акцент1 16 3" xfId="5763"/>
    <cellStyle name="60% - Акцент1 17" xfId="7545"/>
    <cellStyle name="60% — акцент1 17" xfId="2911"/>
    <cellStyle name="60% — акцент1 17 2" xfId="5523"/>
    <cellStyle name="60% - Акцент1 18" xfId="7546"/>
    <cellStyle name="60% — акцент1 18" xfId="2912"/>
    <cellStyle name="60% — акцент1 19" xfId="2913"/>
    <cellStyle name="60% - Акцент1 2" xfId="266"/>
    <cellStyle name="60% — акцент1 2" xfId="267"/>
    <cellStyle name="60% - Акцент1 2 1" xfId="7547"/>
    <cellStyle name="60% - Акцент1 2 10" xfId="268"/>
    <cellStyle name="60% - Акцент1 2 10 2" xfId="2916"/>
    <cellStyle name="60% - Акцент1 2 11" xfId="5828"/>
    <cellStyle name="60% - Акцент1 2 11 2" xfId="10876"/>
    <cellStyle name="60% - Акцент1 2 11 3" xfId="6154"/>
    <cellStyle name="60% - Акцент1 2 12" xfId="5902"/>
    <cellStyle name="60% - Акцент1 2 12 2" xfId="10877"/>
    <cellStyle name="60% - Акцент1 2 13" xfId="5957"/>
    <cellStyle name="60% - Акцент1 2 14" xfId="7548"/>
    <cellStyle name="60% - Акцент1 2 15" xfId="7549"/>
    <cellStyle name="60% - Акцент1 2 16" xfId="7550"/>
    <cellStyle name="60% - Акцент1 2 17" xfId="7551"/>
    <cellStyle name="60% - Акцент1 2 17 2" xfId="10878"/>
    <cellStyle name="60% - Акцент1 2 18" xfId="10879"/>
    <cellStyle name="60% - Акцент1 2 19" xfId="10880"/>
    <cellStyle name="60% - Акцент1 2 2" xfId="269"/>
    <cellStyle name="60% — акцент1 2 2" xfId="2915"/>
    <cellStyle name="60% - Акцент1 2 2 10" xfId="11345"/>
    <cellStyle name="60% - Акцент1 2 2 2" xfId="2918"/>
    <cellStyle name="60% - Акцент1 2 2 2 2" xfId="7552"/>
    <cellStyle name="60% - Акцент1 2 2 2 3" xfId="6155"/>
    <cellStyle name="60% - Акцент1 2 2 3" xfId="2917"/>
    <cellStyle name="60% - Акцент1 2 2 4" xfId="11315"/>
    <cellStyle name="60% - Акцент1 2 2 5" xfId="12066"/>
    <cellStyle name="60% - Акцент1 2 2 6" xfId="11457"/>
    <cellStyle name="60% - Акцент1 2 2 7" xfId="12009"/>
    <cellStyle name="60% - Акцент1 2 2 8" xfId="11783"/>
    <cellStyle name="60% - Акцент1 2 2 9" xfId="12175"/>
    <cellStyle name="60% - Акцент1 2 20" xfId="10881"/>
    <cellStyle name="60% - Акцент1 2 21" xfId="6153"/>
    <cellStyle name="60% - Акцент1 2 22" xfId="2914"/>
    <cellStyle name="60% - Акцент1 2 23" xfId="11313"/>
    <cellStyle name="60% - Акцент1 2 24" xfId="12067"/>
    <cellStyle name="60% - Акцент1 2 25" xfId="11962"/>
    <cellStyle name="60% - Акцент1 2 26" xfId="12010"/>
    <cellStyle name="60% - Акцент1 2 27" xfId="11986"/>
    <cellStyle name="60% - Акцент1 2 28" xfId="11559"/>
    <cellStyle name="60% - Акцент1 2 29" xfId="12140"/>
    <cellStyle name="60% - Акцент1 2 3" xfId="270"/>
    <cellStyle name="60% — акцент1 2 3" xfId="11314"/>
    <cellStyle name="60% - Акцент1 2 3 2" xfId="7553"/>
    <cellStyle name="60% - Акцент1 2 3 3" xfId="2919"/>
    <cellStyle name="60% - Акцент1 2 3 4" xfId="11639"/>
    <cellStyle name="60% - Акцент1 2 3 5" xfId="11763"/>
    <cellStyle name="60% - Акцент1 2 3 6" xfId="11864"/>
    <cellStyle name="60% - Акцент1 2 3 7" xfId="11824"/>
    <cellStyle name="60% - Акцент1 2 3 8" xfId="12162"/>
    <cellStyle name="60% - Акцент1 2 3 9" xfId="11649"/>
    <cellStyle name="60% - Акцент1 2 4" xfId="271"/>
    <cellStyle name="60% — акцент1 2 4" xfId="11551"/>
    <cellStyle name="60% - Акцент1 2 4 2" xfId="7554"/>
    <cellStyle name="60% - Акцент1 2 4 3" xfId="2920"/>
    <cellStyle name="60% - Акцент1 2 4 4" xfId="11410"/>
    <cellStyle name="60% - Акцент1 2 4 5" xfId="12034"/>
    <cellStyle name="60% - Акцент1 2 4 6" xfId="11773"/>
    <cellStyle name="60% - Акцент1 2 4 7" xfId="11857"/>
    <cellStyle name="60% - Акцент1 2 4 8" xfId="11894"/>
    <cellStyle name="60% - Акцент1 2 5" xfId="272"/>
    <cellStyle name="60% — акцент1 2 5" xfId="11762"/>
    <cellStyle name="60% - Акцент1 2 5 2" xfId="2921"/>
    <cellStyle name="60% - Акцент1 2 5 3" xfId="12008"/>
    <cellStyle name="60% - Акцент1 2 5 4" xfId="11175"/>
    <cellStyle name="60% - Акцент1 2 5 5" xfId="11111"/>
    <cellStyle name="60% - Акцент1 2 5 6" xfId="11893"/>
    <cellStyle name="60% - Акцент1 2 6" xfId="273"/>
    <cellStyle name="60% — акцент1 2 6" xfId="12146"/>
    <cellStyle name="60% - Акцент1 2 6 2" xfId="2922"/>
    <cellStyle name="60% - Акцент1 2 6 3" xfId="11388"/>
    <cellStyle name="60% - Акцент1 2 6 4" xfId="11737"/>
    <cellStyle name="60% - Акцент1 2 6 5" xfId="11798"/>
    <cellStyle name="60% - Акцент1 2 7" xfId="274"/>
    <cellStyle name="60% — акцент1 2 7" xfId="11074"/>
    <cellStyle name="60% - Акцент1 2 7 2" xfId="2923"/>
    <cellStyle name="60% - Акцент1 2 7 3" xfId="11856"/>
    <cellStyle name="60% - Акцент1 2 7 4" xfId="11471"/>
    <cellStyle name="60% - Акцент1 2 8" xfId="275"/>
    <cellStyle name="60% — акцент1 2 8" xfId="11740"/>
    <cellStyle name="60% - Акцент1 2 8 2" xfId="2924"/>
    <cellStyle name="60% - Акцент1 2 8 3" xfId="11571"/>
    <cellStyle name="60% - Акцент1 2 9" xfId="276"/>
    <cellStyle name="60% — акцент1 2 9" xfId="11623"/>
    <cellStyle name="60% - Акцент1 2 9 2" xfId="2925"/>
    <cellStyle name="60% - Акцент1 2_МФ тепловой баланс 2015 дубль 3" xfId="2926"/>
    <cellStyle name="60% — акцент1 20" xfId="2927"/>
    <cellStyle name="60% — акцент1 21" xfId="2928"/>
    <cellStyle name="60% — акцент1 22" xfId="5484"/>
    <cellStyle name="60% — акцент1 23" xfId="5486"/>
    <cellStyle name="60% — акцент1 24" xfId="5482"/>
    <cellStyle name="60% — акцент1 25" xfId="5485"/>
    <cellStyle name="60% — акцент1 26" xfId="5786"/>
    <cellStyle name="60% — акцент1 27" xfId="5787"/>
    <cellStyle name="60% — акцент1 28" xfId="2902"/>
    <cellStyle name="60% — акцент1 29" xfId="11311"/>
    <cellStyle name="60% - Акцент1 3" xfId="277"/>
    <cellStyle name="60% — акцент1 3" xfId="2930"/>
    <cellStyle name="60% - Акцент1 3 10" xfId="278"/>
    <cellStyle name="60% - Акцент1 3 10 2" xfId="2931"/>
    <cellStyle name="60% - Акцент1 3 11" xfId="2932"/>
    <cellStyle name="60% - Акцент1 3 11 2" xfId="7556"/>
    <cellStyle name="60% - Акцент1 3 12" xfId="5829"/>
    <cellStyle name="60% - Акцент1 3 13" xfId="5855"/>
    <cellStyle name="60% - Акцент1 3 14" xfId="5956"/>
    <cellStyle name="60% - Акцент1 3 15" xfId="6156"/>
    <cellStyle name="60% - Акцент1 3 16" xfId="2929"/>
    <cellStyle name="60% - Акцент1 3 17" xfId="11317"/>
    <cellStyle name="60% - Акцент1 3 18" xfId="12065"/>
    <cellStyle name="60% - Акцент1 3 19" xfId="11764"/>
    <cellStyle name="60% - Акцент1 3 2" xfId="279"/>
    <cellStyle name="60% — акцент1 3 2" xfId="5524"/>
    <cellStyle name="60% - Акцент1 3 2 10" xfId="11831"/>
    <cellStyle name="60% - Акцент1 3 2 11" xfId="11673"/>
    <cellStyle name="60% - Акцент1 3 2 2" xfId="7557"/>
    <cellStyle name="60% — акцент1 3 2 2" xfId="7555"/>
    <cellStyle name="60% - Акцент1 3 2 3" xfId="10882"/>
    <cellStyle name="60% — акцент1 3 2 3" xfId="11037"/>
    <cellStyle name="60% - Акцент1 3 2 4" xfId="2933"/>
    <cellStyle name="60% - Акцент1 3 2 5" xfId="11318"/>
    <cellStyle name="60% - Акцент1 3 2 6" xfId="11550"/>
    <cellStyle name="60% - Акцент1 3 2 7" xfId="11458"/>
    <cellStyle name="60% - Акцент1 3 2 8" xfId="11886"/>
    <cellStyle name="60% - Акцент1 3 2 9" xfId="11510"/>
    <cellStyle name="60% - Акцент1 3 20" xfId="12145"/>
    <cellStyle name="60% - Акцент1 3 21" xfId="11075"/>
    <cellStyle name="60% - Акцент1 3 22" xfId="11438"/>
    <cellStyle name="60% - Акцент1 3 23" xfId="11650"/>
    <cellStyle name="60% - Акцент1 3 3" xfId="280"/>
    <cellStyle name="60% — акцент1 3 3" xfId="5467"/>
    <cellStyle name="60% - Акцент1 3 3 10" xfId="11913"/>
    <cellStyle name="60% - Акцент1 3 3 2" xfId="7558"/>
    <cellStyle name="60% - Акцент1 3 3 2 2" xfId="7559"/>
    <cellStyle name="60% - Акцент1 3 3 3" xfId="2934"/>
    <cellStyle name="60% - Акцент1 3 3 4" xfId="11319"/>
    <cellStyle name="60% - Акцент1 3 3 5" xfId="11549"/>
    <cellStyle name="60% - Акцент1 3 3 6" xfId="11718"/>
    <cellStyle name="60% - Акцент1 3 3 7" xfId="11209"/>
    <cellStyle name="60% - Акцент1 3 3 8" xfId="12108"/>
    <cellStyle name="60% - Акцент1 3 3 9" xfId="11110"/>
    <cellStyle name="60% - Акцент1 3 4" xfId="281"/>
    <cellStyle name="60% — акцент1 3 4" xfId="5498"/>
    <cellStyle name="60% - Акцент1 3 4 2" xfId="2935"/>
    <cellStyle name="60% - Акцент1 3 4 3" xfId="11320"/>
    <cellStyle name="60% - Акцент1 3 4 4" xfId="11548"/>
    <cellStyle name="60% - Акцент1 3 4 5" xfId="11963"/>
    <cellStyle name="60% - Акцент1 3 4 6" xfId="12007"/>
    <cellStyle name="60% - Акцент1 3 4 7" xfId="11177"/>
    <cellStyle name="60% - Акцент1 3 4 8" xfId="11135"/>
    <cellStyle name="60% - Акцент1 3 4 9" xfId="11397"/>
    <cellStyle name="60% - Акцент1 3 5" xfId="282"/>
    <cellStyle name="60% — акцент1 3 5" xfId="5472"/>
    <cellStyle name="60% - Акцент1 3 5 2" xfId="2936"/>
    <cellStyle name="60% - Акцент1 3 5 3" xfId="11321"/>
    <cellStyle name="60% - Акцент1 3 5 4" xfId="11547"/>
    <cellStyle name="60% - Акцент1 3 5 5" xfId="11459"/>
    <cellStyle name="60% - Акцент1 3 5 6" xfId="11496"/>
    <cellStyle name="60% - Акцент1 3 5 7" xfId="11784"/>
    <cellStyle name="60% - Акцент1 3 5 8" xfId="12076"/>
    <cellStyle name="60% - Акцент1 3 5 9" xfId="12050"/>
    <cellStyle name="60% - Акцент1 3 6" xfId="283"/>
    <cellStyle name="60% — акцент1 3 6" xfId="5795"/>
    <cellStyle name="60% - Акцент1 3 6 2" xfId="2937"/>
    <cellStyle name="60% - Акцент1 3 6 3" xfId="11322"/>
    <cellStyle name="60% - Акцент1 3 6 4" xfId="11546"/>
    <cellStyle name="60% - Акцент1 3 6 5" xfId="11460"/>
    <cellStyle name="60% - Акцент1 3 6 6" xfId="11495"/>
    <cellStyle name="60% - Акцент1 3 6 7" xfId="11987"/>
    <cellStyle name="60% - Акцент1 3 6 8" xfId="11292"/>
    <cellStyle name="60% - Акцент1 3 6 9" xfId="11799"/>
    <cellStyle name="60% - Акцент1 3 7" xfId="284"/>
    <cellStyle name="60% — акцент1 3 7" xfId="5762"/>
    <cellStyle name="60% - Акцент1 3 7 2" xfId="2938"/>
    <cellStyle name="60% - Акцент1 3 7 3" xfId="11323"/>
    <cellStyle name="60% - Акцент1 3 7 4" xfId="11545"/>
    <cellStyle name="60% - Акцент1 3 7 5" xfId="11461"/>
    <cellStyle name="60% - Акцент1 3 7 6" xfId="11885"/>
    <cellStyle name="60% - Акцент1 3 7 7" xfId="11818"/>
    <cellStyle name="60% - Акцент1 3 7 8" xfId="11830"/>
    <cellStyle name="60% - Акцент1 3 7 9" xfId="11651"/>
    <cellStyle name="60% - Акцент1 3 8" xfId="285"/>
    <cellStyle name="60% - Акцент1 3 8 2" xfId="2939"/>
    <cellStyle name="60% - Акцент1 3 9" xfId="286"/>
    <cellStyle name="60% - Акцент1 3 9 2" xfId="2940"/>
    <cellStyle name="60% - Акцент1 3_МФ тепловой баланс 2015 дубль 3" xfId="2941"/>
    <cellStyle name="60% — акцент1 30" xfId="12068"/>
    <cellStyle name="60% — акцент1 31" xfId="12202"/>
    <cellStyle name="60% — акцент1 32" xfId="12212"/>
    <cellStyle name="60% — акцент1 33" xfId="12221"/>
    <cellStyle name="60% — акцент1 34" xfId="11339"/>
    <cellStyle name="60% — акцент1 35" xfId="11996"/>
    <cellStyle name="60% - Акцент1 4" xfId="2942"/>
    <cellStyle name="60% — акцент1 4" xfId="2943"/>
    <cellStyle name="60% - Акцент1 4 2" xfId="2944"/>
    <cellStyle name="60% — акцент1 4 2" xfId="7560"/>
    <cellStyle name="60% - Акцент1 4 3" xfId="6157"/>
    <cellStyle name="60% - Акцент1 4 3 2" xfId="7561"/>
    <cellStyle name="60% - Акцент1 4 3 3" xfId="7562"/>
    <cellStyle name="60% - Акцент1 4_МФ тепловой баланс 2015 дубль 3" xfId="2945"/>
    <cellStyle name="60% - Акцент1 5" xfId="2946"/>
    <cellStyle name="60% — акцент1 5" xfId="2947"/>
    <cellStyle name="60% - Акцент1 5 2" xfId="2948"/>
    <cellStyle name="60% — акцент1 5 2" xfId="7563"/>
    <cellStyle name="60% - Акцент1 5 3" xfId="6158"/>
    <cellStyle name="60% - Акцент1 5 3 2" xfId="7564"/>
    <cellStyle name="60% - Акцент1 5 3 3" xfId="7565"/>
    <cellStyle name="60% - Акцент1 5_МФ тепловой баланс 2015 дубль 3" xfId="2949"/>
    <cellStyle name="60% - Акцент1 6" xfId="2950"/>
    <cellStyle name="60% — акцент1 6" xfId="2951"/>
    <cellStyle name="60% - Акцент1 6 2" xfId="2952"/>
    <cellStyle name="60% — акцент1 6 2" xfId="7566"/>
    <cellStyle name="60% - Акцент1 6 3" xfId="6159"/>
    <cellStyle name="60% - Акцент1 6 3 2" xfId="7567"/>
    <cellStyle name="60% - Акцент1 6 3 3" xfId="7568"/>
    <cellStyle name="60% - Акцент1 6_МФ тепловой баланс 2015 дубль 3" xfId="2953"/>
    <cellStyle name="60% - Акцент1 7" xfId="2954"/>
    <cellStyle name="60% — акцент1 7" xfId="2955"/>
    <cellStyle name="60% - Акцент1 7 2" xfId="2956"/>
    <cellStyle name="60% - Акцент1 7 3" xfId="6160"/>
    <cellStyle name="60% - Акцент1 7 3 2" xfId="7569"/>
    <cellStyle name="60% - Акцент1 7 3 3" xfId="7570"/>
    <cellStyle name="60% - Акцент1 7_МФ тепловой баланс 2015 дубль 3" xfId="2957"/>
    <cellStyle name="60% - Акцент1 8" xfId="2958"/>
    <cellStyle name="60% — акцент1 8" xfId="2959"/>
    <cellStyle name="60% - Акцент1 8 2" xfId="2960"/>
    <cellStyle name="60% - Акцент1 8 3" xfId="7571"/>
    <cellStyle name="60% - Акцент1 8 4" xfId="7572"/>
    <cellStyle name="60% - Акцент1 9" xfId="2961"/>
    <cellStyle name="60% — акцент1 9" xfId="2962"/>
    <cellStyle name="60% - Акцент1 9 2" xfId="2963"/>
    <cellStyle name="60% - Акцент1 9 3" xfId="7573"/>
    <cellStyle name="60% — акцент2" xfId="287"/>
    <cellStyle name="60% - Акцент2 10" xfId="2965"/>
    <cellStyle name="60% — акцент2 10" xfId="2966"/>
    <cellStyle name="60% - Акцент2 10 2" xfId="7574"/>
    <cellStyle name="60% - Акцент2 10 3" xfId="7575"/>
    <cellStyle name="60% - Акцент2 11" xfId="7576"/>
    <cellStyle name="60% — акцент2 11" xfId="2967"/>
    <cellStyle name="60% - Акцент2 11 2" xfId="7577"/>
    <cellStyle name="60% - Акцент2 11 3" xfId="7578"/>
    <cellStyle name="60% - Акцент2 11 4" xfId="7579"/>
    <cellStyle name="60% - Акцент2 12" xfId="7580"/>
    <cellStyle name="60% — акцент2 12" xfId="2968"/>
    <cellStyle name="60% - Акцент2 12 2" xfId="7581"/>
    <cellStyle name="60% - Акцент2 12 3" xfId="7582"/>
    <cellStyle name="60% - Акцент2 12 4" xfId="7583"/>
    <cellStyle name="60% - Акцент2 13" xfId="7584"/>
    <cellStyle name="60% — акцент2 13" xfId="2969"/>
    <cellStyle name="60% - Акцент2 13 2" xfId="7585"/>
    <cellStyle name="60% - Акцент2 13 3" xfId="7586"/>
    <cellStyle name="60% - Акцент2 14" xfId="7587"/>
    <cellStyle name="60% — акцент2 14" xfId="2970"/>
    <cellStyle name="60% - Акцент2 14 2" xfId="7588"/>
    <cellStyle name="60% - Акцент2 14 3" xfId="7589"/>
    <cellStyle name="60% - Акцент2 15" xfId="7590"/>
    <cellStyle name="60% — акцент2 15" xfId="2971"/>
    <cellStyle name="60% - Акцент2 15 2" xfId="7591"/>
    <cellStyle name="60% - Акцент2 15 3" xfId="7592"/>
    <cellStyle name="60% - Акцент2 16" xfId="7593"/>
    <cellStyle name="60% — акцент2 16" xfId="2972"/>
    <cellStyle name="60% - Акцент2 16 2" xfId="7594"/>
    <cellStyle name="60% - Акцент2 16 3" xfId="7595"/>
    <cellStyle name="60% - Акцент2 17" xfId="7596"/>
    <cellStyle name="60% — акцент2 17" xfId="2973"/>
    <cellStyle name="60% - Акцент2 18" xfId="7597"/>
    <cellStyle name="60% — акцент2 18" xfId="2974"/>
    <cellStyle name="60% — акцент2 19" xfId="2975"/>
    <cellStyle name="60% - Акцент2 2" xfId="288"/>
    <cellStyle name="60% — акцент2 2" xfId="289"/>
    <cellStyle name="60% - Акцент2 2 1" xfId="7598"/>
    <cellStyle name="60% - Акцент2 2 10" xfId="290"/>
    <cellStyle name="60% - Акцент2 2 10 2" xfId="2978"/>
    <cellStyle name="60% - Акцент2 2 11" xfId="5830"/>
    <cellStyle name="60% - Акцент2 2 11 2" xfId="10883"/>
    <cellStyle name="60% - Акцент2 2 11 3" xfId="6162"/>
    <cellStyle name="60% - Акцент2 2 12" xfId="5901"/>
    <cellStyle name="60% - Акцент2 2 12 2" xfId="10884"/>
    <cellStyle name="60% - Акцент2 2 13" xfId="5955"/>
    <cellStyle name="60% - Акцент2 2 14" xfId="7599"/>
    <cellStyle name="60% - Акцент2 2 15" xfId="7600"/>
    <cellStyle name="60% - Акцент2 2 16" xfId="7601"/>
    <cellStyle name="60% - Акцент2 2 17" xfId="7602"/>
    <cellStyle name="60% - Акцент2 2 17 2" xfId="10885"/>
    <cellStyle name="60% - Акцент2 2 18" xfId="10886"/>
    <cellStyle name="60% - Акцент2 2 19" xfId="10887"/>
    <cellStyle name="60% - Акцент2 2 2" xfId="291"/>
    <cellStyle name="60% — акцент2 2 2" xfId="2977"/>
    <cellStyle name="60% - Акцент2 2 2 10" xfId="11895"/>
    <cellStyle name="60% - Акцент2 2 2 2" xfId="2980"/>
    <cellStyle name="60% - Акцент2 2 2 2 2" xfId="7603"/>
    <cellStyle name="60% - Акцент2 2 2 2 3" xfId="6163"/>
    <cellStyle name="60% - Акцент2 2 2 3" xfId="2979"/>
    <cellStyle name="60% - Акцент2 2 2 4" xfId="11327"/>
    <cellStyle name="60% - Акцент2 2 2 5" xfId="11541"/>
    <cellStyle name="60% - Акцент2 2 2 6" xfId="11140"/>
    <cellStyle name="60% - Акцент2 2 2 7" xfId="11613"/>
    <cellStyle name="60% - Акцент2 2 2 8" xfId="11515"/>
    <cellStyle name="60% - Акцент2 2 2 9" xfId="11601"/>
    <cellStyle name="60% - Акцент2 2 20" xfId="10888"/>
    <cellStyle name="60% - Акцент2 2 21" xfId="6161"/>
    <cellStyle name="60% - Акцент2 2 22" xfId="2976"/>
    <cellStyle name="60% - Акцент2 2 23" xfId="11325"/>
    <cellStyle name="60% - Акцент2 2 24" xfId="11543"/>
    <cellStyle name="60% - Акцент2 2 25" xfId="11964"/>
    <cellStyle name="60% - Акцент2 2 26" xfId="11494"/>
    <cellStyle name="60% - Акцент2 2 27" xfId="11785"/>
    <cellStyle name="60% - Акцент2 2 28" xfId="11312"/>
    <cellStyle name="60% - Акцент2 2 29" xfId="12051"/>
    <cellStyle name="60% - Акцент2 2 3" xfId="292"/>
    <cellStyle name="60% — акцент2 2 3" xfId="11326"/>
    <cellStyle name="60% - Акцент2 2 3 2" xfId="7604"/>
    <cellStyle name="60% - Акцент2 2 3 3" xfId="2981"/>
    <cellStyle name="60% - Акцент2 2 3 4" xfId="11540"/>
    <cellStyle name="60% - Акцент2 2 3 5" xfId="11463"/>
    <cellStyle name="60% - Акцент2 2 3 6" xfId="11794"/>
    <cellStyle name="60% - Акцент2 2 3 7" xfId="11847"/>
    <cellStyle name="60% - Акцент2 2 3 8" xfId="11192"/>
    <cellStyle name="60% - Акцент2 2 3 9" xfId="11652"/>
    <cellStyle name="60% - Акцент2 2 4" xfId="293"/>
    <cellStyle name="60% — акцент2 2 4" xfId="11542"/>
    <cellStyle name="60% - Акцент2 2 4 2" xfId="7605"/>
    <cellStyle name="60% - Акцент2 2 4 3" xfId="2982"/>
    <cellStyle name="60% - Акцент2 2 4 4" xfId="11965"/>
    <cellStyle name="60% - Акцент2 2 4 5" xfId="11207"/>
    <cellStyle name="60% - Акцент2 2 4 6" xfId="11592"/>
    <cellStyle name="60% - Акцент2 2 4 7" xfId="11437"/>
    <cellStyle name="60% - Акцент2 2 4 8" xfId="12230"/>
    <cellStyle name="60% - Акцент2 2 5" xfId="294"/>
    <cellStyle name="60% — акцент2 2 5" xfId="11462"/>
    <cellStyle name="60% - Акцент2 2 5 2" xfId="2983"/>
    <cellStyle name="60% - Акцент2 2 5 3" xfId="11820"/>
    <cellStyle name="60% - Акцент2 2 5 4" xfId="11836"/>
    <cellStyle name="60% - Акцент2 2 5 5" xfId="11117"/>
    <cellStyle name="60% - Акцент2 2 5 6" xfId="11378"/>
    <cellStyle name="60% - Акцент2 2 6" xfId="295"/>
    <cellStyle name="60% — акцент2 2 6" xfId="11208"/>
    <cellStyle name="60% - Акцент2 2 6 2" xfId="2984"/>
    <cellStyle name="60% - Акцент2 2 6 3" xfId="11294"/>
    <cellStyle name="60% - Акцент2 2 6 4" xfId="11835"/>
    <cellStyle name="60% - Акцент2 2 6 5" xfId="11330"/>
    <cellStyle name="60% - Акцент2 2 7" xfId="296"/>
    <cellStyle name="60% — акцент2 2 7" xfId="11591"/>
    <cellStyle name="60% - Акцент2 2 7 2" xfId="2985"/>
    <cellStyle name="60% - Акцент2 2 7 3" xfId="11562"/>
    <cellStyle name="60% - Акцент2 2 7 4" xfId="11599"/>
    <cellStyle name="60% - Акцент2 2 8" xfId="297"/>
    <cellStyle name="60% — акцент2 2 8" xfId="12217"/>
    <cellStyle name="60% - Акцент2 2 8 2" xfId="2986"/>
    <cellStyle name="60% - Акцент2 2 8 3" xfId="11092"/>
    <cellStyle name="60% - Акцент2 2 9" xfId="298"/>
    <cellStyle name="60% — акцент2 2 9" xfId="11972"/>
    <cellStyle name="60% - Акцент2 2 9 2" xfId="2987"/>
    <cellStyle name="60% - Акцент2 2_МФ тепловой баланс 2015 дубль 3" xfId="2988"/>
    <cellStyle name="60% — акцент2 20" xfId="2989"/>
    <cellStyle name="60% — акцент2 21" xfId="2990"/>
    <cellStyle name="60% — акцент2 22" xfId="2964"/>
    <cellStyle name="60% — акцент2 23" xfId="11324"/>
    <cellStyle name="60% — акцент2 24" xfId="11544"/>
    <cellStyle name="60% — акцент2 25" xfId="11411"/>
    <cellStyle name="60% — акцент2 26" xfId="12033"/>
    <cellStyle name="60% — акцент2 27" xfId="11774"/>
    <cellStyle name="60% — акцент2 28" xfId="11108"/>
    <cellStyle name="60% — акцент2 29" xfId="11827"/>
    <cellStyle name="60% - Акцент2 3" xfId="299"/>
    <cellStyle name="60% — акцент2 3" xfId="2992"/>
    <cellStyle name="60% - Акцент2 3 10" xfId="300"/>
    <cellStyle name="60% - Акцент2 3 10 2" xfId="2993"/>
    <cellStyle name="60% - Акцент2 3 11" xfId="2994"/>
    <cellStyle name="60% - Акцент2 3 11 2" xfId="7606"/>
    <cellStyle name="60% - Акцент2 3 12" xfId="5831"/>
    <cellStyle name="60% - Акцент2 3 12 2" xfId="10889"/>
    <cellStyle name="60% - Акцент2 3 13" xfId="5854"/>
    <cellStyle name="60% - Акцент2 3 14" xfId="5954"/>
    <cellStyle name="60% - Акцент2 3 15" xfId="6164"/>
    <cellStyle name="60% - Акцент2 3 16" xfId="2991"/>
    <cellStyle name="60% - Акцент2 3 17" xfId="11328"/>
    <cellStyle name="60% - Акцент2 3 18" xfId="11539"/>
    <cellStyle name="60% - Акцент2 3 19" xfId="11966"/>
    <cellStyle name="60% - Акцент2 3 2" xfId="301"/>
    <cellStyle name="60% - Акцент2 3 2 2" xfId="7607"/>
    <cellStyle name="60% - Акцент2 3 2 3" xfId="10890"/>
    <cellStyle name="60% - Акцент2 3 2 4" xfId="2995"/>
    <cellStyle name="60% - Акцент2 3 20" xfId="11206"/>
    <cellStyle name="60% - Акцент2 3 21" xfId="11593"/>
    <cellStyle name="60% - Акцент2 3 22" xfId="11349"/>
    <cellStyle name="60% - Акцент2 3 23" xfId="11850"/>
    <cellStyle name="60% - Акцент2 3 3" xfId="302"/>
    <cellStyle name="60% - Акцент2 3 3 2" xfId="7608"/>
    <cellStyle name="60% - Акцент2 3 3 2 2" xfId="7609"/>
    <cellStyle name="60% - Акцент2 3 3 3" xfId="2996"/>
    <cellStyle name="60% - Акцент2 3 4" xfId="303"/>
    <cellStyle name="60% - Акцент2 3 4 2" xfId="2997"/>
    <cellStyle name="60% - Акцент2 3 5" xfId="304"/>
    <cellStyle name="60% - Акцент2 3 5 2" xfId="2998"/>
    <cellStyle name="60% - Акцент2 3 6" xfId="305"/>
    <cellStyle name="60% - Акцент2 3 6 2" xfId="2999"/>
    <cellStyle name="60% - Акцент2 3 7" xfId="306"/>
    <cellStyle name="60% - Акцент2 3 7 2" xfId="3000"/>
    <cellStyle name="60% - Акцент2 3 8" xfId="307"/>
    <cellStyle name="60% - Акцент2 3 8 2" xfId="3001"/>
    <cellStyle name="60% - Акцент2 3 9" xfId="308"/>
    <cellStyle name="60% - Акцент2 3 9 2" xfId="3002"/>
    <cellStyle name="60% - Акцент2 3_МФ тепловой баланс 2015 дубль 3" xfId="3003"/>
    <cellStyle name="60% - Акцент2 4" xfId="3004"/>
    <cellStyle name="60% — акцент2 4" xfId="3005"/>
    <cellStyle name="60% - Акцент2 4 2" xfId="3006"/>
    <cellStyle name="60% - Акцент2 4 3" xfId="6165"/>
    <cellStyle name="60% - Акцент2 4 3 2" xfId="7610"/>
    <cellStyle name="60% - Акцент2 4 3 3" xfId="7611"/>
    <cellStyle name="60% - Акцент2 4_МФ тепловой баланс 2015 дубль 3" xfId="3007"/>
    <cellStyle name="60% - Акцент2 5" xfId="3008"/>
    <cellStyle name="60% — акцент2 5" xfId="3009"/>
    <cellStyle name="60% - Акцент2 5 2" xfId="3010"/>
    <cellStyle name="60% - Акцент2 5 3" xfId="6166"/>
    <cellStyle name="60% - Акцент2 5 3 2" xfId="7612"/>
    <cellStyle name="60% - Акцент2 5 3 3" xfId="7613"/>
    <cellStyle name="60% - Акцент2 5_МФ тепловой баланс 2015 дубль 3" xfId="3011"/>
    <cellStyle name="60% - Акцент2 6" xfId="3012"/>
    <cellStyle name="60% — акцент2 6" xfId="3013"/>
    <cellStyle name="60% - Акцент2 6 2" xfId="3014"/>
    <cellStyle name="60% - Акцент2 6 3" xfId="6167"/>
    <cellStyle name="60% - Акцент2 6 3 2" xfId="7614"/>
    <cellStyle name="60% - Акцент2 6 3 3" xfId="7615"/>
    <cellStyle name="60% - Акцент2 6_МФ тепловой баланс 2015 дубль 3" xfId="3015"/>
    <cellStyle name="60% - Акцент2 7" xfId="3016"/>
    <cellStyle name="60% — акцент2 7" xfId="3017"/>
    <cellStyle name="60% - Акцент2 7 2" xfId="3018"/>
    <cellStyle name="60% - Акцент2 7 3" xfId="6168"/>
    <cellStyle name="60% - Акцент2 7 3 2" xfId="7616"/>
    <cellStyle name="60% - Акцент2 7 3 3" xfId="7617"/>
    <cellStyle name="60% - Акцент2 7_МФ тепловой баланс 2015 дубль 3" xfId="3019"/>
    <cellStyle name="60% - Акцент2 8" xfId="3020"/>
    <cellStyle name="60% — акцент2 8" xfId="3021"/>
    <cellStyle name="60% - Акцент2 8 2" xfId="3022"/>
    <cellStyle name="60% - Акцент2 8 3" xfId="7618"/>
    <cellStyle name="60% - Акцент2 8 4" xfId="7619"/>
    <cellStyle name="60% - Акцент2 9" xfId="3023"/>
    <cellStyle name="60% — акцент2 9" xfId="3024"/>
    <cellStyle name="60% - Акцент2 9 2" xfId="3025"/>
    <cellStyle name="60% - Акцент2 9 3" xfId="7620"/>
    <cellStyle name="60% — акцент3" xfId="309"/>
    <cellStyle name="60% - Акцент3 10" xfId="3027"/>
    <cellStyle name="60% — акцент3 10" xfId="3028"/>
    <cellStyle name="60% - Акцент3 10 2" xfId="7621"/>
    <cellStyle name="60% - Акцент3 10 3" xfId="7622"/>
    <cellStyle name="60% - Акцент3 11" xfId="7623"/>
    <cellStyle name="60% — акцент3 11" xfId="3029"/>
    <cellStyle name="60% - Акцент3 11 2" xfId="7624"/>
    <cellStyle name="60% - Акцент3 11 3" xfId="7625"/>
    <cellStyle name="60% - Акцент3 11 4" xfId="7626"/>
    <cellStyle name="60% - Акцент3 12" xfId="7627"/>
    <cellStyle name="60% — акцент3 12" xfId="3030"/>
    <cellStyle name="60% - Акцент3 12 2" xfId="7628"/>
    <cellStyle name="60% - Акцент3 12 3" xfId="7629"/>
    <cellStyle name="60% - Акцент3 12 4" xfId="7630"/>
    <cellStyle name="60% - Акцент3 13" xfId="7631"/>
    <cellStyle name="60% — акцент3 13" xfId="3031"/>
    <cellStyle name="60% - Акцент3 13 2" xfId="7632"/>
    <cellStyle name="60% - Акцент3 13 3" xfId="7633"/>
    <cellStyle name="60% - Акцент3 14" xfId="7634"/>
    <cellStyle name="60% — акцент3 14" xfId="3032"/>
    <cellStyle name="60% - Акцент3 14 2" xfId="7635"/>
    <cellStyle name="60% - Акцент3 14 3" xfId="7636"/>
    <cellStyle name="60% - Акцент3 15" xfId="7637"/>
    <cellStyle name="60% — акцент3 15" xfId="3033"/>
    <cellStyle name="60% - Акцент3 15 2" xfId="7638"/>
    <cellStyle name="60% - Акцент3 15 3" xfId="7639"/>
    <cellStyle name="60% - Акцент3 16" xfId="7640"/>
    <cellStyle name="60% — акцент3 16" xfId="3034"/>
    <cellStyle name="60% - Акцент3 16 2" xfId="7641"/>
    <cellStyle name="60% - Акцент3 16 3" xfId="7642"/>
    <cellStyle name="60% - Акцент3 17" xfId="7643"/>
    <cellStyle name="60% — акцент3 17" xfId="3035"/>
    <cellStyle name="60% - Акцент3 18" xfId="7644"/>
    <cellStyle name="60% — акцент3 18" xfId="3036"/>
    <cellStyle name="60% — акцент3 19" xfId="3037"/>
    <cellStyle name="60% - Акцент3 2" xfId="310"/>
    <cellStyle name="60% — акцент3 2" xfId="311"/>
    <cellStyle name="60% - Акцент3 2 1" xfId="7645"/>
    <cellStyle name="60% - Акцент3 2 10" xfId="312"/>
    <cellStyle name="60% - Акцент3 2 10 2" xfId="3040"/>
    <cellStyle name="60% - Акцент3 2 11" xfId="5832"/>
    <cellStyle name="60% - Акцент3 2 11 2" xfId="10891"/>
    <cellStyle name="60% - Акцент3 2 11 3" xfId="6170"/>
    <cellStyle name="60% - Акцент3 2 12" xfId="5900"/>
    <cellStyle name="60% - Акцент3 2 12 2" xfId="10892"/>
    <cellStyle name="60% - Акцент3 2 13" xfId="5953"/>
    <cellStyle name="60% - Акцент3 2 14" xfId="7646"/>
    <cellStyle name="60% - Акцент3 2 15" xfId="7647"/>
    <cellStyle name="60% - Акцент3 2 16" xfId="7648"/>
    <cellStyle name="60% - Акцент3 2 17" xfId="7649"/>
    <cellStyle name="60% - Акцент3 2 17 2" xfId="10893"/>
    <cellStyle name="60% - Акцент3 2 18" xfId="10894"/>
    <cellStyle name="60% - Акцент3 2 19" xfId="10895"/>
    <cellStyle name="60% - Акцент3 2 2" xfId="313"/>
    <cellStyle name="60% — акцент3 2 2" xfId="3039"/>
    <cellStyle name="60% - Акцент3 2 2 10" xfId="11093"/>
    <cellStyle name="60% - Акцент3 2 2 2" xfId="3042"/>
    <cellStyle name="60% - Акцент3 2 2 2 2" xfId="7650"/>
    <cellStyle name="60% - Акцент3 2 2 2 3" xfId="6171"/>
    <cellStyle name="60% - Акцент3 2 2 3" xfId="3041"/>
    <cellStyle name="60% - Акцент3 2 2 4" xfId="11338"/>
    <cellStyle name="60% - Акцент3 2 2 5" xfId="12063"/>
    <cellStyle name="60% - Акцент3 2 2 6" xfId="11766"/>
    <cellStyle name="60% - Акцент3 2 2 7" xfId="11644"/>
    <cellStyle name="60% - Акцент3 2 2 8" xfId="11296"/>
    <cellStyle name="60% - Акцент3 2 2 9" xfId="11502"/>
    <cellStyle name="60% - Акцент3 2 20" xfId="10896"/>
    <cellStyle name="60% - Акцент3 2 21" xfId="6169"/>
    <cellStyle name="60% - Акцент3 2 22" xfId="3038"/>
    <cellStyle name="60% - Акцент3 2 23" xfId="11336"/>
    <cellStyle name="60% - Акцент3 2 24" xfId="11728"/>
    <cellStyle name="60% - Акцент3 2 25" xfId="11765"/>
    <cellStyle name="60% - Акцент3 2 26" xfId="11863"/>
    <cellStyle name="60% - Акцент3 2 27" xfId="11076"/>
    <cellStyle name="60% - Акцент3 2 28" xfId="11234"/>
    <cellStyle name="60% - Акцент3 2 29" xfId="11624"/>
    <cellStyle name="60% - Акцент3 2 3" xfId="314"/>
    <cellStyle name="60% — акцент3 2 3" xfId="11337"/>
    <cellStyle name="60% - Акцент3 2 3 2" xfId="7651"/>
    <cellStyle name="60% - Акцент3 2 3 3" xfId="3043"/>
    <cellStyle name="60% - Акцент3 2 3 4" xfId="11537"/>
    <cellStyle name="60% - Акцент3 2 3 5" xfId="11464"/>
    <cellStyle name="60% - Акцент3 2 3 6" xfId="11493"/>
    <cellStyle name="60% - Акцент3 2 3 7" xfId="11786"/>
    <cellStyle name="60% - Акцент3 2 3 8" xfId="11632"/>
    <cellStyle name="60% - Акцент3 2 3 9" xfId="11814"/>
    <cellStyle name="60% - Акцент3 2 4" xfId="315"/>
    <cellStyle name="60% — акцент3 2 4" xfId="12064"/>
    <cellStyle name="60% - Акцент3 2 4 2" xfId="7652"/>
    <cellStyle name="60% - Акцент3 2 4 3" xfId="3044"/>
    <cellStyle name="60% - Акцент3 2 4 4" xfId="11465"/>
    <cellStyle name="60% - Акцент3 2 4 5" xfId="12006"/>
    <cellStyle name="60% - Акцент3 2 4 6" xfId="11484"/>
    <cellStyle name="60% - Акцент3 2 4 7" xfId="11486"/>
    <cellStyle name="60% - Акцент3 2 4 8" xfId="11860"/>
    <cellStyle name="60% - Акцент3 2 5" xfId="316"/>
    <cellStyle name="60% — акцент3 2 5" xfId="11880"/>
    <cellStyle name="60% - Акцент3 2 5 2" xfId="3045"/>
    <cellStyle name="60% - Акцент3 2 5 3" xfId="11492"/>
    <cellStyle name="60% - Акцент3 2 5 4" xfId="11787"/>
    <cellStyle name="60% - Акцент3 2 5 5" xfId="12125"/>
    <cellStyle name="60% - Акцент3 2 5 6" xfId="12062"/>
    <cellStyle name="60% - Акцент3 2 6" xfId="317"/>
    <cellStyle name="60% — акцент3 2 6" xfId="11396"/>
    <cellStyle name="60% - Акцент3 2 6 2" xfId="3046"/>
    <cellStyle name="60% - Акцент3 2 6 3" xfId="11988"/>
    <cellStyle name="60% - Акцент3 2 6 4" xfId="12075"/>
    <cellStyle name="60% - Акцент3 2 6 5" xfId="11770"/>
    <cellStyle name="60% - Акцент3 2 7" xfId="318"/>
    <cellStyle name="60% — акцент3 2 7" xfId="11817"/>
    <cellStyle name="60% - Акцент3 2 7 2" xfId="3047"/>
    <cellStyle name="60% - Акцент3 2 7 3" xfId="11993"/>
    <cellStyle name="60% - Акцент3 2 7 4" xfId="11490"/>
    <cellStyle name="60% - Акцент3 2 8" xfId="319"/>
    <cellStyle name="60% — акцент3 2 8" xfId="12028"/>
    <cellStyle name="60% - Акцент3 2 8 2" xfId="3048"/>
    <cellStyle name="60% - Акцент3 2 8 3" xfId="12220"/>
    <cellStyle name="60% - Акцент3 2 9" xfId="320"/>
    <cellStyle name="60% — акцент3 2 9" xfId="11992"/>
    <cellStyle name="60% - Акцент3 2 9 2" xfId="3049"/>
    <cellStyle name="60% - Акцент3 2_МФ тепловой баланс 2015 дубль 3" xfId="3050"/>
    <cellStyle name="60% — акцент3 20" xfId="3051"/>
    <cellStyle name="60% — акцент3 21" xfId="3052"/>
    <cellStyle name="60% — акцент3 22" xfId="3026"/>
    <cellStyle name="60% — акцент3 23" xfId="11335"/>
    <cellStyle name="60% — акцент3 24" xfId="11538"/>
    <cellStyle name="60% — акцент3 25" xfId="11921"/>
    <cellStyle name="60% — акцент3 26" xfId="11245"/>
    <cellStyle name="60% — акцент3 27" xfId="11840"/>
    <cellStyle name="60% — акцент3 28" xfId="12218"/>
    <cellStyle name="60% — акцент3 29" xfId="12179"/>
    <cellStyle name="60% - Акцент3 3" xfId="321"/>
    <cellStyle name="60% — акцент3 3" xfId="3054"/>
    <cellStyle name="60% - Акцент3 3 10" xfId="322"/>
    <cellStyle name="60% - Акцент3 3 10 2" xfId="3055"/>
    <cellStyle name="60% - Акцент3 3 11" xfId="3056"/>
    <cellStyle name="60% - Акцент3 3 11 2" xfId="7653"/>
    <cellStyle name="60% - Акцент3 3 12" xfId="5833"/>
    <cellStyle name="60% - Акцент3 3 12 2" xfId="10897"/>
    <cellStyle name="60% - Акцент3 3 13" xfId="5899"/>
    <cellStyle name="60% - Акцент3 3 14" xfId="5952"/>
    <cellStyle name="60% - Акцент3 3 15" xfId="6172"/>
    <cellStyle name="60% - Акцент3 3 16" xfId="3053"/>
    <cellStyle name="60% - Акцент3 3 17" xfId="11343"/>
    <cellStyle name="60% - Акцент3 3 18" xfId="12061"/>
    <cellStyle name="60% - Акцент3 3 19" xfId="11767"/>
    <cellStyle name="60% - Акцент3 3 2" xfId="323"/>
    <cellStyle name="60% - Акцент3 3 2 2" xfId="7654"/>
    <cellStyle name="60% - Акцент3 3 2 3" xfId="10898"/>
    <cellStyle name="60% - Акцент3 3 2 4" xfId="3057"/>
    <cellStyle name="60% - Акцент3 3 20" xfId="11643"/>
    <cellStyle name="60% - Акцент3 3 21" xfId="11427"/>
    <cellStyle name="60% - Акцент3 3 22" xfId="11819"/>
    <cellStyle name="60% - Акцент3 3 23" xfId="11757"/>
    <cellStyle name="60% - Акцент3 3 3" xfId="324"/>
    <cellStyle name="60% - Акцент3 3 3 2" xfId="7655"/>
    <cellStyle name="60% - Акцент3 3 3 2 2" xfId="7656"/>
    <cellStyle name="60% - Акцент3 3 3 3" xfId="3058"/>
    <cellStyle name="60% - Акцент3 3 4" xfId="325"/>
    <cellStyle name="60% - Акцент3 3 4 2" xfId="3059"/>
    <cellStyle name="60% - Акцент3 3 5" xfId="326"/>
    <cellStyle name="60% - Акцент3 3 5 2" xfId="3060"/>
    <cellStyle name="60% - Акцент3 3 6" xfId="327"/>
    <cellStyle name="60% - Акцент3 3 6 2" xfId="3061"/>
    <cellStyle name="60% - Акцент3 3 7" xfId="328"/>
    <cellStyle name="60% - Акцент3 3 7 2" xfId="3062"/>
    <cellStyle name="60% - Акцент3 3 8" xfId="329"/>
    <cellStyle name="60% - Акцент3 3 8 2" xfId="3063"/>
    <cellStyle name="60% - Акцент3 3 9" xfId="330"/>
    <cellStyle name="60% - Акцент3 3 9 2" xfId="3064"/>
    <cellStyle name="60% - Акцент3 3_МФ тепловой баланс 2015 дубль 3" xfId="3065"/>
    <cellStyle name="60% - Акцент3 4" xfId="3066"/>
    <cellStyle name="60% — акцент3 4" xfId="3067"/>
    <cellStyle name="60% - Акцент3 4 2" xfId="3068"/>
    <cellStyle name="60% - Акцент3 4 3" xfId="6173"/>
    <cellStyle name="60% - Акцент3 4 3 2" xfId="7657"/>
    <cellStyle name="60% - Акцент3 4 3 3" xfId="7658"/>
    <cellStyle name="60% - Акцент3 4_МФ тепловой баланс 2015 дубль 3" xfId="3069"/>
    <cellStyle name="60% - Акцент3 5" xfId="3070"/>
    <cellStyle name="60% — акцент3 5" xfId="3071"/>
    <cellStyle name="60% - Акцент3 5 2" xfId="3072"/>
    <cellStyle name="60% - Акцент3 5 3" xfId="6174"/>
    <cellStyle name="60% - Акцент3 5 3 2" xfId="7659"/>
    <cellStyle name="60% - Акцент3 5 3 3" xfId="7660"/>
    <cellStyle name="60% - Акцент3 5_МФ тепловой баланс 2015 дубль 3" xfId="3073"/>
    <cellStyle name="60% - Акцент3 6" xfId="3074"/>
    <cellStyle name="60% — акцент3 6" xfId="3075"/>
    <cellStyle name="60% - Акцент3 6 2" xfId="3076"/>
    <cellStyle name="60% - Акцент3 6 3" xfId="6175"/>
    <cellStyle name="60% - Акцент3 6 3 2" xfId="7661"/>
    <cellStyle name="60% - Акцент3 6 3 3" xfId="7662"/>
    <cellStyle name="60% - Акцент3 6_МФ тепловой баланс 2015 дубль 3" xfId="3077"/>
    <cellStyle name="60% - Акцент3 7" xfId="3078"/>
    <cellStyle name="60% — акцент3 7" xfId="3079"/>
    <cellStyle name="60% - Акцент3 7 2" xfId="3080"/>
    <cellStyle name="60% - Акцент3 7 3" xfId="6176"/>
    <cellStyle name="60% - Акцент3 7 3 2" xfId="7663"/>
    <cellStyle name="60% - Акцент3 7 3 3" xfId="7664"/>
    <cellStyle name="60% - Акцент3 7_МФ тепловой баланс 2015 дубль 3" xfId="3081"/>
    <cellStyle name="60% - Акцент3 8" xfId="3082"/>
    <cellStyle name="60% — акцент3 8" xfId="3083"/>
    <cellStyle name="60% - Акцент3 8 2" xfId="3084"/>
    <cellStyle name="60% - Акцент3 8 3" xfId="7665"/>
    <cellStyle name="60% - Акцент3 8 4" xfId="7666"/>
    <cellStyle name="60% - Акцент3 9" xfId="3085"/>
    <cellStyle name="60% — акцент3 9" xfId="3086"/>
    <cellStyle name="60% - Акцент3 9 2" xfId="3087"/>
    <cellStyle name="60% - Акцент3 9 3" xfId="7667"/>
    <cellStyle name="60% — акцент4" xfId="331"/>
    <cellStyle name="60% - Акцент4 10" xfId="3089"/>
    <cellStyle name="60% — акцент4 10" xfId="3090"/>
    <cellStyle name="60% - Акцент4 10 2" xfId="7668"/>
    <cellStyle name="60% - Акцент4 10 3" xfId="7669"/>
    <cellStyle name="60% - Акцент4 11" xfId="7670"/>
    <cellStyle name="60% — акцент4 11" xfId="3091"/>
    <cellStyle name="60% - Акцент4 11 2" xfId="7671"/>
    <cellStyle name="60% - Акцент4 11 3" xfId="7672"/>
    <cellStyle name="60% - Акцент4 11 4" xfId="7673"/>
    <cellStyle name="60% - Акцент4 12" xfId="7674"/>
    <cellStyle name="60% — акцент4 12" xfId="3092"/>
    <cellStyle name="60% - Акцент4 12 2" xfId="7675"/>
    <cellStyle name="60% - Акцент4 12 3" xfId="7676"/>
    <cellStyle name="60% - Акцент4 12 4" xfId="7677"/>
    <cellStyle name="60% - Акцент4 13" xfId="7678"/>
    <cellStyle name="60% — акцент4 13" xfId="3093"/>
    <cellStyle name="60% - Акцент4 13 2" xfId="7679"/>
    <cellStyle name="60% - Акцент4 13 3" xfId="7680"/>
    <cellStyle name="60% - Акцент4 14" xfId="7681"/>
    <cellStyle name="60% — акцент4 14" xfId="3094"/>
    <cellStyle name="60% - Акцент4 14 2" xfId="7682"/>
    <cellStyle name="60% - Акцент4 14 3" xfId="7683"/>
    <cellStyle name="60% - Акцент4 15" xfId="7684"/>
    <cellStyle name="60% — акцент4 15" xfId="3095"/>
    <cellStyle name="60% - Акцент4 15 2" xfId="7685"/>
    <cellStyle name="60% - Акцент4 15 3" xfId="7686"/>
    <cellStyle name="60% - Акцент4 16" xfId="7687"/>
    <cellStyle name="60% — акцент4 16" xfId="3096"/>
    <cellStyle name="60% - Акцент4 16 2" xfId="7688"/>
    <cellStyle name="60% - Акцент4 16 3" xfId="7689"/>
    <cellStyle name="60% - Акцент4 17" xfId="7690"/>
    <cellStyle name="60% — акцент4 17" xfId="3097"/>
    <cellStyle name="60% - Акцент4 18" xfId="7691"/>
    <cellStyle name="60% — акцент4 18" xfId="3098"/>
    <cellStyle name="60% — акцент4 19" xfId="3099"/>
    <cellStyle name="60% - Акцент4 2" xfId="332"/>
    <cellStyle name="60% — акцент4 2" xfId="333"/>
    <cellStyle name="60% - Акцент4 2 1" xfId="7692"/>
    <cellStyle name="60% - Акцент4 2 10" xfId="334"/>
    <cellStyle name="60% - Акцент4 2 10 2" xfId="3102"/>
    <cellStyle name="60% - Акцент4 2 11" xfId="5834"/>
    <cellStyle name="60% - Акцент4 2 11 2" xfId="10899"/>
    <cellStyle name="60% - Акцент4 2 11 3" xfId="6178"/>
    <cellStyle name="60% - Акцент4 2 12" xfId="5898"/>
    <cellStyle name="60% - Акцент4 2 12 2" xfId="10900"/>
    <cellStyle name="60% - Акцент4 2 13" xfId="5951"/>
    <cellStyle name="60% - Акцент4 2 14" xfId="7693"/>
    <cellStyle name="60% - Акцент4 2 15" xfId="7694"/>
    <cellStyle name="60% - Акцент4 2 16" xfId="7695"/>
    <cellStyle name="60% - Акцент4 2 17" xfId="7696"/>
    <cellStyle name="60% - Акцент4 2 17 2" xfId="10901"/>
    <cellStyle name="60% - Акцент4 2 18" xfId="10902"/>
    <cellStyle name="60% - Акцент4 2 19" xfId="10903"/>
    <cellStyle name="60% - Акцент4 2 2" xfId="335"/>
    <cellStyle name="60% — акцент4 2 2" xfId="3101"/>
    <cellStyle name="60% - Акцент4 2 2 10" xfId="11581"/>
    <cellStyle name="60% - Акцент4 2 2 2" xfId="3104"/>
    <cellStyle name="60% - Акцент4 2 2 2 2" xfId="7697"/>
    <cellStyle name="60% - Акцент4 2 2 2 3" xfId="6179"/>
    <cellStyle name="60% - Акцент4 2 2 3" xfId="3103"/>
    <cellStyle name="60% - Акцент4 2 2 4" xfId="11353"/>
    <cellStyle name="60% - Акцент4 2 2 5" xfId="12059"/>
    <cellStyle name="60% - Акцент4 2 2 6" xfId="11769"/>
    <cellStyle name="60% - Акцент4 2 2 7" xfId="11861"/>
    <cellStyle name="60% - Акцент4 2 2 8" xfId="11297"/>
    <cellStyle name="60% - Акцент4 2 2 9" xfId="12087"/>
    <cellStyle name="60% - Акцент4 2 20" xfId="10904"/>
    <cellStyle name="60% - Акцент4 2 21" xfId="6177"/>
    <cellStyle name="60% - Акцент4 2 22" xfId="3100"/>
    <cellStyle name="60% - Акцент4 2 23" xfId="11351"/>
    <cellStyle name="60% - Акцент4 2 24" xfId="11638"/>
    <cellStyle name="60% - Акцент4 2 25" xfId="11768"/>
    <cellStyle name="60% - Акцент4 2 26" xfId="12143"/>
    <cellStyle name="60% - Акцент4 2 27" xfId="11941"/>
    <cellStyle name="60% - Акцент4 2 28" xfId="11855"/>
    <cellStyle name="60% - Акцент4 2 29" xfId="11535"/>
    <cellStyle name="60% - Акцент4 2 3" xfId="336"/>
    <cellStyle name="60% — акцент4 2 3" xfId="11352"/>
    <cellStyle name="60% - Акцент4 2 3 2" xfId="7698"/>
    <cellStyle name="60% - Акцент4 2 3 3" xfId="3105"/>
    <cellStyle name="60% - Акцент4 2 3 4" xfId="12058"/>
    <cellStyle name="60% - Акцент4 2 3 5" xfId="11918"/>
    <cellStyle name="60% - Акцент4 2 3 6" xfId="11247"/>
    <cellStyle name="60% - Акцент4 2 3 7" xfId="11839"/>
    <cellStyle name="60% - Акцент4 2 3 8" xfId="11854"/>
    <cellStyle name="60% - Акцент4 2 3 9" xfId="11331"/>
    <cellStyle name="60% - Акцент4 2 4" xfId="337"/>
    <cellStyle name="60% — акцент4 2 4" xfId="11534"/>
    <cellStyle name="60% - Акцент4 2 4 2" xfId="7699"/>
    <cellStyle name="60% - Акцент4 2 4 3" xfId="3106"/>
    <cellStyle name="60% - Акцент4 2 4 4" xfId="12174"/>
    <cellStyle name="60% - Акцент4 2 4 5" xfId="11381"/>
    <cellStyle name="60% - Акцент4 2 4 6" xfId="11635"/>
    <cellStyle name="60% - Акцент4 2 4 7" xfId="11191"/>
    <cellStyle name="60% - Акцент4 2 4 8" xfId="12187"/>
    <cellStyle name="60% - Акцент4 2 5" xfId="338"/>
    <cellStyle name="60% — акцент4 2 5" xfId="12183"/>
    <cellStyle name="60% - Акцент4 2 5 2" xfId="3107"/>
    <cellStyle name="60% - Акцент4 2 5 3" xfId="12005"/>
    <cellStyle name="60% - Акцент4 2 5 4" xfId="11989"/>
    <cellStyle name="60% - Акцент4 2 5 5" xfId="11853"/>
    <cellStyle name="60% - Акцент4 2 5 6" xfId="11882"/>
    <cellStyle name="60% - Акцент4 2 6" xfId="339"/>
    <cellStyle name="60% — акцент4 2 6" xfId="12032"/>
    <cellStyle name="60% - Акцент4 2 6 2" xfId="3108"/>
    <cellStyle name="60% - Акцент4 2 6 3" xfId="11715"/>
    <cellStyle name="60% - Акцент4 2 6 4" xfId="11745"/>
    <cellStyle name="60% - Акцент4 2 6 5" xfId="12105"/>
    <cellStyle name="60% - Акцент4 2 7" xfId="340"/>
    <cellStyle name="60% — акцент4 2 7" xfId="11881"/>
    <cellStyle name="60% - Акцент4 2 7 2" xfId="3109"/>
    <cellStyle name="60% - Акцент4 2 7 3" xfId="11736"/>
    <cellStyle name="60% - Акцент4 2 7 4" xfId="11957"/>
    <cellStyle name="60% - Акцент4 2 8" xfId="341"/>
    <cellStyle name="60% — акцент4 2 8" xfId="11485"/>
    <cellStyle name="60% - Акцент4 2 8 2" xfId="3110"/>
    <cellStyle name="60% - Акцент4 2 8 3" xfId="11956"/>
    <cellStyle name="60% - Акцент4 2 9" xfId="342"/>
    <cellStyle name="60% — акцент4 2 9" xfId="11653"/>
    <cellStyle name="60% - Акцент4 2 9 2" xfId="3111"/>
    <cellStyle name="60% - Акцент4 2_МФ тепловой баланс 2015 дубль 3" xfId="3112"/>
    <cellStyle name="60% — акцент4 20" xfId="3113"/>
    <cellStyle name="60% — акцент4 21" xfId="3114"/>
    <cellStyle name="60% — акцент4 22" xfId="3088"/>
    <cellStyle name="60% — акцент4 23" xfId="11350"/>
    <cellStyle name="60% — акцент4 24" xfId="12060"/>
    <cellStyle name="60% — акцент4 25" xfId="11692"/>
    <cellStyle name="60% — акцент4 26" xfId="11862"/>
    <cellStyle name="60% — акцент4 27" xfId="11428"/>
    <cellStyle name="60% — акцент4 28" xfId="11803"/>
    <cellStyle name="60% — акцент4 29" xfId="11406"/>
    <cellStyle name="60% - Акцент4 3" xfId="343"/>
    <cellStyle name="60% — акцент4 3" xfId="3116"/>
    <cellStyle name="60% - Акцент4 3 10" xfId="344"/>
    <cellStyle name="60% - Акцент4 3 10 2" xfId="3117"/>
    <cellStyle name="60% - Акцент4 3 11" xfId="3118"/>
    <cellStyle name="60% - Акцент4 3 11 2" xfId="7700"/>
    <cellStyle name="60% - Акцент4 3 12" xfId="5835"/>
    <cellStyle name="60% - Акцент4 3 12 2" xfId="10905"/>
    <cellStyle name="60% - Акцент4 3 13" xfId="5897"/>
    <cellStyle name="60% - Акцент4 3 14" xfId="5950"/>
    <cellStyle name="60% - Акцент4 3 15" xfId="6180"/>
    <cellStyle name="60% - Акцент4 3 16" xfId="3115"/>
    <cellStyle name="60% - Акцент4 3 17" xfId="11354"/>
    <cellStyle name="60% - Акцент4 3 18" xfId="12056"/>
    <cellStyle name="60% - Акцент4 3 19" xfId="11967"/>
    <cellStyle name="60% - Акцент4 3 2" xfId="345"/>
    <cellStyle name="60% - Акцент4 3 2 2" xfId="7701"/>
    <cellStyle name="60% - Акцент4 3 2 3" xfId="10906"/>
    <cellStyle name="60% - Акцент4 3 2 4" xfId="3119"/>
    <cellStyle name="60% - Акцент4 3 20" xfId="11491"/>
    <cellStyle name="60% - Акцент4 3 21" xfId="11788"/>
    <cellStyle name="60% - Акцент4 3 22" xfId="11916"/>
    <cellStyle name="60% - Акцент4 3 23" xfId="11758"/>
    <cellStyle name="60% - Акцент4 3 3" xfId="346"/>
    <cellStyle name="60% - Акцент4 3 3 2" xfId="7702"/>
    <cellStyle name="60% - Акцент4 3 3 2 2" xfId="7703"/>
    <cellStyle name="60% - Акцент4 3 3 3" xfId="3120"/>
    <cellStyle name="60% - Акцент4 3 4" xfId="347"/>
    <cellStyle name="60% - Акцент4 3 4 2" xfId="3121"/>
    <cellStyle name="60% - Акцент4 3 5" xfId="348"/>
    <cellStyle name="60% - Акцент4 3 5 2" xfId="3122"/>
    <cellStyle name="60% - Акцент4 3 6" xfId="349"/>
    <cellStyle name="60% - Акцент4 3 6 2" xfId="3123"/>
    <cellStyle name="60% - Акцент4 3 7" xfId="350"/>
    <cellStyle name="60% - Акцент4 3 7 2" xfId="3124"/>
    <cellStyle name="60% - Акцент4 3 8" xfId="351"/>
    <cellStyle name="60% - Акцент4 3 8 2" xfId="3125"/>
    <cellStyle name="60% - Акцент4 3 9" xfId="352"/>
    <cellStyle name="60% - Акцент4 3 9 2" xfId="3126"/>
    <cellStyle name="60% - Акцент4 3_МФ тепловой баланс 2015 дубль 3" xfId="3127"/>
    <cellStyle name="60% - Акцент4 4" xfId="3128"/>
    <cellStyle name="60% — акцент4 4" xfId="3129"/>
    <cellStyle name="60% - Акцент4 4 2" xfId="3130"/>
    <cellStyle name="60% - Акцент4 4 3" xfId="6181"/>
    <cellStyle name="60% - Акцент4 4 3 2" xfId="7704"/>
    <cellStyle name="60% - Акцент4 4 3 3" xfId="7705"/>
    <cellStyle name="60% - Акцент4 4_МФ тепловой баланс 2015 дубль 3" xfId="3131"/>
    <cellStyle name="60% - Акцент4 5" xfId="3132"/>
    <cellStyle name="60% — акцент4 5" xfId="3133"/>
    <cellStyle name="60% - Акцент4 5 2" xfId="3134"/>
    <cellStyle name="60% - Акцент4 5 3" xfId="6182"/>
    <cellStyle name="60% - Акцент4 5 3 2" xfId="7706"/>
    <cellStyle name="60% - Акцент4 5 3 3" xfId="7707"/>
    <cellStyle name="60% - Акцент4 5_МФ тепловой баланс 2015 дубль 3" xfId="3135"/>
    <cellStyle name="60% - Акцент4 6" xfId="3136"/>
    <cellStyle name="60% — акцент4 6" xfId="3137"/>
    <cellStyle name="60% - Акцент4 6 2" xfId="3138"/>
    <cellStyle name="60% - Акцент4 6 3" xfId="6183"/>
    <cellStyle name="60% - Акцент4 6 3 2" xfId="7708"/>
    <cellStyle name="60% - Акцент4 6 3 3" xfId="7709"/>
    <cellStyle name="60% - Акцент4 6_МФ тепловой баланс 2015 дубль 3" xfId="3139"/>
    <cellStyle name="60% - Акцент4 7" xfId="3140"/>
    <cellStyle name="60% — акцент4 7" xfId="3141"/>
    <cellStyle name="60% - Акцент4 7 2" xfId="3142"/>
    <cellStyle name="60% - Акцент4 7 3" xfId="6184"/>
    <cellStyle name="60% - Акцент4 7 3 2" xfId="7710"/>
    <cellStyle name="60% - Акцент4 7 3 3" xfId="7711"/>
    <cellStyle name="60% - Акцент4 7_МФ тепловой баланс 2015 дубль 3" xfId="3143"/>
    <cellStyle name="60% - Акцент4 8" xfId="3144"/>
    <cellStyle name="60% — акцент4 8" xfId="3145"/>
    <cellStyle name="60% - Акцент4 8 2" xfId="3146"/>
    <cellStyle name="60% - Акцент4 8 3" xfId="7712"/>
    <cellStyle name="60% - Акцент4 8 4" xfId="7713"/>
    <cellStyle name="60% - Акцент4 9" xfId="3147"/>
    <cellStyle name="60% — акцент4 9" xfId="3148"/>
    <cellStyle name="60% - Акцент4 9 2" xfId="3149"/>
    <cellStyle name="60% - Акцент4 9 3" xfId="7714"/>
    <cellStyle name="60% — акцент5" xfId="353"/>
    <cellStyle name="60% - Акцент5 10" xfId="3151"/>
    <cellStyle name="60% — акцент5 10" xfId="3152"/>
    <cellStyle name="60% - Акцент5 10 2" xfId="7715"/>
    <cellStyle name="60% - Акцент5 10 3" xfId="7716"/>
    <cellStyle name="60% - Акцент5 11" xfId="7717"/>
    <cellStyle name="60% — акцент5 11" xfId="3153"/>
    <cellStyle name="60% - Акцент5 11 2" xfId="7718"/>
    <cellStyle name="60% - Акцент5 11 3" xfId="7719"/>
    <cellStyle name="60% - Акцент5 11 4" xfId="7720"/>
    <cellStyle name="60% - Акцент5 12" xfId="7721"/>
    <cellStyle name="60% — акцент5 12" xfId="3154"/>
    <cellStyle name="60% - Акцент5 12 2" xfId="7722"/>
    <cellStyle name="60% - Акцент5 12 3" xfId="7723"/>
    <cellStyle name="60% - Акцент5 12 4" xfId="7724"/>
    <cellStyle name="60% - Акцент5 13" xfId="7725"/>
    <cellStyle name="60% — акцент5 13" xfId="3155"/>
    <cellStyle name="60% - Акцент5 13 2" xfId="7726"/>
    <cellStyle name="60% - Акцент5 13 3" xfId="7727"/>
    <cellStyle name="60% - Акцент5 14" xfId="7728"/>
    <cellStyle name="60% — акцент5 14" xfId="3156"/>
    <cellStyle name="60% - Акцент5 14 2" xfId="7729"/>
    <cellStyle name="60% - Акцент5 14 3" xfId="7730"/>
    <cellStyle name="60% - Акцент5 15" xfId="7731"/>
    <cellStyle name="60% — акцент5 15" xfId="3157"/>
    <cellStyle name="60% - Акцент5 15 2" xfId="7732"/>
    <cellStyle name="60% - Акцент5 15 3" xfId="7733"/>
    <cellStyle name="60% - Акцент5 16" xfId="7734"/>
    <cellStyle name="60% — акцент5 16" xfId="3158"/>
    <cellStyle name="60% - Акцент5 16 2" xfId="7735"/>
    <cellStyle name="60% - Акцент5 16 3" xfId="7736"/>
    <cellStyle name="60% - Акцент5 17" xfId="7737"/>
    <cellStyle name="60% — акцент5 17" xfId="3159"/>
    <cellStyle name="60% - Акцент5 18" xfId="7738"/>
    <cellStyle name="60% — акцент5 18" xfId="3160"/>
    <cellStyle name="60% — акцент5 19" xfId="3161"/>
    <cellStyle name="60% - Акцент5 2" xfId="354"/>
    <cellStyle name="60% — акцент5 2" xfId="355"/>
    <cellStyle name="60% - Акцент5 2 1" xfId="7739"/>
    <cellStyle name="60% - Акцент5 2 10" xfId="356"/>
    <cellStyle name="60% - Акцент5 2 10 2" xfId="3164"/>
    <cellStyle name="60% - Акцент5 2 11" xfId="5836"/>
    <cellStyle name="60% - Акцент5 2 11 2" xfId="10907"/>
    <cellStyle name="60% - Акцент5 2 11 3" xfId="6186"/>
    <cellStyle name="60% - Акцент5 2 12" xfId="5895"/>
    <cellStyle name="60% - Акцент5 2 12 2" xfId="10908"/>
    <cellStyle name="60% - Акцент5 2 13" xfId="5949"/>
    <cellStyle name="60% - Акцент5 2 14" xfId="7740"/>
    <cellStyle name="60% - Акцент5 2 15" xfId="7741"/>
    <cellStyle name="60% - Акцент5 2 16" xfId="7742"/>
    <cellStyle name="60% - Акцент5 2 17" xfId="7743"/>
    <cellStyle name="60% - Акцент5 2 17 2" xfId="10909"/>
    <cellStyle name="60% - Акцент5 2 18" xfId="10910"/>
    <cellStyle name="60% - Акцент5 2 19" xfId="10911"/>
    <cellStyle name="60% - Акцент5 2 2" xfId="357"/>
    <cellStyle name="60% — акцент5 2 2" xfId="3163"/>
    <cellStyle name="60% - Акцент5 2 2 10" xfId="11825"/>
    <cellStyle name="60% - Акцент5 2 2 2" xfId="3166"/>
    <cellStyle name="60% - Акцент5 2 2 2 2" xfId="7744"/>
    <cellStyle name="60% - Акцент5 2 2 2 3" xfId="6187"/>
    <cellStyle name="60% - Акцент5 2 2 3" xfId="3165"/>
    <cellStyle name="60% - Акцент5 2 2 4" xfId="11362"/>
    <cellStyle name="60% - Акцент5 2 2 5" xfId="11529"/>
    <cellStyle name="60% - Акцент5 2 2 6" xfId="11968"/>
    <cellStyle name="60% - Акцент5 2 2 7" xfId="12002"/>
    <cellStyle name="60% - Акцент5 2 2 8" xfId="11671"/>
    <cellStyle name="60% - Акцент5 2 2 9" xfId="11045"/>
    <cellStyle name="60% - Акцент5 2 20" xfId="10912"/>
    <cellStyle name="60% - Акцент5 2 21" xfId="6185"/>
    <cellStyle name="60% - Акцент5 2 22" xfId="3162"/>
    <cellStyle name="60% - Акцент5 2 23" xfId="11360"/>
    <cellStyle name="60% - Акцент5 2 24" xfId="11531"/>
    <cellStyle name="60% - Акцент5 2 25" xfId="11467"/>
    <cellStyle name="60% - Акцент5 2 26" xfId="12003"/>
    <cellStyle name="60% - Акцент5 2 27" xfId="11180"/>
    <cellStyle name="60% - Акцент5 2 28" xfId="11379"/>
    <cellStyle name="60% - Акцент5 2 29" xfId="11828"/>
    <cellStyle name="60% - Акцент5 2 3" xfId="358"/>
    <cellStyle name="60% — акцент5 2 3" xfId="11361"/>
    <cellStyle name="60% - Акцент5 2 3 2" xfId="7745"/>
    <cellStyle name="60% - Акцент5 2 3 3" xfId="3167"/>
    <cellStyle name="60% - Акцент5 2 3 4" xfId="11528"/>
    <cellStyle name="60% - Акцент5 2 3 5" xfId="11969"/>
    <cellStyle name="60% - Акцент5 2 3 6" xfId="11205"/>
    <cellStyle name="60% - Акцент5 2 3 7" xfId="11594"/>
    <cellStyle name="60% - Акцент5 2 3 8" xfId="11906"/>
    <cellStyle name="60% - Акцент5 2 3 9" xfId="11536"/>
    <cellStyle name="60% - Акцент5 2 4" xfId="359"/>
    <cellStyle name="60% — акцент5 2 4" xfId="11530"/>
    <cellStyle name="60% - Акцент5 2 4 2" xfId="7746"/>
    <cellStyle name="60% - Акцент5 2 4 3" xfId="3168"/>
    <cellStyle name="60% - Акцент5 2 4 4" xfId="11970"/>
    <cellStyle name="60% - Акцент5 2 4 5" xfId="11203"/>
    <cellStyle name="60% - Акцент5 2 4 6" xfId="11849"/>
    <cellStyle name="60% - Акцент5 2 4 7" xfId="11521"/>
    <cellStyle name="60% - Акцент5 2 4 8" xfId="11851"/>
    <cellStyle name="60% - Акцент5 2 5" xfId="360"/>
    <cellStyle name="60% — акцент5 2 5" xfId="11468"/>
    <cellStyle name="60% - Акцент5 2 5 2" xfId="3169"/>
    <cellStyle name="60% - Акцент5 2 5 3" xfId="11202"/>
    <cellStyle name="60% - Акцент5 2 5 4" xfId="12110"/>
    <cellStyle name="60% - Акцент5 2 5 5" xfId="12219"/>
    <cellStyle name="60% - Акцент5 2 5 6" xfId="11742"/>
    <cellStyle name="60% - Акцент5 2 6" xfId="361"/>
    <cellStyle name="60% — акцент5 2 6" xfId="11672"/>
    <cellStyle name="60% - Акцент5 2 6 2" xfId="3170"/>
    <cellStyle name="60% - Акцент5 2 6 3" xfId="11942"/>
    <cellStyle name="60% - Акцент5 2 6 4" xfId="11402"/>
    <cellStyle name="60% - Акцент5 2 6 5" xfId="11833"/>
    <cellStyle name="60% - Акцент5 2 7" xfId="362"/>
    <cellStyle name="60% — акцент5 2 7" xfId="11848"/>
    <cellStyle name="60% - Акцент5 2 7 2" xfId="3171"/>
    <cellStyle name="60% - Акцент5 2 7 3" xfId="11829"/>
    <cellStyle name="60% - Акцент5 2 7 4" xfId="11577"/>
    <cellStyle name="60% - Акцент5 2 8" xfId="363"/>
    <cellStyle name="60% — акцент5 2 8" xfId="11600"/>
    <cellStyle name="60% - Акцент5 2 8 2" xfId="3172"/>
    <cellStyle name="60% - Акцент5 2 8 3" xfId="11852"/>
    <cellStyle name="60% - Акцент5 2 9" xfId="364"/>
    <cellStyle name="60% — акцент5 2 9" xfId="11684"/>
    <cellStyle name="60% - Акцент5 2 9 2" xfId="3173"/>
    <cellStyle name="60% - Акцент5 2_МФ тепловой баланс 2015 дубль 3" xfId="3174"/>
    <cellStyle name="60% — акцент5 20" xfId="3175"/>
    <cellStyle name="60% — акцент5 21" xfId="3176"/>
    <cellStyle name="60% — акцент5 22" xfId="3150"/>
    <cellStyle name="60% — акцент5 23" xfId="11356"/>
    <cellStyle name="60% — акцент5 24" xfId="11532"/>
    <cellStyle name="60% — акцент5 25" xfId="11466"/>
    <cellStyle name="60% — акцент5 26" xfId="12004"/>
    <cellStyle name="60% — акцент5 27" xfId="11789"/>
    <cellStyle name="60% — акцент5 28" xfId="11380"/>
    <cellStyle name="60% — акцент5 29" xfId="11189"/>
    <cellStyle name="60% - Акцент5 3" xfId="365"/>
    <cellStyle name="60% — акцент5 3" xfId="3178"/>
    <cellStyle name="60% - Акцент5 3 10" xfId="366"/>
    <cellStyle name="60% - Акцент5 3 10 2" xfId="3179"/>
    <cellStyle name="60% - Акцент5 3 11" xfId="3180"/>
    <cellStyle name="60% - Акцент5 3 11 2" xfId="7747"/>
    <cellStyle name="60% - Акцент5 3 12" xfId="5837"/>
    <cellStyle name="60% - Акцент5 3 12 2" xfId="10913"/>
    <cellStyle name="60% - Акцент5 3 13" xfId="5894"/>
    <cellStyle name="60% - Акцент5 3 14" xfId="5948"/>
    <cellStyle name="60% - Акцент5 3 15" xfId="6188"/>
    <cellStyle name="60% - Акцент5 3 16" xfId="3177"/>
    <cellStyle name="60% - Акцент5 3 17" xfId="11365"/>
    <cellStyle name="60% - Акцент5 3 18" xfId="12055"/>
    <cellStyle name="60% - Акцент5 3 19" xfId="11971"/>
    <cellStyle name="60% - Акцент5 3 2" xfId="367"/>
    <cellStyle name="60% - Акцент5 3 2 2" xfId="7748"/>
    <cellStyle name="60% - Акцент5 3 2 3" xfId="10914"/>
    <cellStyle name="60% - Акцент5 3 2 4" xfId="3181"/>
    <cellStyle name="60% - Акцент5 3 20" xfId="11201"/>
    <cellStyle name="60% - Акцент5 3 21" xfId="12111"/>
    <cellStyle name="60% - Акцент5 3 22" xfId="11044"/>
    <cellStyle name="60% - Акцент5 3 23" xfId="11698"/>
    <cellStyle name="60% - Акцент5 3 3" xfId="368"/>
    <cellStyle name="60% - Акцент5 3 3 2" xfId="7749"/>
    <cellStyle name="60% - Акцент5 3 3 2 2" xfId="7750"/>
    <cellStyle name="60% - Акцент5 3 3 3" xfId="3182"/>
    <cellStyle name="60% - Акцент5 3 4" xfId="369"/>
    <cellStyle name="60% - Акцент5 3 4 2" xfId="3183"/>
    <cellStyle name="60% - Акцент5 3 5" xfId="370"/>
    <cellStyle name="60% - Акцент5 3 5 2" xfId="3184"/>
    <cellStyle name="60% - Акцент5 3 6" xfId="371"/>
    <cellStyle name="60% - Акцент5 3 6 2" xfId="3185"/>
    <cellStyle name="60% - Акцент5 3 7" xfId="372"/>
    <cellStyle name="60% - Акцент5 3 7 2" xfId="3186"/>
    <cellStyle name="60% - Акцент5 3 8" xfId="373"/>
    <cellStyle name="60% - Акцент5 3 8 2" xfId="3187"/>
    <cellStyle name="60% - Акцент5 3 9" xfId="374"/>
    <cellStyle name="60% - Акцент5 3 9 2" xfId="3188"/>
    <cellStyle name="60% - Акцент5 3_МФ тепловой баланс 2015 дубль 3" xfId="3189"/>
    <cellStyle name="60% - Акцент5 4" xfId="3190"/>
    <cellStyle name="60% — акцент5 4" xfId="3191"/>
    <cellStyle name="60% - Акцент5 4 2" xfId="3192"/>
    <cellStyle name="60% - Акцент5 4 3" xfId="6189"/>
    <cellStyle name="60% - Акцент5 4 3 2" xfId="7751"/>
    <cellStyle name="60% - Акцент5 4 3 3" xfId="7752"/>
    <cellStyle name="60% - Акцент5 4_МФ тепловой баланс 2015 дубль 3" xfId="3193"/>
    <cellStyle name="60% - Акцент5 5" xfId="3194"/>
    <cellStyle name="60% — акцент5 5" xfId="3195"/>
    <cellStyle name="60% - Акцент5 5 2" xfId="3196"/>
    <cellStyle name="60% - Акцент5 5 3" xfId="6190"/>
    <cellStyle name="60% - Акцент5 5 3 2" xfId="7753"/>
    <cellStyle name="60% - Акцент5 5 3 3" xfId="7754"/>
    <cellStyle name="60% - Акцент5 5_МФ тепловой баланс 2015 дубль 3" xfId="3197"/>
    <cellStyle name="60% - Акцент5 6" xfId="3198"/>
    <cellStyle name="60% — акцент5 6" xfId="3199"/>
    <cellStyle name="60% - Акцент5 6 2" xfId="3200"/>
    <cellStyle name="60% - Акцент5 6 3" xfId="6191"/>
    <cellStyle name="60% - Акцент5 6 3 2" xfId="7755"/>
    <cellStyle name="60% - Акцент5 6 3 3" xfId="7756"/>
    <cellStyle name="60% - Акцент5 6_МФ тепловой баланс 2015 дубль 3" xfId="3201"/>
    <cellStyle name="60% - Акцент5 7" xfId="3202"/>
    <cellStyle name="60% — акцент5 7" xfId="3203"/>
    <cellStyle name="60% - Акцент5 7 2" xfId="3204"/>
    <cellStyle name="60% - Акцент5 7 3" xfId="6192"/>
    <cellStyle name="60% - Акцент5 7 3 2" xfId="7757"/>
    <cellStyle name="60% - Акцент5 7 3 3" xfId="7758"/>
    <cellStyle name="60% - Акцент5 7_МФ тепловой баланс 2015 дубль 3" xfId="3205"/>
    <cellStyle name="60% - Акцент5 8" xfId="3206"/>
    <cellStyle name="60% — акцент5 8" xfId="3207"/>
    <cellStyle name="60% - Акцент5 8 2" xfId="3208"/>
    <cellStyle name="60% - Акцент5 8 3" xfId="7759"/>
    <cellStyle name="60% - Акцент5 8 4" xfId="7760"/>
    <cellStyle name="60% - Акцент5 9" xfId="3209"/>
    <cellStyle name="60% — акцент5 9" xfId="3210"/>
    <cellStyle name="60% - Акцент5 9 2" xfId="3211"/>
    <cellStyle name="60% - Акцент5 9 3" xfId="7761"/>
    <cellStyle name="60% — акцент6" xfId="375"/>
    <cellStyle name="60% - Акцент6 10" xfId="3213"/>
    <cellStyle name="60% — акцент6 10" xfId="3214"/>
    <cellStyle name="60% - Акцент6 10 2" xfId="7762"/>
    <cellStyle name="60% - Акцент6 10 3" xfId="7763"/>
    <cellStyle name="60% - Акцент6 11" xfId="7764"/>
    <cellStyle name="60% — акцент6 11" xfId="3215"/>
    <cellStyle name="60% - Акцент6 11 2" xfId="7765"/>
    <cellStyle name="60% - Акцент6 11 3" xfId="7766"/>
    <cellStyle name="60% - Акцент6 11 4" xfId="7767"/>
    <cellStyle name="60% - Акцент6 12" xfId="7768"/>
    <cellStyle name="60% — акцент6 12" xfId="3216"/>
    <cellStyle name="60% - Акцент6 12 2" xfId="7769"/>
    <cellStyle name="60% - Акцент6 12 3" xfId="7770"/>
    <cellStyle name="60% - Акцент6 12 4" xfId="7771"/>
    <cellStyle name="60% - Акцент6 13" xfId="7772"/>
    <cellStyle name="60% — акцент6 13" xfId="3217"/>
    <cellStyle name="60% - Акцент6 13 2" xfId="7773"/>
    <cellStyle name="60% - Акцент6 13 3" xfId="7774"/>
    <cellStyle name="60% - Акцент6 14" xfId="7775"/>
    <cellStyle name="60% — акцент6 14" xfId="3218"/>
    <cellStyle name="60% - Акцент6 14 2" xfId="7776"/>
    <cellStyle name="60% - Акцент6 14 3" xfId="7777"/>
    <cellStyle name="60% - Акцент6 15" xfId="7778"/>
    <cellStyle name="60% — акцент6 15" xfId="3219"/>
    <cellStyle name="60% - Акцент6 15 2" xfId="7779"/>
    <cellStyle name="60% - Акцент6 15 3" xfId="7780"/>
    <cellStyle name="60% - Акцент6 16" xfId="7781"/>
    <cellStyle name="60% — акцент6 16" xfId="3220"/>
    <cellStyle name="60% - Акцент6 16 2" xfId="7782"/>
    <cellStyle name="60% - Акцент6 16 3" xfId="7783"/>
    <cellStyle name="60% - Акцент6 17" xfId="7784"/>
    <cellStyle name="60% — акцент6 17" xfId="3221"/>
    <cellStyle name="60% - Акцент6 18" xfId="7785"/>
    <cellStyle name="60% — акцент6 18" xfId="3222"/>
    <cellStyle name="60% — акцент6 19" xfId="3223"/>
    <cellStyle name="60% - Акцент6 2" xfId="376"/>
    <cellStyle name="60% — акцент6 2" xfId="377"/>
    <cellStyle name="60% - Акцент6 2 1" xfId="7786"/>
    <cellStyle name="60% - Акцент6 2 10" xfId="378"/>
    <cellStyle name="60% - Акцент6 2 10 2" xfId="3226"/>
    <cellStyle name="60% - Акцент6 2 11" xfId="5838"/>
    <cellStyle name="60% - Акцент6 2 11 2" xfId="10915"/>
    <cellStyle name="60% - Акцент6 2 11 3" xfId="6194"/>
    <cellStyle name="60% - Акцент6 2 12" xfId="5892"/>
    <cellStyle name="60% - Акцент6 2 12 2" xfId="10916"/>
    <cellStyle name="60% - Акцент6 2 13" xfId="5947"/>
    <cellStyle name="60% - Акцент6 2 14" xfId="7787"/>
    <cellStyle name="60% - Акцент6 2 15" xfId="7788"/>
    <cellStyle name="60% - Акцент6 2 16" xfId="7789"/>
    <cellStyle name="60% - Акцент6 2 17" xfId="7790"/>
    <cellStyle name="60% - Акцент6 2 17 2" xfId="10917"/>
    <cellStyle name="60% - Акцент6 2 18" xfId="10918"/>
    <cellStyle name="60% - Акцент6 2 19" xfId="10919"/>
    <cellStyle name="60% - Акцент6 2 2" xfId="379"/>
    <cellStyle name="60% — акцент6 2 2" xfId="3225"/>
    <cellStyle name="60% - Акцент6 2 2 10" xfId="11552"/>
    <cellStyle name="60% - Акцент6 2 2 2" xfId="3228"/>
    <cellStyle name="60% - Акцент6 2 2 2 2" xfId="7791"/>
    <cellStyle name="60% - Акцент6 2 2 2 3" xfId="6195"/>
    <cellStyle name="60% - Акцент6 2 2 3" xfId="3227"/>
    <cellStyle name="60% - Акцент6 2 2 4" xfId="11375"/>
    <cellStyle name="60% - Акцент6 2 2 5" xfId="11518"/>
    <cellStyle name="60% - Акцент6 2 2 6" xfId="11477"/>
    <cellStyle name="60% - Акцент6 2 2 7" xfId="11998"/>
    <cellStyle name="60% - Акцент6 2 2 8" xfId="11183"/>
    <cellStyle name="60% - Акцент6 2 2 9" xfId="11389"/>
    <cellStyle name="60% - Акцент6 2 20" xfId="10920"/>
    <cellStyle name="60% - Акцент6 2 21" xfId="6193"/>
    <cellStyle name="60% - Акцент6 2 22" xfId="3224"/>
    <cellStyle name="60% - Акцент6 2 23" xfId="11373"/>
    <cellStyle name="60% - Акцент6 2 24" xfId="11520"/>
    <cellStyle name="60% - Акцент6 2 25" xfId="11475"/>
    <cellStyle name="60% - Акцент6 2 26" xfId="12000"/>
    <cellStyle name="60% - Акцент6 2 27" xfId="11182"/>
    <cellStyle name="60% - Акцент6 2 28" xfId="11436"/>
    <cellStyle name="60% - Акцент6 2 29" xfId="11834"/>
    <cellStyle name="60% - Акцент6 2 3" xfId="380"/>
    <cellStyle name="60% — акцент6 2 3" xfId="11374"/>
    <cellStyle name="60% - Акцент6 2 3 2" xfId="7792"/>
    <cellStyle name="60% - Акцент6 2 3 3" xfId="3229"/>
    <cellStyle name="60% - Акцент6 2 3 4" xfId="11517"/>
    <cellStyle name="60% - Акцент6 2 3 5" xfId="11478"/>
    <cellStyle name="60% - Акцент6 2 3 6" xfId="11884"/>
    <cellStyle name="60% - Акцент6 2 3 7" xfId="11279"/>
    <cellStyle name="60% - Акцент6 2 3 8" xfId="11102"/>
    <cellStyle name="60% - Акцент6 2 3 9" xfId="11333"/>
    <cellStyle name="60% - Акцент6 2 4" xfId="381"/>
    <cellStyle name="60% — акцент6 2 4" xfId="11519"/>
    <cellStyle name="60% - Акцент6 2 4 2" xfId="7793"/>
    <cellStyle name="60% - Акцент6 2 4 3" xfId="3230"/>
    <cellStyle name="60% - Акцент6 2 4 4" xfId="11719"/>
    <cellStyle name="60% - Акцент6 2 4 5" xfId="12177"/>
    <cellStyle name="60% - Акцент6 2 4 6" xfId="11372"/>
    <cellStyle name="60% - Акцент6 2 4 7" xfId="11101"/>
    <cellStyle name="60% - Акцент6 2 4 8" xfId="11472"/>
    <cellStyle name="60% - Акцент6 2 5" xfId="382"/>
    <cellStyle name="60% — акцент6 2 5" xfId="11476"/>
    <cellStyle name="60% - Акцент6 2 5 2" xfId="3231"/>
    <cellStyle name="60% - Акцент6 2 5 3" xfId="11997"/>
    <cellStyle name="60% - Акцент6 2 5 4" xfId="11184"/>
    <cellStyle name="60% - Акцент6 2 5 5" xfId="11946"/>
    <cellStyle name="60% - Акцент6 2 5 6" xfId="11334"/>
    <cellStyle name="60% - Акцент6 2 6" xfId="383"/>
    <cellStyle name="60% — акцент6 2 6" xfId="11999"/>
    <cellStyle name="60% - Акцент6 2 6 2" xfId="3232"/>
    <cellStyle name="60% - Акцент6 2 6 3" xfId="11185"/>
    <cellStyle name="60% - Акцент6 2 6 4" xfId="12121"/>
    <cellStyle name="60% - Акцент6 2 6 5" xfId="11095"/>
    <cellStyle name="60% - Акцент6 2 7" xfId="384"/>
    <cellStyle name="60% — акцент6 2 7" xfId="11791"/>
    <cellStyle name="60% - Акцент6 2 7 2" xfId="3233"/>
    <cellStyle name="60% - Акцент6 2 7 3" xfId="12170"/>
    <cellStyle name="60% - Акцент6 2 7 4" xfId="11473"/>
    <cellStyle name="60% - Акцент6 2 8" xfId="385"/>
    <cellStyle name="60% — акцент6 2 8" xfId="11103"/>
    <cellStyle name="60% - Акцент6 2 8 2" xfId="3234"/>
    <cellStyle name="60% - Акцент6 2 8 3" xfId="11310"/>
    <cellStyle name="60% - Акцент6 2 9" xfId="386"/>
    <cellStyle name="60% — акцент6 2 9" xfId="11973"/>
    <cellStyle name="60% - Акцент6 2 9 2" xfId="3235"/>
    <cellStyle name="60% - Акцент6 2_МФ тепловой баланс 2015 дубль 3" xfId="3236"/>
    <cellStyle name="60% — акцент6 20" xfId="3237"/>
    <cellStyle name="60% — акцент6 21" xfId="3238"/>
    <cellStyle name="60% — акцент6 22" xfId="3212"/>
    <cellStyle name="60% — акцент6 23" xfId="11371"/>
    <cellStyle name="60% — акцент6 24" xfId="11522"/>
    <cellStyle name="60% — акцент6 25" xfId="11470"/>
    <cellStyle name="60% — акцент6 26" xfId="12001"/>
    <cellStyle name="60% — акцент6 27" xfId="11790"/>
    <cellStyle name="60% — акцент6 28" xfId="11947"/>
    <cellStyle name="60% — акцент6 29" xfId="11332"/>
    <cellStyle name="60% - Акцент6 3" xfId="387"/>
    <cellStyle name="60% — акцент6 3" xfId="3240"/>
    <cellStyle name="60% - Акцент6 3 10" xfId="388"/>
    <cellStyle name="60% - Акцент6 3 10 2" xfId="3241"/>
    <cellStyle name="60% - Акцент6 3 11" xfId="3242"/>
    <cellStyle name="60% - Акцент6 3 11 2" xfId="7794"/>
    <cellStyle name="60% - Акцент6 3 12" xfId="5839"/>
    <cellStyle name="60% - Акцент6 3 12 2" xfId="10921"/>
    <cellStyle name="60% - Акцент6 3 13" xfId="5891"/>
    <cellStyle name="60% - Акцент6 3 14" xfId="5946"/>
    <cellStyle name="60% - Акцент6 3 15" xfId="6196"/>
    <cellStyle name="60% - Акцент6 3 16" xfId="3239"/>
    <cellStyle name="60% - Акцент6 3 17" xfId="11377"/>
    <cellStyle name="60% - Акцент6 3 18" xfId="11516"/>
    <cellStyle name="60% - Акцент6 3 19" xfId="11479"/>
    <cellStyle name="60% - Акцент6 3 2" xfId="389"/>
    <cellStyle name="60% - Акцент6 3 2 2" xfId="7795"/>
    <cellStyle name="60% - Акцент6 3 2 3" xfId="10922"/>
    <cellStyle name="60% - Акцент6 3 2 4" xfId="3243"/>
    <cellStyle name="60% - Акцент6 3 20" xfId="11883"/>
    <cellStyle name="60% - Акцент6 3 21" xfId="11280"/>
    <cellStyle name="60% - Акцент6 3 22" xfId="11917"/>
    <cellStyle name="60% - Акцент6 3 23" xfId="11474"/>
    <cellStyle name="60% - Акцент6 3 3" xfId="390"/>
    <cellStyle name="60% - Акцент6 3 3 2" xfId="7796"/>
    <cellStyle name="60% - Акцент6 3 3 2 2" xfId="7797"/>
    <cellStyle name="60% - Акцент6 3 3 3" xfId="3244"/>
    <cellStyle name="60% - Акцент6 3 4" xfId="391"/>
    <cellStyle name="60% - Акцент6 3 4 2" xfId="3245"/>
    <cellStyle name="60% - Акцент6 3 5" xfId="392"/>
    <cellStyle name="60% - Акцент6 3 5 2" xfId="3246"/>
    <cellStyle name="60% - Акцент6 3 6" xfId="393"/>
    <cellStyle name="60% - Акцент6 3 6 2" xfId="3247"/>
    <cellStyle name="60% - Акцент6 3 7" xfId="394"/>
    <cellStyle name="60% - Акцент6 3 7 2" xfId="3248"/>
    <cellStyle name="60% - Акцент6 3 8" xfId="395"/>
    <cellStyle name="60% - Акцент6 3 8 2" xfId="3249"/>
    <cellStyle name="60% - Акцент6 3 9" xfId="396"/>
    <cellStyle name="60% - Акцент6 3 9 2" xfId="3250"/>
    <cellStyle name="60% - Акцент6 3_МФ тепловой баланс 2015 дубль 3" xfId="3251"/>
    <cellStyle name="60% - Акцент6 4" xfId="3252"/>
    <cellStyle name="60% — акцент6 4" xfId="3253"/>
    <cellStyle name="60% - Акцент6 4 2" xfId="3254"/>
    <cellStyle name="60% - Акцент6 4 3" xfId="6197"/>
    <cellStyle name="60% - Акцент6 4 3 2" xfId="7798"/>
    <cellStyle name="60% - Акцент6 4 3 3" xfId="7799"/>
    <cellStyle name="60% - Акцент6 4_МФ тепловой баланс 2015 дубль 3" xfId="3255"/>
    <cellStyle name="60% - Акцент6 5" xfId="3256"/>
    <cellStyle name="60% — акцент6 5" xfId="3257"/>
    <cellStyle name="60% - Акцент6 5 2" xfId="3258"/>
    <cellStyle name="60% - Акцент6 5 3" xfId="6198"/>
    <cellStyle name="60% - Акцент6 5 3 2" xfId="7800"/>
    <cellStyle name="60% - Акцент6 5 3 3" xfId="7801"/>
    <cellStyle name="60% - Акцент6 5_МФ тепловой баланс 2015 дубль 3" xfId="3259"/>
    <cellStyle name="60% - Акцент6 6" xfId="3260"/>
    <cellStyle name="60% — акцент6 6" xfId="3261"/>
    <cellStyle name="60% - Акцент6 6 2" xfId="3262"/>
    <cellStyle name="60% - Акцент6 6 3" xfId="6199"/>
    <cellStyle name="60% - Акцент6 6 3 2" xfId="7802"/>
    <cellStyle name="60% - Акцент6 6 3 3" xfId="7803"/>
    <cellStyle name="60% - Акцент6 6_МФ тепловой баланс 2015 дубль 3" xfId="3263"/>
    <cellStyle name="60% - Акцент6 7" xfId="3264"/>
    <cellStyle name="60% — акцент6 7" xfId="3265"/>
    <cellStyle name="60% - Акцент6 7 2" xfId="3266"/>
    <cellStyle name="60% - Акцент6 7 3" xfId="6200"/>
    <cellStyle name="60% - Акцент6 7 3 2" xfId="7804"/>
    <cellStyle name="60% - Акцент6 7 3 3" xfId="7805"/>
    <cellStyle name="60% - Акцент6 7_МФ тепловой баланс 2015 дубль 3" xfId="3267"/>
    <cellStyle name="60% - Акцент6 8" xfId="3268"/>
    <cellStyle name="60% — акцент6 8" xfId="3269"/>
    <cellStyle name="60% - Акцент6 8 2" xfId="3270"/>
    <cellStyle name="60% - Акцент6 8 3" xfId="7806"/>
    <cellStyle name="60% - Акцент6 8 4" xfId="7807"/>
    <cellStyle name="60% - Акцент6 9" xfId="3271"/>
    <cellStyle name="60% — акцент6 9" xfId="3272"/>
    <cellStyle name="60% - Акцент6 9 2" xfId="3273"/>
    <cellStyle name="60% - Акцент6 9 3" xfId="7808"/>
    <cellStyle name="8pt" xfId="7809"/>
    <cellStyle name="Aaia?iue [0]_vaqduGfTSN7qyUJNWHRlcWo3H" xfId="7810"/>
    <cellStyle name="Aaia?iue_vaqduGfTSN7qyUJNWHRlcWo3H" xfId="7811"/>
    <cellStyle name="Äåíåæíûé [0]_vaqduGfTSN7qyUJNWHRlcWo3H" xfId="7812"/>
    <cellStyle name="Äåíåæíûé_vaqduGfTSN7qyUJNWHRlcWo3H" xfId="7813"/>
    <cellStyle name="Accent1" xfId="3274"/>
    <cellStyle name="Accent1 - 20%" xfId="7814"/>
    <cellStyle name="Accent1 - 20% 2" xfId="7815"/>
    <cellStyle name="Accent1 - 20% 3" xfId="7816"/>
    <cellStyle name="Accent1 - 20% 4" xfId="7817"/>
    <cellStyle name="Accent1 - 20% 5" xfId="7818"/>
    <cellStyle name="Accent1 - 20% 6" xfId="7819"/>
    <cellStyle name="Accent1 - 40%" xfId="7820"/>
    <cellStyle name="Accent1 - 40% 2" xfId="7821"/>
    <cellStyle name="Accent1 - 40% 3" xfId="7822"/>
    <cellStyle name="Accent1 - 40% 4" xfId="7823"/>
    <cellStyle name="Accent1 - 40% 5" xfId="7824"/>
    <cellStyle name="Accent1 - 40% 6" xfId="7825"/>
    <cellStyle name="Accent1 - 60%" xfId="7826"/>
    <cellStyle name="Accent1 - 60% 2" xfId="7827"/>
    <cellStyle name="Accent1 - 60% 3" xfId="7828"/>
    <cellStyle name="Accent1 - 60% 4" xfId="7829"/>
    <cellStyle name="Accent1 - 60% 5" xfId="7830"/>
    <cellStyle name="Accent1 - 60% 6" xfId="7831"/>
    <cellStyle name="Accent1 1" xfId="7832"/>
    <cellStyle name="Accent1 2" xfId="7833"/>
    <cellStyle name="Accent1 3" xfId="7834"/>
    <cellStyle name="Accent1 4" xfId="7835"/>
    <cellStyle name="Accent1_акции по годам 2009-2012" xfId="7836"/>
    <cellStyle name="Accent2" xfId="3275"/>
    <cellStyle name="Accent2 - 20%" xfId="7837"/>
    <cellStyle name="Accent2 - 20% 2" xfId="7838"/>
    <cellStyle name="Accent2 - 20% 3" xfId="7839"/>
    <cellStyle name="Accent2 - 20% 4" xfId="7840"/>
    <cellStyle name="Accent2 - 20% 5" xfId="7841"/>
    <cellStyle name="Accent2 - 20% 6" xfId="7842"/>
    <cellStyle name="Accent2 - 40%" xfId="7843"/>
    <cellStyle name="Accent2 - 40% 2" xfId="7844"/>
    <cellStyle name="Accent2 - 40% 3" xfId="7845"/>
    <cellStyle name="Accent2 - 40% 4" xfId="7846"/>
    <cellStyle name="Accent2 - 40% 5" xfId="7847"/>
    <cellStyle name="Accent2 - 40% 6" xfId="7848"/>
    <cellStyle name="Accent2 - 60%" xfId="7849"/>
    <cellStyle name="Accent2 - 60% 2" xfId="7850"/>
    <cellStyle name="Accent2 - 60% 3" xfId="7851"/>
    <cellStyle name="Accent2 - 60% 4" xfId="7852"/>
    <cellStyle name="Accent2 - 60% 5" xfId="7853"/>
    <cellStyle name="Accent2 - 60% 6" xfId="7854"/>
    <cellStyle name="Accent2 1" xfId="7855"/>
    <cellStyle name="Accent2 2" xfId="7856"/>
    <cellStyle name="Accent2 2 2" xfId="7857"/>
    <cellStyle name="Accent2 3" xfId="7858"/>
    <cellStyle name="Accent2 4" xfId="7859"/>
    <cellStyle name="Accent2_акции по годам 2009-2012" xfId="7860"/>
    <cellStyle name="Accent3" xfId="3276"/>
    <cellStyle name="Accent3 - 20%" xfId="7861"/>
    <cellStyle name="Accent3 - 20% 2" xfId="7862"/>
    <cellStyle name="Accent3 - 20% 3" xfId="7863"/>
    <cellStyle name="Accent3 - 20% 4" xfId="7864"/>
    <cellStyle name="Accent3 - 20% 5" xfId="7865"/>
    <cellStyle name="Accent3 - 20% 6" xfId="7866"/>
    <cellStyle name="Accent3 - 40%" xfId="7867"/>
    <cellStyle name="Accent3 - 40% 2" xfId="7868"/>
    <cellStyle name="Accent3 - 40% 3" xfId="7869"/>
    <cellStyle name="Accent3 - 40% 4" xfId="7870"/>
    <cellStyle name="Accent3 - 40% 5" xfId="7871"/>
    <cellStyle name="Accent3 - 40% 6" xfId="7872"/>
    <cellStyle name="Accent3 - 60%" xfId="7873"/>
    <cellStyle name="Accent3 - 60% 2" xfId="7874"/>
    <cellStyle name="Accent3 - 60% 3" xfId="7875"/>
    <cellStyle name="Accent3 - 60% 4" xfId="7876"/>
    <cellStyle name="Accent3 - 60% 5" xfId="7877"/>
    <cellStyle name="Accent3 - 60% 6" xfId="7878"/>
    <cellStyle name="Accent3 1" xfId="7879"/>
    <cellStyle name="Accent3 2" xfId="7880"/>
    <cellStyle name="Accent3 3" xfId="7881"/>
    <cellStyle name="Accent3 4" xfId="7882"/>
    <cellStyle name="Accent3_7-р" xfId="7883"/>
    <cellStyle name="Accent4" xfId="3277"/>
    <cellStyle name="Accent4 - 20%" xfId="7884"/>
    <cellStyle name="Accent4 - 20% 2" xfId="7885"/>
    <cellStyle name="Accent4 - 20% 3" xfId="7886"/>
    <cellStyle name="Accent4 - 20% 4" xfId="7887"/>
    <cellStyle name="Accent4 - 20% 5" xfId="7888"/>
    <cellStyle name="Accent4 - 20% 6" xfId="7889"/>
    <cellStyle name="Accent4 - 40%" xfId="7890"/>
    <cellStyle name="Accent4 - 40% 2" xfId="7891"/>
    <cellStyle name="Accent4 - 40% 3" xfId="7892"/>
    <cellStyle name="Accent4 - 40% 4" xfId="7893"/>
    <cellStyle name="Accent4 - 40% 5" xfId="7894"/>
    <cellStyle name="Accent4 - 40% 6" xfId="7895"/>
    <cellStyle name="Accent4 - 60%" xfId="7896"/>
    <cellStyle name="Accent4 - 60% 2" xfId="7897"/>
    <cellStyle name="Accent4 - 60% 3" xfId="7898"/>
    <cellStyle name="Accent4 - 60% 4" xfId="7899"/>
    <cellStyle name="Accent4 - 60% 5" xfId="7900"/>
    <cellStyle name="Accent4 - 60% 6" xfId="7901"/>
    <cellStyle name="Accent4 1" xfId="7902"/>
    <cellStyle name="Accent4 2" xfId="7903"/>
    <cellStyle name="Accent4 3" xfId="7904"/>
    <cellStyle name="Accent4 4" xfId="7905"/>
    <cellStyle name="Accent4_7-р" xfId="7906"/>
    <cellStyle name="Accent5" xfId="3278"/>
    <cellStyle name="Accent5 - 20%" xfId="7907"/>
    <cellStyle name="Accent5 - 20% 2" xfId="7908"/>
    <cellStyle name="Accent5 - 20% 3" xfId="7909"/>
    <cellStyle name="Accent5 - 20% 4" xfId="7910"/>
    <cellStyle name="Accent5 - 20% 5" xfId="7911"/>
    <cellStyle name="Accent5 - 20% 6" xfId="7912"/>
    <cellStyle name="Accent5 - 40%" xfId="7913"/>
    <cellStyle name="Accent5 - 60%" xfId="7914"/>
    <cellStyle name="Accent5 - 60% 2" xfId="7915"/>
    <cellStyle name="Accent5 - 60% 3" xfId="7916"/>
    <cellStyle name="Accent5 - 60% 4" xfId="7917"/>
    <cellStyle name="Accent5 - 60% 5" xfId="7918"/>
    <cellStyle name="Accent5 - 60% 6" xfId="7919"/>
    <cellStyle name="Accent5 1" xfId="7920"/>
    <cellStyle name="Accent5 2" xfId="7921"/>
    <cellStyle name="Accent5 3" xfId="7922"/>
    <cellStyle name="Accent5 4" xfId="7923"/>
    <cellStyle name="Accent5_7-р" xfId="7924"/>
    <cellStyle name="Accent6" xfId="3279"/>
    <cellStyle name="Accent6 - 20%" xfId="7925"/>
    <cellStyle name="Accent6 - 40%" xfId="7926"/>
    <cellStyle name="Accent6 - 40% 2" xfId="7927"/>
    <cellStyle name="Accent6 - 40% 3" xfId="7928"/>
    <cellStyle name="Accent6 - 40% 4" xfId="7929"/>
    <cellStyle name="Accent6 - 40% 5" xfId="7930"/>
    <cellStyle name="Accent6 - 40% 6" xfId="7931"/>
    <cellStyle name="Accent6 - 60%" xfId="7932"/>
    <cellStyle name="Accent6 - 60% 2" xfId="7933"/>
    <cellStyle name="Accent6 - 60% 3" xfId="7934"/>
    <cellStyle name="Accent6 - 60% 4" xfId="7935"/>
    <cellStyle name="Accent6 - 60% 5" xfId="7936"/>
    <cellStyle name="Accent6 - 60% 6" xfId="7937"/>
    <cellStyle name="Accent6 1" xfId="7938"/>
    <cellStyle name="Accent6 2" xfId="7939"/>
    <cellStyle name="Accent6 3" xfId="7940"/>
    <cellStyle name="Accent6 4" xfId="7941"/>
    <cellStyle name="Accent6_7-р" xfId="7942"/>
    <cellStyle name="acct" xfId="7943"/>
    <cellStyle name="Ăčďĺđńńűëęŕ" xfId="3280"/>
    <cellStyle name="Action" xfId="3281"/>
    <cellStyle name="AeE­ [0]_?A°??µAoC?" xfId="7944"/>
    <cellStyle name="AeE­_?A°??µAoC?" xfId="7945"/>
    <cellStyle name="AFE" xfId="3282"/>
    <cellStyle name="Áĺççŕůčňíűé" xfId="3283"/>
    <cellStyle name="Äĺíĺćíűé [0]_(ňŕá 3č)" xfId="3284"/>
    <cellStyle name="Äĺíĺćíűé_(ňŕá 3č)" xfId="3285"/>
    <cellStyle name="Annotations Cell - PerformancePoint" xfId="7946"/>
    <cellStyle name="Arial 10" xfId="7947"/>
    <cellStyle name="Arial 12" xfId="7948"/>
    <cellStyle name="Arial007000001514155735" xfId="7949"/>
    <cellStyle name="Arial007000001514155735 2" xfId="7950"/>
    <cellStyle name="Arial0070000015536870911" xfId="7951"/>
    <cellStyle name="Arial0070000015536870911 2" xfId="7952"/>
    <cellStyle name="Arial007000001565535" xfId="7953"/>
    <cellStyle name="Arial007000001565535 2" xfId="7954"/>
    <cellStyle name="Arial0110010000536870911" xfId="7955"/>
    <cellStyle name="Arial01101000015536870911" xfId="7956"/>
    <cellStyle name="Arial017010000536870911" xfId="7957"/>
    <cellStyle name="Arial018000000536870911" xfId="7958"/>
    <cellStyle name="Arial10170100015536870911" xfId="7959"/>
    <cellStyle name="Arial10170100015536870911 2" xfId="7960"/>
    <cellStyle name="Arial107000000536870911" xfId="7961"/>
    <cellStyle name="Arial107000001514155735" xfId="7962"/>
    <cellStyle name="Arial107000001514155735 2" xfId="7963"/>
    <cellStyle name="Arial107000001514155735FMT" xfId="7964"/>
    <cellStyle name="Arial107000001514155735FMT 2" xfId="7965"/>
    <cellStyle name="Arial1070000015536870911" xfId="7966"/>
    <cellStyle name="Arial1070000015536870911 2" xfId="7967"/>
    <cellStyle name="Arial1070000015536870911FMT" xfId="7968"/>
    <cellStyle name="Arial1070000015536870911FMT 2" xfId="7969"/>
    <cellStyle name="Arial107000001565535" xfId="7970"/>
    <cellStyle name="Arial107000001565535 2" xfId="7971"/>
    <cellStyle name="Arial107000001565535FMT" xfId="7972"/>
    <cellStyle name="Arial107000001565535FMT 2" xfId="7973"/>
    <cellStyle name="Arial117100000536870911" xfId="7974"/>
    <cellStyle name="Arial118000000536870911" xfId="7975"/>
    <cellStyle name="Arial2110100000536870911" xfId="7976"/>
    <cellStyle name="Arial21101000015536870911" xfId="7977"/>
    <cellStyle name="Arial2170000015536870911" xfId="7978"/>
    <cellStyle name="Arial2170000015536870911 2" xfId="7979"/>
    <cellStyle name="Arial2170000015536870911FMT" xfId="7980"/>
    <cellStyle name="Arial2170000015536870911FMT 2" xfId="7981"/>
    <cellStyle name="Bad" xfId="3286"/>
    <cellStyle name="Bad 1" xfId="7982"/>
    <cellStyle name="Bad 2" xfId="7983"/>
    <cellStyle name="Bad 3" xfId="7984"/>
    <cellStyle name="Bad 4" xfId="7985"/>
    <cellStyle name="BLACK" xfId="7986"/>
    <cellStyle name="Blue" xfId="3287"/>
    <cellStyle name="Body" xfId="7987"/>
    <cellStyle name="British Pound" xfId="7988"/>
    <cellStyle name="C?AO_?A°??µAoC?" xfId="7989"/>
    <cellStyle name="Calc Currency (0)" xfId="7990"/>
    <cellStyle name="Calc Currency (2)" xfId="7991"/>
    <cellStyle name="Calc Percent (0)" xfId="7992"/>
    <cellStyle name="Calc Percent (1)" xfId="7993"/>
    <cellStyle name="Calc Percent (2)" xfId="7994"/>
    <cellStyle name="Calc Units (0)" xfId="7995"/>
    <cellStyle name="Calc Units (1)" xfId="7996"/>
    <cellStyle name="Calc Units (2)" xfId="7997"/>
    <cellStyle name="Calculation" xfId="3288"/>
    <cellStyle name="Calculation 1" xfId="7998"/>
    <cellStyle name="Calculation 2" xfId="7999"/>
    <cellStyle name="Calculation 3" xfId="8000"/>
    <cellStyle name="Calculation 4" xfId="8001"/>
    <cellStyle name="Case" xfId="8002"/>
    <cellStyle name="Cells" xfId="3289"/>
    <cellStyle name="Cells 2" xfId="3290"/>
    <cellStyle name="Cells 2 2" xfId="3291"/>
    <cellStyle name="Cells 3" xfId="3292"/>
    <cellStyle name="Center Across" xfId="8003"/>
    <cellStyle name="Check" xfId="8004"/>
    <cellStyle name="Check Cell" xfId="3293"/>
    <cellStyle name="Check Cell 1" xfId="8005"/>
    <cellStyle name="Check Cell 2" xfId="8006"/>
    <cellStyle name="Check Cell 3" xfId="8007"/>
    <cellStyle name="Check Cell 4" xfId="8008"/>
    <cellStyle name="Chek" xfId="3294"/>
    <cellStyle name="Column Heading" xfId="8009"/>
    <cellStyle name="Comma [0]_0_Cash" xfId="3295"/>
    <cellStyle name="Comma [00]" xfId="8010"/>
    <cellStyle name="Comma [1]" xfId="8011"/>
    <cellStyle name="Comma 0" xfId="3296"/>
    <cellStyle name="Comma 0*" xfId="3297"/>
    <cellStyle name="Comma 2" xfId="3298"/>
    <cellStyle name="Comma 2 2" xfId="8012"/>
    <cellStyle name="Comma 3" xfId="8013"/>
    <cellStyle name="Comma 3*" xfId="3299"/>
    <cellStyle name="Comma_0_Cash" xfId="3300"/>
    <cellStyle name="Comma0" xfId="3301"/>
    <cellStyle name="Çŕůčňíűé" xfId="3302"/>
    <cellStyle name="Currency [0]" xfId="3303"/>
    <cellStyle name="Currency [0] 2" xfId="3304"/>
    <cellStyle name="Currency [0] 2 10" xfId="6201"/>
    <cellStyle name="Currency [0] 2 11" xfId="6202"/>
    <cellStyle name="Currency [0] 2 2" xfId="3305"/>
    <cellStyle name="Currency [0] 2 2 2" xfId="6203"/>
    <cellStyle name="Currency [0] 2 2 3" xfId="6204"/>
    <cellStyle name="Currency [0] 2 2 4" xfId="6205"/>
    <cellStyle name="Currency [0] 2 3" xfId="3306"/>
    <cellStyle name="Currency [0] 2 3 2" xfId="6206"/>
    <cellStyle name="Currency [0] 2 3 3" xfId="6207"/>
    <cellStyle name="Currency [0] 2 3 4" xfId="6208"/>
    <cellStyle name="Currency [0] 2 4" xfId="3307"/>
    <cellStyle name="Currency [0] 2 4 2" xfId="6209"/>
    <cellStyle name="Currency [0] 2 4 3" xfId="6210"/>
    <cellStyle name="Currency [0] 2 4 4" xfId="6211"/>
    <cellStyle name="Currency [0] 2 5" xfId="3308"/>
    <cellStyle name="Currency [0] 2 5 2" xfId="6212"/>
    <cellStyle name="Currency [0] 2 5 3" xfId="6213"/>
    <cellStyle name="Currency [0] 2 5 4" xfId="6214"/>
    <cellStyle name="Currency [0] 2 6" xfId="3309"/>
    <cellStyle name="Currency [0] 2 6 2" xfId="6215"/>
    <cellStyle name="Currency [0] 2 6 3" xfId="6216"/>
    <cellStyle name="Currency [0] 2 6 4" xfId="6217"/>
    <cellStyle name="Currency [0] 2 7" xfId="3310"/>
    <cellStyle name="Currency [0] 2 7 2" xfId="6218"/>
    <cellStyle name="Currency [0] 2 7 3" xfId="6219"/>
    <cellStyle name="Currency [0] 2 7 4" xfId="6220"/>
    <cellStyle name="Currency [0] 2 8" xfId="3311"/>
    <cellStyle name="Currency [0] 2 8 2" xfId="6221"/>
    <cellStyle name="Currency [0] 2 8 3" xfId="6222"/>
    <cellStyle name="Currency [0] 2 8 4" xfId="6223"/>
    <cellStyle name="Currency [0] 2 9" xfId="3312"/>
    <cellStyle name="Currency [0] 3" xfId="3313"/>
    <cellStyle name="Currency [0] 3 10" xfId="6224"/>
    <cellStyle name="Currency [0] 3 11" xfId="6225"/>
    <cellStyle name="Currency [0] 3 2" xfId="3314"/>
    <cellStyle name="Currency [0] 3 2 2" xfId="6226"/>
    <cellStyle name="Currency [0] 3 2 3" xfId="6227"/>
    <cellStyle name="Currency [0] 3 2 4" xfId="6228"/>
    <cellStyle name="Currency [0] 3 3" xfId="3315"/>
    <cellStyle name="Currency [0] 3 3 2" xfId="6229"/>
    <cellStyle name="Currency [0] 3 3 3" xfId="6230"/>
    <cellStyle name="Currency [0] 3 3 4" xfId="6231"/>
    <cellStyle name="Currency [0] 3 4" xfId="3316"/>
    <cellStyle name="Currency [0] 3 4 2" xfId="6232"/>
    <cellStyle name="Currency [0] 3 4 3" xfId="6233"/>
    <cellStyle name="Currency [0] 3 4 4" xfId="6234"/>
    <cellStyle name="Currency [0] 3 5" xfId="3317"/>
    <cellStyle name="Currency [0] 3 5 2" xfId="6235"/>
    <cellStyle name="Currency [0] 3 5 3" xfId="6236"/>
    <cellStyle name="Currency [0] 3 5 4" xfId="6237"/>
    <cellStyle name="Currency [0] 3 6" xfId="3318"/>
    <cellStyle name="Currency [0] 3 6 2" xfId="6238"/>
    <cellStyle name="Currency [0] 3 6 3" xfId="6239"/>
    <cellStyle name="Currency [0] 3 6 4" xfId="6240"/>
    <cellStyle name="Currency [0] 3 7" xfId="3319"/>
    <cellStyle name="Currency [0] 3 7 2" xfId="6241"/>
    <cellStyle name="Currency [0] 3 7 3" xfId="6242"/>
    <cellStyle name="Currency [0] 3 7 4" xfId="6243"/>
    <cellStyle name="Currency [0] 3 8" xfId="3320"/>
    <cellStyle name="Currency [0] 3 8 2" xfId="6244"/>
    <cellStyle name="Currency [0] 3 8 3" xfId="6245"/>
    <cellStyle name="Currency [0] 3 8 4" xfId="6246"/>
    <cellStyle name="Currency [0] 3 9" xfId="3321"/>
    <cellStyle name="Currency [0] 4" xfId="3322"/>
    <cellStyle name="Currency [0] 4 10" xfId="6247"/>
    <cellStyle name="Currency [0] 4 11" xfId="6248"/>
    <cellStyle name="Currency [0] 4 2" xfId="3323"/>
    <cellStyle name="Currency [0] 4 2 2" xfId="6249"/>
    <cellStyle name="Currency [0] 4 2 3" xfId="6250"/>
    <cellStyle name="Currency [0] 4 2 4" xfId="6251"/>
    <cellStyle name="Currency [0] 4 3" xfId="3324"/>
    <cellStyle name="Currency [0] 4 3 2" xfId="6252"/>
    <cellStyle name="Currency [0] 4 3 3" xfId="6253"/>
    <cellStyle name="Currency [0] 4 3 4" xfId="6254"/>
    <cellStyle name="Currency [0] 4 4" xfId="3325"/>
    <cellStyle name="Currency [0] 4 4 2" xfId="6255"/>
    <cellStyle name="Currency [0] 4 4 3" xfId="6256"/>
    <cellStyle name="Currency [0] 4 4 4" xfId="6257"/>
    <cellStyle name="Currency [0] 4 5" xfId="3326"/>
    <cellStyle name="Currency [0] 4 5 2" xfId="6258"/>
    <cellStyle name="Currency [0] 4 5 3" xfId="6259"/>
    <cellStyle name="Currency [0] 4 5 4" xfId="6260"/>
    <cellStyle name="Currency [0] 4 6" xfId="3327"/>
    <cellStyle name="Currency [0] 4 6 2" xfId="6261"/>
    <cellStyle name="Currency [0] 4 6 3" xfId="6262"/>
    <cellStyle name="Currency [0] 4 6 4" xfId="6263"/>
    <cellStyle name="Currency [0] 4 7" xfId="3328"/>
    <cellStyle name="Currency [0] 4 7 2" xfId="6264"/>
    <cellStyle name="Currency [0] 4 7 3" xfId="6265"/>
    <cellStyle name="Currency [0] 4 7 4" xfId="6266"/>
    <cellStyle name="Currency [0] 4 8" xfId="3329"/>
    <cellStyle name="Currency [0] 4 8 2" xfId="6267"/>
    <cellStyle name="Currency [0] 4 8 3" xfId="6268"/>
    <cellStyle name="Currency [0] 4 8 4" xfId="6269"/>
    <cellStyle name="Currency [0] 4 9" xfId="3330"/>
    <cellStyle name="Currency [0] 5" xfId="3331"/>
    <cellStyle name="Currency [0] 5 10" xfId="6270"/>
    <cellStyle name="Currency [0] 5 11" xfId="6271"/>
    <cellStyle name="Currency [0] 5 2" xfId="3332"/>
    <cellStyle name="Currency [0] 5 2 2" xfId="6272"/>
    <cellStyle name="Currency [0] 5 2 3" xfId="6273"/>
    <cellStyle name="Currency [0] 5 2 4" xfId="6274"/>
    <cellStyle name="Currency [0] 5 3" xfId="3333"/>
    <cellStyle name="Currency [0] 5 3 2" xfId="6275"/>
    <cellStyle name="Currency [0] 5 3 3" xfId="6276"/>
    <cellStyle name="Currency [0] 5 3 4" xfId="6277"/>
    <cellStyle name="Currency [0] 5 4" xfId="3334"/>
    <cellStyle name="Currency [0] 5 4 2" xfId="6278"/>
    <cellStyle name="Currency [0] 5 4 3" xfId="6279"/>
    <cellStyle name="Currency [0] 5 4 4" xfId="6280"/>
    <cellStyle name="Currency [0] 5 5" xfId="3335"/>
    <cellStyle name="Currency [0] 5 5 2" xfId="6281"/>
    <cellStyle name="Currency [0] 5 5 3" xfId="6282"/>
    <cellStyle name="Currency [0] 5 5 4" xfId="6283"/>
    <cellStyle name="Currency [0] 5 6" xfId="3336"/>
    <cellStyle name="Currency [0] 5 6 2" xfId="6284"/>
    <cellStyle name="Currency [0] 5 6 3" xfId="6285"/>
    <cellStyle name="Currency [0] 5 6 4" xfId="6286"/>
    <cellStyle name="Currency [0] 5 7" xfId="3337"/>
    <cellStyle name="Currency [0] 5 7 2" xfId="6287"/>
    <cellStyle name="Currency [0] 5 7 3" xfId="6288"/>
    <cellStyle name="Currency [0] 5 7 4" xfId="6289"/>
    <cellStyle name="Currency [0] 5 8" xfId="3338"/>
    <cellStyle name="Currency [0] 5 8 2" xfId="6290"/>
    <cellStyle name="Currency [0] 5 8 3" xfId="6291"/>
    <cellStyle name="Currency [0] 5 8 4" xfId="6292"/>
    <cellStyle name="Currency [0] 5 9" xfId="3339"/>
    <cellStyle name="Currency [0] 6" xfId="3340"/>
    <cellStyle name="Currency [0] 6 2" xfId="3341"/>
    <cellStyle name="Currency [0] 6 3" xfId="3342"/>
    <cellStyle name="Currency [0] 6 4" xfId="6293"/>
    <cellStyle name="Currency [0] 7" xfId="3343"/>
    <cellStyle name="Currency [0] 7 2" xfId="3344"/>
    <cellStyle name="Currency [0] 7 3" xfId="3345"/>
    <cellStyle name="Currency [0] 7 4" xfId="6294"/>
    <cellStyle name="Currency [0] 8" xfId="3346"/>
    <cellStyle name="Currency [0] 8 2" xfId="3347"/>
    <cellStyle name="Currency [0] 8 3" xfId="3348"/>
    <cellStyle name="Currency [0] 8 4" xfId="6295"/>
    <cellStyle name="Currency [0] 9" xfId="8014"/>
    <cellStyle name="Currency [0]_Приложения ЛФ корр" xfId="3349"/>
    <cellStyle name="Currency [00]" xfId="8015"/>
    <cellStyle name="Currency [1]" xfId="8016"/>
    <cellStyle name="Currency 0" xfId="3350"/>
    <cellStyle name="Currency 2" xfId="3351"/>
    <cellStyle name="Currency_0_Cash" xfId="3352"/>
    <cellStyle name="Currency0" xfId="3353"/>
    <cellStyle name="currency1" xfId="3354"/>
    <cellStyle name="Currency2" xfId="3355"/>
    <cellStyle name="currency3" xfId="3356"/>
    <cellStyle name="currency4" xfId="3357"/>
    <cellStyle name="Đ_x0010_" xfId="5866"/>
    <cellStyle name="Data Cell - PerformancePoint" xfId="8017"/>
    <cellStyle name="Data Entry Cell - PerformancePoint" xfId="8018"/>
    <cellStyle name="Date" xfId="3358"/>
    <cellStyle name="Date 10" xfId="8019"/>
    <cellStyle name="date 11" xfId="10923"/>
    <cellStyle name="date 12" xfId="10924"/>
    <cellStyle name="date 13" xfId="10925"/>
    <cellStyle name="date 2" xfId="5880"/>
    <cellStyle name="Date 2 2" xfId="8020"/>
    <cellStyle name="Date 3" xfId="8021"/>
    <cellStyle name="Date 4" xfId="8022"/>
    <cellStyle name="Date 5" xfId="8023"/>
    <cellStyle name="Date 6" xfId="8024"/>
    <cellStyle name="Date 7" xfId="8025"/>
    <cellStyle name="Date 8" xfId="8026"/>
    <cellStyle name="Date 9" xfId="8027"/>
    <cellStyle name="Date Aligned" xfId="3359"/>
    <cellStyle name="Date Short" xfId="8028"/>
    <cellStyle name="Date_LRP Model (13.05.02)" xfId="8029"/>
    <cellStyle name="Dates" xfId="3360"/>
    <cellStyle name="DblClick" xfId="3361"/>
    <cellStyle name="DblClick 2" xfId="3362"/>
    <cellStyle name="Dec_0" xfId="8030"/>
    <cellStyle name="Default" xfId="8031"/>
    <cellStyle name="Dezimal [0]_NEGS" xfId="3363"/>
    <cellStyle name="Dezimal_NEGS" xfId="3364"/>
    <cellStyle name="Dollars" xfId="8032"/>
    <cellStyle name="Dotted Line" xfId="3365"/>
    <cellStyle name="Double Accounting" xfId="8033"/>
    <cellStyle name="E&amp;Y House" xfId="3366"/>
    <cellStyle name="E-mail" xfId="3367"/>
    <cellStyle name="E-mail 2" xfId="3368"/>
    <cellStyle name="E-mail 2 2" xfId="8034"/>
    <cellStyle name="E-mail 3" xfId="8035"/>
    <cellStyle name="E-mail 3 2" xfId="8036"/>
    <cellStyle name="E-mail 4" xfId="8037"/>
    <cellStyle name="E-mail 5" xfId="10926"/>
    <cellStyle name="E-mail_46EP.2011(v2.0)" xfId="3369"/>
    <cellStyle name="Emphasis 1" xfId="8038"/>
    <cellStyle name="Emphasis 1 2" xfId="8039"/>
    <cellStyle name="Emphasis 1 3" xfId="8040"/>
    <cellStyle name="Emphasis 1 4" xfId="8041"/>
    <cellStyle name="Emphasis 1 5" xfId="8042"/>
    <cellStyle name="Emphasis 1 6" xfId="8043"/>
    <cellStyle name="Emphasis 2" xfId="8044"/>
    <cellStyle name="Emphasis 2 2" xfId="8045"/>
    <cellStyle name="Emphasis 2 3" xfId="8046"/>
    <cellStyle name="Emphasis 2 4" xfId="8047"/>
    <cellStyle name="Emphasis 2 5" xfId="8048"/>
    <cellStyle name="Emphasis 2 6" xfId="8049"/>
    <cellStyle name="Emphasis 3" xfId="8050"/>
    <cellStyle name="Enter Currency (0)" xfId="8051"/>
    <cellStyle name="Enter Currency (2)" xfId="8052"/>
    <cellStyle name="Enter Units (0)" xfId="8053"/>
    <cellStyle name="Enter Units (1)" xfId="8054"/>
    <cellStyle name="Enter Units (2)" xfId="8055"/>
    <cellStyle name="Euro" xfId="3370"/>
    <cellStyle name="Euro 2" xfId="3371"/>
    <cellStyle name="Euro 2 2" xfId="10927"/>
    <cellStyle name="Euro 3" xfId="3372"/>
    <cellStyle name="Euro 3 2" xfId="10928"/>
    <cellStyle name="Euro 4" xfId="3373"/>
    <cellStyle name="Euro 4 2" xfId="10929"/>
    <cellStyle name="Euro 5" xfId="5881"/>
    <cellStyle name="Euro 5 2" xfId="8056"/>
    <cellStyle name="Euro 5 3" xfId="8057"/>
    <cellStyle name="Euro 6" xfId="8058"/>
    <cellStyle name="Euro 7" xfId="8059"/>
    <cellStyle name="ew" xfId="3374"/>
    <cellStyle name="ew 2" xfId="8060"/>
    <cellStyle name="Excel Built-in Normal" xfId="3375"/>
    <cellStyle name="Excel Built-in Normal 1" xfId="3376"/>
    <cellStyle name="Excel Built-in Normal 2" xfId="3377"/>
    <cellStyle name="Excel Built-in Normal 2 2" xfId="10930"/>
    <cellStyle name="Excel Built-in Normal 2 3" xfId="10931"/>
    <cellStyle name="Excel Built-in Normal 2 4" xfId="6296"/>
    <cellStyle name="Excel Built-in Normal 3" xfId="8061"/>
    <cellStyle name="Excel Built-in Normal 4" xfId="8062"/>
    <cellStyle name="Explanatory Text" xfId="3378"/>
    <cellStyle name="Explanatory Text 1" xfId="8063"/>
    <cellStyle name="Explanatory Text 2" xfId="8064"/>
    <cellStyle name="Explanatory Text 3" xfId="8065"/>
    <cellStyle name="Ezres [0]_Document" xfId="8066"/>
    <cellStyle name="Ezres_Document" xfId="8067"/>
    <cellStyle name="F2" xfId="3379"/>
    <cellStyle name="F3" xfId="3380"/>
    <cellStyle name="F4" xfId="3381"/>
    <cellStyle name="F5" xfId="3382"/>
    <cellStyle name="F6" xfId="3383"/>
    <cellStyle name="F7" xfId="3384"/>
    <cellStyle name="F8" xfId="3385"/>
    <cellStyle name="Fixed" xfId="3386"/>
    <cellStyle name="fo]_x000d__x000a_UserName=Murat Zelef_x000d__x000a_UserCompany=Bumerang_x000d__x000a__x000d__x000a_[File Paths]_x000d__x000a_WorkingDirectory=C:\EQUIS\DLWIN_x000d__x000a_DownLoader=C" xfId="3387"/>
    <cellStyle name="Followed Hyperlink" xfId="3388"/>
    <cellStyle name="footer" xfId="8068"/>
    <cellStyle name="Footnote" xfId="3389"/>
    <cellStyle name="Formuls" xfId="3390"/>
    <cellStyle name="Formuls 2" xfId="3391"/>
    <cellStyle name="Good" xfId="3392"/>
    <cellStyle name="Good 1" xfId="8069"/>
    <cellStyle name="Good 2" xfId="8070"/>
    <cellStyle name="Good 2 2" xfId="8071"/>
    <cellStyle name="Good 3" xfId="8072"/>
    <cellStyle name="Good 3 2" xfId="8073"/>
    <cellStyle name="Good 4" xfId="8074"/>
    <cellStyle name="Good 5" xfId="8075"/>
    <cellStyle name="Good_7-р_Из_Системы" xfId="8076"/>
    <cellStyle name="Green" xfId="8077"/>
    <cellStyle name="Green 2" xfId="8078"/>
    <cellStyle name="hard no" xfId="3393"/>
    <cellStyle name="Hard Percent" xfId="3394"/>
    <cellStyle name="hardno" xfId="3395"/>
    <cellStyle name="Head 1" xfId="3396"/>
    <cellStyle name="Header" xfId="3397"/>
    <cellStyle name="Header 3" xfId="3398"/>
    <cellStyle name="Header 3 2" xfId="3399"/>
    <cellStyle name="header1" xfId="3400"/>
    <cellStyle name="Header1 2" xfId="8079"/>
    <cellStyle name="header2" xfId="3401"/>
    <cellStyle name="Header2 2" xfId="8080"/>
    <cellStyle name="Heading" xfId="3402"/>
    <cellStyle name="Heading 1" xfId="3403"/>
    <cellStyle name="Heading 1 1" xfId="8081"/>
    <cellStyle name="Heading 1 2" xfId="3404"/>
    <cellStyle name="Heading 1 2 2" xfId="8082"/>
    <cellStyle name="Heading 1 2 3" xfId="6297"/>
    <cellStyle name="Heading 1 3" xfId="5840"/>
    <cellStyle name="Heading 1 3 2" xfId="8083"/>
    <cellStyle name="Heading 1 4" xfId="10932"/>
    <cellStyle name="Heading 2" xfId="3405"/>
    <cellStyle name="Heading 2 1" xfId="8084"/>
    <cellStyle name="Heading 2 2" xfId="3406"/>
    <cellStyle name="Heading 2 2 2" xfId="8085"/>
    <cellStyle name="Heading 2 2 3" xfId="6298"/>
    <cellStyle name="Heading 2 3" xfId="5841"/>
    <cellStyle name="Heading 2 3 2" xfId="8086"/>
    <cellStyle name="Heading 2 4" xfId="10933"/>
    <cellStyle name="Heading 3" xfId="3407"/>
    <cellStyle name="Heading 3 1" xfId="8087"/>
    <cellStyle name="Heading 3 2" xfId="8088"/>
    <cellStyle name="Heading 3 3" xfId="8089"/>
    <cellStyle name="Heading 4" xfId="3408"/>
    <cellStyle name="Heading 4 1" xfId="8090"/>
    <cellStyle name="Heading 4 2" xfId="8091"/>
    <cellStyle name="Heading 4 3" xfId="8092"/>
    <cellStyle name="heading_a2" xfId="8093"/>
    <cellStyle name="Heading2" xfId="3409"/>
    <cellStyle name="Heading2 2" xfId="3410"/>
    <cellStyle name="Heading2 2 2" xfId="8094"/>
    <cellStyle name="Heading2 3" xfId="8095"/>
    <cellStyle name="Heading2 3 2" xfId="8096"/>
    <cellStyle name="Heading2 4" xfId="8097"/>
    <cellStyle name="Heading2 5" xfId="10934"/>
    <cellStyle name="Heading2_46EP.2011(v2.0)" xfId="3411"/>
    <cellStyle name="HeadingS" xfId="8098"/>
    <cellStyle name="Headline I" xfId="3412"/>
    <cellStyle name="Headline II" xfId="3413"/>
    <cellStyle name="Headline III" xfId="3414"/>
    <cellStyle name="Hide" xfId="8099"/>
    <cellStyle name="Hyperlink" xfId="3415"/>
    <cellStyle name="Hyperlink1" xfId="8100"/>
    <cellStyle name="Hyperlink2" xfId="8101"/>
    <cellStyle name="Hyperlink3" xfId="8102"/>
    <cellStyle name="Iau?iue_130 nnd. are." xfId="3416"/>
    <cellStyle name="Îáű÷íűé__FES" xfId="3417"/>
    <cellStyle name="Îáû÷íûé_cogs" xfId="3418"/>
    <cellStyle name="Îňęđűâŕâřŕ˙ń˙ ăčďĺđńńűëęŕ" xfId="3419"/>
    <cellStyle name="Info" xfId="3420"/>
    <cellStyle name="Input" xfId="3421"/>
    <cellStyle name="Input 1" xfId="8103"/>
    <cellStyle name="Input 2" xfId="8104"/>
    <cellStyle name="Input 3" xfId="8105"/>
    <cellStyle name="Input 4" xfId="8106"/>
    <cellStyle name="InputCurrency" xfId="3422"/>
    <cellStyle name="InputCurrency2" xfId="3423"/>
    <cellStyle name="InputMultiple1" xfId="3424"/>
    <cellStyle name="InputPercent1" xfId="3425"/>
    <cellStyle name="Inputs" xfId="3426"/>
    <cellStyle name="Inputs (const)" xfId="3427"/>
    <cellStyle name="Inputs (const) 2" xfId="3428"/>
    <cellStyle name="Inputs (const) 2 2" xfId="8107"/>
    <cellStyle name="Inputs (const) 3" xfId="8108"/>
    <cellStyle name="Inputs (const) 3 2" xfId="8109"/>
    <cellStyle name="Inputs (const) 4" xfId="8110"/>
    <cellStyle name="Inputs (const) 5" xfId="10935"/>
    <cellStyle name="Inputs (const)_46EP.2011(v2.0)" xfId="3429"/>
    <cellStyle name="Inputs 10" xfId="8111"/>
    <cellStyle name="Inputs 11" xfId="8112"/>
    <cellStyle name="Inputs 12" xfId="8113"/>
    <cellStyle name="Inputs 13" xfId="8114"/>
    <cellStyle name="Inputs 14" xfId="8115"/>
    <cellStyle name="Inputs 15" xfId="8116"/>
    <cellStyle name="Inputs 16" xfId="8117"/>
    <cellStyle name="Inputs 17" xfId="8118"/>
    <cellStyle name="Inputs 18" xfId="8119"/>
    <cellStyle name="Inputs 19" xfId="8120"/>
    <cellStyle name="Inputs 2" xfId="3430"/>
    <cellStyle name="Inputs 2 2" xfId="8121"/>
    <cellStyle name="Inputs 20" xfId="8122"/>
    <cellStyle name="Inputs 21" xfId="10936"/>
    <cellStyle name="Inputs 22" xfId="10937"/>
    <cellStyle name="Inputs 23" xfId="10938"/>
    <cellStyle name="Inputs 24" xfId="10939"/>
    <cellStyle name="Inputs 25" xfId="6299"/>
    <cellStyle name="Inputs 3" xfId="5882"/>
    <cellStyle name="Inputs 3 2" xfId="8123"/>
    <cellStyle name="Inputs 4" xfId="5878"/>
    <cellStyle name="Inputs 5" xfId="5879"/>
    <cellStyle name="Inputs 6" xfId="8124"/>
    <cellStyle name="Inputs 7" xfId="8125"/>
    <cellStyle name="Inputs 8" xfId="8126"/>
    <cellStyle name="Inputs 9" xfId="8127"/>
    <cellStyle name="Inputs Co" xfId="3431"/>
    <cellStyle name="Inputs_46EE.2011(v1.0)" xfId="3432"/>
    <cellStyle name="Komma [0]_Arcen" xfId="8128"/>
    <cellStyle name="Komma_Arcen" xfId="8129"/>
    <cellStyle name="Link Currency (0)" xfId="8130"/>
    <cellStyle name="Link Currency (2)" xfId="8131"/>
    <cellStyle name="Link Units (0)" xfId="8132"/>
    <cellStyle name="Link Units (1)" xfId="8133"/>
    <cellStyle name="Link Units (2)" xfId="8134"/>
    <cellStyle name="Linked Cell" xfId="3433"/>
    <cellStyle name="Linked Cell 1" xfId="8135"/>
    <cellStyle name="Linked Cell 2" xfId="8136"/>
    <cellStyle name="Linked Cell 3" xfId="8137"/>
    <cellStyle name="Locked Cell - PerformancePoint" xfId="8138"/>
    <cellStyle name="Millares [0]_CARAT SAPIC" xfId="8139"/>
    <cellStyle name="Millares_CARAT SAPIC" xfId="8140"/>
    <cellStyle name="Milliers [0]_BUDGET" xfId="8141"/>
    <cellStyle name="Milliers_BUDGET" xfId="8142"/>
    <cellStyle name="mnb" xfId="3434"/>
    <cellStyle name="Moneda [0]_CARAT SAPIC" xfId="8143"/>
    <cellStyle name="Moneda_CARAT SAPIC" xfId="8144"/>
    <cellStyle name="Monétaire [0]_BUDGET" xfId="8145"/>
    <cellStyle name="Monétaire_BUDGET" xfId="8146"/>
    <cellStyle name="Multiple" xfId="3435"/>
    <cellStyle name="Multiple [0]" xfId="8147"/>
    <cellStyle name="Multiple [1]" xfId="8148"/>
    <cellStyle name="Multiple_1 Dec" xfId="8149"/>
    <cellStyle name="Multiple1" xfId="3436"/>
    <cellStyle name="MultipleBelow" xfId="3437"/>
    <cellStyle name="namber" xfId="3438"/>
    <cellStyle name="namber 2" xfId="10940"/>
    <cellStyle name="Neutral" xfId="3439"/>
    <cellStyle name="Neutral 1" xfId="8150"/>
    <cellStyle name="Neutral 2" xfId="8151"/>
    <cellStyle name="Neutral 2 2" xfId="8152"/>
    <cellStyle name="Neutral 3" xfId="8153"/>
    <cellStyle name="Neutral 3 2" xfId="8154"/>
    <cellStyle name="Neutral 4" xfId="8155"/>
    <cellStyle name="Neutral 5" xfId="8156"/>
    <cellStyle name="Neutral_7-р_Из_Системы" xfId="8157"/>
    <cellStyle name="no dec" xfId="8158"/>
    <cellStyle name="Norma11l" xfId="3440"/>
    <cellStyle name="Norma11l 2" xfId="8159"/>
    <cellStyle name="Norma11l 3" xfId="8160"/>
    <cellStyle name="normal" xfId="3441"/>
    <cellStyle name="Normal - Style1" xfId="3442"/>
    <cellStyle name="Normal - Style1 2" xfId="10941"/>
    <cellStyle name="Normal [0]" xfId="8161"/>
    <cellStyle name="Normal [0] 2" xfId="8162"/>
    <cellStyle name="normal 10" xfId="3443"/>
    <cellStyle name="normal 11" xfId="6300"/>
    <cellStyle name="normal 12" xfId="6301"/>
    <cellStyle name="normal 13" xfId="6302"/>
    <cellStyle name="normal 14" xfId="6303"/>
    <cellStyle name="normal 15" xfId="6304"/>
    <cellStyle name="normal 16" xfId="6305"/>
    <cellStyle name="normal 17" xfId="6306"/>
    <cellStyle name="normal 18" xfId="6307"/>
    <cellStyle name="normal 19" xfId="6308"/>
    <cellStyle name="Normal 2" xfId="3444"/>
    <cellStyle name="Normal 2 2" xfId="3445"/>
    <cellStyle name="Normal 2 2 2" xfId="8163"/>
    <cellStyle name="Normal 2 3" xfId="3446"/>
    <cellStyle name="Normal 2 3 2" xfId="10942"/>
    <cellStyle name="Normal 2 4" xfId="6309"/>
    <cellStyle name="Normal 2 4 2" xfId="8164"/>
    <cellStyle name="Normal 2_БВП" xfId="8165"/>
    <cellStyle name="normal 20" xfId="6310"/>
    <cellStyle name="normal 21" xfId="6311"/>
    <cellStyle name="normal 22" xfId="6312"/>
    <cellStyle name="normal 23" xfId="6313"/>
    <cellStyle name="normal 24" xfId="6314"/>
    <cellStyle name="normal 25" xfId="6315"/>
    <cellStyle name="normal 26" xfId="6316"/>
    <cellStyle name="normal 3" xfId="3447"/>
    <cellStyle name="Normal 3 2" xfId="8166"/>
    <cellStyle name="Normal 3 3" xfId="8167"/>
    <cellStyle name="normal 4" xfId="3448"/>
    <cellStyle name="Normal 4 2" xfId="8168"/>
    <cellStyle name="normal 5" xfId="3449"/>
    <cellStyle name="Normal 5 2" xfId="8169"/>
    <cellStyle name="normal 6" xfId="3450"/>
    <cellStyle name="normal 7" xfId="3451"/>
    <cellStyle name="normal 8" xfId="3452"/>
    <cellStyle name="normal 9" xfId="3453"/>
    <cellStyle name="Normal." xfId="3454"/>
    <cellStyle name="Normal_06_9m" xfId="3455"/>
    <cellStyle name="Normál_1." xfId="8170"/>
    <cellStyle name="Normal_38" xfId="8171"/>
    <cellStyle name="Normal1" xfId="3456"/>
    <cellStyle name="Normal2" xfId="3457"/>
    <cellStyle name="NormalGB" xfId="3458"/>
    <cellStyle name="Normalny_24. 02. 97." xfId="3459"/>
    <cellStyle name="normбlnм_laroux" xfId="3460"/>
    <cellStyle name="Note" xfId="3461"/>
    <cellStyle name="Note 1" xfId="8172"/>
    <cellStyle name="Note 2" xfId="3462"/>
    <cellStyle name="Note 2 2" xfId="8173"/>
    <cellStyle name="Note 2 3" xfId="8174"/>
    <cellStyle name="Note 2 4" xfId="8175"/>
    <cellStyle name="Note 3" xfId="3463"/>
    <cellStyle name="Note 3 2" xfId="8176"/>
    <cellStyle name="Note 3 2 2" xfId="8177"/>
    <cellStyle name="Note 3 3" xfId="8178"/>
    <cellStyle name="Note 3 4" xfId="8179"/>
    <cellStyle name="Note 4" xfId="8180"/>
    <cellStyle name="Note 5" xfId="8181"/>
    <cellStyle name="Note 6" xfId="8182"/>
    <cellStyle name="Note_7-р_Из_Системы" xfId="8183"/>
    <cellStyle name="number" xfId="3464"/>
    <cellStyle name="number 2" xfId="10943"/>
    <cellStyle name="Ôčíŕíńîâűé [0]_(ňŕá 3č)" xfId="3465"/>
    <cellStyle name="Ôčíŕíńîâűé_(ňŕá 3č)" xfId="3466"/>
    <cellStyle name="Option" xfId="3467"/>
    <cellStyle name="Òûñÿ÷è [0]_cogs" xfId="3468"/>
    <cellStyle name="Òûñÿ÷è_cogs" xfId="3469"/>
    <cellStyle name="Output" xfId="3470"/>
    <cellStyle name="Output 1" xfId="8184"/>
    <cellStyle name="Output 2" xfId="8185"/>
    <cellStyle name="Output 3" xfId="8186"/>
    <cellStyle name="Output 4" xfId="8187"/>
    <cellStyle name="Output Amounts" xfId="8188"/>
    <cellStyle name="Output Column Headings" xfId="8189"/>
    <cellStyle name="Output Line Items" xfId="8190"/>
    <cellStyle name="Output Report Heading" xfId="8191"/>
    <cellStyle name="Output Report Title" xfId="8192"/>
    <cellStyle name="Outputtitle" xfId="8193"/>
    <cellStyle name="Page Number" xfId="3471"/>
    <cellStyle name="pb_page_heading_LS" xfId="3472"/>
    <cellStyle name="Pénznem [0]_Document" xfId="8194"/>
    <cellStyle name="Pénznem_Document" xfId="8195"/>
    <cellStyle name="Percent [0]" xfId="8196"/>
    <cellStyle name="Percent [0] 2" xfId="8197"/>
    <cellStyle name="Percent [00]" xfId="8198"/>
    <cellStyle name="Percent [1]" xfId="8199"/>
    <cellStyle name="Percent 2" xfId="8200"/>
    <cellStyle name="Percent 3" xfId="8201"/>
    <cellStyle name="Percent_RS_Lianozovo-Samara_9m01" xfId="3473"/>
    <cellStyle name="Percent1" xfId="3474"/>
    <cellStyle name="Piug" xfId="3475"/>
    <cellStyle name="Plug" xfId="3476"/>
    <cellStyle name="Porcentual_PROVBRID (2)" xfId="8202"/>
    <cellStyle name="PrePop Currency (0)" xfId="8203"/>
    <cellStyle name="PrePop Currency (2)" xfId="8204"/>
    <cellStyle name="PrePop Units (0)" xfId="8205"/>
    <cellStyle name="PrePop Units (1)" xfId="8206"/>
    <cellStyle name="PrePop Units (2)" xfId="8207"/>
    <cellStyle name="Price_Body" xfId="3477"/>
    <cellStyle name="prochrek" xfId="3478"/>
    <cellStyle name="Protected" xfId="3479"/>
    <cellStyle name="Red" xfId="8208"/>
    <cellStyle name="S0" xfId="8209"/>
    <cellStyle name="S1" xfId="8210"/>
    <cellStyle name="S10" xfId="8211"/>
    <cellStyle name="S2" xfId="8212"/>
    <cellStyle name="S3" xfId="8213"/>
    <cellStyle name="S4" xfId="8214"/>
    <cellStyle name="S5" xfId="8215"/>
    <cellStyle name="S6" xfId="8216"/>
    <cellStyle name="S7" xfId="8217"/>
    <cellStyle name="S8" xfId="8218"/>
    <cellStyle name="S9" xfId="8219"/>
    <cellStyle name="Salomon Logo" xfId="3480"/>
    <cellStyle name="SAPBEXaggData" xfId="3481"/>
    <cellStyle name="SAPBEXaggData 2" xfId="8220"/>
    <cellStyle name="SAPBEXaggData 3" xfId="8221"/>
    <cellStyle name="SAPBEXaggData 4" xfId="8222"/>
    <cellStyle name="SAPBEXaggData 5" xfId="8223"/>
    <cellStyle name="SAPBEXaggData 6" xfId="8224"/>
    <cellStyle name="SAPBEXaggDataEmph" xfId="3482"/>
    <cellStyle name="SAPBEXaggDataEmph 2" xfId="8225"/>
    <cellStyle name="SAPBEXaggDataEmph 3" xfId="8226"/>
    <cellStyle name="SAPBEXaggDataEmph 4" xfId="8227"/>
    <cellStyle name="SAPBEXaggDataEmph 5" xfId="8228"/>
    <cellStyle name="SAPBEXaggDataEmph 6" xfId="8229"/>
    <cellStyle name="SAPBEXaggItem" xfId="3483"/>
    <cellStyle name="SAPBEXaggItem 2" xfId="8230"/>
    <cellStyle name="SAPBEXaggItem 3" xfId="8231"/>
    <cellStyle name="SAPBEXaggItem 4" xfId="8232"/>
    <cellStyle name="SAPBEXaggItem 5" xfId="8233"/>
    <cellStyle name="SAPBEXaggItem 6" xfId="8234"/>
    <cellStyle name="SAPBEXaggItemX" xfId="3484"/>
    <cellStyle name="SAPBEXaggItemX 2" xfId="8235"/>
    <cellStyle name="SAPBEXaggItemX 3" xfId="8236"/>
    <cellStyle name="SAPBEXaggItemX 4" xfId="8237"/>
    <cellStyle name="SAPBEXaggItemX 5" xfId="8238"/>
    <cellStyle name="SAPBEXaggItemX 6" xfId="8239"/>
    <cellStyle name="SAPBEXchaText" xfId="3485"/>
    <cellStyle name="SAPBEXchaText 2" xfId="8240"/>
    <cellStyle name="SAPBEXchaText 3" xfId="8241"/>
    <cellStyle name="SAPBEXchaText 4" xfId="8242"/>
    <cellStyle name="SAPBEXchaText 5" xfId="8243"/>
    <cellStyle name="SAPBEXchaText 6" xfId="8244"/>
    <cellStyle name="SAPBEXchaText 7" xfId="8245"/>
    <cellStyle name="SAPBEXchaText_Приложение_1_к_7-у-о_2009_Кв_1_ФСТ" xfId="8246"/>
    <cellStyle name="SAPBEXexcBad7" xfId="3486"/>
    <cellStyle name="SAPBEXexcBad7 2" xfId="8247"/>
    <cellStyle name="SAPBEXexcBad7 3" xfId="8248"/>
    <cellStyle name="SAPBEXexcBad7 4" xfId="8249"/>
    <cellStyle name="SAPBEXexcBad7 5" xfId="8250"/>
    <cellStyle name="SAPBEXexcBad7 6" xfId="8251"/>
    <cellStyle name="SAPBEXexcBad8" xfId="3487"/>
    <cellStyle name="SAPBEXexcBad8 2" xfId="8252"/>
    <cellStyle name="SAPBEXexcBad8 3" xfId="8253"/>
    <cellStyle name="SAPBEXexcBad8 4" xfId="8254"/>
    <cellStyle name="SAPBEXexcBad8 5" xfId="8255"/>
    <cellStyle name="SAPBEXexcBad8 6" xfId="8256"/>
    <cellStyle name="SAPBEXexcBad9" xfId="3488"/>
    <cellStyle name="SAPBEXexcBad9 2" xfId="8257"/>
    <cellStyle name="SAPBEXexcBad9 3" xfId="8258"/>
    <cellStyle name="SAPBEXexcBad9 4" xfId="8259"/>
    <cellStyle name="SAPBEXexcBad9 5" xfId="8260"/>
    <cellStyle name="SAPBEXexcBad9 6" xfId="8261"/>
    <cellStyle name="SAPBEXexcCritical4" xfId="3489"/>
    <cellStyle name="SAPBEXexcCritical4 2" xfId="8262"/>
    <cellStyle name="SAPBEXexcCritical4 3" xfId="8263"/>
    <cellStyle name="SAPBEXexcCritical4 4" xfId="8264"/>
    <cellStyle name="SAPBEXexcCritical4 5" xfId="8265"/>
    <cellStyle name="SAPBEXexcCritical4 6" xfId="8266"/>
    <cellStyle name="SAPBEXexcCritical5" xfId="3490"/>
    <cellStyle name="SAPBEXexcCritical5 2" xfId="8267"/>
    <cellStyle name="SAPBEXexcCritical5 3" xfId="8268"/>
    <cellStyle name="SAPBEXexcCritical5 4" xfId="8269"/>
    <cellStyle name="SAPBEXexcCritical5 5" xfId="8270"/>
    <cellStyle name="SAPBEXexcCritical5 6" xfId="8271"/>
    <cellStyle name="SAPBEXexcCritical6" xfId="3491"/>
    <cellStyle name="SAPBEXexcCritical6 2" xfId="8272"/>
    <cellStyle name="SAPBEXexcCritical6 3" xfId="8273"/>
    <cellStyle name="SAPBEXexcCritical6 4" xfId="8274"/>
    <cellStyle name="SAPBEXexcCritical6 5" xfId="8275"/>
    <cellStyle name="SAPBEXexcCritical6 6" xfId="8276"/>
    <cellStyle name="SAPBEXexcGood1" xfId="3492"/>
    <cellStyle name="SAPBEXexcGood1 2" xfId="8277"/>
    <cellStyle name="SAPBEXexcGood1 3" xfId="8278"/>
    <cellStyle name="SAPBEXexcGood1 4" xfId="8279"/>
    <cellStyle name="SAPBEXexcGood1 5" xfId="8280"/>
    <cellStyle name="SAPBEXexcGood1 6" xfId="8281"/>
    <cellStyle name="SAPBEXexcGood2" xfId="3493"/>
    <cellStyle name="SAPBEXexcGood2 2" xfId="8282"/>
    <cellStyle name="SAPBEXexcGood2 3" xfId="8283"/>
    <cellStyle name="SAPBEXexcGood2 4" xfId="8284"/>
    <cellStyle name="SAPBEXexcGood2 5" xfId="8285"/>
    <cellStyle name="SAPBEXexcGood2 6" xfId="8286"/>
    <cellStyle name="SAPBEXexcGood3" xfId="3494"/>
    <cellStyle name="SAPBEXexcGood3 2" xfId="8287"/>
    <cellStyle name="SAPBEXexcGood3 3" xfId="8288"/>
    <cellStyle name="SAPBEXexcGood3 4" xfId="8289"/>
    <cellStyle name="SAPBEXexcGood3 5" xfId="8290"/>
    <cellStyle name="SAPBEXexcGood3 6" xfId="8291"/>
    <cellStyle name="SAPBEXfilterDrill" xfId="3495"/>
    <cellStyle name="SAPBEXfilterDrill 2" xfId="8292"/>
    <cellStyle name="SAPBEXfilterDrill 3" xfId="8293"/>
    <cellStyle name="SAPBEXfilterDrill 4" xfId="8294"/>
    <cellStyle name="SAPBEXfilterDrill 5" xfId="8295"/>
    <cellStyle name="SAPBEXfilterDrill 6" xfId="8296"/>
    <cellStyle name="SAPBEXfilterItem" xfId="3496"/>
    <cellStyle name="SAPBEXfilterItem 2" xfId="8297"/>
    <cellStyle name="SAPBEXfilterItem 3" xfId="8298"/>
    <cellStyle name="SAPBEXfilterItem 4" xfId="8299"/>
    <cellStyle name="SAPBEXfilterItem 5" xfId="8300"/>
    <cellStyle name="SAPBEXfilterItem 6" xfId="8301"/>
    <cellStyle name="SAPBEXfilterText" xfId="3497"/>
    <cellStyle name="SAPBEXfilterText 2" xfId="8302"/>
    <cellStyle name="SAPBEXfilterText 3" xfId="8303"/>
    <cellStyle name="SAPBEXfilterText 4" xfId="8304"/>
    <cellStyle name="SAPBEXfilterText 5" xfId="8305"/>
    <cellStyle name="SAPBEXfilterText 6" xfId="8306"/>
    <cellStyle name="SAPBEXformats" xfId="3498"/>
    <cellStyle name="SAPBEXformats 2" xfId="8307"/>
    <cellStyle name="SAPBEXformats 3" xfId="8308"/>
    <cellStyle name="SAPBEXformats 4" xfId="8309"/>
    <cellStyle name="SAPBEXformats 5" xfId="8310"/>
    <cellStyle name="SAPBEXformats 6" xfId="8311"/>
    <cellStyle name="SAPBEXformats 7" xfId="8312"/>
    <cellStyle name="SAPBEXheaderItem" xfId="3499"/>
    <cellStyle name="SAPBEXheaderItem 2" xfId="8313"/>
    <cellStyle name="SAPBEXheaderItem 3" xfId="8314"/>
    <cellStyle name="SAPBEXheaderItem 4" xfId="8315"/>
    <cellStyle name="SAPBEXheaderItem 5" xfId="8316"/>
    <cellStyle name="SAPBEXheaderItem 6" xfId="8317"/>
    <cellStyle name="SAPBEXheaderItem 7" xfId="8318"/>
    <cellStyle name="SAPBEXheaderText" xfId="3500"/>
    <cellStyle name="SAPBEXheaderText 2" xfId="8319"/>
    <cellStyle name="SAPBEXheaderText 3" xfId="8320"/>
    <cellStyle name="SAPBEXheaderText 4" xfId="8321"/>
    <cellStyle name="SAPBEXheaderText 5" xfId="8322"/>
    <cellStyle name="SAPBEXheaderText 6" xfId="8323"/>
    <cellStyle name="SAPBEXheaderText 7" xfId="8324"/>
    <cellStyle name="SAPBEXHLevel0" xfId="3501"/>
    <cellStyle name="SAPBEXHLevel0 2" xfId="8325"/>
    <cellStyle name="SAPBEXHLevel0 3" xfId="8326"/>
    <cellStyle name="SAPBEXHLevel0 4" xfId="8327"/>
    <cellStyle name="SAPBEXHLevel0 5" xfId="8328"/>
    <cellStyle name="SAPBEXHLevel0 6" xfId="8329"/>
    <cellStyle name="SAPBEXHLevel0 7" xfId="8330"/>
    <cellStyle name="SAPBEXHLevel0 8" xfId="8331"/>
    <cellStyle name="SAPBEXHLevel0_7y-отчетная_РЖД_2009_04" xfId="8332"/>
    <cellStyle name="SAPBEXHLevel0X" xfId="3502"/>
    <cellStyle name="SAPBEXHLevel0X 10" xfId="8333"/>
    <cellStyle name="SAPBEXHLevel0X 2" xfId="8334"/>
    <cellStyle name="SAPBEXHLevel0X 3" xfId="8335"/>
    <cellStyle name="SAPBEXHLevel0X 4" xfId="8336"/>
    <cellStyle name="SAPBEXHLevel0X 5" xfId="8337"/>
    <cellStyle name="SAPBEXHLevel0X 6" xfId="8338"/>
    <cellStyle name="SAPBEXHLevel0X 7" xfId="8339"/>
    <cellStyle name="SAPBEXHLevel0X 8" xfId="8340"/>
    <cellStyle name="SAPBEXHLevel0X 9" xfId="8341"/>
    <cellStyle name="SAPBEXHLevel0X_7-р_Из_Системы" xfId="8342"/>
    <cellStyle name="SAPBEXHLevel1" xfId="3503"/>
    <cellStyle name="SAPBEXHLevel1 2" xfId="8343"/>
    <cellStyle name="SAPBEXHLevel1 3" xfId="8344"/>
    <cellStyle name="SAPBEXHLevel1 4" xfId="8345"/>
    <cellStyle name="SAPBEXHLevel1 5" xfId="8346"/>
    <cellStyle name="SAPBEXHLevel1 6" xfId="8347"/>
    <cellStyle name="SAPBEXHLevel1 7" xfId="8348"/>
    <cellStyle name="SAPBEXHLevel1 8" xfId="8349"/>
    <cellStyle name="SAPBEXHLevel1_7y-отчетная_РЖД_2009_04" xfId="8350"/>
    <cellStyle name="SAPBEXHLevel1X" xfId="3504"/>
    <cellStyle name="SAPBEXHLevel1X 10" xfId="8351"/>
    <cellStyle name="SAPBEXHLevel1X 2" xfId="8352"/>
    <cellStyle name="SAPBEXHLevel1X 3" xfId="8353"/>
    <cellStyle name="SAPBEXHLevel1X 4" xfId="8354"/>
    <cellStyle name="SAPBEXHLevel1X 5" xfId="8355"/>
    <cellStyle name="SAPBEXHLevel1X 6" xfId="8356"/>
    <cellStyle name="SAPBEXHLevel1X 7" xfId="8357"/>
    <cellStyle name="SAPBEXHLevel1X 8" xfId="8358"/>
    <cellStyle name="SAPBEXHLevel1X 9" xfId="8359"/>
    <cellStyle name="SAPBEXHLevel1X_7-р_Из_Системы" xfId="8360"/>
    <cellStyle name="SAPBEXHLevel2" xfId="3505"/>
    <cellStyle name="SAPBEXHLevel2 2" xfId="8361"/>
    <cellStyle name="SAPBEXHLevel2 3" xfId="8362"/>
    <cellStyle name="SAPBEXHLevel2 4" xfId="8363"/>
    <cellStyle name="SAPBEXHLevel2 5" xfId="8364"/>
    <cellStyle name="SAPBEXHLevel2 6" xfId="8365"/>
    <cellStyle name="SAPBEXHLevel2 7" xfId="8366"/>
    <cellStyle name="SAPBEXHLevel2_Приложение_1_к_7-у-о_2009_Кв_1_ФСТ" xfId="8367"/>
    <cellStyle name="SAPBEXHLevel2X" xfId="3506"/>
    <cellStyle name="SAPBEXHLevel2X 2" xfId="8368"/>
    <cellStyle name="SAPBEXHLevel2X 3" xfId="8369"/>
    <cellStyle name="SAPBEXHLevel2X 4" xfId="8370"/>
    <cellStyle name="SAPBEXHLevel2X 5" xfId="8371"/>
    <cellStyle name="SAPBEXHLevel2X 6" xfId="8372"/>
    <cellStyle name="SAPBEXHLevel2X 7" xfId="8373"/>
    <cellStyle name="SAPBEXHLevel2X 8" xfId="8374"/>
    <cellStyle name="SAPBEXHLevel2X 9" xfId="8375"/>
    <cellStyle name="SAPBEXHLevel2X_7-р_Из_Системы" xfId="8376"/>
    <cellStyle name="SAPBEXHLevel3" xfId="3507"/>
    <cellStyle name="SAPBEXHLevel3 2" xfId="8377"/>
    <cellStyle name="SAPBEXHLevel3 3" xfId="8378"/>
    <cellStyle name="SAPBEXHLevel3 4" xfId="8379"/>
    <cellStyle name="SAPBEXHLevel3 5" xfId="8380"/>
    <cellStyle name="SAPBEXHLevel3 6" xfId="8381"/>
    <cellStyle name="SAPBEXHLevel3 7" xfId="8382"/>
    <cellStyle name="SAPBEXHLevel3_Приложение_1_к_7-у-о_2009_Кв_1_ФСТ" xfId="8383"/>
    <cellStyle name="SAPBEXHLevel3X" xfId="3508"/>
    <cellStyle name="SAPBEXHLevel3X 2" xfId="8384"/>
    <cellStyle name="SAPBEXHLevel3X 3" xfId="8385"/>
    <cellStyle name="SAPBEXHLevel3X 4" xfId="8386"/>
    <cellStyle name="SAPBEXHLevel3X 5" xfId="8387"/>
    <cellStyle name="SAPBEXHLevel3X 6" xfId="8388"/>
    <cellStyle name="SAPBEXHLevel3X 7" xfId="8389"/>
    <cellStyle name="SAPBEXHLevel3X 8" xfId="8390"/>
    <cellStyle name="SAPBEXHLevel3X 9" xfId="8391"/>
    <cellStyle name="SAPBEXHLevel3X_7-р_Из_Системы" xfId="8392"/>
    <cellStyle name="SAPBEXinputData" xfId="3509"/>
    <cellStyle name="SAPBEXinputData 10" xfId="8393"/>
    <cellStyle name="SAPBEXinputData 11" xfId="8394"/>
    <cellStyle name="SAPBEXinputData 2" xfId="6317"/>
    <cellStyle name="SAPBEXinputData 2 2" xfId="8395"/>
    <cellStyle name="SAPBEXinputData 3" xfId="6318"/>
    <cellStyle name="SAPBEXinputData 3 2" xfId="8396"/>
    <cellStyle name="SAPBEXinputData 4" xfId="6319"/>
    <cellStyle name="SAPBEXinputData 4 2" xfId="8397"/>
    <cellStyle name="SAPBEXinputData 5" xfId="8398"/>
    <cellStyle name="SAPBEXinputData 6" xfId="8399"/>
    <cellStyle name="SAPBEXinputData 7" xfId="8400"/>
    <cellStyle name="SAPBEXinputData 8" xfId="8401"/>
    <cellStyle name="SAPBEXinputData 9" xfId="8402"/>
    <cellStyle name="SAPBEXinputData_7-р_Из_Системы" xfId="8403"/>
    <cellStyle name="SAPBEXItemHeader" xfId="8404"/>
    <cellStyle name="SAPBEXresData" xfId="3510"/>
    <cellStyle name="SAPBEXresData 2" xfId="8405"/>
    <cellStyle name="SAPBEXresData 3" xfId="8406"/>
    <cellStyle name="SAPBEXresData 4" xfId="8407"/>
    <cellStyle name="SAPBEXresData 5" xfId="8408"/>
    <cellStyle name="SAPBEXresData 6" xfId="8409"/>
    <cellStyle name="SAPBEXresDataEmph" xfId="3511"/>
    <cellStyle name="SAPBEXresDataEmph 2" xfId="8410"/>
    <cellStyle name="SAPBEXresDataEmph 2 2" xfId="8411"/>
    <cellStyle name="SAPBEXresDataEmph 3" xfId="8412"/>
    <cellStyle name="SAPBEXresDataEmph 3 2" xfId="8413"/>
    <cellStyle name="SAPBEXresDataEmph 4" xfId="8414"/>
    <cellStyle name="SAPBEXresDataEmph 4 2" xfId="8415"/>
    <cellStyle name="SAPBEXresDataEmph 5" xfId="8416"/>
    <cellStyle name="SAPBEXresDataEmph 5 2" xfId="8417"/>
    <cellStyle name="SAPBEXresDataEmph 6" xfId="8418"/>
    <cellStyle name="SAPBEXresDataEmph 6 2" xfId="8419"/>
    <cellStyle name="SAPBEXresItem" xfId="3512"/>
    <cellStyle name="SAPBEXresItem 2" xfId="8420"/>
    <cellStyle name="SAPBEXresItem 3" xfId="8421"/>
    <cellStyle name="SAPBEXresItem 4" xfId="8422"/>
    <cellStyle name="SAPBEXresItem 5" xfId="8423"/>
    <cellStyle name="SAPBEXresItem 6" xfId="8424"/>
    <cellStyle name="SAPBEXresItemX" xfId="3513"/>
    <cellStyle name="SAPBEXresItemX 2" xfId="8425"/>
    <cellStyle name="SAPBEXresItemX 3" xfId="8426"/>
    <cellStyle name="SAPBEXresItemX 4" xfId="8427"/>
    <cellStyle name="SAPBEXresItemX 5" xfId="8428"/>
    <cellStyle name="SAPBEXresItemX 6" xfId="8429"/>
    <cellStyle name="SAPBEXstdData" xfId="3514"/>
    <cellStyle name="SAPBEXstdData 2" xfId="8430"/>
    <cellStyle name="SAPBEXstdData 3" xfId="8431"/>
    <cellStyle name="SAPBEXstdData 4" xfId="8432"/>
    <cellStyle name="SAPBEXstdData 5" xfId="8433"/>
    <cellStyle name="SAPBEXstdData 6" xfId="8434"/>
    <cellStyle name="SAPBEXstdData_Приложение_1_к_7-у-о_2009_Кв_1_ФСТ" xfId="8435"/>
    <cellStyle name="SAPBEXstdDataEmph" xfId="3515"/>
    <cellStyle name="SAPBEXstdDataEmph 2" xfId="8436"/>
    <cellStyle name="SAPBEXstdDataEmph 3" xfId="8437"/>
    <cellStyle name="SAPBEXstdDataEmph 4" xfId="8438"/>
    <cellStyle name="SAPBEXstdDataEmph 5" xfId="8439"/>
    <cellStyle name="SAPBEXstdDataEmph 6" xfId="8440"/>
    <cellStyle name="SAPBEXstdItem" xfId="3516"/>
    <cellStyle name="SAPBEXstdItem 2" xfId="8441"/>
    <cellStyle name="SAPBEXstdItem 3" xfId="8442"/>
    <cellStyle name="SAPBEXstdItem 4" xfId="8443"/>
    <cellStyle name="SAPBEXstdItem 5" xfId="8444"/>
    <cellStyle name="SAPBEXstdItem 6" xfId="8445"/>
    <cellStyle name="SAPBEXstdItem 7" xfId="8446"/>
    <cellStyle name="SAPBEXstdItem 8" xfId="8447"/>
    <cellStyle name="SAPBEXstdItem_7-р" xfId="8448"/>
    <cellStyle name="SAPBEXstdItemX" xfId="3517"/>
    <cellStyle name="SAPBEXstdItemX 2" xfId="8449"/>
    <cellStyle name="SAPBEXstdItemX 3" xfId="8450"/>
    <cellStyle name="SAPBEXstdItemX 4" xfId="8451"/>
    <cellStyle name="SAPBEXstdItemX 5" xfId="8452"/>
    <cellStyle name="SAPBEXstdItemX 6" xfId="8453"/>
    <cellStyle name="SAPBEXstdItemX 7" xfId="8454"/>
    <cellStyle name="SAPBEXtitle" xfId="3518"/>
    <cellStyle name="SAPBEXtitle 2" xfId="8455"/>
    <cellStyle name="SAPBEXtitle 3" xfId="8456"/>
    <cellStyle name="SAPBEXtitle 4" xfId="8457"/>
    <cellStyle name="SAPBEXtitle 5" xfId="8458"/>
    <cellStyle name="SAPBEXtitle 6" xfId="8459"/>
    <cellStyle name="SAPBEXtitle 7" xfId="8460"/>
    <cellStyle name="SAPBEXunassignedItem" xfId="8461"/>
    <cellStyle name="SAPBEXunassignedItem 2" xfId="8462"/>
    <cellStyle name="SAPBEXundefined" xfId="3519"/>
    <cellStyle name="SAPBEXundefined 2" xfId="8463"/>
    <cellStyle name="SAPBEXundefined 3" xfId="8464"/>
    <cellStyle name="SAPBEXundefined 4" xfId="8465"/>
    <cellStyle name="SAPBEXundefined 5" xfId="8466"/>
    <cellStyle name="SAPBEXundefined 6" xfId="8467"/>
    <cellStyle name="ScotchRule" xfId="8468"/>
    <cellStyle name="Sheet Title" xfId="8469"/>
    <cellStyle name="Single Accounting" xfId="8470"/>
    <cellStyle name="small" xfId="8471"/>
    <cellStyle name="st1" xfId="3520"/>
    <cellStyle name="stand_bord" xfId="3521"/>
    <cellStyle name="Standard_NEGS" xfId="3522"/>
    <cellStyle name="Style 1" xfId="3523"/>
    <cellStyle name="Style 1 2" xfId="8472"/>
    <cellStyle name="styleColumnTitles" xfId="3524"/>
    <cellStyle name="styleDateRange" xfId="3525"/>
    <cellStyle name="styleHidden" xfId="3526"/>
    <cellStyle name="styleNormal" xfId="3527"/>
    <cellStyle name="styleSeriesAttributes" xfId="3528"/>
    <cellStyle name="styleSeriesData" xfId="3529"/>
    <cellStyle name="styleSeriesDataForecast" xfId="3530"/>
    <cellStyle name="styleSeriesDataForecastNA" xfId="3531"/>
    <cellStyle name="styleSeriesDataNA" xfId="3532"/>
    <cellStyle name="Subtitle" xfId="8473"/>
    <cellStyle name="Table Head" xfId="3533"/>
    <cellStyle name="Table Head Aligned" xfId="3534"/>
    <cellStyle name="Table Head Blue" xfId="3535"/>
    <cellStyle name="Table Head Green" xfId="3536"/>
    <cellStyle name="Table Head_Val_Sum_Graph" xfId="3537"/>
    <cellStyle name="Table Heading" xfId="3538"/>
    <cellStyle name="Table Heading 2" xfId="3539"/>
    <cellStyle name="Table Heading 2 2" xfId="8474"/>
    <cellStyle name="Table Heading 3" xfId="8475"/>
    <cellStyle name="Table Heading 3 2" xfId="8476"/>
    <cellStyle name="Table Heading 4" xfId="8477"/>
    <cellStyle name="Table Heading 5" xfId="10944"/>
    <cellStyle name="Table Heading_46EP.2011(v2.0)" xfId="3540"/>
    <cellStyle name="Table Text" xfId="3541"/>
    <cellStyle name="Table Title" xfId="3542"/>
    <cellStyle name="Table Units" xfId="3543"/>
    <cellStyle name="Table_Header" xfId="3544"/>
    <cellStyle name="TableStyleLight1" xfId="3545"/>
    <cellStyle name="TableStyleLight1 2" xfId="3546"/>
    <cellStyle name="TableStyleLight1 2 2" xfId="8478"/>
    <cellStyle name="TableStyleLight1 3" xfId="10945"/>
    <cellStyle name="Text" xfId="3547"/>
    <cellStyle name="Text 1" xfId="3548"/>
    <cellStyle name="Text Head" xfId="3549"/>
    <cellStyle name="Text Head 1" xfId="3550"/>
    <cellStyle name="Text Indent A" xfId="8479"/>
    <cellStyle name="Text Indent B" xfId="8480"/>
    <cellStyle name="Text Indent C" xfId="8481"/>
    <cellStyle name="Times 10" xfId="8482"/>
    <cellStyle name="Times 12" xfId="8483"/>
    <cellStyle name="Times New Roman0181000015536870911" xfId="8484"/>
    <cellStyle name="Title" xfId="3551"/>
    <cellStyle name="Title 1" xfId="8485"/>
    <cellStyle name="Title 2" xfId="3552"/>
    <cellStyle name="Title 2 2" xfId="8486"/>
    <cellStyle name="Title 2 3" xfId="8487"/>
    <cellStyle name="Title 3" xfId="8488"/>
    <cellStyle name="Title 4" xfId="3553"/>
    <cellStyle name="Total" xfId="3554"/>
    <cellStyle name="Total 1" xfId="8489"/>
    <cellStyle name="Total 2" xfId="3555"/>
    <cellStyle name="Total 2 2" xfId="8490"/>
    <cellStyle name="Total 2 3" xfId="6320"/>
    <cellStyle name="Total 3" xfId="5842"/>
    <cellStyle name="Total 3 2" xfId="8491"/>
    <cellStyle name="Total 4" xfId="10946"/>
    <cellStyle name="TotalCurrency" xfId="3556"/>
    <cellStyle name="Underline_Single" xfId="3557"/>
    <cellStyle name="Unit" xfId="3558"/>
    <cellStyle name="Valuta [0]_Arcen" xfId="8492"/>
    <cellStyle name="Valuta_Arcen" xfId="8493"/>
    <cellStyle name="Warning Text" xfId="3559"/>
    <cellStyle name="Warning Text 1" xfId="8494"/>
    <cellStyle name="Warning Text 2" xfId="8495"/>
    <cellStyle name="Warning Text 3" xfId="8496"/>
    <cellStyle name="year" xfId="3560"/>
    <cellStyle name="Yen" xfId="8497"/>
    <cellStyle name="Акцент1" xfId="397"/>
    <cellStyle name="Акцент1 10" xfId="3561"/>
    <cellStyle name="Акцент1 10 2" xfId="8498"/>
    <cellStyle name="Акцент1 10 3" xfId="8499"/>
    <cellStyle name="Акцент1 11" xfId="8500"/>
    <cellStyle name="Акцент1 11 2" xfId="8501"/>
    <cellStyle name="Акцент1 11 3" xfId="8502"/>
    <cellStyle name="Акцент1 11 4" xfId="8503"/>
    <cellStyle name="Акцент1 12" xfId="8504"/>
    <cellStyle name="Акцент1 12 2" xfId="8505"/>
    <cellStyle name="Акцент1 12 3" xfId="8506"/>
    <cellStyle name="Акцент1 12 4" xfId="8507"/>
    <cellStyle name="Акцент1 13" xfId="8508"/>
    <cellStyle name="Акцент1 13 2" xfId="8509"/>
    <cellStyle name="Акцент1 13 3" xfId="8510"/>
    <cellStyle name="Акцент1 14" xfId="8511"/>
    <cellStyle name="Акцент1 14 2" xfId="8512"/>
    <cellStyle name="Акцент1 14 3" xfId="8513"/>
    <cellStyle name="Акцент1 15" xfId="8514"/>
    <cellStyle name="Акцент1 15 2" xfId="8515"/>
    <cellStyle name="Акцент1 15 3" xfId="8516"/>
    <cellStyle name="Акцент1 16" xfId="8517"/>
    <cellStyle name="Акцент1 16 2" xfId="8518"/>
    <cellStyle name="Акцент1 16 3" xfId="8519"/>
    <cellStyle name="Акцент1 17" xfId="8520"/>
    <cellStyle name="Акцент1 18" xfId="8521"/>
    <cellStyle name="Акцент1 2" xfId="398"/>
    <cellStyle name="Акцент1 2 1" xfId="8522"/>
    <cellStyle name="Акцент1 2 10" xfId="399"/>
    <cellStyle name="Акцент1 2 10 2" xfId="3563"/>
    <cellStyle name="Акцент1 2 11" xfId="8523"/>
    <cellStyle name="Акцент1 2 12" xfId="10947"/>
    <cellStyle name="Акцент1 2 13" xfId="3562"/>
    <cellStyle name="Акцент1 2 2" xfId="400"/>
    <cellStyle name="Акцент1 2 2 2" xfId="3565"/>
    <cellStyle name="Акцент1 2 2 2 2" xfId="8524"/>
    <cellStyle name="Акцент1 2 2 2 3" xfId="6321"/>
    <cellStyle name="Акцент1 2 2 3" xfId="3564"/>
    <cellStyle name="Акцент1 2 3" xfId="401"/>
    <cellStyle name="Акцент1 2 3 2" xfId="8525"/>
    <cellStyle name="Акцент1 2 3 3" xfId="3566"/>
    <cellStyle name="Акцент1 2 4" xfId="402"/>
    <cellStyle name="Акцент1 2 4 2" xfId="8526"/>
    <cellStyle name="Акцент1 2 4 3" xfId="3567"/>
    <cellStyle name="Акцент1 2 5" xfId="403"/>
    <cellStyle name="Акцент1 2 5 2" xfId="3568"/>
    <cellStyle name="Акцент1 2 6" xfId="404"/>
    <cellStyle name="Акцент1 2 6 2" xfId="3569"/>
    <cellStyle name="Акцент1 2 7" xfId="405"/>
    <cellStyle name="Акцент1 2 7 2" xfId="3570"/>
    <cellStyle name="Акцент1 2 8" xfId="406"/>
    <cellStyle name="Акцент1 2 8 2" xfId="3571"/>
    <cellStyle name="Акцент1 2 9" xfId="407"/>
    <cellStyle name="Акцент1 2 9 2" xfId="3572"/>
    <cellStyle name="Акцент1 2_МФ тепловой баланс 2015 дубль 3" xfId="3573"/>
    <cellStyle name="Акцент1 3" xfId="408"/>
    <cellStyle name="Акцент1 3 10" xfId="409"/>
    <cellStyle name="Акцент1 3 10 2" xfId="3575"/>
    <cellStyle name="Акцент1 3 11" xfId="3576"/>
    <cellStyle name="Акцент1 3 11 2" xfId="8527"/>
    <cellStyle name="Акцент1 3 12" xfId="10948"/>
    <cellStyle name="Акцент1 3 13" xfId="3574"/>
    <cellStyle name="Акцент1 3 2" xfId="410"/>
    <cellStyle name="Акцент1 3 2 2" xfId="8528"/>
    <cellStyle name="Акцент1 3 2 3" xfId="10949"/>
    <cellStyle name="Акцент1 3 2 4" xfId="3577"/>
    <cellStyle name="Акцент1 3 3" xfId="411"/>
    <cellStyle name="Акцент1 3 3 2" xfId="8529"/>
    <cellStyle name="Акцент1 3 3 2 2" xfId="8530"/>
    <cellStyle name="Акцент1 3 3 3" xfId="3578"/>
    <cellStyle name="Акцент1 3 4" xfId="412"/>
    <cellStyle name="Акцент1 3 4 2" xfId="3579"/>
    <cellStyle name="Акцент1 3 5" xfId="413"/>
    <cellStyle name="Акцент1 3 5 2" xfId="3580"/>
    <cellStyle name="Акцент1 3 6" xfId="414"/>
    <cellStyle name="Акцент1 3 6 2" xfId="3581"/>
    <cellStyle name="Акцент1 3 7" xfId="415"/>
    <cellStyle name="Акцент1 3 7 2" xfId="3582"/>
    <cellStyle name="Акцент1 3 8" xfId="416"/>
    <cellStyle name="Акцент1 3 8 2" xfId="3583"/>
    <cellStyle name="Акцент1 3 9" xfId="417"/>
    <cellStyle name="Акцент1 3 9 2" xfId="3584"/>
    <cellStyle name="Акцент1 3_МФ тепловой баланс 2015 дубль 3" xfId="3585"/>
    <cellStyle name="Акцент1 4" xfId="3586"/>
    <cellStyle name="Акцент1 4 2" xfId="3587"/>
    <cellStyle name="Акцент1 4 3" xfId="6322"/>
    <cellStyle name="Акцент1 4 3 2" xfId="8531"/>
    <cellStyle name="Акцент1 4 3 3" xfId="8532"/>
    <cellStyle name="Акцент1 4_МФ тепловой баланс 2015 дубль 3" xfId="3588"/>
    <cellStyle name="Акцент1 5" xfId="3589"/>
    <cellStyle name="Акцент1 5 2" xfId="3590"/>
    <cellStyle name="Акцент1 5 3" xfId="6323"/>
    <cellStyle name="Акцент1 5 3 2" xfId="8533"/>
    <cellStyle name="Акцент1 5 3 3" xfId="8534"/>
    <cellStyle name="Акцент1 5_МФ тепловой баланс 2015 дубль 3" xfId="3591"/>
    <cellStyle name="Акцент1 6" xfId="3592"/>
    <cellStyle name="Акцент1 6 2" xfId="3593"/>
    <cellStyle name="Акцент1 6 3" xfId="6324"/>
    <cellStyle name="Акцент1 6 3 2" xfId="8535"/>
    <cellStyle name="Акцент1 6 3 3" xfId="8536"/>
    <cellStyle name="Акцент1 6_МФ тепловой баланс 2015 дубль 3" xfId="3594"/>
    <cellStyle name="Акцент1 7" xfId="3595"/>
    <cellStyle name="Акцент1 7 2" xfId="3596"/>
    <cellStyle name="Акцент1 7 3" xfId="6325"/>
    <cellStyle name="Акцент1 7 3 2" xfId="8537"/>
    <cellStyle name="Акцент1 7 3 3" xfId="8538"/>
    <cellStyle name="Акцент1 7_МФ тепловой баланс 2015 дубль 3" xfId="3597"/>
    <cellStyle name="Акцент1 8" xfId="3598"/>
    <cellStyle name="Акцент1 8 2" xfId="3599"/>
    <cellStyle name="Акцент1 8 3" xfId="8539"/>
    <cellStyle name="Акцент1 8 4" xfId="8540"/>
    <cellStyle name="Акцент1 9" xfId="3600"/>
    <cellStyle name="Акцент1 9 2" xfId="3601"/>
    <cellStyle name="Акцент1 9 3" xfId="8541"/>
    <cellStyle name="Акцент2" xfId="418"/>
    <cellStyle name="Акцент2 10" xfId="3602"/>
    <cellStyle name="Акцент2 10 2" xfId="8542"/>
    <cellStyle name="Акцент2 10 3" xfId="8543"/>
    <cellStyle name="Акцент2 11" xfId="8544"/>
    <cellStyle name="Акцент2 11 2" xfId="8545"/>
    <cellStyle name="Акцент2 11 3" xfId="8546"/>
    <cellStyle name="Акцент2 11 4" xfId="8547"/>
    <cellStyle name="Акцент2 12" xfId="8548"/>
    <cellStyle name="Акцент2 12 2" xfId="8549"/>
    <cellStyle name="Акцент2 12 3" xfId="8550"/>
    <cellStyle name="Акцент2 12 4" xfId="8551"/>
    <cellStyle name="Акцент2 13" xfId="8552"/>
    <cellStyle name="Акцент2 13 2" xfId="8553"/>
    <cellStyle name="Акцент2 13 3" xfId="8554"/>
    <cellStyle name="Акцент2 14" xfId="8555"/>
    <cellStyle name="Акцент2 14 2" xfId="8556"/>
    <cellStyle name="Акцент2 14 3" xfId="8557"/>
    <cellStyle name="Акцент2 15" xfId="8558"/>
    <cellStyle name="Акцент2 15 2" xfId="8559"/>
    <cellStyle name="Акцент2 15 3" xfId="8560"/>
    <cellStyle name="Акцент2 16" xfId="8561"/>
    <cellStyle name="Акцент2 16 2" xfId="8562"/>
    <cellStyle name="Акцент2 16 3" xfId="8563"/>
    <cellStyle name="Акцент2 17" xfId="8564"/>
    <cellStyle name="Акцент2 18" xfId="8565"/>
    <cellStyle name="Акцент2 2" xfId="419"/>
    <cellStyle name="Акцент2 2 1" xfId="8566"/>
    <cellStyle name="Акцент2 2 10" xfId="420"/>
    <cellStyle name="Акцент2 2 10 2" xfId="3604"/>
    <cellStyle name="Акцент2 2 11" xfId="8567"/>
    <cellStyle name="Акцент2 2 12" xfId="10950"/>
    <cellStyle name="Акцент2 2 13" xfId="3603"/>
    <cellStyle name="Акцент2 2 2" xfId="421"/>
    <cellStyle name="Акцент2 2 2 2" xfId="3606"/>
    <cellStyle name="Акцент2 2 2 2 2" xfId="8568"/>
    <cellStyle name="Акцент2 2 2 2 3" xfId="6326"/>
    <cellStyle name="Акцент2 2 2 3" xfId="3605"/>
    <cellStyle name="Акцент2 2 3" xfId="422"/>
    <cellStyle name="Акцент2 2 3 2" xfId="8569"/>
    <cellStyle name="Акцент2 2 3 3" xfId="3607"/>
    <cellStyle name="Акцент2 2 4" xfId="423"/>
    <cellStyle name="Акцент2 2 4 2" xfId="8570"/>
    <cellStyle name="Акцент2 2 4 3" xfId="3608"/>
    <cellStyle name="Акцент2 2 5" xfId="424"/>
    <cellStyle name="Акцент2 2 5 2" xfId="3609"/>
    <cellStyle name="Акцент2 2 6" xfId="425"/>
    <cellStyle name="Акцент2 2 6 2" xfId="3610"/>
    <cellStyle name="Акцент2 2 7" xfId="426"/>
    <cellStyle name="Акцент2 2 7 2" xfId="3611"/>
    <cellStyle name="Акцент2 2 8" xfId="427"/>
    <cellStyle name="Акцент2 2 8 2" xfId="3612"/>
    <cellStyle name="Акцент2 2 9" xfId="428"/>
    <cellStyle name="Акцент2 2 9 2" xfId="3613"/>
    <cellStyle name="Акцент2 2_МФ тепловой баланс 2015 дубль 3" xfId="3614"/>
    <cellStyle name="Акцент2 3" xfId="429"/>
    <cellStyle name="Акцент2 3 10" xfId="430"/>
    <cellStyle name="Акцент2 3 10 2" xfId="3616"/>
    <cellStyle name="Акцент2 3 11" xfId="3617"/>
    <cellStyle name="Акцент2 3 11 2" xfId="8571"/>
    <cellStyle name="Акцент2 3 12" xfId="10951"/>
    <cellStyle name="Акцент2 3 13" xfId="3615"/>
    <cellStyle name="Акцент2 3 2" xfId="431"/>
    <cellStyle name="Акцент2 3 2 2" xfId="8572"/>
    <cellStyle name="Акцент2 3 2 3" xfId="10952"/>
    <cellStyle name="Акцент2 3 2 4" xfId="3618"/>
    <cellStyle name="Акцент2 3 3" xfId="432"/>
    <cellStyle name="Акцент2 3 3 2" xfId="8573"/>
    <cellStyle name="Акцент2 3 3 2 2" xfId="8574"/>
    <cellStyle name="Акцент2 3 3 3" xfId="3619"/>
    <cellStyle name="Акцент2 3 4" xfId="433"/>
    <cellStyle name="Акцент2 3 4 2" xfId="3620"/>
    <cellStyle name="Акцент2 3 5" xfId="434"/>
    <cellStyle name="Акцент2 3 5 2" xfId="3621"/>
    <cellStyle name="Акцент2 3 6" xfId="435"/>
    <cellStyle name="Акцент2 3 6 2" xfId="3622"/>
    <cellStyle name="Акцент2 3 7" xfId="436"/>
    <cellStyle name="Акцент2 3 7 2" xfId="3623"/>
    <cellStyle name="Акцент2 3 8" xfId="437"/>
    <cellStyle name="Акцент2 3 8 2" xfId="3624"/>
    <cellStyle name="Акцент2 3 9" xfId="438"/>
    <cellStyle name="Акцент2 3 9 2" xfId="3625"/>
    <cellStyle name="Акцент2 3_МФ тепловой баланс 2015 дубль 3" xfId="3626"/>
    <cellStyle name="Акцент2 4" xfId="3627"/>
    <cellStyle name="Акцент2 4 2" xfId="3628"/>
    <cellStyle name="Акцент2 4 3" xfId="6327"/>
    <cellStyle name="Акцент2 4 3 2" xfId="8575"/>
    <cellStyle name="Акцент2 4 3 3" xfId="8576"/>
    <cellStyle name="Акцент2 4_МФ тепловой баланс 2015 дубль 3" xfId="3629"/>
    <cellStyle name="Акцент2 5" xfId="3630"/>
    <cellStyle name="Акцент2 5 2" xfId="3631"/>
    <cellStyle name="Акцент2 5 3" xfId="6328"/>
    <cellStyle name="Акцент2 5 3 2" xfId="8577"/>
    <cellStyle name="Акцент2 5 3 3" xfId="8578"/>
    <cellStyle name="Акцент2 5_МФ тепловой баланс 2015 дубль 3" xfId="3632"/>
    <cellStyle name="Акцент2 6" xfId="3633"/>
    <cellStyle name="Акцент2 6 2" xfId="3634"/>
    <cellStyle name="Акцент2 6 3" xfId="6329"/>
    <cellStyle name="Акцент2 6 3 2" xfId="8579"/>
    <cellStyle name="Акцент2 6 3 3" xfId="8580"/>
    <cellStyle name="Акцент2 6_МФ тепловой баланс 2015 дубль 3" xfId="3635"/>
    <cellStyle name="Акцент2 7" xfId="3636"/>
    <cellStyle name="Акцент2 7 2" xfId="3637"/>
    <cellStyle name="Акцент2 7 3" xfId="6330"/>
    <cellStyle name="Акцент2 7 3 2" xfId="8581"/>
    <cellStyle name="Акцент2 7 3 3" xfId="8582"/>
    <cellStyle name="Акцент2 7_МФ тепловой баланс 2015 дубль 3" xfId="3638"/>
    <cellStyle name="Акцент2 8" xfId="3639"/>
    <cellStyle name="Акцент2 8 2" xfId="3640"/>
    <cellStyle name="Акцент2 8 3" xfId="8583"/>
    <cellStyle name="Акцент2 8 4" xfId="8584"/>
    <cellStyle name="Акцент2 9" xfId="3641"/>
    <cellStyle name="Акцент2 9 2" xfId="3642"/>
    <cellStyle name="Акцент2 9 3" xfId="8585"/>
    <cellStyle name="Акцент3" xfId="439"/>
    <cellStyle name="Акцент3 10" xfId="3643"/>
    <cellStyle name="Акцент3 10 2" xfId="8586"/>
    <cellStyle name="Акцент3 10 3" xfId="8587"/>
    <cellStyle name="Акцент3 11" xfId="8588"/>
    <cellStyle name="Акцент3 11 2" xfId="8589"/>
    <cellStyle name="Акцент3 11 3" xfId="8590"/>
    <cellStyle name="Акцент3 11 4" xfId="8591"/>
    <cellStyle name="Акцент3 12" xfId="8592"/>
    <cellStyle name="Акцент3 12 2" xfId="8593"/>
    <cellStyle name="Акцент3 12 3" xfId="8594"/>
    <cellStyle name="Акцент3 12 4" xfId="8595"/>
    <cellStyle name="Акцент3 13" xfId="8596"/>
    <cellStyle name="Акцент3 13 2" xfId="8597"/>
    <cellStyle name="Акцент3 13 3" xfId="8598"/>
    <cellStyle name="Акцент3 14" xfId="8599"/>
    <cellStyle name="Акцент3 14 2" xfId="8600"/>
    <cellStyle name="Акцент3 14 3" xfId="8601"/>
    <cellStyle name="Акцент3 15" xfId="8602"/>
    <cellStyle name="Акцент3 15 2" xfId="8603"/>
    <cellStyle name="Акцент3 15 3" xfId="8604"/>
    <cellStyle name="Акцент3 16" xfId="8605"/>
    <cellStyle name="Акцент3 16 2" xfId="8606"/>
    <cellStyle name="Акцент3 16 3" xfId="8607"/>
    <cellStyle name="Акцент3 17" xfId="8608"/>
    <cellStyle name="Акцент3 18" xfId="8609"/>
    <cellStyle name="Акцент3 2" xfId="440"/>
    <cellStyle name="Акцент3 2 1" xfId="8610"/>
    <cellStyle name="Акцент3 2 10" xfId="441"/>
    <cellStyle name="Акцент3 2 10 2" xfId="3645"/>
    <cellStyle name="Акцент3 2 11" xfId="8611"/>
    <cellStyle name="Акцент3 2 12" xfId="10953"/>
    <cellStyle name="Акцент3 2 13" xfId="3644"/>
    <cellStyle name="Акцент3 2 2" xfId="442"/>
    <cellStyle name="Акцент3 2 2 2" xfId="3647"/>
    <cellStyle name="Акцент3 2 2 2 2" xfId="8612"/>
    <cellStyle name="Акцент3 2 2 2 3" xfId="6331"/>
    <cellStyle name="Акцент3 2 2 3" xfId="3646"/>
    <cellStyle name="Акцент3 2 3" xfId="443"/>
    <cellStyle name="Акцент3 2 3 2" xfId="8613"/>
    <cellStyle name="Акцент3 2 3 3" xfId="3648"/>
    <cellStyle name="Акцент3 2 4" xfId="444"/>
    <cellStyle name="Акцент3 2 4 2" xfId="8614"/>
    <cellStyle name="Акцент3 2 4 3" xfId="3649"/>
    <cellStyle name="Акцент3 2 5" xfId="445"/>
    <cellStyle name="Акцент3 2 5 2" xfId="3650"/>
    <cellStyle name="Акцент3 2 6" xfId="446"/>
    <cellStyle name="Акцент3 2 6 2" xfId="3651"/>
    <cellStyle name="Акцент3 2 7" xfId="447"/>
    <cellStyle name="Акцент3 2 7 2" xfId="3652"/>
    <cellStyle name="Акцент3 2 8" xfId="448"/>
    <cellStyle name="Акцент3 2 8 2" xfId="3653"/>
    <cellStyle name="Акцент3 2 9" xfId="449"/>
    <cellStyle name="Акцент3 2 9 2" xfId="3654"/>
    <cellStyle name="Акцент3 2_МФ тепловой баланс 2015 дубль 3" xfId="3655"/>
    <cellStyle name="Акцент3 3" xfId="450"/>
    <cellStyle name="Акцент3 3 10" xfId="451"/>
    <cellStyle name="Акцент3 3 10 2" xfId="3657"/>
    <cellStyle name="Акцент3 3 11" xfId="3658"/>
    <cellStyle name="Акцент3 3 11 2" xfId="8615"/>
    <cellStyle name="Акцент3 3 12" xfId="10954"/>
    <cellStyle name="Акцент3 3 13" xfId="3656"/>
    <cellStyle name="Акцент3 3 2" xfId="452"/>
    <cellStyle name="Акцент3 3 2 2" xfId="8616"/>
    <cellStyle name="Акцент3 3 2 3" xfId="10955"/>
    <cellStyle name="Акцент3 3 2 4" xfId="3659"/>
    <cellStyle name="Акцент3 3 3" xfId="453"/>
    <cellStyle name="Акцент3 3 3 2" xfId="8617"/>
    <cellStyle name="Акцент3 3 3 2 2" xfId="8618"/>
    <cellStyle name="Акцент3 3 3 3" xfId="3660"/>
    <cellStyle name="Акцент3 3 4" xfId="454"/>
    <cellStyle name="Акцент3 3 4 2" xfId="3661"/>
    <cellStyle name="Акцент3 3 5" xfId="455"/>
    <cellStyle name="Акцент3 3 5 2" xfId="3662"/>
    <cellStyle name="Акцент3 3 6" xfId="456"/>
    <cellStyle name="Акцент3 3 6 2" xfId="3663"/>
    <cellStyle name="Акцент3 3 7" xfId="457"/>
    <cellStyle name="Акцент3 3 7 2" xfId="3664"/>
    <cellStyle name="Акцент3 3 8" xfId="458"/>
    <cellStyle name="Акцент3 3 8 2" xfId="3665"/>
    <cellStyle name="Акцент3 3 9" xfId="459"/>
    <cellStyle name="Акцент3 3 9 2" xfId="3666"/>
    <cellStyle name="Акцент3 3_МФ тепловой баланс 2015 дубль 3" xfId="3667"/>
    <cellStyle name="Акцент3 4" xfId="3668"/>
    <cellStyle name="Акцент3 4 2" xfId="3669"/>
    <cellStyle name="Акцент3 4 3" xfId="6332"/>
    <cellStyle name="Акцент3 4 3 2" xfId="8619"/>
    <cellStyle name="Акцент3 4 3 3" xfId="8620"/>
    <cellStyle name="Акцент3 4_МФ тепловой баланс 2015 дубль 3" xfId="3670"/>
    <cellStyle name="Акцент3 5" xfId="3671"/>
    <cellStyle name="Акцент3 5 2" xfId="3672"/>
    <cellStyle name="Акцент3 5 3" xfId="6333"/>
    <cellStyle name="Акцент3 5 3 2" xfId="8621"/>
    <cellStyle name="Акцент3 5 3 3" xfId="8622"/>
    <cellStyle name="Акцент3 5_МФ тепловой баланс 2015 дубль 3" xfId="3673"/>
    <cellStyle name="Акцент3 6" xfId="3674"/>
    <cellStyle name="Акцент3 6 2" xfId="3675"/>
    <cellStyle name="Акцент3 6 3" xfId="6334"/>
    <cellStyle name="Акцент3 6 3 2" xfId="8623"/>
    <cellStyle name="Акцент3 6 3 3" xfId="8624"/>
    <cellStyle name="Акцент3 6_МФ тепловой баланс 2015 дубль 3" xfId="3676"/>
    <cellStyle name="Акцент3 7" xfId="3677"/>
    <cellStyle name="Акцент3 7 2" xfId="3678"/>
    <cellStyle name="Акцент3 7 3" xfId="6335"/>
    <cellStyle name="Акцент3 7 3 2" xfId="8625"/>
    <cellStyle name="Акцент3 7 3 3" xfId="8626"/>
    <cellStyle name="Акцент3 7_МФ тепловой баланс 2015 дубль 3" xfId="3679"/>
    <cellStyle name="Акцент3 8" xfId="3680"/>
    <cellStyle name="Акцент3 8 2" xfId="3681"/>
    <cellStyle name="Акцент3 8 3" xfId="8627"/>
    <cellStyle name="Акцент3 8 4" xfId="8628"/>
    <cellStyle name="Акцент3 9" xfId="3682"/>
    <cellStyle name="Акцент3 9 2" xfId="3683"/>
    <cellStyle name="Акцент3 9 3" xfId="8629"/>
    <cellStyle name="Акцент4" xfId="460"/>
    <cellStyle name="Акцент4 10" xfId="3684"/>
    <cellStyle name="Акцент4 10 2" xfId="8630"/>
    <cellStyle name="Акцент4 10 3" xfId="8631"/>
    <cellStyle name="Акцент4 11" xfId="8632"/>
    <cellStyle name="Акцент4 11 2" xfId="8633"/>
    <cellStyle name="Акцент4 11 3" xfId="8634"/>
    <cellStyle name="Акцент4 11 4" xfId="8635"/>
    <cellStyle name="Акцент4 12" xfId="8636"/>
    <cellStyle name="Акцент4 12 2" xfId="8637"/>
    <cellStyle name="Акцент4 12 3" xfId="8638"/>
    <cellStyle name="Акцент4 12 4" xfId="8639"/>
    <cellStyle name="Акцент4 13" xfId="8640"/>
    <cellStyle name="Акцент4 13 2" xfId="8641"/>
    <cellStyle name="Акцент4 13 3" xfId="8642"/>
    <cellStyle name="Акцент4 14" xfId="8643"/>
    <cellStyle name="Акцент4 14 2" xfId="8644"/>
    <cellStyle name="Акцент4 14 3" xfId="8645"/>
    <cellStyle name="Акцент4 15" xfId="8646"/>
    <cellStyle name="Акцент4 15 2" xfId="8647"/>
    <cellStyle name="Акцент4 15 3" xfId="8648"/>
    <cellStyle name="Акцент4 16" xfId="8649"/>
    <cellStyle name="Акцент4 16 2" xfId="8650"/>
    <cellStyle name="Акцент4 16 3" xfId="8651"/>
    <cellStyle name="Акцент4 17" xfId="8652"/>
    <cellStyle name="Акцент4 18" xfId="8653"/>
    <cellStyle name="Акцент4 2" xfId="461"/>
    <cellStyle name="Акцент4 2 1" xfId="8654"/>
    <cellStyle name="Акцент4 2 10" xfId="462"/>
    <cellStyle name="Акцент4 2 10 2" xfId="3686"/>
    <cellStyle name="Акцент4 2 11" xfId="8655"/>
    <cellStyle name="Акцент4 2 12" xfId="10956"/>
    <cellStyle name="Акцент4 2 13" xfId="3685"/>
    <cellStyle name="Акцент4 2 2" xfId="463"/>
    <cellStyle name="Акцент4 2 2 2" xfId="3688"/>
    <cellStyle name="Акцент4 2 2 2 2" xfId="8656"/>
    <cellStyle name="Акцент4 2 2 2 3" xfId="6336"/>
    <cellStyle name="Акцент4 2 2 3" xfId="3687"/>
    <cellStyle name="Акцент4 2 3" xfId="464"/>
    <cellStyle name="Акцент4 2 3 2" xfId="8657"/>
    <cellStyle name="Акцент4 2 3 3" xfId="3689"/>
    <cellStyle name="Акцент4 2 4" xfId="465"/>
    <cellStyle name="Акцент4 2 4 2" xfId="8658"/>
    <cellStyle name="Акцент4 2 4 3" xfId="3690"/>
    <cellStyle name="Акцент4 2 5" xfId="466"/>
    <cellStyle name="Акцент4 2 5 2" xfId="3691"/>
    <cellStyle name="Акцент4 2 6" xfId="467"/>
    <cellStyle name="Акцент4 2 6 2" xfId="3692"/>
    <cellStyle name="Акцент4 2 7" xfId="468"/>
    <cellStyle name="Акцент4 2 7 2" xfId="3693"/>
    <cellStyle name="Акцент4 2 8" xfId="469"/>
    <cellStyle name="Акцент4 2 8 2" xfId="3694"/>
    <cellStyle name="Акцент4 2 9" xfId="470"/>
    <cellStyle name="Акцент4 2 9 2" xfId="3695"/>
    <cellStyle name="Акцент4 2_МФ тепловой баланс 2015 дубль 3" xfId="3696"/>
    <cellStyle name="Акцент4 3" xfId="471"/>
    <cellStyle name="Акцент4 3 10" xfId="472"/>
    <cellStyle name="Акцент4 3 10 2" xfId="3698"/>
    <cellStyle name="Акцент4 3 11" xfId="3699"/>
    <cellStyle name="Акцент4 3 11 2" xfId="8659"/>
    <cellStyle name="Акцент4 3 12" xfId="10957"/>
    <cellStyle name="Акцент4 3 13" xfId="3697"/>
    <cellStyle name="Акцент4 3 2" xfId="473"/>
    <cellStyle name="Акцент4 3 2 2" xfId="8660"/>
    <cellStyle name="Акцент4 3 2 3" xfId="10958"/>
    <cellStyle name="Акцент4 3 2 4" xfId="3700"/>
    <cellStyle name="Акцент4 3 3" xfId="474"/>
    <cellStyle name="Акцент4 3 3 2" xfId="8661"/>
    <cellStyle name="Акцент4 3 3 2 2" xfId="8662"/>
    <cellStyle name="Акцент4 3 3 3" xfId="3701"/>
    <cellStyle name="Акцент4 3 4" xfId="475"/>
    <cellStyle name="Акцент4 3 4 2" xfId="3702"/>
    <cellStyle name="Акцент4 3 5" xfId="476"/>
    <cellStyle name="Акцент4 3 5 2" xfId="3703"/>
    <cellStyle name="Акцент4 3 6" xfId="477"/>
    <cellStyle name="Акцент4 3 6 2" xfId="3704"/>
    <cellStyle name="Акцент4 3 7" xfId="478"/>
    <cellStyle name="Акцент4 3 7 2" xfId="3705"/>
    <cellStyle name="Акцент4 3 8" xfId="479"/>
    <cellStyle name="Акцент4 3 8 2" xfId="3706"/>
    <cellStyle name="Акцент4 3 9" xfId="480"/>
    <cellStyle name="Акцент4 3 9 2" xfId="3707"/>
    <cellStyle name="Акцент4 3_МФ тепловой баланс 2015 дубль 3" xfId="3708"/>
    <cellStyle name="Акцент4 4" xfId="3709"/>
    <cellStyle name="Акцент4 4 2" xfId="3710"/>
    <cellStyle name="Акцент4 4 3" xfId="6337"/>
    <cellStyle name="Акцент4 4 3 2" xfId="8663"/>
    <cellStyle name="Акцент4 4 3 3" xfId="8664"/>
    <cellStyle name="Акцент4 4_МФ тепловой баланс 2015 дубль 3" xfId="3711"/>
    <cellStyle name="Акцент4 5" xfId="3712"/>
    <cellStyle name="Акцент4 5 2" xfId="3713"/>
    <cellStyle name="Акцент4 5 3" xfId="6338"/>
    <cellStyle name="Акцент4 5 3 2" xfId="8665"/>
    <cellStyle name="Акцент4 5 3 3" xfId="8666"/>
    <cellStyle name="Акцент4 5_МФ тепловой баланс 2015 дубль 3" xfId="3714"/>
    <cellStyle name="Акцент4 6" xfId="3715"/>
    <cellStyle name="Акцент4 6 2" xfId="3716"/>
    <cellStyle name="Акцент4 6 3" xfId="6339"/>
    <cellStyle name="Акцент4 6 3 2" xfId="8667"/>
    <cellStyle name="Акцент4 6 3 3" xfId="8668"/>
    <cellStyle name="Акцент4 6_МФ тепловой баланс 2015 дубль 3" xfId="3717"/>
    <cellStyle name="Акцент4 7" xfId="3718"/>
    <cellStyle name="Акцент4 7 2" xfId="3719"/>
    <cellStyle name="Акцент4 7 3" xfId="6340"/>
    <cellStyle name="Акцент4 7 3 2" xfId="8669"/>
    <cellStyle name="Акцент4 7 3 3" xfId="8670"/>
    <cellStyle name="Акцент4 7_МФ тепловой баланс 2015 дубль 3" xfId="3720"/>
    <cellStyle name="Акцент4 8" xfId="3721"/>
    <cellStyle name="Акцент4 8 2" xfId="3722"/>
    <cellStyle name="Акцент4 8 3" xfId="8671"/>
    <cellStyle name="Акцент4 8 4" xfId="8672"/>
    <cellStyle name="Акцент4 9" xfId="3723"/>
    <cellStyle name="Акцент4 9 2" xfId="3724"/>
    <cellStyle name="Акцент4 9 3" xfId="8673"/>
    <cellStyle name="Акцент5" xfId="481"/>
    <cellStyle name="Акцент5 10" xfId="3725"/>
    <cellStyle name="Акцент5 10 2" xfId="8674"/>
    <cellStyle name="Акцент5 10 3" xfId="8675"/>
    <cellStyle name="Акцент5 11" xfId="8676"/>
    <cellStyle name="Акцент5 11 2" xfId="8677"/>
    <cellStyle name="Акцент5 11 3" xfId="8678"/>
    <cellStyle name="Акцент5 11 4" xfId="8679"/>
    <cellStyle name="Акцент5 12" xfId="8680"/>
    <cellStyle name="Акцент5 12 2" xfId="8681"/>
    <cellStyle name="Акцент5 12 3" xfId="8682"/>
    <cellStyle name="Акцент5 12 4" xfId="8683"/>
    <cellStyle name="Акцент5 13" xfId="8684"/>
    <cellStyle name="Акцент5 13 2" xfId="8685"/>
    <cellStyle name="Акцент5 13 3" xfId="8686"/>
    <cellStyle name="Акцент5 14" xfId="8687"/>
    <cellStyle name="Акцент5 14 2" xfId="8688"/>
    <cellStyle name="Акцент5 14 3" xfId="8689"/>
    <cellStyle name="Акцент5 15" xfId="8690"/>
    <cellStyle name="Акцент5 15 2" xfId="8691"/>
    <cellStyle name="Акцент5 15 3" xfId="8692"/>
    <cellStyle name="Акцент5 16" xfId="8693"/>
    <cellStyle name="Акцент5 16 2" xfId="8694"/>
    <cellStyle name="Акцент5 16 3" xfId="8695"/>
    <cellStyle name="Акцент5 17" xfId="8696"/>
    <cellStyle name="Акцент5 18" xfId="8697"/>
    <cellStyle name="Акцент5 2" xfId="482"/>
    <cellStyle name="Акцент5 2 1" xfId="8698"/>
    <cellStyle name="Акцент5 2 10" xfId="483"/>
    <cellStyle name="Акцент5 2 10 2" xfId="3727"/>
    <cellStyle name="Акцент5 2 11" xfId="8699"/>
    <cellStyle name="Акцент5 2 12" xfId="10959"/>
    <cellStyle name="Акцент5 2 13" xfId="3726"/>
    <cellStyle name="Акцент5 2 2" xfId="484"/>
    <cellStyle name="Акцент5 2 2 2" xfId="3729"/>
    <cellStyle name="Акцент5 2 2 2 2" xfId="8700"/>
    <cellStyle name="Акцент5 2 2 2 3" xfId="6341"/>
    <cellStyle name="Акцент5 2 2 3" xfId="3728"/>
    <cellStyle name="Акцент5 2 3" xfId="485"/>
    <cellStyle name="Акцент5 2 3 2" xfId="8701"/>
    <cellStyle name="Акцент5 2 3 3" xfId="3730"/>
    <cellStyle name="Акцент5 2 4" xfId="486"/>
    <cellStyle name="Акцент5 2 4 2" xfId="8702"/>
    <cellStyle name="Акцент5 2 4 3" xfId="3731"/>
    <cellStyle name="Акцент5 2 5" xfId="487"/>
    <cellStyle name="Акцент5 2 5 2" xfId="3732"/>
    <cellStyle name="Акцент5 2 6" xfId="488"/>
    <cellStyle name="Акцент5 2 6 2" xfId="3733"/>
    <cellStyle name="Акцент5 2 7" xfId="489"/>
    <cellStyle name="Акцент5 2 7 2" xfId="3734"/>
    <cellStyle name="Акцент5 2 8" xfId="490"/>
    <cellStyle name="Акцент5 2 8 2" xfId="3735"/>
    <cellStyle name="Акцент5 2 9" xfId="491"/>
    <cellStyle name="Акцент5 2 9 2" xfId="3736"/>
    <cellStyle name="Акцент5 2_МФ тепловой баланс 2015 дубль 3" xfId="3737"/>
    <cellStyle name="Акцент5 3" xfId="492"/>
    <cellStyle name="Акцент5 3 10" xfId="493"/>
    <cellStyle name="Акцент5 3 10 2" xfId="3739"/>
    <cellStyle name="Акцент5 3 11" xfId="3740"/>
    <cellStyle name="Акцент5 3 11 2" xfId="8703"/>
    <cellStyle name="Акцент5 3 12" xfId="10960"/>
    <cellStyle name="Акцент5 3 13" xfId="3738"/>
    <cellStyle name="Акцент5 3 2" xfId="494"/>
    <cellStyle name="Акцент5 3 2 2" xfId="8704"/>
    <cellStyle name="Акцент5 3 2 3" xfId="10961"/>
    <cellStyle name="Акцент5 3 2 4" xfId="3741"/>
    <cellStyle name="Акцент5 3 3" xfId="495"/>
    <cellStyle name="Акцент5 3 3 2" xfId="8705"/>
    <cellStyle name="Акцент5 3 3 2 2" xfId="8706"/>
    <cellStyle name="Акцент5 3 3 3" xfId="3742"/>
    <cellStyle name="Акцент5 3 4" xfId="496"/>
    <cellStyle name="Акцент5 3 4 2" xfId="3743"/>
    <cellStyle name="Акцент5 3 5" xfId="497"/>
    <cellStyle name="Акцент5 3 5 2" xfId="3744"/>
    <cellStyle name="Акцент5 3 6" xfId="498"/>
    <cellStyle name="Акцент5 3 6 2" xfId="3745"/>
    <cellStyle name="Акцент5 3 7" xfId="499"/>
    <cellStyle name="Акцент5 3 7 2" xfId="3746"/>
    <cellStyle name="Акцент5 3 8" xfId="500"/>
    <cellStyle name="Акцент5 3 8 2" xfId="3747"/>
    <cellStyle name="Акцент5 3 9" xfId="501"/>
    <cellStyle name="Акцент5 3 9 2" xfId="3748"/>
    <cellStyle name="Акцент5 3_МФ тепловой баланс 2015 дубль 3" xfId="3749"/>
    <cellStyle name="Акцент5 4" xfId="3750"/>
    <cellStyle name="Акцент5 4 2" xfId="3751"/>
    <cellStyle name="Акцент5 4 3" xfId="6342"/>
    <cellStyle name="Акцент5 4 3 2" xfId="8707"/>
    <cellStyle name="Акцент5 4 3 3" xfId="8708"/>
    <cellStyle name="Акцент5 4_МФ тепловой баланс 2015 дубль 3" xfId="3752"/>
    <cellStyle name="Акцент5 5" xfId="3753"/>
    <cellStyle name="Акцент5 5 2" xfId="3754"/>
    <cellStyle name="Акцент5 5 3" xfId="6343"/>
    <cellStyle name="Акцент5 5 3 2" xfId="8709"/>
    <cellStyle name="Акцент5 5 3 3" xfId="8710"/>
    <cellStyle name="Акцент5 5_МФ тепловой баланс 2015 дубль 3" xfId="3755"/>
    <cellStyle name="Акцент5 6" xfId="3756"/>
    <cellStyle name="Акцент5 6 2" xfId="3757"/>
    <cellStyle name="Акцент5 6 3" xfId="6344"/>
    <cellStyle name="Акцент5 6 3 2" xfId="8711"/>
    <cellStyle name="Акцент5 6 3 3" xfId="8712"/>
    <cellStyle name="Акцент5 6_МФ тепловой баланс 2015 дубль 3" xfId="3758"/>
    <cellStyle name="Акцент5 7" xfId="3759"/>
    <cellStyle name="Акцент5 7 2" xfId="3760"/>
    <cellStyle name="Акцент5 7 3" xfId="6345"/>
    <cellStyle name="Акцент5 7 3 2" xfId="8713"/>
    <cellStyle name="Акцент5 7 3 3" xfId="8714"/>
    <cellStyle name="Акцент5 7_МФ тепловой баланс 2015 дубль 3" xfId="3761"/>
    <cellStyle name="Акцент5 8" xfId="3762"/>
    <cellStyle name="Акцент5 8 2" xfId="3763"/>
    <cellStyle name="Акцент5 8 3" xfId="8715"/>
    <cellStyle name="Акцент5 8 4" xfId="8716"/>
    <cellStyle name="Акцент5 9" xfId="3764"/>
    <cellStyle name="Акцент5 9 2" xfId="3765"/>
    <cellStyle name="Акцент5 9 3" xfId="8717"/>
    <cellStyle name="Акцент6" xfId="502"/>
    <cellStyle name="Акцент6 10" xfId="3766"/>
    <cellStyle name="Акцент6 10 2" xfId="8718"/>
    <cellStyle name="Акцент6 10 3" xfId="8719"/>
    <cellStyle name="Акцент6 11" xfId="8720"/>
    <cellStyle name="Акцент6 11 2" xfId="8721"/>
    <cellStyle name="Акцент6 11 3" xfId="8722"/>
    <cellStyle name="Акцент6 11 4" xfId="8723"/>
    <cellStyle name="Акцент6 12" xfId="8724"/>
    <cellStyle name="Акцент6 12 2" xfId="8725"/>
    <cellStyle name="Акцент6 12 3" xfId="8726"/>
    <cellStyle name="Акцент6 12 4" xfId="8727"/>
    <cellStyle name="Акцент6 13" xfId="8728"/>
    <cellStyle name="Акцент6 13 2" xfId="8729"/>
    <cellStyle name="Акцент6 13 3" xfId="8730"/>
    <cellStyle name="Акцент6 14" xfId="8731"/>
    <cellStyle name="Акцент6 14 2" xfId="8732"/>
    <cellStyle name="Акцент6 14 3" xfId="8733"/>
    <cellStyle name="Акцент6 15" xfId="8734"/>
    <cellStyle name="Акцент6 15 2" xfId="8735"/>
    <cellStyle name="Акцент6 15 3" xfId="8736"/>
    <cellStyle name="Акцент6 16" xfId="8737"/>
    <cellStyle name="Акцент6 16 2" xfId="8738"/>
    <cellStyle name="Акцент6 16 3" xfId="8739"/>
    <cellStyle name="Акцент6 17" xfId="8740"/>
    <cellStyle name="Акцент6 18" xfId="8741"/>
    <cellStyle name="Акцент6 2" xfId="503"/>
    <cellStyle name="Акцент6 2 1" xfId="8742"/>
    <cellStyle name="Акцент6 2 10" xfId="504"/>
    <cellStyle name="Акцент6 2 10 2" xfId="3768"/>
    <cellStyle name="Акцент6 2 11" xfId="8743"/>
    <cellStyle name="Акцент6 2 12" xfId="10962"/>
    <cellStyle name="Акцент6 2 13" xfId="3767"/>
    <cellStyle name="Акцент6 2 2" xfId="505"/>
    <cellStyle name="Акцент6 2 2 2" xfId="3770"/>
    <cellStyle name="Акцент6 2 2 2 2" xfId="8744"/>
    <cellStyle name="Акцент6 2 2 2 3" xfId="6346"/>
    <cellStyle name="Акцент6 2 2 3" xfId="3769"/>
    <cellStyle name="Акцент6 2 3" xfId="506"/>
    <cellStyle name="Акцент6 2 3 2" xfId="8745"/>
    <cellStyle name="Акцент6 2 3 3" xfId="3771"/>
    <cellStyle name="Акцент6 2 4" xfId="507"/>
    <cellStyle name="Акцент6 2 4 2" xfId="8746"/>
    <cellStyle name="Акцент6 2 4 3" xfId="3772"/>
    <cellStyle name="Акцент6 2 5" xfId="508"/>
    <cellStyle name="Акцент6 2 5 2" xfId="3773"/>
    <cellStyle name="Акцент6 2 6" xfId="509"/>
    <cellStyle name="Акцент6 2 6 2" xfId="3774"/>
    <cellStyle name="Акцент6 2 7" xfId="510"/>
    <cellStyle name="Акцент6 2 7 2" xfId="3775"/>
    <cellStyle name="Акцент6 2 8" xfId="511"/>
    <cellStyle name="Акцент6 2 8 2" xfId="3776"/>
    <cellStyle name="Акцент6 2 9" xfId="512"/>
    <cellStyle name="Акцент6 2 9 2" xfId="3777"/>
    <cellStyle name="Акцент6 2_МФ тепловой баланс 2015 дубль 3" xfId="3778"/>
    <cellStyle name="Акцент6 3" xfId="513"/>
    <cellStyle name="Акцент6 3 10" xfId="514"/>
    <cellStyle name="Акцент6 3 10 2" xfId="3780"/>
    <cellStyle name="Акцент6 3 11" xfId="3781"/>
    <cellStyle name="Акцент6 3 11 2" xfId="8747"/>
    <cellStyle name="Акцент6 3 12" xfId="10963"/>
    <cellStyle name="Акцент6 3 13" xfId="3779"/>
    <cellStyle name="Акцент6 3 2" xfId="515"/>
    <cellStyle name="Акцент6 3 2 2" xfId="8748"/>
    <cellStyle name="Акцент6 3 2 3" xfId="10964"/>
    <cellStyle name="Акцент6 3 2 4" xfId="3782"/>
    <cellStyle name="Акцент6 3 3" xfId="516"/>
    <cellStyle name="Акцент6 3 3 2" xfId="8749"/>
    <cellStyle name="Акцент6 3 3 2 2" xfId="8750"/>
    <cellStyle name="Акцент6 3 3 3" xfId="3783"/>
    <cellStyle name="Акцент6 3 4" xfId="517"/>
    <cellStyle name="Акцент6 3 4 2" xfId="3784"/>
    <cellStyle name="Акцент6 3 5" xfId="518"/>
    <cellStyle name="Акцент6 3 5 2" xfId="3785"/>
    <cellStyle name="Акцент6 3 6" xfId="519"/>
    <cellStyle name="Акцент6 3 6 2" xfId="3786"/>
    <cellStyle name="Акцент6 3 7" xfId="520"/>
    <cellStyle name="Акцент6 3 7 2" xfId="3787"/>
    <cellStyle name="Акцент6 3 8" xfId="521"/>
    <cellStyle name="Акцент6 3 8 2" xfId="3788"/>
    <cellStyle name="Акцент6 3 9" xfId="522"/>
    <cellStyle name="Акцент6 3 9 2" xfId="3789"/>
    <cellStyle name="Акцент6 3_МФ тепловой баланс 2015 дубль 3" xfId="3790"/>
    <cellStyle name="Акцент6 4" xfId="3791"/>
    <cellStyle name="Акцент6 4 2" xfId="3792"/>
    <cellStyle name="Акцент6 4 3" xfId="6347"/>
    <cellStyle name="Акцент6 4 3 2" xfId="8751"/>
    <cellStyle name="Акцент6 4 3 3" xfId="8752"/>
    <cellStyle name="Акцент6 4_МФ тепловой баланс 2015 дубль 3" xfId="3793"/>
    <cellStyle name="Акцент6 5" xfId="3794"/>
    <cellStyle name="Акцент6 5 2" xfId="3795"/>
    <cellStyle name="Акцент6 5 3" xfId="6348"/>
    <cellStyle name="Акцент6 5 3 2" xfId="8753"/>
    <cellStyle name="Акцент6 5 3 3" xfId="8754"/>
    <cellStyle name="Акцент6 5_МФ тепловой баланс 2015 дубль 3" xfId="3796"/>
    <cellStyle name="Акцент6 6" xfId="3797"/>
    <cellStyle name="Акцент6 6 2" xfId="3798"/>
    <cellStyle name="Акцент6 6 3" xfId="6349"/>
    <cellStyle name="Акцент6 6 3 2" xfId="8755"/>
    <cellStyle name="Акцент6 6 3 3" xfId="8756"/>
    <cellStyle name="Акцент6 6_МФ тепловой баланс 2015 дубль 3" xfId="3799"/>
    <cellStyle name="Акцент6 7" xfId="3800"/>
    <cellStyle name="Акцент6 7 2" xfId="3801"/>
    <cellStyle name="Акцент6 7 3" xfId="6350"/>
    <cellStyle name="Акцент6 7 3 2" xfId="8757"/>
    <cellStyle name="Акцент6 7 3 3" xfId="8758"/>
    <cellStyle name="Акцент6 7_МФ тепловой баланс 2015 дубль 3" xfId="3802"/>
    <cellStyle name="Акцент6 8" xfId="3803"/>
    <cellStyle name="Акцент6 8 2" xfId="3804"/>
    <cellStyle name="Акцент6 8 3" xfId="8759"/>
    <cellStyle name="Акцент6 8 4" xfId="8760"/>
    <cellStyle name="Акцент6 9" xfId="3805"/>
    <cellStyle name="Акцент6 9 2" xfId="3806"/>
    <cellStyle name="Акцент6 9 3" xfId="8761"/>
    <cellStyle name="Беззащитный" xfId="3807"/>
    <cellStyle name="Ввод " xfId="523"/>
    <cellStyle name="Ввод  10" xfId="3808"/>
    <cellStyle name="Ввод  10 2" xfId="3809"/>
    <cellStyle name="Ввод  10 3" xfId="8762"/>
    <cellStyle name="Ввод  11" xfId="3810"/>
    <cellStyle name="Ввод  11 2" xfId="8763"/>
    <cellStyle name="Ввод  11 3" xfId="8764"/>
    <cellStyle name="Ввод  12" xfId="3811"/>
    <cellStyle name="Ввод  12 2" xfId="8765"/>
    <cellStyle name="Ввод  12 3" xfId="8766"/>
    <cellStyle name="Ввод  13" xfId="3812"/>
    <cellStyle name="Ввод  13 2" xfId="8767"/>
    <cellStyle name="Ввод  13 3" xfId="8768"/>
    <cellStyle name="Ввод  14" xfId="3813"/>
    <cellStyle name="Ввод  14 2" xfId="8769"/>
    <cellStyle name="Ввод  14 3" xfId="8770"/>
    <cellStyle name="Ввод  15" xfId="3814"/>
    <cellStyle name="Ввод  15 2" xfId="8771"/>
    <cellStyle name="Ввод  15 3" xfId="8772"/>
    <cellStyle name="Ввод  16" xfId="3815"/>
    <cellStyle name="Ввод  16 2" xfId="8773"/>
    <cellStyle name="Ввод  16 3" xfId="8774"/>
    <cellStyle name="Ввод  17" xfId="3816"/>
    <cellStyle name="Ввод  18" xfId="8775"/>
    <cellStyle name="Ввод  18 2" xfId="8776"/>
    <cellStyle name="Ввод  2" xfId="524"/>
    <cellStyle name="Ввод  2 1" xfId="8777"/>
    <cellStyle name="Ввод  2 10" xfId="525"/>
    <cellStyle name="Ввод  2 10 2" xfId="3818"/>
    <cellStyle name="Ввод  2 11" xfId="8778"/>
    <cellStyle name="Ввод  2 12" xfId="10965"/>
    <cellStyle name="Ввод  2 13" xfId="3817"/>
    <cellStyle name="Ввод  2 2" xfId="526"/>
    <cellStyle name="Ввод  2 2 2" xfId="3820"/>
    <cellStyle name="Ввод  2 2 2 2" xfId="8779"/>
    <cellStyle name="Ввод  2 2 2 3" xfId="6351"/>
    <cellStyle name="Ввод  2 2 3" xfId="3819"/>
    <cellStyle name="Ввод  2 3" xfId="527"/>
    <cellStyle name="Ввод  2 3 2" xfId="8780"/>
    <cellStyle name="Ввод  2 3 3" xfId="3821"/>
    <cellStyle name="Ввод  2 4" xfId="528"/>
    <cellStyle name="Ввод  2 4 2" xfId="8781"/>
    <cellStyle name="Ввод  2 4 3" xfId="3822"/>
    <cellStyle name="Ввод  2 5" xfId="529"/>
    <cellStyle name="Ввод  2 5 2" xfId="3823"/>
    <cellStyle name="Ввод  2 6" xfId="530"/>
    <cellStyle name="Ввод  2 6 2" xfId="3824"/>
    <cellStyle name="Ввод  2 7" xfId="531"/>
    <cellStyle name="Ввод  2 7 2" xfId="3825"/>
    <cellStyle name="Ввод  2 8" xfId="532"/>
    <cellStyle name="Ввод  2 8 2" xfId="3826"/>
    <cellStyle name="Ввод  2 9" xfId="533"/>
    <cellStyle name="Ввод  2 9 2" xfId="3827"/>
    <cellStyle name="Ввод  2_46EE.2011(v1.0)" xfId="3828"/>
    <cellStyle name="Ввод  3" xfId="534"/>
    <cellStyle name="Ввод  3 10" xfId="535"/>
    <cellStyle name="Ввод  3 10 2" xfId="3830"/>
    <cellStyle name="Ввод  3 11" xfId="3831"/>
    <cellStyle name="Ввод  3 11 2" xfId="8782"/>
    <cellStyle name="Ввод  3 12" xfId="10966"/>
    <cellStyle name="Ввод  3 12 2" xfId="10967"/>
    <cellStyle name="Ввод  3 13" xfId="3829"/>
    <cellStyle name="Ввод  3 2" xfId="536"/>
    <cellStyle name="Ввод  3 2 2" xfId="8783"/>
    <cellStyle name="Ввод  3 2 3" xfId="10968"/>
    <cellStyle name="Ввод  3 2 4" xfId="3832"/>
    <cellStyle name="Ввод  3 3" xfId="537"/>
    <cellStyle name="Ввод  3 3 2" xfId="3834"/>
    <cellStyle name="Ввод  3 3 2 2" xfId="8784"/>
    <cellStyle name="Ввод  3 3 2 3" xfId="6352"/>
    <cellStyle name="Ввод  3 3 3" xfId="8785"/>
    <cellStyle name="Ввод  3 3 4" xfId="3833"/>
    <cellStyle name="Ввод  3 4" xfId="538"/>
    <cellStyle name="Ввод  3 4 2" xfId="8786"/>
    <cellStyle name="Ввод  3 4 3" xfId="3835"/>
    <cellStyle name="Ввод  3 5" xfId="539"/>
    <cellStyle name="Ввод  3 5 2" xfId="3836"/>
    <cellStyle name="Ввод  3 6" xfId="540"/>
    <cellStyle name="Ввод  3 6 2" xfId="3837"/>
    <cellStyle name="Ввод  3 7" xfId="541"/>
    <cellStyle name="Ввод  3 7 2" xfId="3838"/>
    <cellStyle name="Ввод  3 8" xfId="542"/>
    <cellStyle name="Ввод  3 8 2" xfId="3839"/>
    <cellStyle name="Ввод  3 9" xfId="543"/>
    <cellStyle name="Ввод  3 9 2" xfId="3840"/>
    <cellStyle name="Ввод  3_46EE.2011(v1.0)" xfId="3841"/>
    <cellStyle name="Ввод  4" xfId="3842"/>
    <cellStyle name="Ввод  4 2" xfId="3843"/>
    <cellStyle name="Ввод  4 3" xfId="3844"/>
    <cellStyle name="Ввод  4 4" xfId="8787"/>
    <cellStyle name="Ввод  4 5" xfId="10969"/>
    <cellStyle name="Ввод  4_46EE.2011(v1.0)" xfId="3845"/>
    <cellStyle name="Ввод  5" xfId="3846"/>
    <cellStyle name="Ввод  5 2" xfId="3847"/>
    <cellStyle name="Ввод  5 3" xfId="3848"/>
    <cellStyle name="Ввод  5 4" xfId="8788"/>
    <cellStyle name="Ввод  5 5" xfId="10970"/>
    <cellStyle name="Ввод  5_46EE.2011(v1.0)" xfId="3849"/>
    <cellStyle name="Ввод  6" xfId="3850"/>
    <cellStyle name="Ввод  6 2" xfId="3851"/>
    <cellStyle name="Ввод  6 3" xfId="3852"/>
    <cellStyle name="Ввод  6 4" xfId="8789"/>
    <cellStyle name="Ввод  6 5" xfId="10971"/>
    <cellStyle name="Ввод  6_46EE.2011(v1.0)" xfId="3853"/>
    <cellStyle name="Ввод  7" xfId="3854"/>
    <cellStyle name="Ввод  7 2" xfId="3855"/>
    <cellStyle name="Ввод  7 3" xfId="3856"/>
    <cellStyle name="Ввод  7 4" xfId="8790"/>
    <cellStyle name="Ввод  7 5" xfId="10972"/>
    <cellStyle name="Ввод  7_46EE.2011(v1.0)" xfId="3857"/>
    <cellStyle name="Ввод  8" xfId="3858"/>
    <cellStyle name="Ввод  8 2" xfId="3859"/>
    <cellStyle name="Ввод  8 3" xfId="3860"/>
    <cellStyle name="Ввод  8 4" xfId="8791"/>
    <cellStyle name="Ввод  8 5" xfId="8792"/>
    <cellStyle name="Ввод  8_46EE.2011(v1.0)" xfId="3861"/>
    <cellStyle name="Ввод  9" xfId="3862"/>
    <cellStyle name="Ввод  9 2" xfId="3863"/>
    <cellStyle name="Ввод  9 3" xfId="3864"/>
    <cellStyle name="Ввод  9_46EE.2011(v1.0)" xfId="3865"/>
    <cellStyle name="Ввод данных" xfId="8793"/>
    <cellStyle name="Верт. заголовок" xfId="3866"/>
    <cellStyle name="Вес_продукта" xfId="3867"/>
    <cellStyle name="Вывод" xfId="544"/>
    <cellStyle name="Вывод 10" xfId="3868"/>
    <cellStyle name="Вывод 10 2" xfId="8794"/>
    <cellStyle name="Вывод 10 3" xfId="8795"/>
    <cellStyle name="Вывод 11" xfId="8796"/>
    <cellStyle name="Вывод 11 2" xfId="8797"/>
    <cellStyle name="Вывод 11 3" xfId="8798"/>
    <cellStyle name="Вывод 11 4" xfId="8799"/>
    <cellStyle name="Вывод 12" xfId="8800"/>
    <cellStyle name="Вывод 12 2" xfId="8801"/>
    <cellStyle name="Вывод 12 3" xfId="8802"/>
    <cellStyle name="Вывод 12 4" xfId="8803"/>
    <cellStyle name="Вывод 13" xfId="8804"/>
    <cellStyle name="Вывод 13 2" xfId="8805"/>
    <cellStyle name="Вывод 13 3" xfId="8806"/>
    <cellStyle name="Вывод 14" xfId="8807"/>
    <cellStyle name="Вывод 14 2" xfId="8808"/>
    <cellStyle name="Вывод 14 3" xfId="8809"/>
    <cellStyle name="Вывод 15" xfId="8810"/>
    <cellStyle name="Вывод 15 2" xfId="8811"/>
    <cellStyle name="Вывод 15 3" xfId="8812"/>
    <cellStyle name="Вывод 16" xfId="8813"/>
    <cellStyle name="Вывод 16 2" xfId="8814"/>
    <cellStyle name="Вывод 16 3" xfId="8815"/>
    <cellStyle name="Вывод 17" xfId="8816"/>
    <cellStyle name="Вывод 18" xfId="8817"/>
    <cellStyle name="Вывод 2" xfId="545"/>
    <cellStyle name="Вывод 2 1" xfId="8818"/>
    <cellStyle name="Вывод 2 10" xfId="546"/>
    <cellStyle name="Вывод 2 10 2" xfId="3870"/>
    <cellStyle name="Вывод 2 11" xfId="8819"/>
    <cellStyle name="Вывод 2 12" xfId="10973"/>
    <cellStyle name="Вывод 2 13" xfId="3869"/>
    <cellStyle name="Вывод 2 2" xfId="547"/>
    <cellStyle name="Вывод 2 2 2" xfId="3872"/>
    <cellStyle name="Вывод 2 2 2 2" xfId="8820"/>
    <cellStyle name="Вывод 2 2 2 3" xfId="6353"/>
    <cellStyle name="Вывод 2 2 3" xfId="3871"/>
    <cellStyle name="Вывод 2 3" xfId="548"/>
    <cellStyle name="Вывод 2 3 2" xfId="8821"/>
    <cellStyle name="Вывод 2 3 3" xfId="3873"/>
    <cellStyle name="Вывод 2 4" xfId="549"/>
    <cellStyle name="Вывод 2 4 2" xfId="8822"/>
    <cellStyle name="Вывод 2 4 3" xfId="3874"/>
    <cellStyle name="Вывод 2 5" xfId="550"/>
    <cellStyle name="Вывод 2 5 2" xfId="3875"/>
    <cellStyle name="Вывод 2 6" xfId="551"/>
    <cellStyle name="Вывод 2 6 2" xfId="3876"/>
    <cellStyle name="Вывод 2 7" xfId="552"/>
    <cellStyle name="Вывод 2 7 2" xfId="3877"/>
    <cellStyle name="Вывод 2 8" xfId="553"/>
    <cellStyle name="Вывод 2 8 2" xfId="3878"/>
    <cellStyle name="Вывод 2 9" xfId="554"/>
    <cellStyle name="Вывод 2 9 2" xfId="3879"/>
    <cellStyle name="Вывод 2_46EE.2011(v1.0)" xfId="3880"/>
    <cellStyle name="Вывод 3" xfId="555"/>
    <cellStyle name="Вывод 3 10" xfId="556"/>
    <cellStyle name="Вывод 3 10 2" xfId="3882"/>
    <cellStyle name="Вывод 3 11" xfId="3883"/>
    <cellStyle name="Вывод 3 11 2" xfId="8823"/>
    <cellStyle name="Вывод 3 12" xfId="10974"/>
    <cellStyle name="Вывод 3 13" xfId="3881"/>
    <cellStyle name="Вывод 3 2" xfId="557"/>
    <cellStyle name="Вывод 3 2 2" xfId="8824"/>
    <cellStyle name="Вывод 3 2 3" xfId="10975"/>
    <cellStyle name="Вывод 3 2 4" xfId="3884"/>
    <cellStyle name="Вывод 3 3" xfId="558"/>
    <cellStyle name="Вывод 3 3 2" xfId="8825"/>
    <cellStyle name="Вывод 3 3 2 2" xfId="8826"/>
    <cellStyle name="Вывод 3 3 3" xfId="3885"/>
    <cellStyle name="Вывод 3 4" xfId="559"/>
    <cellStyle name="Вывод 3 4 2" xfId="3886"/>
    <cellStyle name="Вывод 3 5" xfId="560"/>
    <cellStyle name="Вывод 3 5 2" xfId="3887"/>
    <cellStyle name="Вывод 3 6" xfId="561"/>
    <cellStyle name="Вывод 3 6 2" xfId="3888"/>
    <cellStyle name="Вывод 3 7" xfId="562"/>
    <cellStyle name="Вывод 3 7 2" xfId="3889"/>
    <cellStyle name="Вывод 3 8" xfId="563"/>
    <cellStyle name="Вывод 3 8 2" xfId="3890"/>
    <cellStyle name="Вывод 3 9" xfId="564"/>
    <cellStyle name="Вывод 3 9 2" xfId="3891"/>
    <cellStyle name="Вывод 3_46EE.2011(v1.0)" xfId="3892"/>
    <cellStyle name="Вывод 4" xfId="3893"/>
    <cellStyle name="Вывод 4 2" xfId="3894"/>
    <cellStyle name="Вывод 4 3" xfId="6354"/>
    <cellStyle name="Вывод 4 3 2" xfId="8827"/>
    <cellStyle name="Вывод 4 3 3" xfId="8828"/>
    <cellStyle name="Вывод 4_46EE.2011(v1.0)" xfId="3895"/>
    <cellStyle name="Вывод 5" xfId="3896"/>
    <cellStyle name="Вывод 5 2" xfId="3897"/>
    <cellStyle name="Вывод 5 3" xfId="6355"/>
    <cellStyle name="Вывод 5 3 2" xfId="8829"/>
    <cellStyle name="Вывод 5 3 3" xfId="8830"/>
    <cellStyle name="Вывод 5_46EE.2011(v1.0)" xfId="3898"/>
    <cellStyle name="Вывод 6" xfId="3899"/>
    <cellStyle name="Вывод 6 2" xfId="3900"/>
    <cellStyle name="Вывод 6 3" xfId="6356"/>
    <cellStyle name="Вывод 6 3 2" xfId="8831"/>
    <cellStyle name="Вывод 6 3 3" xfId="8832"/>
    <cellStyle name="Вывод 6_46EE.2011(v1.0)" xfId="3901"/>
    <cellStyle name="Вывод 7" xfId="3902"/>
    <cellStyle name="Вывод 7 2" xfId="3903"/>
    <cellStyle name="Вывод 7 3" xfId="6357"/>
    <cellStyle name="Вывод 7 3 2" xfId="8833"/>
    <cellStyle name="Вывод 7 3 3" xfId="8834"/>
    <cellStyle name="Вывод 7_46EE.2011(v1.0)" xfId="3904"/>
    <cellStyle name="Вывод 8" xfId="3905"/>
    <cellStyle name="Вывод 8 2" xfId="3906"/>
    <cellStyle name="Вывод 8 3" xfId="8835"/>
    <cellStyle name="Вывод 8 4" xfId="8836"/>
    <cellStyle name="Вывод 8_46EE.2011(v1.0)" xfId="3907"/>
    <cellStyle name="Вывод 9" xfId="3908"/>
    <cellStyle name="Вывод 9 2" xfId="3909"/>
    <cellStyle name="Вывод 9 3" xfId="8837"/>
    <cellStyle name="Вывод 9_46EE.2011(v1.0)" xfId="3910"/>
    <cellStyle name="Вычисление" xfId="565"/>
    <cellStyle name="Вычисление 10" xfId="3911"/>
    <cellStyle name="Вычисление 10 2" xfId="8838"/>
    <cellStyle name="Вычисление 10 3" xfId="8839"/>
    <cellStyle name="Вычисление 11" xfId="8840"/>
    <cellStyle name="Вычисление 11 2" xfId="8841"/>
    <cellStyle name="Вычисление 11 3" xfId="8842"/>
    <cellStyle name="Вычисление 11 4" xfId="8843"/>
    <cellStyle name="Вычисление 12" xfId="8844"/>
    <cellStyle name="Вычисление 12 2" xfId="8845"/>
    <cellStyle name="Вычисление 12 3" xfId="8846"/>
    <cellStyle name="Вычисление 12 4" xfId="8847"/>
    <cellStyle name="Вычисление 13" xfId="8848"/>
    <cellStyle name="Вычисление 13 2" xfId="8849"/>
    <cellStyle name="Вычисление 13 3" xfId="8850"/>
    <cellStyle name="Вычисление 14" xfId="8851"/>
    <cellStyle name="Вычисление 14 2" xfId="8852"/>
    <cellStyle name="Вычисление 14 3" xfId="8853"/>
    <cellStyle name="Вычисление 15" xfId="8854"/>
    <cellStyle name="Вычисление 15 2" xfId="8855"/>
    <cellStyle name="Вычисление 15 3" xfId="8856"/>
    <cellStyle name="Вычисление 16" xfId="8857"/>
    <cellStyle name="Вычисление 16 2" xfId="8858"/>
    <cellStyle name="Вычисление 16 3" xfId="8859"/>
    <cellStyle name="Вычисление 17" xfId="8860"/>
    <cellStyle name="Вычисление 18" xfId="8861"/>
    <cellStyle name="Вычисление 2" xfId="566"/>
    <cellStyle name="Вычисление 2 1" xfId="8862"/>
    <cellStyle name="Вычисление 2 10" xfId="567"/>
    <cellStyle name="Вычисление 2 10 2" xfId="3913"/>
    <cellStyle name="Вычисление 2 11" xfId="8863"/>
    <cellStyle name="Вычисление 2 12" xfId="10976"/>
    <cellStyle name="Вычисление 2 13" xfId="3912"/>
    <cellStyle name="Вычисление 2 2" xfId="568"/>
    <cellStyle name="Вычисление 2 2 2" xfId="3915"/>
    <cellStyle name="Вычисление 2 2 2 2" xfId="8864"/>
    <cellStyle name="Вычисление 2 2 2 3" xfId="6358"/>
    <cellStyle name="Вычисление 2 2 3" xfId="3914"/>
    <cellStyle name="Вычисление 2 3" xfId="569"/>
    <cellStyle name="Вычисление 2 3 2" xfId="8865"/>
    <cellStyle name="Вычисление 2 3 3" xfId="3916"/>
    <cellStyle name="Вычисление 2 4" xfId="570"/>
    <cellStyle name="Вычисление 2 4 2" xfId="8866"/>
    <cellStyle name="Вычисление 2 4 3" xfId="3917"/>
    <cellStyle name="Вычисление 2 5" xfId="571"/>
    <cellStyle name="Вычисление 2 5 2" xfId="3918"/>
    <cellStyle name="Вычисление 2 6" xfId="572"/>
    <cellStyle name="Вычисление 2 6 2" xfId="3919"/>
    <cellStyle name="Вычисление 2 7" xfId="573"/>
    <cellStyle name="Вычисление 2 7 2" xfId="3920"/>
    <cellStyle name="Вычисление 2 8" xfId="574"/>
    <cellStyle name="Вычисление 2 8 2" xfId="3921"/>
    <cellStyle name="Вычисление 2 9" xfId="575"/>
    <cellStyle name="Вычисление 2 9 2" xfId="3922"/>
    <cellStyle name="Вычисление 2_46EE.2011(v1.0)" xfId="3923"/>
    <cellStyle name="Вычисление 3" xfId="576"/>
    <cellStyle name="Вычисление 3 10" xfId="577"/>
    <cellStyle name="Вычисление 3 10 2" xfId="3925"/>
    <cellStyle name="Вычисление 3 11" xfId="3926"/>
    <cellStyle name="Вычисление 3 11 2" xfId="8867"/>
    <cellStyle name="Вычисление 3 12" xfId="10977"/>
    <cellStyle name="Вычисление 3 13" xfId="3924"/>
    <cellStyle name="Вычисление 3 2" xfId="578"/>
    <cellStyle name="Вычисление 3 2 2" xfId="8868"/>
    <cellStyle name="Вычисление 3 2 3" xfId="10978"/>
    <cellStyle name="Вычисление 3 2 4" xfId="3927"/>
    <cellStyle name="Вычисление 3 3" xfId="579"/>
    <cellStyle name="Вычисление 3 3 2" xfId="8869"/>
    <cellStyle name="Вычисление 3 3 2 2" xfId="8870"/>
    <cellStyle name="Вычисление 3 3 3" xfId="3928"/>
    <cellStyle name="Вычисление 3 4" xfId="580"/>
    <cellStyle name="Вычисление 3 4 2" xfId="3929"/>
    <cellStyle name="Вычисление 3 5" xfId="581"/>
    <cellStyle name="Вычисление 3 5 2" xfId="3930"/>
    <cellStyle name="Вычисление 3 6" xfId="582"/>
    <cellStyle name="Вычисление 3 6 2" xfId="3931"/>
    <cellStyle name="Вычисление 3 7" xfId="583"/>
    <cellStyle name="Вычисление 3 7 2" xfId="3932"/>
    <cellStyle name="Вычисление 3 8" xfId="584"/>
    <cellStyle name="Вычисление 3 8 2" xfId="3933"/>
    <cellStyle name="Вычисление 3 9" xfId="585"/>
    <cellStyle name="Вычисление 3 9 2" xfId="3934"/>
    <cellStyle name="Вычисление 3_46EE.2011(v1.0)" xfId="3935"/>
    <cellStyle name="Вычисление 4" xfId="3936"/>
    <cellStyle name="Вычисление 4 2" xfId="3937"/>
    <cellStyle name="Вычисление 4 3" xfId="6359"/>
    <cellStyle name="Вычисление 4 3 2" xfId="8871"/>
    <cellStyle name="Вычисление 4 3 3" xfId="8872"/>
    <cellStyle name="Вычисление 4_46EE.2011(v1.0)" xfId="3938"/>
    <cellStyle name="Вычисление 5" xfId="3939"/>
    <cellStyle name="Вычисление 5 2" xfId="3940"/>
    <cellStyle name="Вычисление 5 3" xfId="6360"/>
    <cellStyle name="Вычисление 5 3 2" xfId="8873"/>
    <cellStyle name="Вычисление 5 3 3" xfId="8874"/>
    <cellStyle name="Вычисление 5_46EE.2011(v1.0)" xfId="3941"/>
    <cellStyle name="Вычисление 6" xfId="3942"/>
    <cellStyle name="Вычисление 6 2" xfId="3943"/>
    <cellStyle name="Вычисление 6 3" xfId="6361"/>
    <cellStyle name="Вычисление 6 3 2" xfId="8875"/>
    <cellStyle name="Вычисление 6 3 3" xfId="8876"/>
    <cellStyle name="Вычисление 6_46EE.2011(v1.0)" xfId="3944"/>
    <cellStyle name="Вычисление 7" xfId="3945"/>
    <cellStyle name="Вычисление 7 2" xfId="3946"/>
    <cellStyle name="Вычисление 7 3" xfId="6362"/>
    <cellStyle name="Вычисление 7 3 2" xfId="8877"/>
    <cellStyle name="Вычисление 7 3 3" xfId="8878"/>
    <cellStyle name="Вычисление 7_46EE.2011(v1.0)" xfId="3947"/>
    <cellStyle name="Вычисление 8" xfId="3948"/>
    <cellStyle name="Вычисление 8 2" xfId="3949"/>
    <cellStyle name="Вычисление 8 3" xfId="8879"/>
    <cellStyle name="Вычисление 8 4" xfId="8880"/>
    <cellStyle name="Вычисление 8_46EE.2011(v1.0)" xfId="3950"/>
    <cellStyle name="Вычисление 9" xfId="3951"/>
    <cellStyle name="Вычисление 9 2" xfId="3952"/>
    <cellStyle name="Вычисление 9 3" xfId="8881"/>
    <cellStyle name="Вычисление 9_46EE.2011(v1.0)" xfId="3953"/>
    <cellStyle name="Гиперссылка 2" xfId="3954"/>
    <cellStyle name="Гиперссылка 2 10" xfId="3955"/>
    <cellStyle name="Гиперссылка 2 11" xfId="3956"/>
    <cellStyle name="Гиперссылка 2 12" xfId="3957"/>
    <cellStyle name="Гиперссылка 2 13" xfId="3958"/>
    <cellStyle name="Гиперссылка 2 14" xfId="3959"/>
    <cellStyle name="Гиперссылка 2 15" xfId="3960"/>
    <cellStyle name="Гиперссылка 2 16" xfId="3961"/>
    <cellStyle name="Гиперссылка 2 17" xfId="3962"/>
    <cellStyle name="Гиперссылка 2 18" xfId="6650"/>
    <cellStyle name="Гиперссылка 2 2" xfId="3963"/>
    <cellStyle name="Гиперссылка 2 2 10" xfId="3964"/>
    <cellStyle name="Гиперссылка 2 2 11" xfId="3965"/>
    <cellStyle name="Гиперссылка 2 2 12" xfId="3966"/>
    <cellStyle name="Гиперссылка 2 2 13" xfId="3967"/>
    <cellStyle name="Гиперссылка 2 2 14" xfId="3968"/>
    <cellStyle name="Гиперссылка 2 2 15" xfId="3969"/>
    <cellStyle name="Гиперссылка 2 2 16" xfId="3970"/>
    <cellStyle name="Гиперссылка 2 2 17" xfId="3971"/>
    <cellStyle name="Гиперссылка 2 2 18" xfId="8882"/>
    <cellStyle name="Гиперссылка 2 2 19" xfId="8883"/>
    <cellStyle name="Гиперссылка 2 2 2" xfId="3972"/>
    <cellStyle name="Гиперссылка 2 2 2 2" xfId="3973"/>
    <cellStyle name="Гиперссылка 2 2 2 3" xfId="3974"/>
    <cellStyle name="Гиперссылка 2 2 20" xfId="10979"/>
    <cellStyle name="Гиперссылка 2 2 3" xfId="3975"/>
    <cellStyle name="Гиперссылка 2 2 4" xfId="3976"/>
    <cellStyle name="Гиперссылка 2 2 5" xfId="3977"/>
    <cellStyle name="Гиперссылка 2 2 6" xfId="3978"/>
    <cellStyle name="Гиперссылка 2 2 7" xfId="3979"/>
    <cellStyle name="Гиперссылка 2 2 8" xfId="3980"/>
    <cellStyle name="Гиперссылка 2 2 9" xfId="3981"/>
    <cellStyle name="Гиперссылка 2 3" xfId="3982"/>
    <cellStyle name="Гиперссылка 2 4" xfId="3983"/>
    <cellStyle name="Гиперссылка 2 5" xfId="3984"/>
    <cellStyle name="Гиперссылка 2 6" xfId="3985"/>
    <cellStyle name="Гиперссылка 2 7" xfId="3986"/>
    <cellStyle name="Гиперссылка 2 8" xfId="3987"/>
    <cellStyle name="Гиперссылка 2 9" xfId="3988"/>
    <cellStyle name="Гиперссылка 3" xfId="3989"/>
    <cellStyle name="Гиперссылка 3 2" xfId="3990"/>
    <cellStyle name="Гиперссылка 3 3" xfId="8884"/>
    <cellStyle name="Гиперссылка 4" xfId="3991"/>
    <cellStyle name="Гиперссылка 4 2" xfId="3992"/>
    <cellStyle name="Гиперссылка 5" xfId="6363"/>
    <cellStyle name="Гиперссылка 5 2" xfId="10980"/>
    <cellStyle name="Гиперссылка 6" xfId="6364"/>
    <cellStyle name="Гиперссылка 7" xfId="6365"/>
    <cellStyle name="Гиперссылка 7 2" xfId="8885"/>
    <cellStyle name="Группа" xfId="3993"/>
    <cellStyle name="Группа 0" xfId="3994"/>
    <cellStyle name="Группа 1" xfId="3995"/>
    <cellStyle name="Группа 2" xfId="3996"/>
    <cellStyle name="Группа 3" xfId="3997"/>
    <cellStyle name="Группа 4" xfId="3998"/>
    <cellStyle name="Группа 5" xfId="3999"/>
    <cellStyle name="Группа 6" xfId="4000"/>
    <cellStyle name="Группа 7" xfId="4001"/>
    <cellStyle name="Группа 8" xfId="4002"/>
    <cellStyle name="Группа_4DNS.UPDATE.EXAMPLE" xfId="4003"/>
    <cellStyle name="ДАТА" xfId="4004"/>
    <cellStyle name="ДАТА 2" xfId="4005"/>
    <cellStyle name="ДАТА 3" xfId="4006"/>
    <cellStyle name="ДАТА 4" xfId="4007"/>
    <cellStyle name="ДАТА 5" xfId="4008"/>
    <cellStyle name="ДАТА 6" xfId="4009"/>
    <cellStyle name="ДАТА 7" xfId="4010"/>
    <cellStyle name="ДАТА 8" xfId="4011"/>
    <cellStyle name="ДАТА 9" xfId="4012"/>
    <cellStyle name="ДАТА_1" xfId="4013"/>
    <cellStyle name="Денежный 2" xfId="4014"/>
    <cellStyle name="Денежный 2 2" xfId="4015"/>
    <cellStyle name="Денежный 2 2 2" xfId="4016"/>
    <cellStyle name="Денежный 2 2 2 2" xfId="8887"/>
    <cellStyle name="Денежный 2 2 2 3" xfId="8888"/>
    <cellStyle name="Денежный 2 2 2 4" xfId="8886"/>
    <cellStyle name="Денежный 2 2 3" xfId="8889"/>
    <cellStyle name="Денежный 2 3" xfId="6367"/>
    <cellStyle name="Денежный 2 3 2" xfId="8890"/>
    <cellStyle name="Денежный 2 4" xfId="6368"/>
    <cellStyle name="Денежный 2 5" xfId="6369"/>
    <cellStyle name="Денежный 2 6" xfId="8891"/>
    <cellStyle name="Денежный 2 7" xfId="8892"/>
    <cellStyle name="Денежный 2 8" xfId="10981"/>
    <cellStyle name="Денежный 2 9" xfId="6366"/>
    <cellStyle name="Денежный 2_INDEX.STATION.2012(v1.0)_" xfId="4017"/>
    <cellStyle name="Денежный 3" xfId="8893"/>
    <cellStyle name="Денежный 3 2" xfId="8894"/>
    <cellStyle name="Денежный 3 3" xfId="8895"/>
    <cellStyle name="Денежный 4" xfId="8896"/>
    <cellStyle name="Денежный 4 2" xfId="8897"/>
    <cellStyle name="Денежный 5" xfId="8898"/>
    <cellStyle name="Денежный 6" xfId="8899"/>
    <cellStyle name="Є_x0004_ЄЄЄЄ_x0004_ЄЄ_x0004_" xfId="4018"/>
    <cellStyle name="Є_x0004_ЄЄЄЄ_x0004_ЄЄ_x0004_ 2" xfId="4019"/>
    <cellStyle name="Є_x0004_ЄЄЄЄ_x0004_ЄЄ_x0004_ 2 2" xfId="8900"/>
    <cellStyle name="Є_x0004_ЄЄЄЄ_x0004_ЄЄ_x0004_ 3" xfId="8901"/>
    <cellStyle name="Заголовок" xfId="4020"/>
    <cellStyle name="Заголовок 1" xfId="586"/>
    <cellStyle name="Заголовок 1 10" xfId="4021"/>
    <cellStyle name="Заголовок 1 10 2" xfId="8902"/>
    <cellStyle name="Заголовок 1 10 3" xfId="8903"/>
    <cellStyle name="Заголовок 1 11" xfId="8904"/>
    <cellStyle name="Заголовок 1 11 2" xfId="8905"/>
    <cellStyle name="Заголовок 1 11 3" xfId="8906"/>
    <cellStyle name="Заголовок 1 11 4" xfId="8907"/>
    <cellStyle name="Заголовок 1 12" xfId="8908"/>
    <cellStyle name="Заголовок 1 12 2" xfId="8909"/>
    <cellStyle name="Заголовок 1 12 3" xfId="8910"/>
    <cellStyle name="Заголовок 1 12 4" xfId="8911"/>
    <cellStyle name="Заголовок 1 13" xfId="8912"/>
    <cellStyle name="Заголовок 1 13 2" xfId="8913"/>
    <cellStyle name="Заголовок 1 13 3" xfId="8914"/>
    <cellStyle name="Заголовок 1 14" xfId="8915"/>
    <cellStyle name="Заголовок 1 14 2" xfId="8916"/>
    <cellStyle name="Заголовок 1 14 3" xfId="8917"/>
    <cellStyle name="Заголовок 1 15" xfId="8918"/>
    <cellStyle name="Заголовок 1 15 2" xfId="8919"/>
    <cellStyle name="Заголовок 1 15 3" xfId="8920"/>
    <cellStyle name="Заголовок 1 16" xfId="8921"/>
    <cellStyle name="Заголовок 1 16 2" xfId="8922"/>
    <cellStyle name="Заголовок 1 16 3" xfId="8923"/>
    <cellStyle name="Заголовок 1 17" xfId="8924"/>
    <cellStyle name="Заголовок 1 18" xfId="8925"/>
    <cellStyle name="Заголовок 1 2" xfId="587"/>
    <cellStyle name="Заголовок 1 2 1" xfId="8926"/>
    <cellStyle name="Заголовок 1 2 10" xfId="588"/>
    <cellStyle name="Заголовок 1 2 10 2" xfId="4023"/>
    <cellStyle name="Заголовок 1 2 11" xfId="8927"/>
    <cellStyle name="Заголовок 1 2 12" xfId="10982"/>
    <cellStyle name="Заголовок 1 2 13" xfId="4022"/>
    <cellStyle name="Заголовок 1 2 2" xfId="589"/>
    <cellStyle name="Заголовок 1 2 2 2" xfId="4025"/>
    <cellStyle name="Заголовок 1 2 2 2 2" xfId="8928"/>
    <cellStyle name="Заголовок 1 2 2 2 3" xfId="6370"/>
    <cellStyle name="Заголовок 1 2 2 3" xfId="4024"/>
    <cellStyle name="Заголовок 1 2 3" xfId="590"/>
    <cellStyle name="Заголовок 1 2 3 2" xfId="8929"/>
    <cellStyle name="Заголовок 1 2 3 3" xfId="4026"/>
    <cellStyle name="Заголовок 1 2 4" xfId="591"/>
    <cellStyle name="Заголовок 1 2 4 2" xfId="4027"/>
    <cellStyle name="Заголовок 1 2 5" xfId="592"/>
    <cellStyle name="Заголовок 1 2 5 2" xfId="4028"/>
    <cellStyle name="Заголовок 1 2 6" xfId="593"/>
    <cellStyle name="Заголовок 1 2 6 2" xfId="4029"/>
    <cellStyle name="Заголовок 1 2 7" xfId="594"/>
    <cellStyle name="Заголовок 1 2 7 2" xfId="4030"/>
    <cellStyle name="Заголовок 1 2 8" xfId="595"/>
    <cellStyle name="Заголовок 1 2 8 2" xfId="4031"/>
    <cellStyle name="Заголовок 1 2 9" xfId="596"/>
    <cellStyle name="Заголовок 1 2 9 2" xfId="4032"/>
    <cellStyle name="Заголовок 1 2_46EE.2011(v1.0)" xfId="4033"/>
    <cellStyle name="Заголовок 1 3" xfId="597"/>
    <cellStyle name="Заголовок 1 3 10" xfId="598"/>
    <cellStyle name="Заголовок 1 3 10 2" xfId="4035"/>
    <cellStyle name="Заголовок 1 3 11" xfId="4036"/>
    <cellStyle name="Заголовок 1 3 11 2" xfId="8930"/>
    <cellStyle name="Заголовок 1 3 12" xfId="4034"/>
    <cellStyle name="Заголовок 1 3 2" xfId="599"/>
    <cellStyle name="Заголовок 1 3 2 2" xfId="8931"/>
    <cellStyle name="Заголовок 1 3 2 3" xfId="10983"/>
    <cellStyle name="Заголовок 1 3 2 4" xfId="4037"/>
    <cellStyle name="Заголовок 1 3 3" xfId="600"/>
    <cellStyle name="Заголовок 1 3 3 2" xfId="8932"/>
    <cellStyle name="Заголовок 1 3 3 3" xfId="4038"/>
    <cellStyle name="Заголовок 1 3 4" xfId="601"/>
    <cellStyle name="Заголовок 1 3 4 2" xfId="4039"/>
    <cellStyle name="Заголовок 1 3 5" xfId="602"/>
    <cellStyle name="Заголовок 1 3 5 2" xfId="4040"/>
    <cellStyle name="Заголовок 1 3 6" xfId="603"/>
    <cellStyle name="Заголовок 1 3 6 2" xfId="4041"/>
    <cellStyle name="Заголовок 1 3 7" xfId="604"/>
    <cellStyle name="Заголовок 1 3 7 2" xfId="4042"/>
    <cellStyle name="Заголовок 1 3 8" xfId="605"/>
    <cellStyle name="Заголовок 1 3 8 2" xfId="4043"/>
    <cellStyle name="Заголовок 1 3 9" xfId="606"/>
    <cellStyle name="Заголовок 1 3 9 2" xfId="4044"/>
    <cellStyle name="Заголовок 1 3_46EE.2011(v1.0)" xfId="4045"/>
    <cellStyle name="Заголовок 1 4" xfId="4046"/>
    <cellStyle name="Заголовок 1 4 2" xfId="4047"/>
    <cellStyle name="Заголовок 1 4 3" xfId="6371"/>
    <cellStyle name="Заголовок 1 4 3 2" xfId="8933"/>
    <cellStyle name="Заголовок 1 4_46EE.2011(v1.0)" xfId="4048"/>
    <cellStyle name="Заголовок 1 5" xfId="4049"/>
    <cellStyle name="Заголовок 1 5 2" xfId="4050"/>
    <cellStyle name="Заголовок 1 5 3" xfId="6372"/>
    <cellStyle name="Заголовок 1 5 3 2" xfId="8934"/>
    <cellStyle name="Заголовок 1 5_46EE.2011(v1.0)" xfId="4051"/>
    <cellStyle name="Заголовок 1 6" xfId="4052"/>
    <cellStyle name="Заголовок 1 6 2" xfId="4053"/>
    <cellStyle name="Заголовок 1 6 3" xfId="6373"/>
    <cellStyle name="Заголовок 1 6 3 2" xfId="8935"/>
    <cellStyle name="Заголовок 1 6_46EE.2011(v1.0)" xfId="4054"/>
    <cellStyle name="Заголовок 1 7" xfId="4055"/>
    <cellStyle name="Заголовок 1 7 2" xfId="4056"/>
    <cellStyle name="Заголовок 1 7 3" xfId="6374"/>
    <cellStyle name="Заголовок 1 7 3 2" xfId="8936"/>
    <cellStyle name="Заголовок 1 7_46EE.2011(v1.0)" xfId="4057"/>
    <cellStyle name="Заголовок 1 8" xfId="4058"/>
    <cellStyle name="Заголовок 1 8 2" xfId="4059"/>
    <cellStyle name="Заголовок 1 8 3" xfId="8937"/>
    <cellStyle name="Заголовок 1 8_46EE.2011(v1.0)" xfId="4060"/>
    <cellStyle name="Заголовок 1 9" xfId="4061"/>
    <cellStyle name="Заголовок 1 9 2" xfId="4062"/>
    <cellStyle name="Заголовок 1 9 3" xfId="8938"/>
    <cellStyle name="Заголовок 1 9_46EE.2011(v1.0)" xfId="4063"/>
    <cellStyle name="Заголовок 10" xfId="8939"/>
    <cellStyle name="Заголовок 2" xfId="607"/>
    <cellStyle name="Заголовок 2 10" xfId="4064"/>
    <cellStyle name="Заголовок 2 10 2" xfId="8940"/>
    <cellStyle name="Заголовок 2 10 3" xfId="8941"/>
    <cellStyle name="Заголовок 2 11" xfId="4065"/>
    <cellStyle name="Заголовок 2 11 2" xfId="8942"/>
    <cellStyle name="Заголовок 2 11 3" xfId="8943"/>
    <cellStyle name="Заголовок 2 12" xfId="8944"/>
    <cellStyle name="Заголовок 2 12 2" xfId="8945"/>
    <cellStyle name="Заголовок 2 12 3" xfId="8946"/>
    <cellStyle name="Заголовок 2 12 4" xfId="8947"/>
    <cellStyle name="Заголовок 2 13" xfId="8948"/>
    <cellStyle name="Заголовок 2 13 2" xfId="8949"/>
    <cellStyle name="Заголовок 2 13 3" xfId="8950"/>
    <cellStyle name="Заголовок 2 13 4" xfId="8951"/>
    <cellStyle name="Заголовок 2 14" xfId="8952"/>
    <cellStyle name="Заголовок 2 14 2" xfId="8953"/>
    <cellStyle name="Заголовок 2 14 3" xfId="8954"/>
    <cellStyle name="Заголовок 2 15" xfId="8955"/>
    <cellStyle name="Заголовок 2 15 2" xfId="8956"/>
    <cellStyle name="Заголовок 2 15 3" xfId="8957"/>
    <cellStyle name="Заголовок 2 16" xfId="8958"/>
    <cellStyle name="Заголовок 2 16 2" xfId="8959"/>
    <cellStyle name="Заголовок 2 16 3" xfId="8960"/>
    <cellStyle name="Заголовок 2 17" xfId="8961"/>
    <cellStyle name="Заголовок 2 18" xfId="8962"/>
    <cellStyle name="Заголовок 2 2" xfId="608"/>
    <cellStyle name="Заголовок 2 2 1" xfId="8963"/>
    <cellStyle name="Заголовок 2 2 10" xfId="609"/>
    <cellStyle name="Заголовок 2 2 10 2" xfId="4067"/>
    <cellStyle name="Заголовок 2 2 11" xfId="8964"/>
    <cellStyle name="Заголовок 2 2 12" xfId="10984"/>
    <cellStyle name="Заголовок 2 2 13" xfId="4066"/>
    <cellStyle name="Заголовок 2 2 2" xfId="610"/>
    <cellStyle name="Заголовок 2 2 2 2" xfId="4069"/>
    <cellStyle name="Заголовок 2 2 2 2 2" xfId="8965"/>
    <cellStyle name="Заголовок 2 2 2 2 3" xfId="6375"/>
    <cellStyle name="Заголовок 2 2 2 3" xfId="4068"/>
    <cellStyle name="Заголовок 2 2 3" xfId="611"/>
    <cellStyle name="Заголовок 2 2 3 2" xfId="8966"/>
    <cellStyle name="Заголовок 2 2 3 3" xfId="4070"/>
    <cellStyle name="Заголовок 2 2 4" xfId="612"/>
    <cellStyle name="Заголовок 2 2 4 2" xfId="4071"/>
    <cellStyle name="Заголовок 2 2 5" xfId="613"/>
    <cellStyle name="Заголовок 2 2 5 2" xfId="4072"/>
    <cellStyle name="Заголовок 2 2 6" xfId="614"/>
    <cellStyle name="Заголовок 2 2 6 2" xfId="4073"/>
    <cellStyle name="Заголовок 2 2 7" xfId="615"/>
    <cellStyle name="Заголовок 2 2 7 2" xfId="4074"/>
    <cellStyle name="Заголовок 2 2 8" xfId="616"/>
    <cellStyle name="Заголовок 2 2 8 2" xfId="4075"/>
    <cellStyle name="Заголовок 2 2 9" xfId="617"/>
    <cellStyle name="Заголовок 2 2 9 2" xfId="4076"/>
    <cellStyle name="Заголовок 2 2_46EE.2011(v1.0)" xfId="4077"/>
    <cellStyle name="Заголовок 2 3" xfId="618"/>
    <cellStyle name="Заголовок 2 3 10" xfId="619"/>
    <cellStyle name="Заголовок 2 3 10 2" xfId="4079"/>
    <cellStyle name="Заголовок 2 3 11" xfId="4080"/>
    <cellStyle name="Заголовок 2 3 11 2" xfId="8967"/>
    <cellStyle name="Заголовок 2 3 12" xfId="4078"/>
    <cellStyle name="Заголовок 2 3 2" xfId="620"/>
    <cellStyle name="Заголовок 2 3 2 2" xfId="8968"/>
    <cellStyle name="Заголовок 2 3 2 3" xfId="10985"/>
    <cellStyle name="Заголовок 2 3 2 4" xfId="4081"/>
    <cellStyle name="Заголовок 2 3 3" xfId="621"/>
    <cellStyle name="Заголовок 2 3 3 2" xfId="8969"/>
    <cellStyle name="Заголовок 2 3 3 3" xfId="4082"/>
    <cellStyle name="Заголовок 2 3 4" xfId="622"/>
    <cellStyle name="Заголовок 2 3 4 2" xfId="4083"/>
    <cellStyle name="Заголовок 2 3 5" xfId="623"/>
    <cellStyle name="Заголовок 2 3 5 2" xfId="4084"/>
    <cellStyle name="Заголовок 2 3 6" xfId="624"/>
    <cellStyle name="Заголовок 2 3 6 2" xfId="4085"/>
    <cellStyle name="Заголовок 2 3 7" xfId="625"/>
    <cellStyle name="Заголовок 2 3 7 2" xfId="4086"/>
    <cellStyle name="Заголовок 2 3 8" xfId="626"/>
    <cellStyle name="Заголовок 2 3 8 2" xfId="4087"/>
    <cellStyle name="Заголовок 2 3 9" xfId="627"/>
    <cellStyle name="Заголовок 2 3 9 2" xfId="4088"/>
    <cellStyle name="Заголовок 2 3_46EE.2011(v1.0)" xfId="4089"/>
    <cellStyle name="Заголовок 2 4" xfId="4090"/>
    <cellStyle name="Заголовок 2 4 2" xfId="4091"/>
    <cellStyle name="Заголовок 2 4 3" xfId="6376"/>
    <cellStyle name="Заголовок 2 4 3 2" xfId="8970"/>
    <cellStyle name="Заголовок 2 4_46EE.2011(v1.0)" xfId="4092"/>
    <cellStyle name="Заголовок 2 5" xfId="4093"/>
    <cellStyle name="Заголовок 2 5 2" xfId="4094"/>
    <cellStyle name="Заголовок 2 5 3" xfId="6377"/>
    <cellStyle name="Заголовок 2 5 3 2" xfId="8971"/>
    <cellStyle name="Заголовок 2 5_46EE.2011(v1.0)" xfId="4095"/>
    <cellStyle name="Заголовок 2 6" xfId="4096"/>
    <cellStyle name="Заголовок 2 6 2" xfId="4097"/>
    <cellStyle name="Заголовок 2 6 3" xfId="6378"/>
    <cellStyle name="Заголовок 2 6 3 2" xfId="8972"/>
    <cellStyle name="Заголовок 2 6_46EE.2011(v1.0)" xfId="4098"/>
    <cellStyle name="Заголовок 2 7" xfId="4099"/>
    <cellStyle name="Заголовок 2 7 2" xfId="4100"/>
    <cellStyle name="Заголовок 2 7 3" xfId="6379"/>
    <cellStyle name="Заголовок 2 7 3 2" xfId="8973"/>
    <cellStyle name="Заголовок 2 7_46EE.2011(v1.0)" xfId="4101"/>
    <cellStyle name="Заголовок 2 8" xfId="4102"/>
    <cellStyle name="Заголовок 2 8 2" xfId="4103"/>
    <cellStyle name="Заголовок 2 8 3" xfId="8974"/>
    <cellStyle name="Заголовок 2 8_46EE.2011(v1.0)" xfId="4104"/>
    <cellStyle name="Заголовок 2 9" xfId="4105"/>
    <cellStyle name="Заголовок 2 9 2" xfId="4106"/>
    <cellStyle name="Заголовок 2 9 3" xfId="8975"/>
    <cellStyle name="Заголовок 2 9_46EE.2011(v1.0)" xfId="4107"/>
    <cellStyle name="Заголовок 3" xfId="628"/>
    <cellStyle name="Заголовок 3 10" xfId="4108"/>
    <cellStyle name="Заголовок 3 10 2" xfId="8976"/>
    <cellStyle name="Заголовок 3 10 3" xfId="8977"/>
    <cellStyle name="Заголовок 3 11" xfId="4109"/>
    <cellStyle name="Заголовок 3 11 2" xfId="8978"/>
    <cellStyle name="Заголовок 3 11 3" xfId="8979"/>
    <cellStyle name="Заголовок 3 12" xfId="8980"/>
    <cellStyle name="Заголовок 3 12 2" xfId="8981"/>
    <cellStyle name="Заголовок 3 12 3" xfId="8982"/>
    <cellStyle name="Заголовок 3 12 4" xfId="8983"/>
    <cellStyle name="Заголовок 3 13" xfId="8984"/>
    <cellStyle name="Заголовок 3 13 2" xfId="8985"/>
    <cellStyle name="Заголовок 3 13 3" xfId="8986"/>
    <cellStyle name="Заголовок 3 13 4" xfId="8987"/>
    <cellStyle name="Заголовок 3 14" xfId="8988"/>
    <cellStyle name="Заголовок 3 14 2" xfId="8989"/>
    <cellStyle name="Заголовок 3 14 3" xfId="8990"/>
    <cellStyle name="Заголовок 3 15" xfId="8991"/>
    <cellStyle name="Заголовок 3 15 2" xfId="8992"/>
    <cellStyle name="Заголовок 3 15 3" xfId="8993"/>
    <cellStyle name="Заголовок 3 16" xfId="8994"/>
    <cellStyle name="Заголовок 3 16 2" xfId="8995"/>
    <cellStyle name="Заголовок 3 16 3" xfId="8996"/>
    <cellStyle name="Заголовок 3 17" xfId="8997"/>
    <cellStyle name="Заголовок 3 18" xfId="8998"/>
    <cellStyle name="Заголовок 3 2" xfId="629"/>
    <cellStyle name="Заголовок 3 2 1" xfId="8999"/>
    <cellStyle name="Заголовок 3 2 10" xfId="630"/>
    <cellStyle name="Заголовок 3 2 10 2" xfId="4111"/>
    <cellStyle name="Заголовок 3 2 11" xfId="9000"/>
    <cellStyle name="Заголовок 3 2 12" xfId="10986"/>
    <cellStyle name="Заголовок 3 2 13" xfId="4110"/>
    <cellStyle name="Заголовок 3 2 2" xfId="631"/>
    <cellStyle name="Заголовок 3 2 2 2" xfId="4113"/>
    <cellStyle name="Заголовок 3 2 2 2 2" xfId="9001"/>
    <cellStyle name="Заголовок 3 2 2 2 3" xfId="6380"/>
    <cellStyle name="Заголовок 3 2 2 3" xfId="4112"/>
    <cellStyle name="Заголовок 3 2 3" xfId="632"/>
    <cellStyle name="Заголовок 3 2 3 2" xfId="9002"/>
    <cellStyle name="Заголовок 3 2 3 3" xfId="4114"/>
    <cellStyle name="Заголовок 3 2 4" xfId="633"/>
    <cellStyle name="Заголовок 3 2 4 2" xfId="4115"/>
    <cellStyle name="Заголовок 3 2 5" xfId="634"/>
    <cellStyle name="Заголовок 3 2 5 2" xfId="4116"/>
    <cellStyle name="Заголовок 3 2 6" xfId="635"/>
    <cellStyle name="Заголовок 3 2 6 2" xfId="4117"/>
    <cellStyle name="Заголовок 3 2 7" xfId="636"/>
    <cellStyle name="Заголовок 3 2 7 2" xfId="4118"/>
    <cellStyle name="Заголовок 3 2 8" xfId="637"/>
    <cellStyle name="Заголовок 3 2 8 2" xfId="4119"/>
    <cellStyle name="Заголовок 3 2 9" xfId="638"/>
    <cellStyle name="Заголовок 3 2 9 2" xfId="4120"/>
    <cellStyle name="Заголовок 3 2_46EE.2011(v1.0)" xfId="4121"/>
    <cellStyle name="Заголовок 3 3" xfId="639"/>
    <cellStyle name="Заголовок 3 3 10" xfId="640"/>
    <cellStyle name="Заголовок 3 3 10 2" xfId="4123"/>
    <cellStyle name="Заголовок 3 3 11" xfId="4124"/>
    <cellStyle name="Заголовок 3 3 11 2" xfId="9003"/>
    <cellStyle name="Заголовок 3 3 12" xfId="4122"/>
    <cellStyle name="Заголовок 3 3 2" xfId="641"/>
    <cellStyle name="Заголовок 3 3 2 2" xfId="9004"/>
    <cellStyle name="Заголовок 3 3 2 3" xfId="10987"/>
    <cellStyle name="Заголовок 3 3 2 4" xfId="4125"/>
    <cellStyle name="Заголовок 3 3 3" xfId="642"/>
    <cellStyle name="Заголовок 3 3 3 2" xfId="9005"/>
    <cellStyle name="Заголовок 3 3 3 3" xfId="4126"/>
    <cellStyle name="Заголовок 3 3 4" xfId="643"/>
    <cellStyle name="Заголовок 3 3 4 2" xfId="4127"/>
    <cellStyle name="Заголовок 3 3 5" xfId="644"/>
    <cellStyle name="Заголовок 3 3 5 2" xfId="4128"/>
    <cellStyle name="Заголовок 3 3 6" xfId="645"/>
    <cellStyle name="Заголовок 3 3 6 2" xfId="4129"/>
    <cellStyle name="Заголовок 3 3 7" xfId="646"/>
    <cellStyle name="Заголовок 3 3 7 2" xfId="4130"/>
    <cellStyle name="Заголовок 3 3 8" xfId="647"/>
    <cellStyle name="Заголовок 3 3 8 2" xfId="4131"/>
    <cellStyle name="Заголовок 3 3 9" xfId="648"/>
    <cellStyle name="Заголовок 3 3 9 2" xfId="4132"/>
    <cellStyle name="Заголовок 3 3_46EE.2011(v1.0)" xfId="4133"/>
    <cellStyle name="Заголовок 3 4" xfId="4134"/>
    <cellStyle name="Заголовок 3 4 2" xfId="4135"/>
    <cellStyle name="Заголовок 3 4 3" xfId="6381"/>
    <cellStyle name="Заголовок 3 4 3 2" xfId="9006"/>
    <cellStyle name="Заголовок 3 4_46EE.2011(v1.0)" xfId="4136"/>
    <cellStyle name="Заголовок 3 5" xfId="4137"/>
    <cellStyle name="Заголовок 3 5 2" xfId="4138"/>
    <cellStyle name="Заголовок 3 5 3" xfId="6382"/>
    <cellStyle name="Заголовок 3 5 3 2" xfId="9007"/>
    <cellStyle name="Заголовок 3 5_46EE.2011(v1.0)" xfId="4139"/>
    <cellStyle name="Заголовок 3 6" xfId="4140"/>
    <cellStyle name="Заголовок 3 6 2" xfId="4141"/>
    <cellStyle name="Заголовок 3 6 3" xfId="6383"/>
    <cellStyle name="Заголовок 3 6 3 2" xfId="9008"/>
    <cellStyle name="Заголовок 3 6_46EE.2011(v1.0)" xfId="4142"/>
    <cellStyle name="Заголовок 3 7" xfId="4143"/>
    <cellStyle name="Заголовок 3 7 2" xfId="4144"/>
    <cellStyle name="Заголовок 3 7 3" xfId="6384"/>
    <cellStyle name="Заголовок 3 7 3 2" xfId="9009"/>
    <cellStyle name="Заголовок 3 7_46EE.2011(v1.0)" xfId="4145"/>
    <cellStyle name="Заголовок 3 8" xfId="4146"/>
    <cellStyle name="Заголовок 3 8 2" xfId="4147"/>
    <cellStyle name="Заголовок 3 8 3" xfId="9010"/>
    <cellStyle name="Заголовок 3 8_46EE.2011(v1.0)" xfId="4148"/>
    <cellStyle name="Заголовок 3 9" xfId="4149"/>
    <cellStyle name="Заголовок 3 9 2" xfId="4150"/>
    <cellStyle name="Заголовок 3 9 3" xfId="9011"/>
    <cellStyle name="Заголовок 3 9_46EE.2011(v1.0)" xfId="4151"/>
    <cellStyle name="Заголовок 4" xfId="649"/>
    <cellStyle name="Заголовок 4 10" xfId="4152"/>
    <cellStyle name="Заголовок 4 10 2" xfId="9012"/>
    <cellStyle name="Заголовок 4 10 3" xfId="9013"/>
    <cellStyle name="Заголовок 4 11" xfId="9014"/>
    <cellStyle name="Заголовок 4 11 2" xfId="9015"/>
    <cellStyle name="Заголовок 4 11 3" xfId="9016"/>
    <cellStyle name="Заголовок 4 11 4" xfId="9017"/>
    <cellStyle name="Заголовок 4 12" xfId="9018"/>
    <cellStyle name="Заголовок 4 12 2" xfId="9019"/>
    <cellStyle name="Заголовок 4 12 3" xfId="9020"/>
    <cellStyle name="Заголовок 4 12 4" xfId="9021"/>
    <cellStyle name="Заголовок 4 13" xfId="9022"/>
    <cellStyle name="Заголовок 4 13 2" xfId="9023"/>
    <cellStyle name="Заголовок 4 13 3" xfId="9024"/>
    <cellStyle name="Заголовок 4 14" xfId="9025"/>
    <cellStyle name="Заголовок 4 14 2" xfId="9026"/>
    <cellStyle name="Заголовок 4 14 3" xfId="9027"/>
    <cellStyle name="Заголовок 4 15" xfId="9028"/>
    <cellStyle name="Заголовок 4 15 2" xfId="9029"/>
    <cellStyle name="Заголовок 4 15 3" xfId="9030"/>
    <cellStyle name="Заголовок 4 16" xfId="9031"/>
    <cellStyle name="Заголовок 4 16 2" xfId="9032"/>
    <cellStyle name="Заголовок 4 16 3" xfId="9033"/>
    <cellStyle name="Заголовок 4 17" xfId="9034"/>
    <cellStyle name="Заголовок 4 18" xfId="9035"/>
    <cellStyle name="Заголовок 4 2" xfId="650"/>
    <cellStyle name="Заголовок 4 2 1" xfId="9036"/>
    <cellStyle name="Заголовок 4 2 10" xfId="651"/>
    <cellStyle name="Заголовок 4 2 10 2" xfId="4154"/>
    <cellStyle name="Заголовок 4 2 11" xfId="9037"/>
    <cellStyle name="Заголовок 4 2 12" xfId="10988"/>
    <cellStyle name="Заголовок 4 2 13" xfId="4153"/>
    <cellStyle name="Заголовок 4 2 2" xfId="652"/>
    <cellStyle name="Заголовок 4 2 2 2" xfId="4156"/>
    <cellStyle name="Заголовок 4 2 2 2 2" xfId="9038"/>
    <cellStyle name="Заголовок 4 2 2 2 3" xfId="6385"/>
    <cellStyle name="Заголовок 4 2 2 3" xfId="4155"/>
    <cellStyle name="Заголовок 4 2 3" xfId="653"/>
    <cellStyle name="Заголовок 4 2 3 2" xfId="9039"/>
    <cellStyle name="Заголовок 4 2 3 3" xfId="4157"/>
    <cellStyle name="Заголовок 4 2 4" xfId="654"/>
    <cellStyle name="Заголовок 4 2 4 2" xfId="4158"/>
    <cellStyle name="Заголовок 4 2 5" xfId="655"/>
    <cellStyle name="Заголовок 4 2 5 2" xfId="4159"/>
    <cellStyle name="Заголовок 4 2 6" xfId="656"/>
    <cellStyle name="Заголовок 4 2 6 2" xfId="4160"/>
    <cellStyle name="Заголовок 4 2 7" xfId="657"/>
    <cellStyle name="Заголовок 4 2 7 2" xfId="4161"/>
    <cellStyle name="Заголовок 4 2 8" xfId="658"/>
    <cellStyle name="Заголовок 4 2 8 2" xfId="4162"/>
    <cellStyle name="Заголовок 4 2 9" xfId="659"/>
    <cellStyle name="Заголовок 4 2 9 2" xfId="4163"/>
    <cellStyle name="Заголовок 4 2_МФ тепловой баланс 2015 дубль 3" xfId="4164"/>
    <cellStyle name="Заголовок 4 3" xfId="660"/>
    <cellStyle name="Заголовок 4 3 10" xfId="661"/>
    <cellStyle name="Заголовок 4 3 10 2" xfId="4166"/>
    <cellStyle name="Заголовок 4 3 11" xfId="4167"/>
    <cellStyle name="Заголовок 4 3 11 2" xfId="9040"/>
    <cellStyle name="Заголовок 4 3 12" xfId="4165"/>
    <cellStyle name="Заголовок 4 3 2" xfId="662"/>
    <cellStyle name="Заголовок 4 3 2 2" xfId="9041"/>
    <cellStyle name="Заголовок 4 3 2 3" xfId="10989"/>
    <cellStyle name="Заголовок 4 3 2 4" xfId="4168"/>
    <cellStyle name="Заголовок 4 3 3" xfId="663"/>
    <cellStyle name="Заголовок 4 3 3 2" xfId="9042"/>
    <cellStyle name="Заголовок 4 3 3 3" xfId="4169"/>
    <cellStyle name="Заголовок 4 3 4" xfId="664"/>
    <cellStyle name="Заголовок 4 3 4 2" xfId="4170"/>
    <cellStyle name="Заголовок 4 3 5" xfId="665"/>
    <cellStyle name="Заголовок 4 3 5 2" xfId="4171"/>
    <cellStyle name="Заголовок 4 3 6" xfId="666"/>
    <cellStyle name="Заголовок 4 3 6 2" xfId="4172"/>
    <cellStyle name="Заголовок 4 3 7" xfId="667"/>
    <cellStyle name="Заголовок 4 3 7 2" xfId="4173"/>
    <cellStyle name="Заголовок 4 3 8" xfId="668"/>
    <cellStyle name="Заголовок 4 3 8 2" xfId="4174"/>
    <cellStyle name="Заголовок 4 3 9" xfId="669"/>
    <cellStyle name="Заголовок 4 3 9 2" xfId="4175"/>
    <cellStyle name="Заголовок 4 3_МФ тепловой баланс 2015 дубль 3" xfId="4176"/>
    <cellStyle name="Заголовок 4 4" xfId="4177"/>
    <cellStyle name="Заголовок 4 4 2" xfId="4178"/>
    <cellStyle name="Заголовок 4 4 3" xfId="6386"/>
    <cellStyle name="Заголовок 4 4 3 2" xfId="9043"/>
    <cellStyle name="Заголовок 4 4_МФ тепловой баланс 2015 дубль 3" xfId="4179"/>
    <cellStyle name="Заголовок 4 5" xfId="4180"/>
    <cellStyle name="Заголовок 4 5 2" xfId="4181"/>
    <cellStyle name="Заголовок 4 5 3" xfId="6387"/>
    <cellStyle name="Заголовок 4 5 3 2" xfId="9044"/>
    <cellStyle name="Заголовок 4 5_МФ тепловой баланс 2015 дубль 3" xfId="4182"/>
    <cellStyle name="Заголовок 4 6" xfId="4183"/>
    <cellStyle name="Заголовок 4 6 2" xfId="4184"/>
    <cellStyle name="Заголовок 4 6 3" xfId="6388"/>
    <cellStyle name="Заголовок 4 6 3 2" xfId="9045"/>
    <cellStyle name="Заголовок 4 6_МФ тепловой баланс 2015 дубль 3" xfId="4185"/>
    <cellStyle name="Заголовок 4 7" xfId="4186"/>
    <cellStyle name="Заголовок 4 7 2" xfId="4187"/>
    <cellStyle name="Заголовок 4 7 3" xfId="6389"/>
    <cellStyle name="Заголовок 4 7 3 2" xfId="9046"/>
    <cellStyle name="Заголовок 4 7_МФ тепловой баланс 2015 дубль 3" xfId="4188"/>
    <cellStyle name="Заголовок 4 8" xfId="4189"/>
    <cellStyle name="Заголовок 4 8 2" xfId="4190"/>
    <cellStyle name="Заголовок 4 8 3" xfId="9047"/>
    <cellStyle name="Заголовок 4 9" xfId="4191"/>
    <cellStyle name="Заголовок 4 9 2" xfId="4192"/>
    <cellStyle name="Заголовок 4 9 3" xfId="9048"/>
    <cellStyle name="Заголовок 5" xfId="4193"/>
    <cellStyle name="Заголовок 5 2" xfId="9049"/>
    <cellStyle name="Заголовок 6" xfId="4194"/>
    <cellStyle name="Заголовок 7" xfId="6390"/>
    <cellStyle name="Заголовок 7 2" xfId="9050"/>
    <cellStyle name="Заголовок 8" xfId="6391"/>
    <cellStyle name="Заголовок 9" xfId="9051"/>
    <cellStyle name="ЗАГОЛОВОК1" xfId="4195"/>
    <cellStyle name="ЗАГОЛОВОК2" xfId="4196"/>
    <cellStyle name="ЗаголовокСтолбца" xfId="4197"/>
    <cellStyle name="Защитный" xfId="4198"/>
    <cellStyle name="Значение" xfId="4199"/>
    <cellStyle name="Зоголовок" xfId="4200"/>
    <cellStyle name="Итог" xfId="670"/>
    <cellStyle name="Итог 10" xfId="4201"/>
    <cellStyle name="Итог 10 2" xfId="9052"/>
    <cellStyle name="Итог 10 3" xfId="9053"/>
    <cellStyle name="Итог 11" xfId="9054"/>
    <cellStyle name="Итог 11 2" xfId="9055"/>
    <cellStyle name="Итог 11 3" xfId="9056"/>
    <cellStyle name="Итог 11 4" xfId="9057"/>
    <cellStyle name="Итог 12" xfId="9058"/>
    <cellStyle name="Итог 12 2" xfId="9059"/>
    <cellStyle name="Итог 12 3" xfId="9060"/>
    <cellStyle name="Итог 12 4" xfId="9061"/>
    <cellStyle name="Итог 13" xfId="9062"/>
    <cellStyle name="Итог 13 2" xfId="9063"/>
    <cellStyle name="Итог 13 3" xfId="9064"/>
    <cellStyle name="Итог 14" xfId="9065"/>
    <cellStyle name="Итог 14 2" xfId="9066"/>
    <cellStyle name="Итог 14 3" xfId="9067"/>
    <cellStyle name="Итог 15" xfId="9068"/>
    <cellStyle name="Итог 15 2" xfId="9069"/>
    <cellStyle name="Итог 15 3" xfId="9070"/>
    <cellStyle name="Итог 16" xfId="9071"/>
    <cellStyle name="Итог 16 2" xfId="9072"/>
    <cellStyle name="Итог 16 3" xfId="9073"/>
    <cellStyle name="Итог 17" xfId="9074"/>
    <cellStyle name="Итог 18" xfId="9075"/>
    <cellStyle name="Итог 2" xfId="671"/>
    <cellStyle name="Итог 2 1" xfId="9076"/>
    <cellStyle name="Итог 2 10" xfId="672"/>
    <cellStyle name="Итог 2 10 2" xfId="4203"/>
    <cellStyle name="Итог 2 11" xfId="9077"/>
    <cellStyle name="Итог 2 12" xfId="10990"/>
    <cellStyle name="Итог 2 13" xfId="4202"/>
    <cellStyle name="Итог 2 2" xfId="673"/>
    <cellStyle name="Итог 2 2 2" xfId="4205"/>
    <cellStyle name="Итог 2 2 2 2" xfId="9078"/>
    <cellStyle name="Итог 2 2 2 3" xfId="6392"/>
    <cellStyle name="Итог 2 2 3" xfId="4204"/>
    <cellStyle name="Итог 2 3" xfId="674"/>
    <cellStyle name="Итог 2 3 2" xfId="9079"/>
    <cellStyle name="Итог 2 3 3" xfId="4206"/>
    <cellStyle name="Итог 2 4" xfId="675"/>
    <cellStyle name="Итог 2 4 2" xfId="4207"/>
    <cellStyle name="Итог 2 5" xfId="676"/>
    <cellStyle name="Итог 2 5 2" xfId="4208"/>
    <cellStyle name="Итог 2 6" xfId="677"/>
    <cellStyle name="Итог 2 6 2" xfId="4209"/>
    <cellStyle name="Итог 2 7" xfId="678"/>
    <cellStyle name="Итог 2 7 2" xfId="4210"/>
    <cellStyle name="Итог 2 8" xfId="679"/>
    <cellStyle name="Итог 2 8 2" xfId="9080"/>
    <cellStyle name="Итог 2 8 3" xfId="4211"/>
    <cellStyle name="Итог 2 9" xfId="680"/>
    <cellStyle name="Итог 2 9 2" xfId="9081"/>
    <cellStyle name="Итог 2 9 3" xfId="4212"/>
    <cellStyle name="Итог 2_46EE.2011(v1.0)" xfId="4213"/>
    <cellStyle name="Итог 3" xfId="681"/>
    <cellStyle name="Итог 3 10" xfId="682"/>
    <cellStyle name="Итог 3 10 2" xfId="9082"/>
    <cellStyle name="Итог 3 10 3" xfId="4215"/>
    <cellStyle name="Итог 3 11" xfId="4216"/>
    <cellStyle name="Итог 3 11 2" xfId="9084"/>
    <cellStyle name="Итог 3 11 3" xfId="9083"/>
    <cellStyle name="Итог 3 12" xfId="9085"/>
    <cellStyle name="Итог 3 13" xfId="4214"/>
    <cellStyle name="Итог 3 2" xfId="683"/>
    <cellStyle name="Итог 3 2 2" xfId="9086"/>
    <cellStyle name="Итог 3 2 3" xfId="9087"/>
    <cellStyle name="Итог 3 2 4" xfId="4217"/>
    <cellStyle name="Итог 3 3" xfId="684"/>
    <cellStyle name="Итог 3 3 2" xfId="9088"/>
    <cellStyle name="Итог 3 3 2 2" xfId="9089"/>
    <cellStyle name="Итог 3 3 3" xfId="9090"/>
    <cellStyle name="Итог 3 3 4" xfId="4218"/>
    <cellStyle name="Итог 3 4" xfId="685"/>
    <cellStyle name="Итог 3 4 2" xfId="9091"/>
    <cellStyle name="Итог 3 4 3" xfId="4219"/>
    <cellStyle name="Итог 3 5" xfId="686"/>
    <cellStyle name="Итог 3 5 2" xfId="9092"/>
    <cellStyle name="Итог 3 5 3" xfId="4220"/>
    <cellStyle name="Итог 3 6" xfId="687"/>
    <cellStyle name="Итог 3 6 2" xfId="9093"/>
    <cellStyle name="Итог 3 6 3" xfId="4221"/>
    <cellStyle name="Итог 3 7" xfId="688"/>
    <cellStyle name="Итог 3 7 2" xfId="9094"/>
    <cellStyle name="Итог 3 7 3" xfId="4222"/>
    <cellStyle name="Итог 3 8" xfId="689"/>
    <cellStyle name="Итог 3 8 2" xfId="9095"/>
    <cellStyle name="Итог 3 8 3" xfId="4223"/>
    <cellStyle name="Итог 3 9" xfId="690"/>
    <cellStyle name="Итог 3 9 2" xfId="9096"/>
    <cellStyle name="Итог 3 9 3" xfId="4224"/>
    <cellStyle name="Итог 3_46EE.2011(v1.0)" xfId="4225"/>
    <cellStyle name="Итог 4" xfId="4226"/>
    <cellStyle name="Итог 4 2" xfId="4227"/>
    <cellStyle name="Итог 4 2 2" xfId="9097"/>
    <cellStyle name="Итог 4 3" xfId="6393"/>
    <cellStyle name="Итог 4 3 2" xfId="9098"/>
    <cellStyle name="Итог 4 4" xfId="9099"/>
    <cellStyle name="Итог 4_46EE.2011(v1.0)" xfId="4228"/>
    <cellStyle name="Итог 5" xfId="4229"/>
    <cellStyle name="Итог 5 2" xfId="4230"/>
    <cellStyle name="Итог 5 2 2" xfId="9100"/>
    <cellStyle name="Итог 5 3" xfId="6394"/>
    <cellStyle name="Итог 5 3 2" xfId="9101"/>
    <cellStyle name="Итог 5 4" xfId="9102"/>
    <cellStyle name="Итог 5_46EE.2011(v1.0)" xfId="4231"/>
    <cellStyle name="Итог 6" xfId="4232"/>
    <cellStyle name="Итог 6 2" xfId="4233"/>
    <cellStyle name="Итог 6 2 2" xfId="9103"/>
    <cellStyle name="Итог 6 3" xfId="6395"/>
    <cellStyle name="Итог 6 3 2" xfId="9104"/>
    <cellStyle name="Итог 6 4" xfId="9105"/>
    <cellStyle name="Итог 6_46EE.2011(v1.0)" xfId="4234"/>
    <cellStyle name="Итог 7" xfId="4235"/>
    <cellStyle name="Итог 7 2" xfId="4236"/>
    <cellStyle name="Итог 7 2 2" xfId="9106"/>
    <cellStyle name="Итог 7 3" xfId="6396"/>
    <cellStyle name="Итог 7 3 2" xfId="9107"/>
    <cellStyle name="Итог 7 4" xfId="9108"/>
    <cellStyle name="Итог 7_46EE.2011(v1.0)" xfId="4237"/>
    <cellStyle name="Итог 8" xfId="4238"/>
    <cellStyle name="Итог 8 2" xfId="4239"/>
    <cellStyle name="Итог 8 2 2" xfId="9109"/>
    <cellStyle name="Итог 8 3" xfId="9110"/>
    <cellStyle name="Итог 8 3 2" xfId="9111"/>
    <cellStyle name="Итог 8 4" xfId="9112"/>
    <cellStyle name="Итог 8_46EE.2011(v1.0)" xfId="4240"/>
    <cellStyle name="Итог 9" xfId="4241"/>
    <cellStyle name="Итог 9 2" xfId="4242"/>
    <cellStyle name="Итог 9 2 2" xfId="9113"/>
    <cellStyle name="Итог 9 3" xfId="9114"/>
    <cellStyle name="Итог 9 3 2" xfId="9115"/>
    <cellStyle name="Итог 9 4" xfId="9116"/>
    <cellStyle name="Итог 9_46EE.2011(v1.0)" xfId="4243"/>
    <cellStyle name="Итого" xfId="4244"/>
    <cellStyle name="Итого 2" xfId="9117"/>
    <cellStyle name="ИТОГОВЫЙ" xfId="4245"/>
    <cellStyle name="ИТОГОВЫЙ 10" xfId="9118"/>
    <cellStyle name="ИТОГОВЫЙ 2" xfId="4246"/>
    <cellStyle name="ИТОГОВЫЙ 2 2" xfId="9119"/>
    <cellStyle name="ИТОГОВЫЙ 3" xfId="4247"/>
    <cellStyle name="ИТОГОВЫЙ 3 2" xfId="9120"/>
    <cellStyle name="ИТОГОВЫЙ 4" xfId="4248"/>
    <cellStyle name="ИТОГОВЫЙ 4 2" xfId="9121"/>
    <cellStyle name="ИТОГОВЫЙ 5" xfId="4249"/>
    <cellStyle name="ИТОГОВЫЙ 5 2" xfId="9122"/>
    <cellStyle name="ИТОГОВЫЙ 6" xfId="4250"/>
    <cellStyle name="ИТОГОВЫЙ 6 2" xfId="9123"/>
    <cellStyle name="ИТОГОВЫЙ 7" xfId="4251"/>
    <cellStyle name="ИТОГОВЫЙ 7 2" xfId="9124"/>
    <cellStyle name="ИТОГОВЫЙ 8" xfId="4252"/>
    <cellStyle name="ИТОГОВЫЙ 8 2" xfId="9125"/>
    <cellStyle name="ИТОГОВЫЙ 9" xfId="4253"/>
    <cellStyle name="ИТОГОВЫЙ 9 2" xfId="9126"/>
    <cellStyle name="ИТОГОВЫЙ_1" xfId="4254"/>
    <cellStyle name="Контрольная ячейка" xfId="691"/>
    <cellStyle name="Контрольная ячейка 10" xfId="4255"/>
    <cellStyle name="Контрольная ячейка 10 2" xfId="9127"/>
    <cellStyle name="Контрольная ячейка 10 2 2" xfId="9128"/>
    <cellStyle name="Контрольная ячейка 10 3" xfId="9129"/>
    <cellStyle name="Контрольная ячейка 10 3 2" xfId="9130"/>
    <cellStyle name="Контрольная ячейка 10 4" xfId="9131"/>
    <cellStyle name="Контрольная ячейка 11" xfId="9132"/>
    <cellStyle name="Контрольная ячейка 11 2" xfId="9133"/>
    <cellStyle name="Контрольная ячейка 11 2 2" xfId="9134"/>
    <cellStyle name="Контрольная ячейка 11 3" xfId="9135"/>
    <cellStyle name="Контрольная ячейка 11 3 2" xfId="9136"/>
    <cellStyle name="Контрольная ячейка 11 4" xfId="9137"/>
    <cellStyle name="Контрольная ячейка 12" xfId="9138"/>
    <cellStyle name="Контрольная ячейка 12 2" xfId="9139"/>
    <cellStyle name="Контрольная ячейка 12 2 2" xfId="9140"/>
    <cellStyle name="Контрольная ячейка 12 3" xfId="9141"/>
    <cellStyle name="Контрольная ячейка 12 3 2" xfId="9142"/>
    <cellStyle name="Контрольная ячейка 12 4" xfId="9143"/>
    <cellStyle name="Контрольная ячейка 13" xfId="9144"/>
    <cellStyle name="Контрольная ячейка 13 2" xfId="9145"/>
    <cellStyle name="Контрольная ячейка 13 2 2" xfId="9146"/>
    <cellStyle name="Контрольная ячейка 13 3" xfId="9147"/>
    <cellStyle name="Контрольная ячейка 13 3 2" xfId="9148"/>
    <cellStyle name="Контрольная ячейка 13 4" xfId="9149"/>
    <cellStyle name="Контрольная ячейка 14" xfId="9150"/>
    <cellStyle name="Контрольная ячейка 14 2" xfId="9151"/>
    <cellStyle name="Контрольная ячейка 14 2 2" xfId="9152"/>
    <cellStyle name="Контрольная ячейка 14 3" xfId="9153"/>
    <cellStyle name="Контрольная ячейка 14 3 2" xfId="9154"/>
    <cellStyle name="Контрольная ячейка 14 4" xfId="9155"/>
    <cellStyle name="Контрольная ячейка 15" xfId="9156"/>
    <cellStyle name="Контрольная ячейка 15 2" xfId="9157"/>
    <cellStyle name="Контрольная ячейка 15 2 2" xfId="9158"/>
    <cellStyle name="Контрольная ячейка 15 3" xfId="9159"/>
    <cellStyle name="Контрольная ячейка 15 3 2" xfId="9160"/>
    <cellStyle name="Контрольная ячейка 15 4" xfId="9161"/>
    <cellStyle name="Контрольная ячейка 16" xfId="9162"/>
    <cellStyle name="Контрольная ячейка 16 2" xfId="9163"/>
    <cellStyle name="Контрольная ячейка 16 2 2" xfId="9164"/>
    <cellStyle name="Контрольная ячейка 16 3" xfId="9165"/>
    <cellStyle name="Контрольная ячейка 16 3 2" xfId="9166"/>
    <cellStyle name="Контрольная ячейка 16 4" xfId="9167"/>
    <cellStyle name="Контрольная ячейка 17" xfId="9168"/>
    <cellStyle name="Контрольная ячейка 17 2" xfId="9169"/>
    <cellStyle name="Контрольная ячейка 18" xfId="9170"/>
    <cellStyle name="Контрольная ячейка 18 2" xfId="9171"/>
    <cellStyle name="Контрольная ячейка 2" xfId="692"/>
    <cellStyle name="Контрольная ячейка 2 1" xfId="9172"/>
    <cellStyle name="Контрольная ячейка 2 1 2" xfId="9173"/>
    <cellStyle name="Контрольная ячейка 2 10" xfId="693"/>
    <cellStyle name="Контрольная ячейка 2 10 2" xfId="9174"/>
    <cellStyle name="Контрольная ячейка 2 10 3" xfId="4257"/>
    <cellStyle name="Контрольная ячейка 2 11" xfId="9175"/>
    <cellStyle name="Контрольная ячейка 2 12" xfId="9176"/>
    <cellStyle name="Контрольная ячейка 2 13" xfId="4256"/>
    <cellStyle name="Контрольная ячейка 2 2" xfId="694"/>
    <cellStyle name="Контрольная ячейка 2 2 2" xfId="4259"/>
    <cellStyle name="Контрольная ячейка 2 2 2 2" xfId="9177"/>
    <cellStyle name="Контрольная ячейка 2 2 2 2 2" xfId="9178"/>
    <cellStyle name="Контрольная ячейка 2 2 2 3" xfId="9179"/>
    <cellStyle name="Контрольная ячейка 2 2 2 4" xfId="6397"/>
    <cellStyle name="Контрольная ячейка 2 2 3" xfId="9180"/>
    <cellStyle name="Контрольная ячейка 2 2 4" xfId="4258"/>
    <cellStyle name="Контрольная ячейка 2 3" xfId="695"/>
    <cellStyle name="Контрольная ячейка 2 3 2" xfId="9181"/>
    <cellStyle name="Контрольная ячейка 2 3 3" xfId="9182"/>
    <cellStyle name="Контрольная ячейка 2 3 4" xfId="4260"/>
    <cellStyle name="Контрольная ячейка 2 4" xfId="696"/>
    <cellStyle name="Контрольная ячейка 2 4 2" xfId="9183"/>
    <cellStyle name="Контрольная ячейка 2 4 3" xfId="9184"/>
    <cellStyle name="Контрольная ячейка 2 4 4" xfId="4261"/>
    <cellStyle name="Контрольная ячейка 2 5" xfId="697"/>
    <cellStyle name="Контрольная ячейка 2 5 2" xfId="9185"/>
    <cellStyle name="Контрольная ячейка 2 5 3" xfId="4262"/>
    <cellStyle name="Контрольная ячейка 2 6" xfId="698"/>
    <cellStyle name="Контрольная ячейка 2 6 2" xfId="9186"/>
    <cellStyle name="Контрольная ячейка 2 6 3" xfId="4263"/>
    <cellStyle name="Контрольная ячейка 2 7" xfId="699"/>
    <cellStyle name="Контрольная ячейка 2 7 2" xfId="9187"/>
    <cellStyle name="Контрольная ячейка 2 7 3" xfId="4264"/>
    <cellStyle name="Контрольная ячейка 2 8" xfId="700"/>
    <cellStyle name="Контрольная ячейка 2 8 2" xfId="9188"/>
    <cellStyle name="Контрольная ячейка 2 8 3" xfId="4265"/>
    <cellStyle name="Контрольная ячейка 2 9" xfId="701"/>
    <cellStyle name="Контрольная ячейка 2 9 2" xfId="9189"/>
    <cellStyle name="Контрольная ячейка 2 9 3" xfId="4266"/>
    <cellStyle name="Контрольная ячейка 2_46EE.2011(v1.0)" xfId="4267"/>
    <cellStyle name="Контрольная ячейка 3" xfId="702"/>
    <cellStyle name="Контрольная ячейка 3 10" xfId="703"/>
    <cellStyle name="Контрольная ячейка 3 10 2" xfId="9190"/>
    <cellStyle name="Контрольная ячейка 3 10 3" xfId="4269"/>
    <cellStyle name="Контрольная ячейка 3 11" xfId="4270"/>
    <cellStyle name="Контрольная ячейка 3 11 2" xfId="9192"/>
    <cellStyle name="Контрольная ячейка 3 11 3" xfId="9191"/>
    <cellStyle name="Контрольная ячейка 3 12" xfId="9193"/>
    <cellStyle name="Контрольная ячейка 3 13" xfId="4268"/>
    <cellStyle name="Контрольная ячейка 3 2" xfId="704"/>
    <cellStyle name="Контрольная ячейка 3 2 2" xfId="9194"/>
    <cellStyle name="Контрольная ячейка 3 2 3" xfId="9195"/>
    <cellStyle name="Контрольная ячейка 3 2 4" xfId="4271"/>
    <cellStyle name="Контрольная ячейка 3 3" xfId="705"/>
    <cellStyle name="Контрольная ячейка 3 3 2" xfId="9196"/>
    <cellStyle name="Контрольная ячейка 3 3 2 2" xfId="9197"/>
    <cellStyle name="Контрольная ячейка 3 3 3" xfId="9198"/>
    <cellStyle name="Контрольная ячейка 3 3 4" xfId="4272"/>
    <cellStyle name="Контрольная ячейка 3 4" xfId="706"/>
    <cellStyle name="Контрольная ячейка 3 4 2" xfId="9199"/>
    <cellStyle name="Контрольная ячейка 3 4 3" xfId="4273"/>
    <cellStyle name="Контрольная ячейка 3 5" xfId="707"/>
    <cellStyle name="Контрольная ячейка 3 5 2" xfId="9200"/>
    <cellStyle name="Контрольная ячейка 3 5 3" xfId="4274"/>
    <cellStyle name="Контрольная ячейка 3 6" xfId="708"/>
    <cellStyle name="Контрольная ячейка 3 6 2" xfId="9201"/>
    <cellStyle name="Контрольная ячейка 3 6 3" xfId="4275"/>
    <cellStyle name="Контрольная ячейка 3 7" xfId="709"/>
    <cellStyle name="Контрольная ячейка 3 7 2" xfId="9202"/>
    <cellStyle name="Контрольная ячейка 3 7 3" xfId="4276"/>
    <cellStyle name="Контрольная ячейка 3 8" xfId="710"/>
    <cellStyle name="Контрольная ячейка 3 8 2" xfId="9203"/>
    <cellStyle name="Контрольная ячейка 3 8 3" xfId="4277"/>
    <cellStyle name="Контрольная ячейка 3 9" xfId="711"/>
    <cellStyle name="Контрольная ячейка 3 9 2" xfId="9204"/>
    <cellStyle name="Контрольная ячейка 3 9 3" xfId="4278"/>
    <cellStyle name="Контрольная ячейка 3_46EE.2011(v1.0)" xfId="4279"/>
    <cellStyle name="Контрольная ячейка 4" xfId="4280"/>
    <cellStyle name="Контрольная ячейка 4 2" xfId="4281"/>
    <cellStyle name="Контрольная ячейка 4 2 2" xfId="9205"/>
    <cellStyle name="Контрольная ячейка 4 3" xfId="6398"/>
    <cellStyle name="Контрольная ячейка 4 3 2" xfId="9206"/>
    <cellStyle name="Контрольная ячейка 4 3 3" xfId="9207"/>
    <cellStyle name="Контрольная ячейка 4 4" xfId="9208"/>
    <cellStyle name="Контрольная ячейка 4_46EE.2011(v1.0)" xfId="4282"/>
    <cellStyle name="Контрольная ячейка 5" xfId="4283"/>
    <cellStyle name="Контрольная ячейка 5 2" xfId="4284"/>
    <cellStyle name="Контрольная ячейка 5 2 2" xfId="9209"/>
    <cellStyle name="Контрольная ячейка 5 3" xfId="6399"/>
    <cellStyle name="Контрольная ячейка 5 3 2" xfId="9210"/>
    <cellStyle name="Контрольная ячейка 5 3 3" xfId="9211"/>
    <cellStyle name="Контрольная ячейка 5 4" xfId="9212"/>
    <cellStyle name="Контрольная ячейка 5_46EE.2011(v1.0)" xfId="4285"/>
    <cellStyle name="Контрольная ячейка 6" xfId="4286"/>
    <cellStyle name="Контрольная ячейка 6 2" xfId="4287"/>
    <cellStyle name="Контрольная ячейка 6 2 2" xfId="9213"/>
    <cellStyle name="Контрольная ячейка 6 3" xfId="6400"/>
    <cellStyle name="Контрольная ячейка 6 3 2" xfId="9214"/>
    <cellStyle name="Контрольная ячейка 6 3 3" xfId="9215"/>
    <cellStyle name="Контрольная ячейка 6 4" xfId="9216"/>
    <cellStyle name="Контрольная ячейка 6_46EE.2011(v1.0)" xfId="4288"/>
    <cellStyle name="Контрольная ячейка 7" xfId="4289"/>
    <cellStyle name="Контрольная ячейка 7 2" xfId="4290"/>
    <cellStyle name="Контрольная ячейка 7 2 2" xfId="9217"/>
    <cellStyle name="Контрольная ячейка 7 3" xfId="6401"/>
    <cellStyle name="Контрольная ячейка 7 3 2" xfId="9218"/>
    <cellStyle name="Контрольная ячейка 7 3 3" xfId="9219"/>
    <cellStyle name="Контрольная ячейка 7 4" xfId="9220"/>
    <cellStyle name="Контрольная ячейка 7_46EE.2011(v1.0)" xfId="4291"/>
    <cellStyle name="Контрольная ячейка 8" xfId="4292"/>
    <cellStyle name="Контрольная ячейка 8 2" xfId="4293"/>
    <cellStyle name="Контрольная ячейка 8 2 2" xfId="9221"/>
    <cellStyle name="Контрольная ячейка 8 3" xfId="9222"/>
    <cellStyle name="Контрольная ячейка 8 3 2" xfId="9223"/>
    <cellStyle name="Контрольная ячейка 8 4" xfId="9224"/>
    <cellStyle name="Контрольная ячейка 8_46EE.2011(v1.0)" xfId="4294"/>
    <cellStyle name="Контрольная ячейка 9" xfId="4295"/>
    <cellStyle name="Контрольная ячейка 9 2" xfId="4296"/>
    <cellStyle name="Контрольная ячейка 9 2 2" xfId="9225"/>
    <cellStyle name="Контрольная ячейка 9 3" xfId="9226"/>
    <cellStyle name="Контрольная ячейка 9 3 2" xfId="9227"/>
    <cellStyle name="Контрольная ячейка 9 4" xfId="9228"/>
    <cellStyle name="Контрольная ячейка 9_46EE.2011(v1.0)" xfId="4297"/>
    <cellStyle name="Миша (бланки отчетности)" xfId="4298"/>
    <cellStyle name="Миша (бланки отчетности) 2" xfId="9229"/>
    <cellStyle name="Мои наименования показателей" xfId="4299"/>
    <cellStyle name="Мои наименования показателей 10" xfId="6402"/>
    <cellStyle name="Мои наименования показателей 10 2" xfId="9233"/>
    <cellStyle name="Мои наименования показателей 11" xfId="6403"/>
    <cellStyle name="Мои наименования показателей 11 2" xfId="9234"/>
    <cellStyle name="Мои наименования показателей 12" xfId="9235"/>
    <cellStyle name="Мои наименования показателей 2" xfId="4300"/>
    <cellStyle name="Мои наименования показателей 2 10" xfId="9236"/>
    <cellStyle name="Мои наименования показателей 2 2" xfId="4301"/>
    <cellStyle name="Мои наименования показателей 2 2 2" xfId="9237"/>
    <cellStyle name="Мои наименования показателей 2 3" xfId="4302"/>
    <cellStyle name="Мои наименования показателей 2 3 2" xfId="9238"/>
    <cellStyle name="Мои наименования показателей 2 4" xfId="4303"/>
    <cellStyle name="Мои наименования показателей 2 4 2" xfId="9239"/>
    <cellStyle name="Мои наименования показателей 2 5" xfId="4304"/>
    <cellStyle name="Мои наименования показателей 2 5 2" xfId="9240"/>
    <cellStyle name="Мои наименования показателей 2 6" xfId="4305"/>
    <cellStyle name="Мои наименования показателей 2 6 2" xfId="9241"/>
    <cellStyle name="Мои наименования показателей 2 7" xfId="4306"/>
    <cellStyle name="Мои наименования показателей 2 7 2" xfId="9242"/>
    <cellStyle name="Мои наименования показателей 2 8" xfId="4307"/>
    <cellStyle name="Мои наименования показателей 2 8 2" xfId="9243"/>
    <cellStyle name="Мои наименования показателей 2 9" xfId="4308"/>
    <cellStyle name="Мои наименования показателей 2 9 2" xfId="9244"/>
    <cellStyle name="Мои наименования показателей 2_1" xfId="4309"/>
    <cellStyle name="Мои наименования показателей 3" xfId="4310"/>
    <cellStyle name="Мои наименования показателей 3 10" xfId="9245"/>
    <cellStyle name="Мои наименования показателей 3 2" xfId="4311"/>
    <cellStyle name="Мои наименования показателей 3 2 2" xfId="9246"/>
    <cellStyle name="Мои наименования показателей 3 3" xfId="4312"/>
    <cellStyle name="Мои наименования показателей 3 3 2" xfId="9247"/>
    <cellStyle name="Мои наименования показателей 3 4" xfId="4313"/>
    <cellStyle name="Мои наименования показателей 3 4 2" xfId="9248"/>
    <cellStyle name="Мои наименования показателей 3 5" xfId="4314"/>
    <cellStyle name="Мои наименования показателей 3 5 2" xfId="9249"/>
    <cellStyle name="Мои наименования показателей 3 6" xfId="4315"/>
    <cellStyle name="Мои наименования показателей 3 6 2" xfId="9250"/>
    <cellStyle name="Мои наименования показателей 3 7" xfId="4316"/>
    <cellStyle name="Мои наименования показателей 3 7 2" xfId="9251"/>
    <cellStyle name="Мои наименования показателей 3 8" xfId="4317"/>
    <cellStyle name="Мои наименования показателей 3 8 2" xfId="9252"/>
    <cellStyle name="Мои наименования показателей 3 9" xfId="4318"/>
    <cellStyle name="Мои наименования показателей 3 9 2" xfId="9253"/>
    <cellStyle name="Мои наименования показателей 3_1" xfId="4319"/>
    <cellStyle name="Мои наименования показателей 4" xfId="4320"/>
    <cellStyle name="Мои наименования показателей 4 10" xfId="9254"/>
    <cellStyle name="Мои наименования показателей 4 2" xfId="4321"/>
    <cellStyle name="Мои наименования показателей 4 2 2" xfId="9255"/>
    <cellStyle name="Мои наименования показателей 4 3" xfId="4322"/>
    <cellStyle name="Мои наименования показателей 4 3 2" xfId="9256"/>
    <cellStyle name="Мои наименования показателей 4 4" xfId="4323"/>
    <cellStyle name="Мои наименования показателей 4 4 2" xfId="9257"/>
    <cellStyle name="Мои наименования показателей 4 5" xfId="4324"/>
    <cellStyle name="Мои наименования показателей 4 5 2" xfId="9258"/>
    <cellStyle name="Мои наименования показателей 4 6" xfId="4325"/>
    <cellStyle name="Мои наименования показателей 4 6 2" xfId="9259"/>
    <cellStyle name="Мои наименования показателей 4 7" xfId="4326"/>
    <cellStyle name="Мои наименования показателей 4 7 2" xfId="9260"/>
    <cellStyle name="Мои наименования показателей 4 8" xfId="4327"/>
    <cellStyle name="Мои наименования показателей 4 8 2" xfId="9261"/>
    <cellStyle name="Мои наименования показателей 4 9" xfId="4328"/>
    <cellStyle name="Мои наименования показателей 4 9 2" xfId="9262"/>
    <cellStyle name="Мои наименования показателей 4_1" xfId="4329"/>
    <cellStyle name="Мои наименования показателей 5" xfId="4330"/>
    <cellStyle name="Мои наименования показателей 5 10" xfId="9263"/>
    <cellStyle name="Мои наименования показателей 5 2" xfId="4331"/>
    <cellStyle name="Мои наименования показателей 5 2 2" xfId="9264"/>
    <cellStyle name="Мои наименования показателей 5 3" xfId="4332"/>
    <cellStyle name="Мои наименования показателей 5 3 2" xfId="9265"/>
    <cellStyle name="Мои наименования показателей 5 4" xfId="4333"/>
    <cellStyle name="Мои наименования показателей 5 4 2" xfId="9266"/>
    <cellStyle name="Мои наименования показателей 5 5" xfId="4334"/>
    <cellStyle name="Мои наименования показателей 5 5 2" xfId="9267"/>
    <cellStyle name="Мои наименования показателей 5 6" xfId="4335"/>
    <cellStyle name="Мои наименования показателей 5 6 2" xfId="9268"/>
    <cellStyle name="Мои наименования показателей 5 7" xfId="4336"/>
    <cellStyle name="Мои наименования показателей 5 7 2" xfId="9269"/>
    <cellStyle name="Мои наименования показателей 5 8" xfId="4337"/>
    <cellStyle name="Мои наименования показателей 5 8 2" xfId="9270"/>
    <cellStyle name="Мои наименования показателей 5 9" xfId="4338"/>
    <cellStyle name="Мои наименования показателей 5 9 2" xfId="9271"/>
    <cellStyle name="Мои наименования показателей 5_1" xfId="4339"/>
    <cellStyle name="Мои наименования показателей 6" xfId="4340"/>
    <cellStyle name="Мои наименования показателей 6 2" xfId="4341"/>
    <cellStyle name="Мои наименования показателей 6 2 2" xfId="9272"/>
    <cellStyle name="Мои наименования показателей 6 3" xfId="4342"/>
    <cellStyle name="Мои наименования показателей 6 3 2" xfId="9273"/>
    <cellStyle name="Мои наименования показателей 6 4" xfId="9274"/>
    <cellStyle name="Мои наименования показателей 6_46EE.2011(v1.0)" xfId="4343"/>
    <cellStyle name="Мои наименования показателей 7" xfId="4344"/>
    <cellStyle name="Мои наименования показателей 7 2" xfId="4345"/>
    <cellStyle name="Мои наименования показателей 7 2 2" xfId="9275"/>
    <cellStyle name="Мои наименования показателей 7 3" xfId="4346"/>
    <cellStyle name="Мои наименования показателей 7 3 2" xfId="9276"/>
    <cellStyle name="Мои наименования показателей 7 4" xfId="9277"/>
    <cellStyle name="Мои наименования показателей 7_46EE.2011(v1.0)" xfId="4347"/>
    <cellStyle name="Мои наименования показателей 8" xfId="4348"/>
    <cellStyle name="Мои наименования показателей 8 2" xfId="4349"/>
    <cellStyle name="Мои наименования показателей 8 2 2" xfId="9278"/>
    <cellStyle name="Мои наименования показателей 8 3" xfId="4350"/>
    <cellStyle name="Мои наименования показателей 8 3 2" xfId="9279"/>
    <cellStyle name="Мои наименования показателей 8 4" xfId="9280"/>
    <cellStyle name="Мои наименования показателей 8_46EE.2011(v1.0)" xfId="4351"/>
    <cellStyle name="Мои наименования показателей 9" xfId="6404"/>
    <cellStyle name="Мои наименования показателей 9 2" xfId="9281"/>
    <cellStyle name="Мои наименования показателей_46EE.2011" xfId="4352"/>
    <cellStyle name="Мой заголовок" xfId="4353"/>
    <cellStyle name="Мой заголовок 2" xfId="9230"/>
    <cellStyle name="Мой заголовок листа" xfId="4354"/>
    <cellStyle name="Мой заголовок листа 2" xfId="4355"/>
    <cellStyle name="Мой заголовок листа 2 2" xfId="9231"/>
    <cellStyle name="Мой заголовок листа 2 3" xfId="6405"/>
    <cellStyle name="Мой заголовок листа 3" xfId="5843"/>
    <cellStyle name="Мой заголовок листа 3 2" xfId="9232"/>
    <cellStyle name="Мой заголовок_Новая инструкция1_фст" xfId="4356"/>
    <cellStyle name="назв фил" xfId="4357"/>
    <cellStyle name="назв фил 2" xfId="9282"/>
    <cellStyle name="Название" xfId="712"/>
    <cellStyle name="Название 10" xfId="4358"/>
    <cellStyle name="Название 10 2" xfId="9283"/>
    <cellStyle name="Название 10 2 2" xfId="9284"/>
    <cellStyle name="Название 10 3" xfId="9285"/>
    <cellStyle name="Название 10 3 2" xfId="9286"/>
    <cellStyle name="Название 10 4" xfId="9287"/>
    <cellStyle name="Название 11" xfId="6651" hidden="1"/>
    <cellStyle name="Название 11" xfId="9288"/>
    <cellStyle name="Название 11 2" xfId="9289"/>
    <cellStyle name="Название 11 2 2" xfId="9290"/>
    <cellStyle name="Название 11 3" xfId="9291"/>
    <cellStyle name="Название 11 3 2" xfId="9292"/>
    <cellStyle name="Название 11 4" xfId="9293"/>
    <cellStyle name="Название 11 5" xfId="11033" hidden="1"/>
    <cellStyle name="Название 11 5" xfId="12192" hidden="1"/>
    <cellStyle name="Название 11 5" xfId="12204" hidden="1"/>
    <cellStyle name="Название 11 5" xfId="12213" hidden="1"/>
    <cellStyle name="Название 11 5" xfId="12223" hidden="1"/>
    <cellStyle name="Название 11 5" xfId="12232" hidden="1"/>
    <cellStyle name="Название 11 5" xfId="12234" hidden="1"/>
    <cellStyle name="Название 11 5" xfId="12235"/>
    <cellStyle name="Название 12" xfId="9294"/>
    <cellStyle name="Название 12 2" xfId="9295"/>
    <cellStyle name="Название 12 2 2" xfId="9296"/>
    <cellStyle name="Название 12 3" xfId="9297"/>
    <cellStyle name="Название 12 3 2" xfId="9298"/>
    <cellStyle name="Название 12 4" xfId="9299"/>
    <cellStyle name="Название 13" xfId="9300"/>
    <cellStyle name="Название 13 2" xfId="9301"/>
    <cellStyle name="Название 13 2 2" xfId="9302"/>
    <cellStyle name="Название 13 3" xfId="9303"/>
    <cellStyle name="Название 13 3 2" xfId="9304"/>
    <cellStyle name="Название 13 4" xfId="9305"/>
    <cellStyle name="Название 14" xfId="9306"/>
    <cellStyle name="Название 14 2" xfId="9307"/>
    <cellStyle name="Название 14 2 2" xfId="9308"/>
    <cellStyle name="Название 14 3" xfId="9309"/>
    <cellStyle name="Название 14 3 2" xfId="9310"/>
    <cellStyle name="Название 14 4" xfId="9311"/>
    <cellStyle name="Название 15" xfId="9312"/>
    <cellStyle name="Название 15 2" xfId="9313"/>
    <cellStyle name="Название 15 2 2" xfId="9314"/>
    <cellStyle name="Название 15 3" xfId="9315"/>
    <cellStyle name="Название 15 3 2" xfId="9316"/>
    <cellStyle name="Название 15 4" xfId="9317"/>
    <cellStyle name="Название 16" xfId="9318"/>
    <cellStyle name="Название 16 2" xfId="9319"/>
    <cellStyle name="Название 16 2 2" xfId="9320"/>
    <cellStyle name="Название 16 3" xfId="9321"/>
    <cellStyle name="Название 16 3 2" xfId="9322"/>
    <cellStyle name="Название 16 4" xfId="9323"/>
    <cellStyle name="Название 17" xfId="9324"/>
    <cellStyle name="Название 17 2" xfId="9325"/>
    <cellStyle name="Название 18" xfId="9326"/>
    <cellStyle name="Название 18 2" xfId="9327"/>
    <cellStyle name="Название 2" xfId="713"/>
    <cellStyle name="Название 2 1" xfId="9328"/>
    <cellStyle name="Название 2 1 2" xfId="9329"/>
    <cellStyle name="Название 2 10" xfId="714"/>
    <cellStyle name="Название 2 10 2" xfId="9330"/>
    <cellStyle name="Название 2 10 3" xfId="4360"/>
    <cellStyle name="Название 2 11" xfId="9331"/>
    <cellStyle name="Название 2 12" xfId="4359"/>
    <cellStyle name="Название 2 2" xfId="715"/>
    <cellStyle name="Название 2 2 2" xfId="9332"/>
    <cellStyle name="Название 2 2 3" xfId="4361"/>
    <cellStyle name="Название 2 3" xfId="716"/>
    <cellStyle name="Название 2 3 2" xfId="9333"/>
    <cellStyle name="Название 2 3 3" xfId="4362"/>
    <cellStyle name="Название 2 4" xfId="717"/>
    <cellStyle name="Название 2 4 2" xfId="9334"/>
    <cellStyle name="Название 2 4 3" xfId="4363"/>
    <cellStyle name="Название 2 5" xfId="718"/>
    <cellStyle name="Название 2 5 2" xfId="9335"/>
    <cellStyle name="Название 2 5 3" xfId="4364"/>
    <cellStyle name="Название 2 6" xfId="719"/>
    <cellStyle name="Название 2 6 2" xfId="9336"/>
    <cellStyle name="Название 2 6 3" xfId="4365"/>
    <cellStyle name="Название 2 7" xfId="720"/>
    <cellStyle name="Название 2 7 2" xfId="9337"/>
    <cellStyle name="Название 2 7 3" xfId="4366"/>
    <cellStyle name="Название 2 8" xfId="721"/>
    <cellStyle name="Название 2 8 2" xfId="9338"/>
    <cellStyle name="Название 2 8 3" xfId="4367"/>
    <cellStyle name="Название 2 9" xfId="722"/>
    <cellStyle name="Название 2 9 2" xfId="9339"/>
    <cellStyle name="Название 2 9 3" xfId="4368"/>
    <cellStyle name="Название 3" xfId="723"/>
    <cellStyle name="Название 3 10" xfId="724"/>
    <cellStyle name="Название 3 10 2" xfId="9340"/>
    <cellStyle name="Название 3 10 3" xfId="4370"/>
    <cellStyle name="Название 3 11" xfId="9341"/>
    <cellStyle name="Название 3 12" xfId="4369"/>
    <cellStyle name="Название 3 2" xfId="725"/>
    <cellStyle name="Название 3 2 2" xfId="9342"/>
    <cellStyle name="Название 3 2 3" xfId="4371"/>
    <cellStyle name="Название 3 3" xfId="726"/>
    <cellStyle name="Название 3 3 2" xfId="9343"/>
    <cellStyle name="Название 3 3 3" xfId="4372"/>
    <cellStyle name="Название 3 4" xfId="727"/>
    <cellStyle name="Название 3 4 2" xfId="9344"/>
    <cellStyle name="Название 3 4 3" xfId="4373"/>
    <cellStyle name="Название 3 5" xfId="728"/>
    <cellStyle name="Название 3 5 2" xfId="9345"/>
    <cellStyle name="Название 3 5 3" xfId="4374"/>
    <cellStyle name="Название 3 6" xfId="729"/>
    <cellStyle name="Название 3 6 2" xfId="9346"/>
    <cellStyle name="Название 3 6 3" xfId="4375"/>
    <cellStyle name="Название 3 7" xfId="730"/>
    <cellStyle name="Название 3 7 2" xfId="9347"/>
    <cellStyle name="Название 3 7 3" xfId="4376"/>
    <cellStyle name="Название 3 8" xfId="731"/>
    <cellStyle name="Название 3 8 2" xfId="9348"/>
    <cellStyle name="Название 3 8 3" xfId="4377"/>
    <cellStyle name="Название 3 9" xfId="732"/>
    <cellStyle name="Название 3 9 2" xfId="9349"/>
    <cellStyle name="Название 3 9 3" xfId="4378"/>
    <cellStyle name="Название 4" xfId="4379"/>
    <cellStyle name="Название 4 2" xfId="4380"/>
    <cellStyle name="Название 4 2 2" xfId="9350"/>
    <cellStyle name="Название 4 3" xfId="9351"/>
    <cellStyle name="Название 4 3 2" xfId="9352"/>
    <cellStyle name="Название 4 4" xfId="9353"/>
    <cellStyle name="Название 5" xfId="4381"/>
    <cellStyle name="Название 5 2" xfId="4382"/>
    <cellStyle name="Название 5 2 2" xfId="9354"/>
    <cellStyle name="Название 5 3" xfId="9355"/>
    <cellStyle name="Название 5 3 2" xfId="9356"/>
    <cellStyle name="Название 5 4" xfId="9357"/>
    <cellStyle name="Название 6" xfId="4383"/>
    <cellStyle name="Название 6 2" xfId="4384"/>
    <cellStyle name="Название 6 2 2" xfId="9358"/>
    <cellStyle name="Название 6 3" xfId="9359"/>
    <cellStyle name="Название 6 3 2" xfId="9360"/>
    <cellStyle name="Название 6 4" xfId="9361"/>
    <cellStyle name="Название 7" xfId="4385"/>
    <cellStyle name="Название 7 2" xfId="4386"/>
    <cellStyle name="Название 7 2 2" xfId="9362"/>
    <cellStyle name="Название 7 3" xfId="9363"/>
    <cellStyle name="Название 7 3 2" xfId="9364"/>
    <cellStyle name="Название 7 4" xfId="9365"/>
    <cellStyle name="Название 8" xfId="4387"/>
    <cellStyle name="Название 8 2" xfId="4388"/>
    <cellStyle name="Название 8 2 2" xfId="9366"/>
    <cellStyle name="Название 8 3" xfId="9367"/>
    <cellStyle name="Название 8 3 2" xfId="9368"/>
    <cellStyle name="Название 8 4" xfId="9369"/>
    <cellStyle name="Название 9" xfId="4389"/>
    <cellStyle name="Название 9 2" xfId="4390"/>
    <cellStyle name="Название 9 2 2" xfId="9370"/>
    <cellStyle name="Название 9 3" xfId="9371"/>
    <cellStyle name="Название 9 3 2" xfId="9372"/>
    <cellStyle name="Название 9 4" xfId="9373"/>
    <cellStyle name="Невидимый" xfId="4391"/>
    <cellStyle name="Невидимый 2" xfId="9374"/>
    <cellStyle name="Нейтральный" xfId="733"/>
    <cellStyle name="Нейтральный 10" xfId="4392"/>
    <cellStyle name="Нейтральный 10 2" xfId="9375"/>
    <cellStyle name="Нейтральный 10 2 2" xfId="9376"/>
    <cellStyle name="Нейтральный 10 3" xfId="9377"/>
    <cellStyle name="Нейтральный 10 3 2" xfId="9378"/>
    <cellStyle name="Нейтральный 10 4" xfId="9379"/>
    <cellStyle name="Нейтральный 11" xfId="9380"/>
    <cellStyle name="Нейтральный 11 2" xfId="9381"/>
    <cellStyle name="Нейтральный 11 2 2" xfId="9382"/>
    <cellStyle name="Нейтральный 11 3" xfId="9383"/>
    <cellStyle name="Нейтральный 11 3 2" xfId="9384"/>
    <cellStyle name="Нейтральный 11 4" xfId="9385"/>
    <cellStyle name="Нейтральный 12" xfId="9386"/>
    <cellStyle name="Нейтральный 12 2" xfId="9387"/>
    <cellStyle name="Нейтральный 12 2 2" xfId="9388"/>
    <cellStyle name="Нейтральный 12 3" xfId="9389"/>
    <cellStyle name="Нейтральный 12 3 2" xfId="9390"/>
    <cellStyle name="Нейтральный 12 4" xfId="9391"/>
    <cellStyle name="Нейтральный 13" xfId="9392"/>
    <cellStyle name="Нейтральный 13 2" xfId="9393"/>
    <cellStyle name="Нейтральный 13 2 2" xfId="9394"/>
    <cellStyle name="Нейтральный 13 3" xfId="9395"/>
    <cellStyle name="Нейтральный 13 3 2" xfId="9396"/>
    <cellStyle name="Нейтральный 13 4" xfId="9397"/>
    <cellStyle name="Нейтральный 14" xfId="9398"/>
    <cellStyle name="Нейтральный 14 2" xfId="9399"/>
    <cellStyle name="Нейтральный 14 2 2" xfId="9400"/>
    <cellStyle name="Нейтральный 14 3" xfId="9401"/>
    <cellStyle name="Нейтральный 14 3 2" xfId="9402"/>
    <cellStyle name="Нейтральный 14 4" xfId="9403"/>
    <cellStyle name="Нейтральный 15" xfId="9404"/>
    <cellStyle name="Нейтральный 15 2" xfId="9405"/>
    <cellStyle name="Нейтральный 15 2 2" xfId="9406"/>
    <cellStyle name="Нейтральный 15 3" xfId="9407"/>
    <cellStyle name="Нейтральный 15 3 2" xfId="9408"/>
    <cellStyle name="Нейтральный 15 4" xfId="9409"/>
    <cellStyle name="Нейтральный 16" xfId="9410"/>
    <cellStyle name="Нейтральный 16 2" xfId="9411"/>
    <cellStyle name="Нейтральный 16 2 2" xfId="9412"/>
    <cellStyle name="Нейтральный 16 3" xfId="9413"/>
    <cellStyle name="Нейтральный 16 3 2" xfId="9414"/>
    <cellStyle name="Нейтральный 16 4" xfId="9415"/>
    <cellStyle name="Нейтральный 17" xfId="9416"/>
    <cellStyle name="Нейтральный 17 2" xfId="9417"/>
    <cellStyle name="Нейтральный 18" xfId="9418"/>
    <cellStyle name="Нейтральный 18 2" xfId="9419"/>
    <cellStyle name="Нейтральный 2" xfId="734"/>
    <cellStyle name="Нейтральный 2 1" xfId="9420"/>
    <cellStyle name="Нейтральный 2 1 2" xfId="9421"/>
    <cellStyle name="Нейтральный 2 10" xfId="735"/>
    <cellStyle name="Нейтральный 2 10 2" xfId="9422"/>
    <cellStyle name="Нейтральный 2 10 3" xfId="4394"/>
    <cellStyle name="Нейтральный 2 11" xfId="9423"/>
    <cellStyle name="Нейтральный 2 12" xfId="9424"/>
    <cellStyle name="Нейтральный 2 13" xfId="4393"/>
    <cellStyle name="Нейтральный 2 2" xfId="736"/>
    <cellStyle name="Нейтральный 2 2 2" xfId="4396"/>
    <cellStyle name="Нейтральный 2 2 2 2" xfId="9425"/>
    <cellStyle name="Нейтральный 2 2 2 2 2" xfId="9426"/>
    <cellStyle name="Нейтральный 2 2 2 3" xfId="9427"/>
    <cellStyle name="Нейтральный 2 2 2 4" xfId="6406"/>
    <cellStyle name="Нейтральный 2 2 3" xfId="9428"/>
    <cellStyle name="Нейтральный 2 2 4" xfId="4395"/>
    <cellStyle name="Нейтральный 2 3" xfId="737"/>
    <cellStyle name="Нейтральный 2 3 2" xfId="9429"/>
    <cellStyle name="Нейтральный 2 3 3" xfId="9430"/>
    <cellStyle name="Нейтральный 2 3 4" xfId="4397"/>
    <cellStyle name="Нейтральный 2 4" xfId="738"/>
    <cellStyle name="Нейтральный 2 4 2" xfId="9431"/>
    <cellStyle name="Нейтральный 2 4 3" xfId="9432"/>
    <cellStyle name="Нейтральный 2 4 4" xfId="4398"/>
    <cellStyle name="Нейтральный 2 5" xfId="739"/>
    <cellStyle name="Нейтральный 2 5 2" xfId="9433"/>
    <cellStyle name="Нейтральный 2 5 3" xfId="4399"/>
    <cellStyle name="Нейтральный 2 6" xfId="740"/>
    <cellStyle name="Нейтральный 2 6 2" xfId="9434"/>
    <cellStyle name="Нейтральный 2 6 3" xfId="4400"/>
    <cellStyle name="Нейтральный 2 7" xfId="741"/>
    <cellStyle name="Нейтральный 2 7 2" xfId="9435"/>
    <cellStyle name="Нейтральный 2 7 3" xfId="4401"/>
    <cellStyle name="Нейтральный 2 8" xfId="742"/>
    <cellStyle name="Нейтральный 2 8 2" xfId="9436"/>
    <cellStyle name="Нейтральный 2 8 3" xfId="4402"/>
    <cellStyle name="Нейтральный 2 9" xfId="743"/>
    <cellStyle name="Нейтральный 2 9 2" xfId="9437"/>
    <cellStyle name="Нейтральный 2 9 3" xfId="4403"/>
    <cellStyle name="Нейтральный 2_МФ тепловой баланс 2015 дубль 3" xfId="4404"/>
    <cellStyle name="Нейтральный 3" xfId="744"/>
    <cellStyle name="Нейтральный 3 10" xfId="745"/>
    <cellStyle name="Нейтральный 3 10 2" xfId="9438"/>
    <cellStyle name="Нейтральный 3 10 3" xfId="4406"/>
    <cellStyle name="Нейтральный 3 11" xfId="4407"/>
    <cellStyle name="Нейтральный 3 11 2" xfId="9440"/>
    <cellStyle name="Нейтральный 3 11 3" xfId="9439"/>
    <cellStyle name="Нейтральный 3 12" xfId="9441"/>
    <cellStyle name="Нейтральный 3 13" xfId="4405"/>
    <cellStyle name="Нейтральный 3 2" xfId="746"/>
    <cellStyle name="Нейтральный 3 2 2" xfId="9442"/>
    <cellStyle name="Нейтральный 3 2 3" xfId="9443"/>
    <cellStyle name="Нейтральный 3 2 4" xfId="4408"/>
    <cellStyle name="Нейтральный 3 3" xfId="747"/>
    <cellStyle name="Нейтральный 3 3 2" xfId="9444"/>
    <cellStyle name="Нейтральный 3 3 2 2" xfId="9445"/>
    <cellStyle name="Нейтральный 3 3 3" xfId="9446"/>
    <cellStyle name="Нейтральный 3 3 4" xfId="4409"/>
    <cellStyle name="Нейтральный 3 4" xfId="748"/>
    <cellStyle name="Нейтральный 3 4 2" xfId="9447"/>
    <cellStyle name="Нейтральный 3 4 3" xfId="4410"/>
    <cellStyle name="Нейтральный 3 5" xfId="749"/>
    <cellStyle name="Нейтральный 3 5 2" xfId="9448"/>
    <cellStyle name="Нейтральный 3 5 3" xfId="4411"/>
    <cellStyle name="Нейтральный 3 6" xfId="750"/>
    <cellStyle name="Нейтральный 3 6 2" xfId="9449"/>
    <cellStyle name="Нейтральный 3 6 3" xfId="4412"/>
    <cellStyle name="Нейтральный 3 7" xfId="751"/>
    <cellStyle name="Нейтральный 3 7 2" xfId="9450"/>
    <cellStyle name="Нейтральный 3 7 3" xfId="4413"/>
    <cellStyle name="Нейтральный 3 8" xfId="752"/>
    <cellStyle name="Нейтральный 3 8 2" xfId="9451"/>
    <cellStyle name="Нейтральный 3 8 3" xfId="4414"/>
    <cellStyle name="Нейтральный 3 9" xfId="753"/>
    <cellStyle name="Нейтральный 3 9 2" xfId="9452"/>
    <cellStyle name="Нейтральный 3 9 3" xfId="4415"/>
    <cellStyle name="Нейтральный 3_МФ тепловой баланс 2015 дубль 3" xfId="4416"/>
    <cellStyle name="Нейтральный 4" xfId="4417"/>
    <cellStyle name="Нейтральный 4 2" xfId="4418"/>
    <cellStyle name="Нейтральный 4 2 2" xfId="9453"/>
    <cellStyle name="Нейтральный 4 3" xfId="6407"/>
    <cellStyle name="Нейтральный 4 3 2" xfId="9454"/>
    <cellStyle name="Нейтральный 4 3 3" xfId="9455"/>
    <cellStyle name="Нейтральный 4 4" xfId="9456"/>
    <cellStyle name="Нейтральный 4_МФ тепловой баланс 2015 дубль 3" xfId="4419"/>
    <cellStyle name="Нейтральный 5" xfId="4420"/>
    <cellStyle name="Нейтральный 5 2" xfId="4421"/>
    <cellStyle name="Нейтральный 5 2 2" xfId="9457"/>
    <cellStyle name="Нейтральный 5 3" xfId="6408"/>
    <cellStyle name="Нейтральный 5 3 2" xfId="9458"/>
    <cellStyle name="Нейтральный 5 3 3" xfId="9459"/>
    <cellStyle name="Нейтральный 5 4" xfId="9460"/>
    <cellStyle name="Нейтральный 5_МФ тепловой баланс 2015 дубль 3" xfId="4422"/>
    <cellStyle name="Нейтральный 6" xfId="4423"/>
    <cellStyle name="Нейтральный 6 2" xfId="4424"/>
    <cellStyle name="Нейтральный 6 2 2" xfId="9461"/>
    <cellStyle name="Нейтральный 6 3" xfId="6409"/>
    <cellStyle name="Нейтральный 6 3 2" xfId="9462"/>
    <cellStyle name="Нейтральный 6 3 3" xfId="9463"/>
    <cellStyle name="Нейтральный 6 4" xfId="9464"/>
    <cellStyle name="Нейтральный 6_МФ тепловой баланс 2015 дубль 3" xfId="4425"/>
    <cellStyle name="Нейтральный 7" xfId="4426"/>
    <cellStyle name="Нейтральный 7 2" xfId="4427"/>
    <cellStyle name="Нейтральный 7 2 2" xfId="9465"/>
    <cellStyle name="Нейтральный 7 3" xfId="6410"/>
    <cellStyle name="Нейтральный 7 3 2" xfId="9466"/>
    <cellStyle name="Нейтральный 7 3 3" xfId="9467"/>
    <cellStyle name="Нейтральный 7 4" xfId="9468"/>
    <cellStyle name="Нейтральный 7_МФ тепловой баланс 2015 дубль 3" xfId="4428"/>
    <cellStyle name="Нейтральный 8" xfId="4429"/>
    <cellStyle name="Нейтральный 8 2" xfId="4430"/>
    <cellStyle name="Нейтральный 8 2 2" xfId="9469"/>
    <cellStyle name="Нейтральный 8 3" xfId="9470"/>
    <cellStyle name="Нейтральный 8 3 2" xfId="9471"/>
    <cellStyle name="Нейтральный 8 4" xfId="9472"/>
    <cellStyle name="Нейтральный 9" xfId="4431"/>
    <cellStyle name="Нейтральный 9 2" xfId="4432"/>
    <cellStyle name="Нейтральный 9 2 2" xfId="9473"/>
    <cellStyle name="Нейтральный 9 3" xfId="9474"/>
    <cellStyle name="Нейтральный 9 3 2" xfId="9475"/>
    <cellStyle name="Нейтральный 9 4" xfId="9476"/>
    <cellStyle name="Низ1" xfId="4433"/>
    <cellStyle name="Низ1 2" xfId="9477"/>
    <cellStyle name="Низ2" xfId="4434"/>
    <cellStyle name="Низ2 2" xfId="9478"/>
    <cellStyle name="Обычный" xfId="0" builtinId="0"/>
    <cellStyle name="Обычный 10" xfId="754"/>
    <cellStyle name="Обычный 10 2" xfId="4435"/>
    <cellStyle name="Обычный 10 2 2" xfId="4436"/>
    <cellStyle name="Обычный 10 2 2 2" xfId="4437"/>
    <cellStyle name="Обычный 10 2 2 3" xfId="9479"/>
    <cellStyle name="Обычный 10 2 2 4" xfId="6411"/>
    <cellStyle name="Обычный 10 2 3" xfId="4438"/>
    <cellStyle name="Обычный 10 2 3 2" xfId="9481"/>
    <cellStyle name="Обычный 10 2 3 3" xfId="9480"/>
    <cellStyle name="Обычный 10 2 4" xfId="4439"/>
    <cellStyle name="Обычный 10 2 4 2" xfId="965"/>
    <cellStyle name="Обычный 10 2 4 3" xfId="9482"/>
    <cellStyle name="Обычный 10 2 5" xfId="4440"/>
    <cellStyle name="Обычный 10 3" xfId="4441"/>
    <cellStyle name="Обычный 10 3 2" xfId="4442"/>
    <cellStyle name="Обычный 10 3 3" xfId="5525"/>
    <cellStyle name="Обычный 10 4" xfId="4443"/>
    <cellStyle name="Обычный 10 4 2" xfId="5526"/>
    <cellStyle name="Обычный 10 4 2 2" xfId="5944"/>
    <cellStyle name="Обычный 10 4 3" xfId="5926"/>
    <cellStyle name="Обычный 10 4 3 2" xfId="9483"/>
    <cellStyle name="Обычный 10 4 4" xfId="9484"/>
    <cellStyle name="Обычный 10 4 5" xfId="6412"/>
    <cellStyle name="Обычный 10 5" xfId="4444"/>
    <cellStyle name="Обычный 10 5 2" xfId="9485"/>
    <cellStyle name="Обычный 10 5 3" xfId="9486"/>
    <cellStyle name="Обычный 10 5 4" xfId="6413"/>
    <cellStyle name="Обычный 10 6" xfId="4445"/>
    <cellStyle name="Обычный 10 6 2" xfId="4446"/>
    <cellStyle name="Обычный 10 6 2 2" xfId="9487"/>
    <cellStyle name="Обычный 10 6 3" xfId="6414"/>
    <cellStyle name="Обычный 10 6 4" xfId="5801"/>
    <cellStyle name="Обычный 10 7" xfId="4447"/>
    <cellStyle name="Обычный 10 7 2" xfId="9489"/>
    <cellStyle name="Обычный 10 7 3" xfId="9488"/>
    <cellStyle name="Обычный 10 8" xfId="9490"/>
    <cellStyle name="Обычный 10 9" xfId="963"/>
    <cellStyle name="Обычный 11" xfId="4448"/>
    <cellStyle name="Обычный 11 2" xfId="4449"/>
    <cellStyle name="Обычный 11 2 2" xfId="9491"/>
    <cellStyle name="Обычный 11 2 3" xfId="5942"/>
    <cellStyle name="Обычный 11 3" xfId="4450"/>
    <cellStyle name="Обычный 11 3 2" xfId="5527"/>
    <cellStyle name="Обычный 11 4" xfId="4451"/>
    <cellStyle name="Обычный 11 4 2" xfId="4452"/>
    <cellStyle name="Обычный 11 5" xfId="4453"/>
    <cellStyle name="Обычный 11 5 2" xfId="4454"/>
    <cellStyle name="Обычный 11 6" xfId="4455"/>
    <cellStyle name="Обычный 11 6 2" xfId="9492"/>
    <cellStyle name="Обычный 11 6 3" xfId="9493"/>
    <cellStyle name="Обычный 11 6 4" xfId="6415"/>
    <cellStyle name="Обычный 11 7" xfId="4456"/>
    <cellStyle name="Обычный 11 7 2" xfId="9494"/>
    <cellStyle name="Обычный 11 8" xfId="4457"/>
    <cellStyle name="Обычный 11_46EE.2011(v1.2)" xfId="4458"/>
    <cellStyle name="Обычный 12" xfId="4459"/>
    <cellStyle name="Обычный 12 2" xfId="4460"/>
    <cellStyle name="Обычный 12 2 2" xfId="4461"/>
    <cellStyle name="Обычный 12 2 2 2" xfId="4462"/>
    <cellStyle name="Обычный 12 2 2 3" xfId="9495"/>
    <cellStyle name="Обычный 12 2 3" xfId="4463"/>
    <cellStyle name="Обычный 12 2 4" xfId="9496"/>
    <cellStyle name="Обычный 12 3" xfId="4464"/>
    <cellStyle name="Обычный 12 3 2" xfId="4465"/>
    <cellStyle name="Обычный 12 3 2 2" xfId="4466"/>
    <cellStyle name="Обычный 12 3 2 3" xfId="9497"/>
    <cellStyle name="Обычный 12 3 3" xfId="9498"/>
    <cellStyle name="Обычный 12 4" xfId="4467"/>
    <cellStyle name="Обычный 12 4 2" xfId="9499"/>
    <cellStyle name="Обычный 12 4 3" xfId="9500"/>
    <cellStyle name="Обычный 12 5" xfId="4468"/>
    <cellStyle name="Обычный 12 5 2" xfId="4469"/>
    <cellStyle name="Обычный 12 5 2 2" xfId="4470"/>
    <cellStyle name="Обычный 12 5 3" xfId="4471"/>
    <cellStyle name="Обычный 12 5 4" xfId="6416"/>
    <cellStyle name="Обычный 12 6" xfId="4472"/>
    <cellStyle name="Обычный 12 6 2" xfId="10991"/>
    <cellStyle name="Обычный 12 7" xfId="5867"/>
    <cellStyle name="Обычный 12 7 2" xfId="9501"/>
    <cellStyle name="Обычный 12 8" xfId="9502"/>
    <cellStyle name="Обычный 12 9" xfId="10992"/>
    <cellStyle name="Обычный 12_амортизация2017" xfId="10993"/>
    <cellStyle name="Обычный 13" xfId="4473"/>
    <cellStyle name="Обычный 13 2" xfId="4474"/>
    <cellStyle name="Обычный 13 2 2" xfId="9503"/>
    <cellStyle name="Обычный 13 2 3" xfId="9504"/>
    <cellStyle name="Обычный 13 2 4" xfId="10994"/>
    <cellStyle name="Обычный 13 3" xfId="5528"/>
    <cellStyle name="Обычный 13 3 2" xfId="9506"/>
    <cellStyle name="Обычный 13 3 3" xfId="9507"/>
    <cellStyle name="Обычный 13 3 4" xfId="9505"/>
    <cellStyle name="Обычный 13 4" xfId="5800"/>
    <cellStyle name="Обычный 13 4 2" xfId="9508"/>
    <cellStyle name="Обычный 13 5" xfId="9509"/>
    <cellStyle name="Обычный 13 6" xfId="9510"/>
    <cellStyle name="Обычный 13 7" xfId="6417"/>
    <cellStyle name="Обычный 14" xfId="4475"/>
    <cellStyle name="Обычный 14 2" xfId="4476"/>
    <cellStyle name="Обычный 14 2 2" xfId="9511"/>
    <cellStyle name="Обычный 14 2 3" xfId="9512"/>
    <cellStyle name="Обычный 14 2 4" xfId="9513"/>
    <cellStyle name="Обычный 14 2 5" xfId="10995"/>
    <cellStyle name="Обычный 14 3" xfId="5529"/>
    <cellStyle name="Обычный 14 3 2" xfId="9515"/>
    <cellStyle name="Обычный 14 3 3" xfId="9516"/>
    <cellStyle name="Обычный 14 3 4" xfId="9514"/>
    <cellStyle name="Обычный 14 4" xfId="9517"/>
    <cellStyle name="Обычный 14 5" xfId="9518"/>
    <cellStyle name="Обычный 14 6" xfId="9519"/>
    <cellStyle name="Обычный 15" xfId="4477"/>
    <cellStyle name="Обычный 15 2" xfId="4478"/>
    <cellStyle name="Обычный 15 2 2" xfId="4479"/>
    <cellStyle name="Обычный 15 2 3" xfId="9520"/>
    <cellStyle name="Обычный 15 3" xfId="4480"/>
    <cellStyle name="Обычный 15 3 2" xfId="9521"/>
    <cellStyle name="Обычный 15 4" xfId="5530"/>
    <cellStyle name="Обычный 15 4 2" xfId="9522"/>
    <cellStyle name="Обычный 15 5" xfId="5928"/>
    <cellStyle name="Обычный 15 5 2" xfId="9523"/>
    <cellStyle name="Обычный 15 6" xfId="9524"/>
    <cellStyle name="Обычный 16" xfId="4481"/>
    <cellStyle name="Обычный 16 2" xfId="4482"/>
    <cellStyle name="Обычный 16 2 2" xfId="9525"/>
    <cellStyle name="Обычный 16 3" xfId="4483"/>
    <cellStyle name="Обычный 16 3 2" xfId="9526"/>
    <cellStyle name="Обычный 16 4" xfId="5927"/>
    <cellStyle name="Обычный 16 4 2" xfId="9527"/>
    <cellStyle name="Обычный 16 5" xfId="9528"/>
    <cellStyle name="Обычный 16 6" xfId="6418"/>
    <cellStyle name="Обычный 17" xfId="4484"/>
    <cellStyle name="Обычный 17 2" xfId="4485"/>
    <cellStyle name="Обычный 17 2 2" xfId="9529"/>
    <cellStyle name="Обычный 17 3" xfId="4486"/>
    <cellStyle name="Обычный 17 3 2" xfId="9530"/>
    <cellStyle name="Обычный 17 4" xfId="9531"/>
    <cellStyle name="Обычный 17 5" xfId="6419"/>
    <cellStyle name="Обычный 18" xfId="4487"/>
    <cellStyle name="Обычный 18 2" xfId="4488"/>
    <cellStyle name="Обычный 18 2 2" xfId="9532"/>
    <cellStyle name="Обычный 18 3" xfId="9533"/>
    <cellStyle name="Обычный 18 3 2" xfId="9534"/>
    <cellStyle name="Обычный 18 4" xfId="6420"/>
    <cellStyle name="Обычный 19" xfId="5453"/>
    <cellStyle name="Обычный 19 2" xfId="4489"/>
    <cellStyle name="Обычный 19 2 2" xfId="9535"/>
    <cellStyle name="Обычный 19 3" xfId="5760"/>
    <cellStyle name="Обычный 19 3 2" xfId="9537"/>
    <cellStyle name="Обычный 19 3 3" xfId="9536"/>
    <cellStyle name="Обычный 19 4" xfId="6421"/>
    <cellStyle name="Обычный 2" xfId="755"/>
    <cellStyle name="Обычный 2 1" xfId="9538"/>
    <cellStyle name="Обычный 2 1 2" xfId="9539"/>
    <cellStyle name="Обычный 2 10" xfId="756"/>
    <cellStyle name="Обычный 2 10 2" xfId="4491"/>
    <cellStyle name="Обычный 2 10 2 2" xfId="9540"/>
    <cellStyle name="Обычный 2 10 3" xfId="4492"/>
    <cellStyle name="Обычный 2 10 3 2" xfId="9542"/>
    <cellStyle name="Обычный 2 10 3 3" xfId="9541"/>
    <cellStyle name="Обычный 2 10 4" xfId="9543"/>
    <cellStyle name="Обычный 2 10 5" xfId="4490"/>
    <cellStyle name="Обычный 2 11" xfId="757"/>
    <cellStyle name="Обычный 2 11 2" xfId="4494"/>
    <cellStyle name="Обычный 2 11 2 2" xfId="9544"/>
    <cellStyle name="Обычный 2 11 2 2 2" xfId="9545"/>
    <cellStyle name="Обычный 2 11 2 3" xfId="9546"/>
    <cellStyle name="Обычный 2 11 2 4" xfId="6422"/>
    <cellStyle name="Обычный 2 11 3" xfId="9547"/>
    <cellStyle name="Обычный 2 11 3 2" xfId="9548"/>
    <cellStyle name="Обычный 2 11 4" xfId="9549"/>
    <cellStyle name="Обычный 2 11 5" xfId="4493"/>
    <cellStyle name="Обычный 2 11_Т-НахВТО-газ-28.09.12" xfId="9550"/>
    <cellStyle name="Обычный 2 12" xfId="758"/>
    <cellStyle name="Обычный 2 12 2" xfId="4496"/>
    <cellStyle name="Обычный 2 12 2 2" xfId="9551"/>
    <cellStyle name="Обычный 2 12 2 3" xfId="9552"/>
    <cellStyle name="Обычный 2 12 3" xfId="6423"/>
    <cellStyle name="Обычный 2 12 3 2" xfId="9553"/>
    <cellStyle name="Обычный 2 12 3 3" xfId="9554"/>
    <cellStyle name="Обычный 2 12 4" xfId="9555"/>
    <cellStyle name="Обычный 2 12 5" xfId="9556"/>
    <cellStyle name="Обычный 2 12 6" xfId="4495"/>
    <cellStyle name="Обычный 2 12_Т-НахВТО-газ-28.09.12" xfId="9557"/>
    <cellStyle name="Обычный 2 13" xfId="759"/>
    <cellStyle name="Обычный 2 13 2" xfId="4498"/>
    <cellStyle name="Обычный 2 13 2 2" xfId="9558"/>
    <cellStyle name="Обычный 2 13 2 2 2" xfId="9559"/>
    <cellStyle name="Обычный 2 13 2 3" xfId="9560"/>
    <cellStyle name="Обычный 2 13 2 4" xfId="6424"/>
    <cellStyle name="Обычный 2 13 3" xfId="9561"/>
    <cellStyle name="Обычный 2 13 4" xfId="9562"/>
    <cellStyle name="Обычный 2 13 5" xfId="4497"/>
    <cellStyle name="Обычный 2 14" xfId="4499"/>
    <cellStyle name="Обычный 2 14 2" xfId="9563"/>
    <cellStyle name="Обычный 2 14 2 2" xfId="9564"/>
    <cellStyle name="Обычный 2 14 3" xfId="9565"/>
    <cellStyle name="Обычный 2 14 4" xfId="9566"/>
    <cellStyle name="Обычный 2 15" xfId="4500"/>
    <cellStyle name="Обычный 2 15 2" xfId="5925"/>
    <cellStyle name="Обычный 2 15 2 2" xfId="9567"/>
    <cellStyle name="Обычный 2 15 3" xfId="9568"/>
    <cellStyle name="Обычный 2 15 4" xfId="9569"/>
    <cellStyle name="Обычный 2 16" xfId="4501"/>
    <cellStyle name="Обычный 2 16 2" xfId="9570"/>
    <cellStyle name="Обычный 2 17" xfId="5463"/>
    <cellStyle name="Обычный 2 17 2" xfId="5493"/>
    <cellStyle name="Обычный 2 17 2 2" xfId="9571"/>
    <cellStyle name="Обычный 2 18" xfId="9572"/>
    <cellStyle name="Обычный 2 19" xfId="964"/>
    <cellStyle name="Обычный 2 2" xfId="760"/>
    <cellStyle name="Обычный 2 2 1" xfId="9573"/>
    <cellStyle name="Обычный 2 2 1 2" xfId="9574"/>
    <cellStyle name="Обычный 2 2 10" xfId="9575"/>
    <cellStyle name="Обычный 2 2 11" xfId="9576"/>
    <cellStyle name="Обычный 2 2 12" xfId="9577"/>
    <cellStyle name="Обычный 2 2 13" xfId="4502"/>
    <cellStyle name="Обычный 2 2 2" xfId="4503"/>
    <cellStyle name="Обычный 2 2 2 2" xfId="4504"/>
    <cellStyle name="Обычный 2 2 2 2 2" xfId="6425"/>
    <cellStyle name="Обычный 2 2 2 2 2 2" xfId="9578"/>
    <cellStyle name="Обычный 2 2 2 2 3" xfId="9579"/>
    <cellStyle name="Обычный 2 2 2 2 4" xfId="9580"/>
    <cellStyle name="Обычный 2 2 2 2 5" xfId="10996"/>
    <cellStyle name="Обычный 2 2 2 3" xfId="5868"/>
    <cellStyle name="Обычный 2 2 2 3 2" xfId="9581"/>
    <cellStyle name="Обычный 2 2 2 3 2 2" xfId="9582"/>
    <cellStyle name="Обычный 2 2 2 3 3" xfId="9583"/>
    <cellStyle name="Обычный 2 2 2 3 3 2" xfId="9584"/>
    <cellStyle name="Обычный 2 2 2 3 4" xfId="9585"/>
    <cellStyle name="Обычный 2 2 2 3 5" xfId="6426"/>
    <cellStyle name="Обычный 2 2 2 4" xfId="6427"/>
    <cellStyle name="Обычный 2 2 2 4 2" xfId="9586"/>
    <cellStyle name="Обычный 2 2 2 4 2 2" xfId="9587"/>
    <cellStyle name="Обычный 2 2 2 5" xfId="6428"/>
    <cellStyle name="Обычный 2 2 2 5 2" xfId="9588"/>
    <cellStyle name="Обычный 2 2 2 6" xfId="6429"/>
    <cellStyle name="Обычный 2 2 2 6 2" xfId="9589"/>
    <cellStyle name="Обычный 2 2 2 7" xfId="9590"/>
    <cellStyle name="Обычный 2 2 2 7 2" xfId="9591"/>
    <cellStyle name="Обычный 2 2 2 8" xfId="9592"/>
    <cellStyle name="Обычный 2 2 2 8 2" xfId="10997"/>
    <cellStyle name="Обычный 2 2 2_Расчет тарифа 2016 тепло МО Шилегское" xfId="6430"/>
    <cellStyle name="Обычный 2 2 3" xfId="4505"/>
    <cellStyle name="Обычный 2 2 3 2" xfId="6431"/>
    <cellStyle name="Обычный 2 2 3 2 2" xfId="9593"/>
    <cellStyle name="Обычный 2 2 3 2 2 2" xfId="9594"/>
    <cellStyle name="Обычный 2 2 3 2 3" xfId="9595"/>
    <cellStyle name="Обычный 2 2 3 3" xfId="9596"/>
    <cellStyle name="Обычный 2 2 3 4" xfId="9597"/>
    <cellStyle name="Обычный 2 2 4" xfId="4506"/>
    <cellStyle name="Обычный 2 2 4 2" xfId="4507"/>
    <cellStyle name="Обычный 2 2 4 3" xfId="9598"/>
    <cellStyle name="Обычный 2 2 5" xfId="4508"/>
    <cellStyle name="Обычный 2 2 5 2" xfId="9599"/>
    <cellStyle name="Обычный 2 2 6" xfId="4509"/>
    <cellStyle name="Обычный 2 2 6 2" xfId="9600"/>
    <cellStyle name="Обычный 2 2 7" xfId="4510"/>
    <cellStyle name="Обычный 2 2 7 2" xfId="9601"/>
    <cellStyle name="Обычный 2 2 8" xfId="4511"/>
    <cellStyle name="Обычный 2 2 8 2" xfId="5929"/>
    <cellStyle name="Обычный 2 2 8 2 2" xfId="9602"/>
    <cellStyle name="Обычный 2 2 8 3" xfId="9603"/>
    <cellStyle name="Обычный 2 2 8 4" xfId="9604"/>
    <cellStyle name="Обычный 2 2 8 5" xfId="6655"/>
    <cellStyle name="Обычный 2 2 9" xfId="9605"/>
    <cellStyle name="Обычный 2 2_!!!!!ТАРИФ на 2013 ТеплоСнаб" xfId="9606"/>
    <cellStyle name="Обычный 2 20" xfId="11040"/>
    <cellStyle name="Обычный 2 21" xfId="12169"/>
    <cellStyle name="Обычный 2 22" xfId="11051"/>
    <cellStyle name="Обычный 2 23" xfId="12168"/>
    <cellStyle name="Обычный 2 24" xfId="11415"/>
    <cellStyle name="Обычный 2 25" xfId="12216"/>
    <cellStyle name="Обычный 2 26" xfId="11482"/>
    <cellStyle name="Обычный 2 3" xfId="761"/>
    <cellStyle name="Обычный 2 3 10" xfId="4512"/>
    <cellStyle name="Обычный 2 3 2" xfId="4513"/>
    <cellStyle name="Обычный 2 3 2 2" xfId="6432"/>
    <cellStyle name="Обычный 2 3 2 2 2" xfId="9607"/>
    <cellStyle name="Обычный 2 3 2 3" xfId="9608"/>
    <cellStyle name="Обычный 2 3 2 3 2" xfId="9609"/>
    <cellStyle name="Обычный 2 3 2 4" xfId="9610"/>
    <cellStyle name="Обычный 2 3 2 5" xfId="9611"/>
    <cellStyle name="Обычный 2 3 3" xfId="4514"/>
    <cellStyle name="Обычный 2 3 3 2" xfId="4515"/>
    <cellStyle name="Обычный 2 3 3 3" xfId="9612"/>
    <cellStyle name="Обычный 2 3 4" xfId="4516"/>
    <cellStyle name="Обычный 2 3 4 2" xfId="9613"/>
    <cellStyle name="Обычный 2 3 5" xfId="4517"/>
    <cellStyle name="Обычный 2 3 5 2" xfId="4518"/>
    <cellStyle name="Обычный 2 3 5 2 2" xfId="9614"/>
    <cellStyle name="Обычный 2 3 5 3" xfId="10998"/>
    <cellStyle name="Обычный 2 3 6" xfId="4519"/>
    <cellStyle name="Обычный 2 3 6 2" xfId="9615"/>
    <cellStyle name="Обычный 2 3 6 3" xfId="6433"/>
    <cellStyle name="Обычный 2 3 7" xfId="9616"/>
    <cellStyle name="Обычный 2 3 8" xfId="9617"/>
    <cellStyle name="Обычный 2 3 9" xfId="9618"/>
    <cellStyle name="Обычный 2 3_46EE.2011(v1.0)" xfId="4520"/>
    <cellStyle name="Обычный 2 4" xfId="762"/>
    <cellStyle name="Обычный 2 4 2" xfId="4522"/>
    <cellStyle name="Обычный 2 4 2 2" xfId="4523"/>
    <cellStyle name="Обычный 2 4 2 2 2" xfId="4524"/>
    <cellStyle name="Обычный 2 4 2 2 3" xfId="9619"/>
    <cellStyle name="Обычный 2 4 2 3" xfId="6434"/>
    <cellStyle name="Обычный 2 4 2 3 2" xfId="9620"/>
    <cellStyle name="Обычный 2 4 2 4" xfId="9621"/>
    <cellStyle name="Обычный 2 4 3" xfId="4525"/>
    <cellStyle name="Обычный 2 4 3 2" xfId="4526"/>
    <cellStyle name="Обычный 2 4 3 3" xfId="9622"/>
    <cellStyle name="Обычный 2 4 4" xfId="4527"/>
    <cellStyle name="Обычный 2 4 4 2" xfId="9623"/>
    <cellStyle name="Обычный 2 4 4 3" xfId="10999"/>
    <cellStyle name="Обычный 2 4 4 4" xfId="6435"/>
    <cellStyle name="Обычный 2 4 5" xfId="6436"/>
    <cellStyle name="Обычный 2 4 5 2" xfId="9624"/>
    <cellStyle name="Обычный 2 4 5 3" xfId="9625"/>
    <cellStyle name="Обычный 2 4 6" xfId="9626"/>
    <cellStyle name="Обычный 2 4 7" xfId="9627"/>
    <cellStyle name="Обычный 2 4 8" xfId="4521"/>
    <cellStyle name="Обычный 2 4_46EE.2011(v1.0)" xfId="4528"/>
    <cellStyle name="Обычный 2 5" xfId="763"/>
    <cellStyle name="Обычный 2 5 2" xfId="4530"/>
    <cellStyle name="Обычный 2 5 2 2" xfId="4531"/>
    <cellStyle name="Обычный 2 5 2 3" xfId="9628"/>
    <cellStyle name="Обычный 2 5 3" xfId="4532"/>
    <cellStyle name="Обычный 2 5 3 2" xfId="4533"/>
    <cellStyle name="Обычный 2 5 3 3" xfId="9629"/>
    <cellStyle name="Обычный 2 5 4" xfId="4534"/>
    <cellStyle name="Обычный 2 5 4 2" xfId="9630"/>
    <cellStyle name="Обычный 2 5 4 3" xfId="11000"/>
    <cellStyle name="Обычный 2 5 4 4" xfId="6437"/>
    <cellStyle name="Обычный 2 5 5" xfId="4535"/>
    <cellStyle name="Обычный 2 5 5 2" xfId="9632"/>
    <cellStyle name="Обычный 2 5 5 3" xfId="9633"/>
    <cellStyle name="Обычный 2 5 5 4" xfId="9631"/>
    <cellStyle name="Обычный 2 5 6" xfId="5869"/>
    <cellStyle name="Обычный 2 5 6 2" xfId="9634"/>
    <cellStyle name="Обычный 2 5 7" xfId="9635"/>
    <cellStyle name="Обычный 2 5 8" xfId="4529"/>
    <cellStyle name="Обычный 2 5_46EE.2011(v1.0)" xfId="4536"/>
    <cellStyle name="Обычный 2 6" xfId="764"/>
    <cellStyle name="Обычный 2 6 2" xfId="4538"/>
    <cellStyle name="Обычный 2 6 2 2" xfId="4539"/>
    <cellStyle name="Обычный 2 6 2 2 2" xfId="4540"/>
    <cellStyle name="Обычный 2 6 2 2 3" xfId="9636"/>
    <cellStyle name="Обычный 2 6 2 3" xfId="6438"/>
    <cellStyle name="Обычный 2 6 2 3 2" xfId="9637"/>
    <cellStyle name="Обычный 2 6 2 4" xfId="9638"/>
    <cellStyle name="Обычный 2 6 3" xfId="4541"/>
    <cellStyle name="Обычный 2 6 3 2" xfId="4542"/>
    <cellStyle name="Обычный 2 6 3 3" xfId="9639"/>
    <cellStyle name="Обычный 2 6 4" xfId="6439"/>
    <cellStyle name="Обычный 2 6 4 2" xfId="9640"/>
    <cellStyle name="Обычный 2 6 4 3" xfId="9641"/>
    <cellStyle name="Обычный 2 6 4 4" xfId="9642"/>
    <cellStyle name="Обычный 2 6 5" xfId="9643"/>
    <cellStyle name="Обычный 2 6 6" xfId="4537"/>
    <cellStyle name="Обычный 2 6_46EE.2011(v1.0)" xfId="4543"/>
    <cellStyle name="Обычный 2 7" xfId="765"/>
    <cellStyle name="Обычный 2 7 2" xfId="4545"/>
    <cellStyle name="Обычный 2 7 2 2" xfId="4546"/>
    <cellStyle name="Обычный 2 7 2 2 2" xfId="9644"/>
    <cellStyle name="Обычный 2 7 2 2 3" xfId="6442"/>
    <cellStyle name="Обычный 2 7 2 3" xfId="9645"/>
    <cellStyle name="Обычный 2 7 2 4" xfId="9646"/>
    <cellStyle name="Обычный 2 7 2 5" xfId="6441"/>
    <cellStyle name="Обычный 2 7 3" xfId="4547"/>
    <cellStyle name="Обычный 2 7 3 2" xfId="9648"/>
    <cellStyle name="Обычный 2 7 3 3" xfId="9647"/>
    <cellStyle name="Обычный 2 7 4" xfId="9649"/>
    <cellStyle name="Обычный 2 7 4 2" xfId="11001"/>
    <cellStyle name="Обычный 2 7 5" xfId="11002"/>
    <cellStyle name="Обычный 2 7 6" xfId="6440"/>
    <cellStyle name="Обычный 2 7 7" xfId="4544"/>
    <cellStyle name="Обычный 2 8" xfId="766"/>
    <cellStyle name="Обычный 2 8 2" xfId="4549"/>
    <cellStyle name="Обычный 2 8 2 2" xfId="9650"/>
    <cellStyle name="Обычный 2 8 2 3" xfId="9651"/>
    <cellStyle name="Обычный 2 8 2 4" xfId="6443"/>
    <cellStyle name="Обычный 2 8 3" xfId="9652"/>
    <cellStyle name="Обычный 2 8 4" xfId="9653"/>
    <cellStyle name="Обычный 2 8 5" xfId="4548"/>
    <cellStyle name="Обычный 2 9" xfId="767"/>
    <cellStyle name="Обычный 2 9 2" xfId="4551"/>
    <cellStyle name="Обычный 2 9 2 2" xfId="9654"/>
    <cellStyle name="Обычный 2 9 2 3" xfId="9655"/>
    <cellStyle name="Обычный 2 9 2 4" xfId="6444"/>
    <cellStyle name="Обычный 2 9 3" xfId="9656"/>
    <cellStyle name="Обычный 2 9 4" xfId="9657"/>
    <cellStyle name="Обычный 2 9 5" xfId="4550"/>
    <cellStyle name="Обычный 2_!!!!!ТАРИФ на 2013 ТеплоСнаб" xfId="9658"/>
    <cellStyle name="Обычный 20" xfId="4552"/>
    <cellStyle name="Обычный 20 2" xfId="4553"/>
    <cellStyle name="Обычный 20 2 2" xfId="9659"/>
    <cellStyle name="Обычный 20 3" xfId="4554"/>
    <cellStyle name="Обычный 20 3 2" xfId="9661"/>
    <cellStyle name="Обычный 20 3 3" xfId="9660"/>
    <cellStyle name="Обычный 20 4" xfId="9662"/>
    <cellStyle name="Обычный 21" xfId="4555"/>
    <cellStyle name="Обычный 21 2" xfId="4556"/>
    <cellStyle name="Обычный 21 2 2" xfId="9663"/>
    <cellStyle name="Обычный 21 3" xfId="4557"/>
    <cellStyle name="Обычный 21 3 2" xfId="9665"/>
    <cellStyle name="Обычный 21 3 3" xfId="9664"/>
    <cellStyle name="Обычный 21 4" xfId="9666"/>
    <cellStyle name="Обычный 22" xfId="4558"/>
    <cellStyle name="Обычный 22 2" xfId="4559"/>
    <cellStyle name="Обычный 22 2 2" xfId="9667"/>
    <cellStyle name="Обычный 22 3" xfId="4560"/>
    <cellStyle name="Обычный 22 3 2" xfId="9669"/>
    <cellStyle name="Обычный 22 3 3" xfId="9668"/>
    <cellStyle name="Обычный 22 4" xfId="9670"/>
    <cellStyle name="Обычный 23" xfId="4561"/>
    <cellStyle name="Обычный 23 2" xfId="4562"/>
    <cellStyle name="Обычный 23 2 2" xfId="9672"/>
    <cellStyle name="Обычный 23 2 3" xfId="9671"/>
    <cellStyle name="Обычный 23 3" xfId="9673"/>
    <cellStyle name="Обычный 24" xfId="4563"/>
    <cellStyle name="Обычный 24 2" xfId="4564"/>
    <cellStyle name="Обычный 24 2 2" xfId="9674"/>
    <cellStyle name="Обычный 24 3" xfId="9675"/>
    <cellStyle name="Обычный 24 4" xfId="6445"/>
    <cellStyle name="Обычный 25" xfId="5455"/>
    <cellStyle name="Обычный 25 2" xfId="5466"/>
    <cellStyle name="Обычный 25 2 2" xfId="9676"/>
    <cellStyle name="Обычный 25 3" xfId="5761"/>
    <cellStyle name="Обычный 25 3 2" xfId="9677"/>
    <cellStyle name="Обычный 25 4" xfId="6446"/>
    <cellStyle name="Обычный 26" xfId="5460"/>
    <cellStyle name="Обычный 26 2" xfId="5465"/>
    <cellStyle name="Обычный 26 2 2" xfId="9678"/>
    <cellStyle name="Обычный 26 3" xfId="9679"/>
    <cellStyle name="Обычный 26 4" xfId="6447"/>
    <cellStyle name="Обычный 27" xfId="4565"/>
    <cellStyle name="Обычный 27 2" xfId="9680"/>
    <cellStyle name="Обычный 28" xfId="5461"/>
    <cellStyle name="Обычный 28 2" xfId="9681"/>
    <cellStyle name="Обычный 28 3" xfId="9682"/>
    <cellStyle name="Обычный 28 4" xfId="6448"/>
    <cellStyle name="Обычный 29" xfId="5462"/>
    <cellStyle name="Обычный 29 2" xfId="5464"/>
    <cellStyle name="Обычный 29 2 2" xfId="9683"/>
    <cellStyle name="Обычный 29 3" xfId="6449"/>
    <cellStyle name="Обычный 3" xfId="768"/>
    <cellStyle name="Обычный 3 10" xfId="9684"/>
    <cellStyle name="Обычный 3 11" xfId="11003"/>
    <cellStyle name="Обычный 3 12" xfId="4566"/>
    <cellStyle name="Обычный 3 2" xfId="769"/>
    <cellStyle name="Обычный 3 2 2" xfId="4568"/>
    <cellStyle name="Обычный 3 2 2 2" xfId="9685"/>
    <cellStyle name="Обычный 3 2 2 3" xfId="9686"/>
    <cellStyle name="Обычный 3 2 3" xfId="4569"/>
    <cellStyle name="Обычный 3 2 3 2" xfId="6450"/>
    <cellStyle name="Обычный 3 2 3 2 2" xfId="9687"/>
    <cellStyle name="Обычный 3 2 3 3" xfId="9688"/>
    <cellStyle name="Обычный 3 2 4" xfId="4570"/>
    <cellStyle name="Обычный 3 2 5" xfId="9689"/>
    <cellStyle name="Обычный 3 2 6" xfId="9690"/>
    <cellStyle name="Обычный 3 2 7" xfId="4567"/>
    <cellStyle name="Обычный 3 3" xfId="770"/>
    <cellStyle name="Обычный 3 3 2" xfId="4572"/>
    <cellStyle name="Обычный 3 3 2 2" xfId="4573"/>
    <cellStyle name="Обычный 3 3 2 2 2" xfId="9691"/>
    <cellStyle name="Обычный 3 3 2 3" xfId="4574"/>
    <cellStyle name="Обычный 3 3 2 3 2" xfId="9692"/>
    <cellStyle name="Обычный 3 3 2 4" xfId="9693"/>
    <cellStyle name="Обычный 3 3 2 5" xfId="9694"/>
    <cellStyle name="Обычный 3 3 3" xfId="4575"/>
    <cellStyle name="Обычный 3 3 3 2" xfId="9695"/>
    <cellStyle name="Обычный 3 3 4" xfId="4576"/>
    <cellStyle name="Обычный 3 3 4 2" xfId="9696"/>
    <cellStyle name="Обычный 3 3 5" xfId="6452"/>
    <cellStyle name="Обычный 3 3 5 2" xfId="6453"/>
    <cellStyle name="Обычный 3 3 5 3" xfId="9697"/>
    <cellStyle name="Обычный 3 3 6" xfId="9698"/>
    <cellStyle name="Обычный 3 3 7" xfId="9699"/>
    <cellStyle name="Обычный 3 3 8" xfId="6451"/>
    <cellStyle name="Обычный 3 3 9" xfId="4571"/>
    <cellStyle name="Обычный 3 4" xfId="771"/>
    <cellStyle name="Обычный 3 4 2" xfId="4578"/>
    <cellStyle name="Обычный 3 4 2 2" xfId="9700"/>
    <cellStyle name="Обычный 3 4 2 3" xfId="9701"/>
    <cellStyle name="Обычный 3 4 3" xfId="4579"/>
    <cellStyle name="Обычный 3 4 3 2" xfId="9703"/>
    <cellStyle name="Обычный 3 4 3 3" xfId="9702"/>
    <cellStyle name="Обычный 3 4 4" xfId="9704"/>
    <cellStyle name="Обычный 3 4 5" xfId="11004"/>
    <cellStyle name="Обычный 3 4 6" xfId="4577"/>
    <cellStyle name="Обычный 3 5" xfId="772"/>
    <cellStyle name="Обычный 3 5 2" xfId="4581"/>
    <cellStyle name="Обычный 3 5 2 2" xfId="9705"/>
    <cellStyle name="Обычный 3 5 2 2 2" xfId="9706"/>
    <cellStyle name="Обычный 3 5 2 3" xfId="9707"/>
    <cellStyle name="Обычный 3 5 2 4" xfId="6454"/>
    <cellStyle name="Обычный 3 5 3" xfId="5871"/>
    <cellStyle name="Обычный 3 5 3 2" xfId="9708"/>
    <cellStyle name="Обычный 3 5 4" xfId="9709"/>
    <cellStyle name="Обычный 3 5 5" xfId="11005"/>
    <cellStyle name="Обычный 3 5 6" xfId="4580"/>
    <cellStyle name="Обычный 3 6" xfId="773"/>
    <cellStyle name="Обычный 3 6 2" xfId="4583"/>
    <cellStyle name="Обычный 3 6 2 2" xfId="4584"/>
    <cellStyle name="Обычный 3 6 3" xfId="9710"/>
    <cellStyle name="Обычный 3 6 4" xfId="4582"/>
    <cellStyle name="Обычный 3 7" xfId="774"/>
    <cellStyle name="Обычный 3 7 2" xfId="9711"/>
    <cellStyle name="Обычный 3 7 3" xfId="4585"/>
    <cellStyle name="Обычный 3 8" xfId="4586"/>
    <cellStyle name="Обычный 3 8 2" xfId="5531"/>
    <cellStyle name="Обычный 3 8 2 2" xfId="9712"/>
    <cellStyle name="Обычный 3 8 3" xfId="6455"/>
    <cellStyle name="Обычный 3 9" xfId="4587"/>
    <cellStyle name="Обычный 3 9 2" xfId="11006"/>
    <cellStyle name="Обычный 3 9 3" xfId="9713"/>
    <cellStyle name="Обычный 3___Тариф ТЭ 2012 Мезенский филиал 26.04.11" xfId="4588"/>
    <cellStyle name="Обычный 30" xfId="6456"/>
    <cellStyle name="Обычный 30 2" xfId="9714"/>
    <cellStyle name="Обычный 31" xfId="6457"/>
    <cellStyle name="Обычный 31 2" xfId="9715"/>
    <cellStyle name="Обычный 32" xfId="6458"/>
    <cellStyle name="Обычный 32 2" xfId="9716"/>
    <cellStyle name="Обычный 32 3" xfId="9717"/>
    <cellStyle name="Обычный 33" xfId="6459"/>
    <cellStyle name="Обычный 33 2" xfId="9718"/>
    <cellStyle name="Обычный 34" xfId="6460"/>
    <cellStyle name="Обычный 34 2" xfId="9719"/>
    <cellStyle name="Обычный 35" xfId="6461"/>
    <cellStyle name="Обычный 35 2" xfId="9720"/>
    <cellStyle name="Обычный 36" xfId="6462"/>
    <cellStyle name="Обычный 36 2" xfId="9721"/>
    <cellStyle name="Обычный 37" xfId="6463"/>
    <cellStyle name="Обычный 37 2" xfId="9722"/>
    <cellStyle name="Обычный 38" xfId="6464"/>
    <cellStyle name="Обычный 38 2" xfId="9723"/>
    <cellStyle name="Обычный 39" xfId="6465"/>
    <cellStyle name="Обычный 39 2" xfId="9724"/>
    <cellStyle name="Обычный 4" xfId="775"/>
    <cellStyle name="Обычный 4 10" xfId="4590"/>
    <cellStyle name="Обычный 4 10 2" xfId="5532"/>
    <cellStyle name="Обычный 4 10 2 2" xfId="9726"/>
    <cellStyle name="Обычный 4 10 2 3" xfId="9725"/>
    <cellStyle name="Обычный 4 10 3" xfId="5797"/>
    <cellStyle name="Обычный 4 10 3 2" xfId="9727"/>
    <cellStyle name="Обычный 4 10 4" xfId="6466"/>
    <cellStyle name="Обычный 4 11" xfId="4591"/>
    <cellStyle name="Обычный 4 11 2" xfId="4592"/>
    <cellStyle name="Обычный 4 11 2 2" xfId="9728"/>
    <cellStyle name="Обычный 4 11 3" xfId="9729"/>
    <cellStyle name="Обычный 4 11 4" xfId="6467"/>
    <cellStyle name="Обычный 4 12" xfId="9730"/>
    <cellStyle name="Обычный 4 13" xfId="9731"/>
    <cellStyle name="Обычный 4 14" xfId="4589"/>
    <cellStyle name="Обычный 4 2" xfId="776"/>
    <cellStyle name="Обычный 4 2 2" xfId="4594"/>
    <cellStyle name="Обычный 4 2 2 2" xfId="4595"/>
    <cellStyle name="Обычный 4 2 2 2 2" xfId="4596"/>
    <cellStyle name="Обычный 4 2 2 2 3" xfId="9732"/>
    <cellStyle name="Обычный 4 2 2 3" xfId="4597"/>
    <cellStyle name="Обычный 4 2 2 3 2" xfId="4598"/>
    <cellStyle name="Обычный 4 2 2 3 3" xfId="9733"/>
    <cellStyle name="Обычный 4 2 2 4" xfId="6468"/>
    <cellStyle name="Обычный 4 2 2 4 2" xfId="9734"/>
    <cellStyle name="Обычный 4 2 2 5" xfId="9735"/>
    <cellStyle name="Обычный 4 2 3" xfId="4599"/>
    <cellStyle name="Обычный 4 2 3 2" xfId="4600"/>
    <cellStyle name="Обычный 4 2 3 3" xfId="9736"/>
    <cellStyle name="Обычный 4 2 4" xfId="4601"/>
    <cellStyle name="Обычный 4 2 4 2" xfId="9737"/>
    <cellStyle name="Обычный 4 2 5" xfId="5886"/>
    <cellStyle name="Обычный 4 2 5 2" xfId="9738"/>
    <cellStyle name="Обычный 4 2 6" xfId="9739"/>
    <cellStyle name="Обычный 4 2 6 2" xfId="9740"/>
    <cellStyle name="Обычный 4 2 7" xfId="9741"/>
    <cellStyle name="Обычный 4 2 8" xfId="9742"/>
    <cellStyle name="Обычный 4 2 8 2" xfId="11007"/>
    <cellStyle name="Обычный 4 2 9" xfId="4593"/>
    <cellStyle name="Обычный 4 2_46EP.2012(v0.1)" xfId="4602"/>
    <cellStyle name="Обычный 4 3" xfId="777"/>
    <cellStyle name="Обычный 4 3 2" xfId="4604"/>
    <cellStyle name="Обычный 4 3 2 2" xfId="9743"/>
    <cellStyle name="Обычный 4 3 2 3" xfId="9744"/>
    <cellStyle name="Обычный 4 3 2 4" xfId="6469"/>
    <cellStyle name="Обычный 4 3 3" xfId="9745"/>
    <cellStyle name="Обычный 4 3 3 2" xfId="9746"/>
    <cellStyle name="Обычный 4 3 4" xfId="9747"/>
    <cellStyle name="Обычный 4 3 5" xfId="4603"/>
    <cellStyle name="Обычный 4 4" xfId="778"/>
    <cellStyle name="Обычный 4 4 2" xfId="4606"/>
    <cellStyle name="Обычный 4 4 2 2" xfId="9748"/>
    <cellStyle name="Обычный 4 4 2 3" xfId="9749"/>
    <cellStyle name="Обычный 4 4 2 4" xfId="6470"/>
    <cellStyle name="Обычный 4 4 3" xfId="9750"/>
    <cellStyle name="Обычный 4 4 3 2" xfId="9751"/>
    <cellStyle name="Обычный 4 4 4" xfId="9752"/>
    <cellStyle name="Обычный 4 4 5" xfId="4605"/>
    <cellStyle name="Обычный 4 5" xfId="779"/>
    <cellStyle name="Обычный 4 5 2" xfId="4608"/>
    <cellStyle name="Обычный 4 5 2 2" xfId="9753"/>
    <cellStyle name="Обычный 4 5 2 3" xfId="9754"/>
    <cellStyle name="Обычный 4 5 2 4" xfId="6471"/>
    <cellStyle name="Обычный 4 5 3" xfId="9755"/>
    <cellStyle name="Обычный 4 5 4" xfId="9756"/>
    <cellStyle name="Обычный 4 5 5" xfId="4607"/>
    <cellStyle name="Обычный 4 6" xfId="780"/>
    <cellStyle name="Обычный 4 6 10" xfId="4610"/>
    <cellStyle name="Обычный 4 6 10 2" xfId="4611"/>
    <cellStyle name="Обычный 4 6 11" xfId="4612"/>
    <cellStyle name="Обычный 4 6 11 2" xfId="4613"/>
    <cellStyle name="Обычный 4 6 11 2 2" xfId="9757"/>
    <cellStyle name="Обычный 4 6 11 3" xfId="5533"/>
    <cellStyle name="Обычный 4 6 12" xfId="4614"/>
    <cellStyle name="Обычный 4 6 12 2" xfId="4615"/>
    <cellStyle name="Обычный 4 6 12 3" xfId="9758"/>
    <cellStyle name="Обычный 4 6 13" xfId="4616"/>
    <cellStyle name="Обычный 4 6 13 2" xfId="11008"/>
    <cellStyle name="Обычный 4 6 14" xfId="4609"/>
    <cellStyle name="Обычный 4 6 2" xfId="781"/>
    <cellStyle name="Обычный 4 6 2 2" xfId="4618"/>
    <cellStyle name="Обычный 4 6 2 2 2" xfId="4619"/>
    <cellStyle name="Обычный 4 6 2 3" xfId="4620"/>
    <cellStyle name="Обычный 4 6 2 4" xfId="4617"/>
    <cellStyle name="Обычный 4 6 3" xfId="782"/>
    <cellStyle name="Обычный 4 6 3 2" xfId="4622"/>
    <cellStyle name="Обычный 4 6 3 2 2" xfId="4623"/>
    <cellStyle name="Обычный 4 6 3 3" xfId="4624"/>
    <cellStyle name="Обычный 4 6 3 4" xfId="4621"/>
    <cellStyle name="Обычный 4 6 4" xfId="783"/>
    <cellStyle name="Обычный 4 6 4 2" xfId="4626"/>
    <cellStyle name="Обычный 4 6 4 2 2" xfId="4627"/>
    <cellStyle name="Обычный 4 6 4 3" xfId="4628"/>
    <cellStyle name="Обычный 4 6 4 4" xfId="4625"/>
    <cellStyle name="Обычный 4 6 5" xfId="784"/>
    <cellStyle name="Обычный 4 6 5 2" xfId="4630"/>
    <cellStyle name="Обычный 4 6 5 2 2" xfId="4631"/>
    <cellStyle name="Обычный 4 6 5 3" xfId="4632"/>
    <cellStyle name="Обычный 4 6 5 4" xfId="4629"/>
    <cellStyle name="Обычный 4 6 6" xfId="785"/>
    <cellStyle name="Обычный 4 6 6 2" xfId="4634"/>
    <cellStyle name="Обычный 4 6 6 2 2" xfId="4635"/>
    <cellStyle name="Обычный 4 6 6 3" xfId="4636"/>
    <cellStyle name="Обычный 4 6 6 4" xfId="4633"/>
    <cellStyle name="Обычный 4 6 7" xfId="786"/>
    <cellStyle name="Обычный 4 6 7 2" xfId="4638"/>
    <cellStyle name="Обычный 4 6 7 2 2" xfId="4639"/>
    <cellStyle name="Обычный 4 6 7 3" xfId="4640"/>
    <cellStyle name="Обычный 4 6 7 4" xfId="4637"/>
    <cellStyle name="Обычный 4 6 8" xfId="787"/>
    <cellStyle name="Обычный 4 6 8 2" xfId="4642"/>
    <cellStyle name="Обычный 4 6 8 2 2" xfId="4643"/>
    <cellStyle name="Обычный 4 6 8 3" xfId="4644"/>
    <cellStyle name="Обычный 4 6 8 4" xfId="4641"/>
    <cellStyle name="Обычный 4 6 9" xfId="788"/>
    <cellStyle name="Обычный 4 6 9 2" xfId="4646"/>
    <cellStyle name="Обычный 4 6 9 2 2" xfId="4647"/>
    <cellStyle name="Обычный 4 6 9 3" xfId="4648"/>
    <cellStyle name="Обычный 4 6 9 4" xfId="4645"/>
    <cellStyle name="Обычный 4 7" xfId="789"/>
    <cellStyle name="Обычный 4 7 10" xfId="4650"/>
    <cellStyle name="Обычный 4 7 10 2" xfId="4651"/>
    <cellStyle name="Обычный 4 7 11" xfId="4652"/>
    <cellStyle name="Обычный 4 7 11 2" xfId="4653"/>
    <cellStyle name="Обычный 4 7 12" xfId="4654"/>
    <cellStyle name="Обычный 4 7 13" xfId="4649"/>
    <cellStyle name="Обычный 4 7 2" xfId="790"/>
    <cellStyle name="Обычный 4 7 2 2" xfId="4656"/>
    <cellStyle name="Обычный 4 7 2 2 2" xfId="4657"/>
    <cellStyle name="Обычный 4 7 2 3" xfId="4658"/>
    <cellStyle name="Обычный 4 7 2 4" xfId="4655"/>
    <cellStyle name="Обычный 4 7 3" xfId="791"/>
    <cellStyle name="Обычный 4 7 3 2" xfId="4660"/>
    <cellStyle name="Обычный 4 7 3 2 2" xfId="4661"/>
    <cellStyle name="Обычный 4 7 3 3" xfId="4662"/>
    <cellStyle name="Обычный 4 7 3 4" xfId="4659"/>
    <cellStyle name="Обычный 4 7 4" xfId="792"/>
    <cellStyle name="Обычный 4 7 4 2" xfId="4664"/>
    <cellStyle name="Обычный 4 7 4 2 2" xfId="4665"/>
    <cellStyle name="Обычный 4 7 4 3" xfId="4666"/>
    <cellStyle name="Обычный 4 7 4 4" xfId="4663"/>
    <cellStyle name="Обычный 4 7 5" xfId="793"/>
    <cellStyle name="Обычный 4 7 5 2" xfId="4668"/>
    <cellStyle name="Обычный 4 7 5 2 2" xfId="4669"/>
    <cellStyle name="Обычный 4 7 5 3" xfId="4670"/>
    <cellStyle name="Обычный 4 7 5 4" xfId="4667"/>
    <cellStyle name="Обычный 4 7 6" xfId="794"/>
    <cellStyle name="Обычный 4 7 6 2" xfId="4672"/>
    <cellStyle name="Обычный 4 7 6 2 2" xfId="4673"/>
    <cellStyle name="Обычный 4 7 6 3" xfId="4674"/>
    <cellStyle name="Обычный 4 7 6 4" xfId="4671"/>
    <cellStyle name="Обычный 4 7 7" xfId="795"/>
    <cellStyle name="Обычный 4 7 7 2" xfId="4676"/>
    <cellStyle name="Обычный 4 7 7 2 2" xfId="4677"/>
    <cellStyle name="Обычный 4 7 7 3" xfId="4678"/>
    <cellStyle name="Обычный 4 7 7 4" xfId="4675"/>
    <cellStyle name="Обычный 4 7 8" xfId="796"/>
    <cellStyle name="Обычный 4 7 8 2" xfId="4680"/>
    <cellStyle name="Обычный 4 7 8 2 2" xfId="4681"/>
    <cellStyle name="Обычный 4 7 8 3" xfId="4682"/>
    <cellStyle name="Обычный 4 7 8 4" xfId="4679"/>
    <cellStyle name="Обычный 4 7 9" xfId="797"/>
    <cellStyle name="Обычный 4 7 9 2" xfId="4684"/>
    <cellStyle name="Обычный 4 7 9 2 2" xfId="4685"/>
    <cellStyle name="Обычный 4 7 9 3" xfId="4686"/>
    <cellStyle name="Обычный 4 7 9 4" xfId="4683"/>
    <cellStyle name="Обычный 4 8" xfId="798"/>
    <cellStyle name="Обычный 4 8 10" xfId="4688"/>
    <cellStyle name="Обычный 4 8 10 2" xfId="4689"/>
    <cellStyle name="Обычный 4 8 11" xfId="4690"/>
    <cellStyle name="Обычный 4 8 11 2" xfId="4691"/>
    <cellStyle name="Обычный 4 8 12" xfId="4692"/>
    <cellStyle name="Обычный 4 8 13" xfId="4687"/>
    <cellStyle name="Обычный 4 8 2" xfId="799"/>
    <cellStyle name="Обычный 4 8 2 2" xfId="4694"/>
    <cellStyle name="Обычный 4 8 2 2 2" xfId="4695"/>
    <cellStyle name="Обычный 4 8 2 3" xfId="4696"/>
    <cellStyle name="Обычный 4 8 2 4" xfId="4693"/>
    <cellStyle name="Обычный 4 8 3" xfId="800"/>
    <cellStyle name="Обычный 4 8 3 2" xfId="4698"/>
    <cellStyle name="Обычный 4 8 3 2 2" xfId="4699"/>
    <cellStyle name="Обычный 4 8 3 3" xfId="4700"/>
    <cellStyle name="Обычный 4 8 3 4" xfId="4697"/>
    <cellStyle name="Обычный 4 8 4" xfId="801"/>
    <cellStyle name="Обычный 4 8 4 2" xfId="4702"/>
    <cellStyle name="Обычный 4 8 4 2 2" xfId="4703"/>
    <cellStyle name="Обычный 4 8 4 3" xfId="4704"/>
    <cellStyle name="Обычный 4 8 4 4" xfId="4701"/>
    <cellStyle name="Обычный 4 8 5" xfId="802"/>
    <cellStyle name="Обычный 4 8 5 2" xfId="4706"/>
    <cellStyle name="Обычный 4 8 5 2 2" xfId="4707"/>
    <cellStyle name="Обычный 4 8 5 3" xfId="4708"/>
    <cellStyle name="Обычный 4 8 5 4" xfId="4705"/>
    <cellStyle name="Обычный 4 8 6" xfId="803"/>
    <cellStyle name="Обычный 4 8 6 2" xfId="4710"/>
    <cellStyle name="Обычный 4 8 6 2 2" xfId="4711"/>
    <cellStyle name="Обычный 4 8 6 3" xfId="4712"/>
    <cellStyle name="Обычный 4 8 6 4" xfId="4709"/>
    <cellStyle name="Обычный 4 8 7" xfId="804"/>
    <cellStyle name="Обычный 4 8 7 2" xfId="4714"/>
    <cellStyle name="Обычный 4 8 7 2 2" xfId="4715"/>
    <cellStyle name="Обычный 4 8 7 3" xfId="4716"/>
    <cellStyle name="Обычный 4 8 7 4" xfId="4713"/>
    <cellStyle name="Обычный 4 8 8" xfId="805"/>
    <cellStyle name="Обычный 4 8 8 2" xfId="4718"/>
    <cellStyle name="Обычный 4 8 8 2 2" xfId="4719"/>
    <cellStyle name="Обычный 4 8 8 3" xfId="4720"/>
    <cellStyle name="Обычный 4 8 8 4" xfId="4717"/>
    <cellStyle name="Обычный 4 8 9" xfId="806"/>
    <cellStyle name="Обычный 4 8 9 2" xfId="4722"/>
    <cellStyle name="Обычный 4 8 9 2 2" xfId="4723"/>
    <cellStyle name="Обычный 4 8 9 3" xfId="4724"/>
    <cellStyle name="Обычный 4 8 9 4" xfId="4721"/>
    <cellStyle name="Обычный 4 9" xfId="807"/>
    <cellStyle name="Обычный 4 9 10" xfId="4726"/>
    <cellStyle name="Обычный 4 9 10 2" xfId="4727"/>
    <cellStyle name="Обычный 4 9 11" xfId="4728"/>
    <cellStyle name="Обычный 4 9 11 2" xfId="4729"/>
    <cellStyle name="Обычный 4 9 11 2 2" xfId="9760"/>
    <cellStyle name="Обычный 4 9 11 3" xfId="9759"/>
    <cellStyle name="Обычный 4 9 12" xfId="4730"/>
    <cellStyle name="Обычный 4 9 12 2" xfId="9761"/>
    <cellStyle name="Обычный 4 9 13" xfId="9762"/>
    <cellStyle name="Обычный 4 9 14" xfId="6472"/>
    <cellStyle name="Обычный 4 9 15" xfId="4725"/>
    <cellStyle name="Обычный 4 9 2" xfId="808"/>
    <cellStyle name="Обычный 4 9 2 2" xfId="4732"/>
    <cellStyle name="Обычный 4 9 2 2 2" xfId="4733"/>
    <cellStyle name="Обычный 4 9 2 2 2 2" xfId="9763"/>
    <cellStyle name="Обычный 4 9 2 3" xfId="4734"/>
    <cellStyle name="Обычный 4 9 2 4" xfId="4731"/>
    <cellStyle name="Обычный 4 9 3" xfId="809"/>
    <cellStyle name="Обычный 4 9 3 2" xfId="4736"/>
    <cellStyle name="Обычный 4 9 3 2 2" xfId="4737"/>
    <cellStyle name="Обычный 4 9 3 3" xfId="4738"/>
    <cellStyle name="Обычный 4 9 3 4" xfId="4735"/>
    <cellStyle name="Обычный 4 9 4" xfId="810"/>
    <cellStyle name="Обычный 4 9 4 2" xfId="4740"/>
    <cellStyle name="Обычный 4 9 4 2 2" xfId="4741"/>
    <cellStyle name="Обычный 4 9 4 3" xfId="4742"/>
    <cellStyle name="Обычный 4 9 4 4" xfId="4739"/>
    <cellStyle name="Обычный 4 9 5" xfId="811"/>
    <cellStyle name="Обычный 4 9 5 2" xfId="4744"/>
    <cellStyle name="Обычный 4 9 5 2 2" xfId="4745"/>
    <cellStyle name="Обычный 4 9 5 3" xfId="4746"/>
    <cellStyle name="Обычный 4 9 5 4" xfId="4743"/>
    <cellStyle name="Обычный 4 9 6" xfId="812"/>
    <cellStyle name="Обычный 4 9 6 2" xfId="4748"/>
    <cellStyle name="Обычный 4 9 6 2 2" xfId="4749"/>
    <cellStyle name="Обычный 4 9 6 3" xfId="4750"/>
    <cellStyle name="Обычный 4 9 6 4" xfId="4747"/>
    <cellStyle name="Обычный 4 9 7" xfId="813"/>
    <cellStyle name="Обычный 4 9 7 2" xfId="4752"/>
    <cellStyle name="Обычный 4 9 7 2 2" xfId="4753"/>
    <cellStyle name="Обычный 4 9 7 3" xfId="4754"/>
    <cellStyle name="Обычный 4 9 7 4" xfId="4751"/>
    <cellStyle name="Обычный 4 9 8" xfId="814"/>
    <cellStyle name="Обычный 4 9 8 2" xfId="4756"/>
    <cellStyle name="Обычный 4 9 8 2 2" xfId="4757"/>
    <cellStyle name="Обычный 4 9 8 3" xfId="4758"/>
    <cellStyle name="Обычный 4 9 8 4" xfId="4755"/>
    <cellStyle name="Обычный 4 9 9" xfId="815"/>
    <cellStyle name="Обычный 4 9 9 2" xfId="4760"/>
    <cellStyle name="Обычный 4 9 9 2 2" xfId="4761"/>
    <cellStyle name="Обычный 4 9 9 3" xfId="4762"/>
    <cellStyle name="Обычный 4 9 9 4" xfId="4759"/>
    <cellStyle name="Обычный 4_2014 АрхТепло Производственная" xfId="4763"/>
    <cellStyle name="Обычный 40" xfId="6473"/>
    <cellStyle name="Обычный 40 2" xfId="9764"/>
    <cellStyle name="Обычный 41" xfId="6474"/>
    <cellStyle name="Обычный 41 2" xfId="9765"/>
    <cellStyle name="Обычный 42" xfId="6475"/>
    <cellStyle name="Обычный 42 2" xfId="9766"/>
    <cellStyle name="Обычный 43" xfId="6476"/>
    <cellStyle name="Обычный 43 2" xfId="9767"/>
    <cellStyle name="Обычный 44" xfId="6648"/>
    <cellStyle name="Обычный 44 2" xfId="9768"/>
    <cellStyle name="Обычный 45" xfId="6654"/>
    <cellStyle name="Обычный 45 2" xfId="9769"/>
    <cellStyle name="Обычный 46" xfId="6649"/>
    <cellStyle name="Обычный 46 2" xfId="9770"/>
    <cellStyle name="Обычный 47" xfId="9771"/>
    <cellStyle name="Обычный 47 2" xfId="9772"/>
    <cellStyle name="Обычный 48" xfId="9773"/>
    <cellStyle name="Обычный 49" xfId="9774"/>
    <cellStyle name="Обычный 49 2" xfId="9775"/>
    <cellStyle name="Обычный 5" xfId="816"/>
    <cellStyle name="Обычный 5 10" xfId="9776"/>
    <cellStyle name="Обычный 5 11" xfId="9777"/>
    <cellStyle name="Обычный 5 12" xfId="9778"/>
    <cellStyle name="Обычный 5 13" xfId="9779"/>
    <cellStyle name="Обычный 5 14" xfId="4764"/>
    <cellStyle name="Обычный 5 2" xfId="4765"/>
    <cellStyle name="Обычный 5 2 2" xfId="4766"/>
    <cellStyle name="Обычный 5 2 2 2" xfId="9780"/>
    <cellStyle name="Обычный 5 2 2 3" xfId="9781"/>
    <cellStyle name="Обычный 5 2 2 4" xfId="9782"/>
    <cellStyle name="Обычный 5 2 3" xfId="4767"/>
    <cellStyle name="Обычный 5 2 3 2" xfId="9784"/>
    <cellStyle name="Обычный 5 2 3 3" xfId="9783"/>
    <cellStyle name="Обычный 5 2 4" xfId="4768"/>
    <cellStyle name="Обычный 5 2 4 2" xfId="9785"/>
    <cellStyle name="Обычный 5 2 4 3" xfId="5887"/>
    <cellStyle name="Обычный 5 2 5" xfId="9786"/>
    <cellStyle name="Обычный 5 2_Химреагенты" xfId="9787"/>
    <cellStyle name="Обычный 5 3" xfId="4769"/>
    <cellStyle name="Обычный 5 3 2" xfId="5534"/>
    <cellStyle name="Обычный 5 3 3" xfId="9788"/>
    <cellStyle name="Обычный 5 4" xfId="4770"/>
    <cellStyle name="Обычный 5 4 2" xfId="5535"/>
    <cellStyle name="Обычный 5 4 3" xfId="9789"/>
    <cellStyle name="Обычный 5 5" xfId="4771"/>
    <cellStyle name="Обычный 5 5 2" xfId="4772"/>
    <cellStyle name="Обычный 5 5 3" xfId="9790"/>
    <cellStyle name="Обычный 5 6" xfId="4773"/>
    <cellStyle name="Обычный 5 6 2" xfId="4774"/>
    <cellStyle name="Обычный 5 6 3" xfId="9791"/>
    <cellStyle name="Обычный 5 7" xfId="4775"/>
    <cellStyle name="Обычный 5 7 2" xfId="9792"/>
    <cellStyle name="Обычный 5 7 2 2" xfId="9793"/>
    <cellStyle name="Обычный 5 7 3" xfId="9794"/>
    <cellStyle name="Обычный 5 7 4" xfId="9795"/>
    <cellStyle name="Обычный 5 7 5" xfId="6477"/>
    <cellStyle name="Обычный 5 8" xfId="4776"/>
    <cellStyle name="Обычный 5 8 2" xfId="4777"/>
    <cellStyle name="Обычный 5 8 2 2" xfId="9796"/>
    <cellStyle name="Обычный 5 8 3" xfId="9797"/>
    <cellStyle name="Обычный 5 8 4" xfId="6656"/>
    <cellStyle name="Обычный 5 9" xfId="9798"/>
    <cellStyle name="Обычный 5_Мероприятия для тарифной каипании" xfId="4778"/>
    <cellStyle name="Обычный 50" xfId="9799"/>
    <cellStyle name="Обычный 51" xfId="11032"/>
    <cellStyle name="Обычный 52" xfId="5977"/>
    <cellStyle name="Обычный 53" xfId="961"/>
    <cellStyle name="Обычный 6" xfId="817"/>
    <cellStyle name="Обычный 6 10" xfId="4779"/>
    <cellStyle name="Обычный 6 2" xfId="4780"/>
    <cellStyle name="Обычный 6 2 2" xfId="4781"/>
    <cellStyle name="Обычный 6 2 2 2" xfId="9800"/>
    <cellStyle name="Обычный 6 2 3" xfId="4782"/>
    <cellStyle name="Обычный 6 2 3 2" xfId="9801"/>
    <cellStyle name="Обычный 6 2 3 3" xfId="9802"/>
    <cellStyle name="Обычный 6 2 3 4" xfId="6478"/>
    <cellStyle name="Обычный 6 2 4" xfId="9803"/>
    <cellStyle name="Обычный 6 2 4 2" xfId="11009"/>
    <cellStyle name="Обычный 6 2 5" xfId="9804"/>
    <cellStyle name="Обычный 6 2 6" xfId="9805"/>
    <cellStyle name="Обычный 6 2 7" xfId="9806"/>
    <cellStyle name="Обычный 6 3" xfId="4783"/>
    <cellStyle name="Обычный 6 3 2" xfId="4784"/>
    <cellStyle name="Обычный 6 3 2 2" xfId="9807"/>
    <cellStyle name="Обычный 6 3 2 3" xfId="6479"/>
    <cellStyle name="Обычный 6 3 3" xfId="5888"/>
    <cellStyle name="Обычный 6 3 3 2" xfId="9808"/>
    <cellStyle name="Обычный 6 3 3 3" xfId="6480"/>
    <cellStyle name="Обычный 6 3 4" xfId="9809"/>
    <cellStyle name="Обычный 6 3 5" xfId="9810"/>
    <cellStyle name="Обычный 6 3 6" xfId="9811"/>
    <cellStyle name="Обычный 6 3 7" xfId="9812"/>
    <cellStyle name="Обычный 6 4" xfId="4785"/>
    <cellStyle name="Обычный 6 4 2" xfId="4786"/>
    <cellStyle name="Обычный 6 4 3" xfId="9813"/>
    <cellStyle name="Обычный 6 5" xfId="4787"/>
    <cellStyle name="Обычный 6 5 2" xfId="4788"/>
    <cellStyle name="Обычный 6 6" xfId="4789"/>
    <cellStyle name="Обычный 6 6 2" xfId="4790"/>
    <cellStyle name="Обычный 6 7" xfId="4791"/>
    <cellStyle name="Обычный 6 7 2" xfId="9814"/>
    <cellStyle name="Обычный 6 7 2 2" xfId="9815"/>
    <cellStyle name="Обычный 6 7 3" xfId="9816"/>
    <cellStyle name="Обычный 6 7 4" xfId="6481"/>
    <cellStyle name="Обычный 6 8" xfId="9817"/>
    <cellStyle name="Обычный 6 9" xfId="9818"/>
    <cellStyle name="Обычный 6_Перерасчет тепловой энергии ООО Березниковское ТСП  на 2013" xfId="4792"/>
    <cellStyle name="Обычный 7" xfId="818"/>
    <cellStyle name="Обычный 7 10" xfId="4794"/>
    <cellStyle name="Обычный 7 10 2" xfId="4795"/>
    <cellStyle name="Обычный 7 10 2 2" xfId="9819"/>
    <cellStyle name="Обычный 7 10 3" xfId="5536"/>
    <cellStyle name="Обычный 7 11" xfId="4796"/>
    <cellStyle name="Обычный 7 11 2" xfId="4797"/>
    <cellStyle name="Обычный 7 11 2 2" xfId="9820"/>
    <cellStyle name="Обычный 7 12" xfId="4798"/>
    <cellStyle name="Обычный 7 12 2" xfId="5845"/>
    <cellStyle name="Обычный 7 13" xfId="4793"/>
    <cellStyle name="Обычный 7 2" xfId="819"/>
    <cellStyle name="Обычный 7 2 2" xfId="4800"/>
    <cellStyle name="Обычный 7 2 2 2" xfId="4801"/>
    <cellStyle name="Обычный 7 2 2 3" xfId="5537"/>
    <cellStyle name="Обычный 7 2 2 3 2" xfId="9821"/>
    <cellStyle name="Обычный 7 2 2 4" xfId="6482"/>
    <cellStyle name="Обычный 7 2 3" xfId="4802"/>
    <cellStyle name="Обычный 7 2 3 2" xfId="4803"/>
    <cellStyle name="Обычный 7 2 3 2 2" xfId="9822"/>
    <cellStyle name="Обычный 7 2 4" xfId="4804"/>
    <cellStyle name="Обычный 7 2 4 2" xfId="11010"/>
    <cellStyle name="Обычный 7 2 4 3" xfId="5872"/>
    <cellStyle name="Обычный 7 2 5" xfId="11011"/>
    <cellStyle name="Обычный 7 2 6" xfId="4799"/>
    <cellStyle name="Обычный 7 3" xfId="820"/>
    <cellStyle name="Обычный 7 3 2" xfId="4806"/>
    <cellStyle name="Обычный 7 3 2 2" xfId="5538"/>
    <cellStyle name="Обычный 7 3 2 2 2" xfId="9823"/>
    <cellStyle name="Обычный 7 3 2 3" xfId="9824"/>
    <cellStyle name="Обычный 7 3 2 4" xfId="6483"/>
    <cellStyle name="Обычный 7 3 3" xfId="4807"/>
    <cellStyle name="Обычный 7 3 3 2" xfId="5539"/>
    <cellStyle name="Обычный 7 3 3 3" xfId="9825"/>
    <cellStyle name="Обычный 7 3 4" xfId="4808"/>
    <cellStyle name="Обычный 7 3 4 2" xfId="4809"/>
    <cellStyle name="Обычный 7 3 4 3" xfId="9826"/>
    <cellStyle name="Обычный 7 3 5" xfId="4810"/>
    <cellStyle name="Обычный 7 3 6" xfId="4805"/>
    <cellStyle name="Обычный 7 4" xfId="821"/>
    <cellStyle name="Обычный 7 4 2" xfId="4812"/>
    <cellStyle name="Обычный 7 4 2 2" xfId="4813"/>
    <cellStyle name="Обычный 7 4 3" xfId="4814"/>
    <cellStyle name="Обычный 7 4 4" xfId="4811"/>
    <cellStyle name="Обычный 7 5" xfId="822"/>
    <cellStyle name="Обычный 7 5 2" xfId="4816"/>
    <cellStyle name="Обычный 7 5 2 2" xfId="4817"/>
    <cellStyle name="Обычный 7 5 3" xfId="4818"/>
    <cellStyle name="Обычный 7 5 4" xfId="4815"/>
    <cellStyle name="Обычный 7 6" xfId="823"/>
    <cellStyle name="Обычный 7 6 2" xfId="4820"/>
    <cellStyle name="Обычный 7 6 2 2" xfId="4821"/>
    <cellStyle name="Обычный 7 6 2 2 2" xfId="9827"/>
    <cellStyle name="Обычный 7 6 2 3" xfId="9828"/>
    <cellStyle name="Обычный 7 6 3" xfId="4822"/>
    <cellStyle name="Обычный 7 6 3 2" xfId="9829"/>
    <cellStyle name="Обычный 7 6 4" xfId="9830"/>
    <cellStyle name="Обычный 7 6 5" xfId="6484"/>
    <cellStyle name="Обычный 7 6 6" xfId="4819"/>
    <cellStyle name="Обычный 7 7" xfId="824"/>
    <cellStyle name="Обычный 7 7 2" xfId="4824"/>
    <cellStyle name="Обычный 7 7 2 2" xfId="4825"/>
    <cellStyle name="Обычный 7 7 2 2 2" xfId="9831"/>
    <cellStyle name="Обычный 7 7 3" xfId="4826"/>
    <cellStyle name="Обычный 7 7 4" xfId="4823"/>
    <cellStyle name="Обычный 7 8" xfId="825"/>
    <cellStyle name="Обычный 7 8 2" xfId="4828"/>
    <cellStyle name="Обычный 7 8 2 2" xfId="4829"/>
    <cellStyle name="Обычный 7 8 3" xfId="4830"/>
    <cellStyle name="Обычный 7 8 4" xfId="4827"/>
    <cellStyle name="Обычный 7 9" xfId="826"/>
    <cellStyle name="Обычный 7 9 2" xfId="4832"/>
    <cellStyle name="Обычный 7 9 2 2" xfId="4833"/>
    <cellStyle name="Обычный 7 9 3" xfId="4834"/>
    <cellStyle name="Обычный 7 9 4" xfId="4831"/>
    <cellStyle name="Обычный 8" xfId="827"/>
    <cellStyle name="Обычный 8 10" xfId="4836"/>
    <cellStyle name="Обычный 8 10 2" xfId="9832"/>
    <cellStyle name="Обычный 8 11" xfId="4835"/>
    <cellStyle name="Обычный 8 2" xfId="828"/>
    <cellStyle name="Обычный 8 2 2" xfId="4838"/>
    <cellStyle name="Обычный 8 2 2 2" xfId="5540"/>
    <cellStyle name="Обычный 8 2 2 2 2" xfId="9833"/>
    <cellStyle name="Обычный 8 2 2 3" xfId="9834"/>
    <cellStyle name="Обычный 8 2 2 4" xfId="6485"/>
    <cellStyle name="Обычный 8 2 3" xfId="4839"/>
    <cellStyle name="Обычный 8 2 3 2" xfId="4840"/>
    <cellStyle name="Обычный 8 2 3 2 2" xfId="9836"/>
    <cellStyle name="Обычный 8 2 3 3" xfId="9835"/>
    <cellStyle name="Обычный 8 2 4" xfId="4841"/>
    <cellStyle name="Обычный 8 2 4 2" xfId="9837"/>
    <cellStyle name="Обычный 8 2 4 3" xfId="5876"/>
    <cellStyle name="Обычный 8 2 5" xfId="4837"/>
    <cellStyle name="Обычный 8 3" xfId="829"/>
    <cellStyle name="Обычный 8 3 2" xfId="4843"/>
    <cellStyle name="Обычный 8 3 2 2" xfId="5541"/>
    <cellStyle name="Обычный 8 3 2 2 2" xfId="9838"/>
    <cellStyle name="Обычный 8 3 2 3" xfId="9839"/>
    <cellStyle name="Обычный 8 3 2 4" xfId="6486"/>
    <cellStyle name="Обычный 8 3 3" xfId="4844"/>
    <cellStyle name="Обычный 8 3 3 2" xfId="4845"/>
    <cellStyle name="Обычный 8 3 3 2 2" xfId="9841"/>
    <cellStyle name="Обычный 8 3 3 3" xfId="9840"/>
    <cellStyle name="Обычный 8 3 4" xfId="4846"/>
    <cellStyle name="Обычный 8 3 4 2" xfId="9842"/>
    <cellStyle name="Обычный 8 3 5" xfId="4842"/>
    <cellStyle name="Обычный 8 4" xfId="830"/>
    <cellStyle name="Обычный 8 4 2" xfId="4848"/>
    <cellStyle name="Обычный 8 4 2 2" xfId="4849"/>
    <cellStyle name="Обычный 8 4 3" xfId="4850"/>
    <cellStyle name="Обычный 8 4 4" xfId="4847"/>
    <cellStyle name="Обычный 8 5" xfId="831"/>
    <cellStyle name="Обычный 8 5 2" xfId="4852"/>
    <cellStyle name="Обычный 8 5 2 2" xfId="4853"/>
    <cellStyle name="Обычный 8 5 3" xfId="4854"/>
    <cellStyle name="Обычный 8 5 4" xfId="4851"/>
    <cellStyle name="Обычный 8 6" xfId="832"/>
    <cellStyle name="Обычный 8 6 2" xfId="4856"/>
    <cellStyle name="Обычный 8 6 2 2" xfId="4857"/>
    <cellStyle name="Обычный 8 6 2 2 2" xfId="9844"/>
    <cellStyle name="Обычный 8 6 2 3" xfId="9843"/>
    <cellStyle name="Обычный 8 6 3" xfId="4858"/>
    <cellStyle name="Обычный 8 6 3 2" xfId="9845"/>
    <cellStyle name="Обычный 8 6 4" xfId="6487"/>
    <cellStyle name="Обычный 8 6 5" xfId="4855"/>
    <cellStyle name="Обычный 8 7" xfId="4859"/>
    <cellStyle name="Обычный 8 7 2" xfId="4860"/>
    <cellStyle name="Обычный 8 7 2 2" xfId="9846"/>
    <cellStyle name="Обычный 8 7 3" xfId="9847"/>
    <cellStyle name="Обычный 8 8" xfId="4861"/>
    <cellStyle name="Обычный 8 8 2" xfId="5542"/>
    <cellStyle name="Обычный 8 8 2 2" xfId="9849"/>
    <cellStyle name="Обычный 8 8 3" xfId="9848"/>
    <cellStyle name="Обычный 8 9" xfId="4862"/>
    <cellStyle name="Обычный 8 9 2" xfId="4863"/>
    <cellStyle name="Обычный 8 9 3" xfId="9850"/>
    <cellStyle name="Обычный 9" xfId="833"/>
    <cellStyle name="Обычный 9 10" xfId="4864"/>
    <cellStyle name="Обычный 9 2" xfId="4865"/>
    <cellStyle name="Обычный 9 2 2" xfId="4866"/>
    <cellStyle name="Обычный 9 2 2 2" xfId="9851"/>
    <cellStyle name="Обычный 9 2 2 3" xfId="9852"/>
    <cellStyle name="Обычный 9 2 2 4" xfId="6488"/>
    <cellStyle name="Обычный 9 2 3" xfId="4867"/>
    <cellStyle name="Обычный 9 2 3 2" xfId="9854"/>
    <cellStyle name="Обычный 9 2 3 3" xfId="9853"/>
    <cellStyle name="Обычный 9 2 4" xfId="9855"/>
    <cellStyle name="Обычный 9 2 5" xfId="9856"/>
    <cellStyle name="Обычный 9 2 6" xfId="9857"/>
    <cellStyle name="Обычный 9 2 7" xfId="11012"/>
    <cellStyle name="Обычный 9 3" xfId="4868"/>
    <cellStyle name="Обычный 9 3 2" xfId="5543"/>
    <cellStyle name="Обычный 9 4" xfId="4869"/>
    <cellStyle name="Обычный 9 4 2" xfId="4870"/>
    <cellStyle name="Обычный 9 5" xfId="4871"/>
    <cellStyle name="Обычный 9 5 2" xfId="4872"/>
    <cellStyle name="Обычный 9 6" xfId="4873"/>
    <cellStyle name="Обычный 9 6 2" xfId="9858"/>
    <cellStyle name="Обычный 9 6 3" xfId="9859"/>
    <cellStyle name="Обычный 9 6 4" xfId="9860"/>
    <cellStyle name="Обычный 9 6 5" xfId="6489"/>
    <cellStyle name="Обычный 9 7" xfId="4874"/>
    <cellStyle name="Обычный 9 7 2" xfId="4875"/>
    <cellStyle name="Обычный 9 7 2 2" xfId="9862"/>
    <cellStyle name="Обычный 9 7 3" xfId="9861"/>
    <cellStyle name="Обычный 9 8" xfId="4876"/>
    <cellStyle name="Обычный 9 8 2" xfId="9863"/>
    <cellStyle name="Обычный 9 9" xfId="9864"/>
    <cellStyle name="Обычный 9 9 2" xfId="11013"/>
    <cellStyle name="Основной" xfId="9865"/>
    <cellStyle name="Ошибка" xfId="4877"/>
    <cellStyle name="Ошибка 2" xfId="9866"/>
    <cellStyle name="Плохой" xfId="834"/>
    <cellStyle name="Плохой 10" xfId="4878"/>
    <cellStyle name="Плохой 10 2" xfId="9867"/>
    <cellStyle name="Плохой 10 3" xfId="9868"/>
    <cellStyle name="Плохой 10 4" xfId="9869"/>
    <cellStyle name="Плохой 11" xfId="9870"/>
    <cellStyle name="Плохой 11 2" xfId="9871"/>
    <cellStyle name="Плохой 11 3" xfId="9872"/>
    <cellStyle name="Плохой 11 4" xfId="9873"/>
    <cellStyle name="Плохой 12" xfId="9874"/>
    <cellStyle name="Плохой 12 2" xfId="9875"/>
    <cellStyle name="Плохой 12 3" xfId="9876"/>
    <cellStyle name="Плохой 12 4" xfId="9877"/>
    <cellStyle name="Плохой 13" xfId="9878"/>
    <cellStyle name="Плохой 13 2" xfId="9879"/>
    <cellStyle name="Плохой 13 3" xfId="9880"/>
    <cellStyle name="Плохой 14" xfId="9881"/>
    <cellStyle name="Плохой 14 2" xfId="9882"/>
    <cellStyle name="Плохой 14 3" xfId="9883"/>
    <cellStyle name="Плохой 15" xfId="9884"/>
    <cellStyle name="Плохой 15 2" xfId="9885"/>
    <cellStyle name="Плохой 15 3" xfId="9886"/>
    <cellStyle name="Плохой 16" xfId="9887"/>
    <cellStyle name="Плохой 16 2" xfId="9888"/>
    <cellStyle name="Плохой 16 3" xfId="9889"/>
    <cellStyle name="Плохой 17" xfId="9890"/>
    <cellStyle name="Плохой 18" xfId="9891"/>
    <cellStyle name="Плохой 2" xfId="835"/>
    <cellStyle name="Плохой 2 1" xfId="9892"/>
    <cellStyle name="Плохой 2 1 2" xfId="9893"/>
    <cellStyle name="Плохой 2 10" xfId="836"/>
    <cellStyle name="Плохой 2 10 2" xfId="9894"/>
    <cellStyle name="Плохой 2 10 3" xfId="4880"/>
    <cellStyle name="Плохой 2 11" xfId="9895"/>
    <cellStyle name="Плохой 2 12" xfId="9896"/>
    <cellStyle name="Плохой 2 13" xfId="4879"/>
    <cellStyle name="Плохой 2 2" xfId="837"/>
    <cellStyle name="Плохой 2 2 2" xfId="4882"/>
    <cellStyle name="Плохой 2 2 2 2" xfId="9897"/>
    <cellStyle name="Плохой 2 2 2 3" xfId="9898"/>
    <cellStyle name="Плохой 2 2 2 4" xfId="6490"/>
    <cellStyle name="Плохой 2 2 3" xfId="9899"/>
    <cellStyle name="Плохой 2 2 4" xfId="4881"/>
    <cellStyle name="Плохой 2 3" xfId="838"/>
    <cellStyle name="Плохой 2 3 2" xfId="9900"/>
    <cellStyle name="Плохой 2 3 3" xfId="9901"/>
    <cellStyle name="Плохой 2 3 4" xfId="4883"/>
    <cellStyle name="Плохой 2 4" xfId="839"/>
    <cellStyle name="Плохой 2 4 2" xfId="9902"/>
    <cellStyle name="Плохой 2 4 3" xfId="9903"/>
    <cellStyle name="Плохой 2 4 4" xfId="4884"/>
    <cellStyle name="Плохой 2 5" xfId="840"/>
    <cellStyle name="Плохой 2 5 2" xfId="9904"/>
    <cellStyle name="Плохой 2 5 3" xfId="4885"/>
    <cellStyle name="Плохой 2 6" xfId="841"/>
    <cellStyle name="Плохой 2 6 2" xfId="9905"/>
    <cellStyle name="Плохой 2 6 3" xfId="4886"/>
    <cellStyle name="Плохой 2 7" xfId="842"/>
    <cellStyle name="Плохой 2 7 2" xfId="9906"/>
    <cellStyle name="Плохой 2 7 3" xfId="4887"/>
    <cellStyle name="Плохой 2 8" xfId="843"/>
    <cellStyle name="Плохой 2 8 2" xfId="9907"/>
    <cellStyle name="Плохой 2 8 3" xfId="4888"/>
    <cellStyle name="Плохой 2 9" xfId="844"/>
    <cellStyle name="Плохой 2 9 2" xfId="9908"/>
    <cellStyle name="Плохой 2 9 3" xfId="4889"/>
    <cellStyle name="Плохой 2_МФ тепловой баланс 2015 дубль 3" xfId="4890"/>
    <cellStyle name="Плохой 3" xfId="845"/>
    <cellStyle name="Плохой 3 10" xfId="846"/>
    <cellStyle name="Плохой 3 10 2" xfId="9909"/>
    <cellStyle name="Плохой 3 10 3" xfId="4892"/>
    <cellStyle name="Плохой 3 11" xfId="4893"/>
    <cellStyle name="Плохой 3 11 2" xfId="9911"/>
    <cellStyle name="Плохой 3 11 3" xfId="9910"/>
    <cellStyle name="Плохой 3 12" xfId="9912"/>
    <cellStyle name="Плохой 3 13" xfId="4891"/>
    <cellStyle name="Плохой 3 2" xfId="847"/>
    <cellStyle name="Плохой 3 2 2" xfId="9913"/>
    <cellStyle name="Плохой 3 2 3" xfId="9914"/>
    <cellStyle name="Плохой 3 2 4" xfId="4894"/>
    <cellStyle name="Плохой 3 3" xfId="848"/>
    <cellStyle name="Плохой 3 3 2" xfId="9915"/>
    <cellStyle name="Плохой 3 3 2 2" xfId="9916"/>
    <cellStyle name="Плохой 3 3 3" xfId="9917"/>
    <cellStyle name="Плохой 3 3 4" xfId="4895"/>
    <cellStyle name="Плохой 3 4" xfId="849"/>
    <cellStyle name="Плохой 3 4 2" xfId="9918"/>
    <cellStyle name="Плохой 3 4 3" xfId="4896"/>
    <cellStyle name="Плохой 3 5" xfId="850"/>
    <cellStyle name="Плохой 3 5 2" xfId="9919"/>
    <cellStyle name="Плохой 3 5 3" xfId="4897"/>
    <cellStyle name="Плохой 3 6" xfId="851"/>
    <cellStyle name="Плохой 3 6 2" xfId="9920"/>
    <cellStyle name="Плохой 3 6 3" xfId="4898"/>
    <cellStyle name="Плохой 3 7" xfId="852"/>
    <cellStyle name="Плохой 3 7 2" xfId="9921"/>
    <cellStyle name="Плохой 3 7 3" xfId="4899"/>
    <cellStyle name="Плохой 3 8" xfId="853"/>
    <cellStyle name="Плохой 3 8 2" xfId="9922"/>
    <cellStyle name="Плохой 3 8 3" xfId="4900"/>
    <cellStyle name="Плохой 3 9" xfId="854"/>
    <cellStyle name="Плохой 3 9 2" xfId="9923"/>
    <cellStyle name="Плохой 3 9 3" xfId="4901"/>
    <cellStyle name="Плохой 3_МФ тепловой баланс 2015 дубль 3" xfId="4902"/>
    <cellStyle name="Плохой 4" xfId="4903"/>
    <cellStyle name="Плохой 4 2" xfId="4904"/>
    <cellStyle name="Плохой 4 2 2" xfId="9924"/>
    <cellStyle name="Плохой 4 3" xfId="6491"/>
    <cellStyle name="Плохой 4 3 2" xfId="9925"/>
    <cellStyle name="Плохой 4 3 3" xfId="9926"/>
    <cellStyle name="Плохой 4 4" xfId="9927"/>
    <cellStyle name="Плохой 4_МФ тепловой баланс 2015 дубль 3" xfId="4905"/>
    <cellStyle name="Плохой 5" xfId="4906"/>
    <cellStyle name="Плохой 5 2" xfId="4907"/>
    <cellStyle name="Плохой 5 2 2" xfId="9928"/>
    <cellStyle name="Плохой 5 3" xfId="6492"/>
    <cellStyle name="Плохой 5 3 2" xfId="9929"/>
    <cellStyle name="Плохой 5 3 3" xfId="9930"/>
    <cellStyle name="Плохой 5 4" xfId="9931"/>
    <cellStyle name="Плохой 5_МФ тепловой баланс 2015 дубль 3" xfId="4908"/>
    <cellStyle name="Плохой 6" xfId="4909"/>
    <cellStyle name="Плохой 6 2" xfId="4910"/>
    <cellStyle name="Плохой 6 2 2" xfId="9932"/>
    <cellStyle name="Плохой 6 3" xfId="6493"/>
    <cellStyle name="Плохой 6 3 2" xfId="9933"/>
    <cellStyle name="Плохой 6 3 3" xfId="9934"/>
    <cellStyle name="Плохой 6 4" xfId="9935"/>
    <cellStyle name="Плохой 6_МФ тепловой баланс 2015 дубль 3" xfId="4911"/>
    <cellStyle name="Плохой 7" xfId="4912"/>
    <cellStyle name="Плохой 7 2" xfId="4913"/>
    <cellStyle name="Плохой 7 2 2" xfId="9936"/>
    <cellStyle name="Плохой 7 3" xfId="6494"/>
    <cellStyle name="Плохой 7 3 2" xfId="9937"/>
    <cellStyle name="Плохой 7 3 3" xfId="9938"/>
    <cellStyle name="Плохой 7 4" xfId="9939"/>
    <cellStyle name="Плохой 7_МФ тепловой баланс 2015 дубль 3" xfId="4914"/>
    <cellStyle name="Плохой 8" xfId="4915"/>
    <cellStyle name="Плохой 8 2" xfId="4916"/>
    <cellStyle name="Плохой 8 2 2" xfId="9940"/>
    <cellStyle name="Плохой 8 3" xfId="9941"/>
    <cellStyle name="Плохой 8 4" xfId="9942"/>
    <cellStyle name="Плохой 9" xfId="4917"/>
    <cellStyle name="Плохой 9 2" xfId="4918"/>
    <cellStyle name="Плохой 9 2 2" xfId="9943"/>
    <cellStyle name="Плохой 9 3" xfId="9944"/>
    <cellStyle name="Плохой 9 4" xfId="9945"/>
    <cellStyle name="По центру с переносом" xfId="4919"/>
    <cellStyle name="По центру с переносом 2" xfId="6495"/>
    <cellStyle name="По центру с переносом 2 2" xfId="9946"/>
    <cellStyle name="По центру с переносом 3" xfId="6496"/>
    <cellStyle name="По центру с переносом 3 2" xfId="9947"/>
    <cellStyle name="По центру с переносом 4" xfId="6497"/>
    <cellStyle name="По центру с переносом 4 2" xfId="9948"/>
    <cellStyle name="По центру с переносом 5" xfId="9949"/>
    <cellStyle name="По ширине с переносом" xfId="4920"/>
    <cellStyle name="По ширине с переносом 2" xfId="6498"/>
    <cellStyle name="По ширине с переносом 2 2" xfId="9950"/>
    <cellStyle name="По ширине с переносом 3" xfId="6499"/>
    <cellStyle name="По ширине с переносом 3 2" xfId="9951"/>
    <cellStyle name="По ширине с переносом 4" xfId="6500"/>
    <cellStyle name="По ширине с переносом 4 2" xfId="9952"/>
    <cellStyle name="По ширине с переносом 5" xfId="9953"/>
    <cellStyle name="Подгруппа" xfId="4921"/>
    <cellStyle name="Подгруппа 2" xfId="9954"/>
    <cellStyle name="Поле ввода" xfId="4922"/>
    <cellStyle name="Поле ввода 2" xfId="9955"/>
    <cellStyle name="Пояснение" xfId="855"/>
    <cellStyle name="Пояснение 10" xfId="4923"/>
    <cellStyle name="Пояснение 10 2" xfId="9956"/>
    <cellStyle name="Пояснение 10 3" xfId="9957"/>
    <cellStyle name="Пояснение 10 4" xfId="9958"/>
    <cellStyle name="Пояснение 11" xfId="9959"/>
    <cellStyle name="Пояснение 11 2" xfId="9960"/>
    <cellStyle name="Пояснение 11 3" xfId="9961"/>
    <cellStyle name="Пояснение 11 4" xfId="9962"/>
    <cellStyle name="Пояснение 12" xfId="9963"/>
    <cellStyle name="Пояснение 12 2" xfId="9964"/>
    <cellStyle name="Пояснение 12 3" xfId="9965"/>
    <cellStyle name="Пояснение 13" xfId="9966"/>
    <cellStyle name="Пояснение 13 2" xfId="9967"/>
    <cellStyle name="Пояснение 13 3" xfId="9968"/>
    <cellStyle name="Пояснение 14" xfId="9969"/>
    <cellStyle name="Пояснение 14 2" xfId="9970"/>
    <cellStyle name="Пояснение 14 3" xfId="9971"/>
    <cellStyle name="Пояснение 15" xfId="9972"/>
    <cellStyle name="Пояснение 15 2" xfId="9973"/>
    <cellStyle name="Пояснение 15 3" xfId="9974"/>
    <cellStyle name="Пояснение 16" xfId="9975"/>
    <cellStyle name="Пояснение 16 2" xfId="9976"/>
    <cellStyle name="Пояснение 16 3" xfId="9977"/>
    <cellStyle name="Пояснение 17" xfId="9978"/>
    <cellStyle name="Пояснение 18" xfId="9979"/>
    <cellStyle name="Пояснение 2" xfId="856"/>
    <cellStyle name="Пояснение 2 1" xfId="9980"/>
    <cellStyle name="Пояснение 2 1 2" xfId="9981"/>
    <cellStyle name="Пояснение 2 10" xfId="857"/>
    <cellStyle name="Пояснение 2 10 2" xfId="9982"/>
    <cellStyle name="Пояснение 2 10 3" xfId="4925"/>
    <cellStyle name="Пояснение 2 11" xfId="9983"/>
    <cellStyle name="Пояснение 2 12" xfId="9984"/>
    <cellStyle name="Пояснение 2 13" xfId="4924"/>
    <cellStyle name="Пояснение 2 2" xfId="858"/>
    <cellStyle name="Пояснение 2 2 2" xfId="4927"/>
    <cellStyle name="Пояснение 2 2 2 2" xfId="9985"/>
    <cellStyle name="Пояснение 2 2 2 3" xfId="9986"/>
    <cellStyle name="Пояснение 2 2 2 4" xfId="6501"/>
    <cellStyle name="Пояснение 2 2 3" xfId="9987"/>
    <cellStyle name="Пояснение 2 2 4" xfId="4926"/>
    <cellStyle name="Пояснение 2 3" xfId="859"/>
    <cellStyle name="Пояснение 2 3 2" xfId="9988"/>
    <cellStyle name="Пояснение 2 3 3" xfId="4928"/>
    <cellStyle name="Пояснение 2 4" xfId="860"/>
    <cellStyle name="Пояснение 2 4 2" xfId="9989"/>
    <cellStyle name="Пояснение 2 4 3" xfId="4929"/>
    <cellStyle name="Пояснение 2 5" xfId="861"/>
    <cellStyle name="Пояснение 2 5 2" xfId="9990"/>
    <cellStyle name="Пояснение 2 5 3" xfId="4930"/>
    <cellStyle name="Пояснение 2 6" xfId="862"/>
    <cellStyle name="Пояснение 2 6 2" xfId="9991"/>
    <cellStyle name="Пояснение 2 6 3" xfId="4931"/>
    <cellStyle name="Пояснение 2 7" xfId="863"/>
    <cellStyle name="Пояснение 2 7 2" xfId="9992"/>
    <cellStyle name="Пояснение 2 7 3" xfId="4932"/>
    <cellStyle name="Пояснение 2 8" xfId="864"/>
    <cellStyle name="Пояснение 2 8 2" xfId="9993"/>
    <cellStyle name="Пояснение 2 8 3" xfId="4933"/>
    <cellStyle name="Пояснение 2 9" xfId="865"/>
    <cellStyle name="Пояснение 2 9 2" xfId="9994"/>
    <cellStyle name="Пояснение 2 9 3" xfId="4934"/>
    <cellStyle name="Пояснение 2_МФ тепловой баланс 2015 дубль 3" xfId="4935"/>
    <cellStyle name="Пояснение 3" xfId="866"/>
    <cellStyle name="Пояснение 3 10" xfId="867"/>
    <cellStyle name="Пояснение 3 10 2" xfId="9995"/>
    <cellStyle name="Пояснение 3 10 3" xfId="4937"/>
    <cellStyle name="Пояснение 3 11" xfId="4938"/>
    <cellStyle name="Пояснение 3 11 2" xfId="9997"/>
    <cellStyle name="Пояснение 3 11 3" xfId="9996"/>
    <cellStyle name="Пояснение 3 12" xfId="9998"/>
    <cellStyle name="Пояснение 3 13" xfId="4936"/>
    <cellStyle name="Пояснение 3 2" xfId="868"/>
    <cellStyle name="Пояснение 3 2 2" xfId="9999"/>
    <cellStyle name="Пояснение 3 2 3" xfId="10000"/>
    <cellStyle name="Пояснение 3 2 4" xfId="4939"/>
    <cellStyle name="Пояснение 3 3" xfId="869"/>
    <cellStyle name="Пояснение 3 3 2" xfId="10001"/>
    <cellStyle name="Пояснение 3 3 3" xfId="10002"/>
    <cellStyle name="Пояснение 3 3 4" xfId="4940"/>
    <cellStyle name="Пояснение 3 4" xfId="870"/>
    <cellStyle name="Пояснение 3 4 2" xfId="10003"/>
    <cellStyle name="Пояснение 3 4 3" xfId="4941"/>
    <cellStyle name="Пояснение 3 5" xfId="871"/>
    <cellStyle name="Пояснение 3 5 2" xfId="10004"/>
    <cellStyle name="Пояснение 3 5 3" xfId="4942"/>
    <cellStyle name="Пояснение 3 6" xfId="872"/>
    <cellStyle name="Пояснение 3 6 2" xfId="10005"/>
    <cellStyle name="Пояснение 3 6 3" xfId="4943"/>
    <cellStyle name="Пояснение 3 7" xfId="873"/>
    <cellStyle name="Пояснение 3 7 2" xfId="10006"/>
    <cellStyle name="Пояснение 3 7 3" xfId="4944"/>
    <cellStyle name="Пояснение 3 8" xfId="874"/>
    <cellStyle name="Пояснение 3 8 2" xfId="10007"/>
    <cellStyle name="Пояснение 3 8 3" xfId="4945"/>
    <cellStyle name="Пояснение 3 9" xfId="875"/>
    <cellStyle name="Пояснение 3 9 2" xfId="10008"/>
    <cellStyle name="Пояснение 3 9 3" xfId="4946"/>
    <cellStyle name="Пояснение 3_МФ тепловой баланс 2015 дубль 3" xfId="4947"/>
    <cellStyle name="Пояснение 4" xfId="4948"/>
    <cellStyle name="Пояснение 4 2" xfId="4949"/>
    <cellStyle name="Пояснение 4 2 2" xfId="10009"/>
    <cellStyle name="Пояснение 4 3" xfId="6502"/>
    <cellStyle name="Пояснение 4 3 2" xfId="10010"/>
    <cellStyle name="Пояснение 4 4" xfId="10011"/>
    <cellStyle name="Пояснение 4_МФ тепловой баланс 2015 дубль 3" xfId="4950"/>
    <cellStyle name="Пояснение 5" xfId="4951"/>
    <cellStyle name="Пояснение 5 2" xfId="4952"/>
    <cellStyle name="Пояснение 5 2 2" xfId="10012"/>
    <cellStyle name="Пояснение 5 3" xfId="6503"/>
    <cellStyle name="Пояснение 5 3 2" xfId="10013"/>
    <cellStyle name="Пояснение 5 4" xfId="10014"/>
    <cellStyle name="Пояснение 5_МФ тепловой баланс 2015 дубль 3" xfId="4953"/>
    <cellStyle name="Пояснение 6" xfId="4954"/>
    <cellStyle name="Пояснение 6 2" xfId="4955"/>
    <cellStyle name="Пояснение 6 2 2" xfId="10015"/>
    <cellStyle name="Пояснение 6 3" xfId="6504"/>
    <cellStyle name="Пояснение 6 3 2" xfId="10016"/>
    <cellStyle name="Пояснение 6 4" xfId="10017"/>
    <cellStyle name="Пояснение 6_МФ тепловой баланс 2015 дубль 3" xfId="4956"/>
    <cellStyle name="Пояснение 7" xfId="4957"/>
    <cellStyle name="Пояснение 7 2" xfId="4958"/>
    <cellStyle name="Пояснение 7 2 2" xfId="10018"/>
    <cellStyle name="Пояснение 7 3" xfId="6505"/>
    <cellStyle name="Пояснение 7 3 2" xfId="10019"/>
    <cellStyle name="Пояснение 7 4" xfId="10020"/>
    <cellStyle name="Пояснение 7_МФ тепловой баланс 2015 дубль 3" xfId="4959"/>
    <cellStyle name="Пояснение 8" xfId="4960"/>
    <cellStyle name="Пояснение 8 2" xfId="4961"/>
    <cellStyle name="Пояснение 8 2 2" xfId="10021"/>
    <cellStyle name="Пояснение 8 3" xfId="10022"/>
    <cellStyle name="Пояснение 8 4" xfId="10023"/>
    <cellStyle name="Пояснение 9" xfId="4962"/>
    <cellStyle name="Пояснение 9 2" xfId="4963"/>
    <cellStyle name="Пояснение 9 2 2" xfId="10024"/>
    <cellStyle name="Пояснение 9 3" xfId="10025"/>
    <cellStyle name="Пояснение 9 4" xfId="10026"/>
    <cellStyle name="Примечание" xfId="876"/>
    <cellStyle name="Примечание 10" xfId="4964"/>
    <cellStyle name="Примечание 10 2" xfId="4965"/>
    <cellStyle name="Примечание 10 2 2" xfId="10027"/>
    <cellStyle name="Примечание 10 3" xfId="4966"/>
    <cellStyle name="Примечание 10 3 2" xfId="10028"/>
    <cellStyle name="Примечание 10 4" xfId="6506"/>
    <cellStyle name="Примечание 10 4 2" xfId="10029"/>
    <cellStyle name="Примечание 10 5" xfId="10030"/>
    <cellStyle name="Примечание 10_46EE.2011(v1.0)" xfId="4967"/>
    <cellStyle name="Примечание 11" xfId="4968"/>
    <cellStyle name="Примечание 11 2" xfId="4969"/>
    <cellStyle name="Примечание 11 2 2" xfId="10031"/>
    <cellStyle name="Примечание 11 3" xfId="4970"/>
    <cellStyle name="Примечание 11 3 2" xfId="10032"/>
    <cellStyle name="Примечание 11 4" xfId="6507"/>
    <cellStyle name="Примечание 11 4 2" xfId="10033"/>
    <cellStyle name="Примечание 11 5" xfId="10034"/>
    <cellStyle name="Примечание 11_46EE.2011(v1.0)" xfId="4971"/>
    <cellStyle name="Примечание 12" xfId="4972"/>
    <cellStyle name="Примечание 12 2" xfId="4973"/>
    <cellStyle name="Примечание 12 2 2" xfId="10035"/>
    <cellStyle name="Примечание 12 3" xfId="4974"/>
    <cellStyle name="Примечание 12 3 2" xfId="10036"/>
    <cellStyle name="Примечание 12 4" xfId="6508"/>
    <cellStyle name="Примечание 12 4 2" xfId="10037"/>
    <cellStyle name="Примечание 12 5" xfId="10038"/>
    <cellStyle name="Примечание 12_46EE.2011(v1.0)" xfId="4975"/>
    <cellStyle name="Примечание 13" xfId="4976"/>
    <cellStyle name="Примечание 13 2" xfId="10039"/>
    <cellStyle name="Примечание 13 2 2" xfId="10040"/>
    <cellStyle name="Примечание 13 3" xfId="10041"/>
    <cellStyle name="Примечание 13 4" xfId="10042"/>
    <cellStyle name="Примечание 14" xfId="4977"/>
    <cellStyle name="Примечание 14 2" xfId="4978"/>
    <cellStyle name="Примечание 14 2 2" xfId="10044"/>
    <cellStyle name="Примечание 14 2 3" xfId="10043"/>
    <cellStyle name="Примечание 14 3" xfId="10045"/>
    <cellStyle name="Примечание 14 4" xfId="10046"/>
    <cellStyle name="Примечание 15" xfId="4979"/>
    <cellStyle name="Примечание 15 2" xfId="4980"/>
    <cellStyle name="Примечание 15 2 2" xfId="10048"/>
    <cellStyle name="Примечание 15 2 3" xfId="10047"/>
    <cellStyle name="Примечание 15 3" xfId="10049"/>
    <cellStyle name="Примечание 15 4" xfId="10050"/>
    <cellStyle name="Примечание 16" xfId="4981"/>
    <cellStyle name="Примечание 16 2" xfId="10051"/>
    <cellStyle name="Примечание 16 2 2" xfId="10052"/>
    <cellStyle name="Примечание 16 3" xfId="10053"/>
    <cellStyle name="Примечание 16 4" xfId="10054"/>
    <cellStyle name="Примечание 16 5" xfId="6509"/>
    <cellStyle name="Примечание 17" xfId="4982"/>
    <cellStyle name="Примечание 17 2" xfId="10055"/>
    <cellStyle name="Примечание 17 3" xfId="10056"/>
    <cellStyle name="Примечание 17 4" xfId="6510"/>
    <cellStyle name="Примечание 18" xfId="4983"/>
    <cellStyle name="Примечание 18 2" xfId="10057"/>
    <cellStyle name="Примечание 18 3" xfId="10058"/>
    <cellStyle name="Примечание 18 4" xfId="6511"/>
    <cellStyle name="Примечание 19" xfId="4984"/>
    <cellStyle name="Примечание 19 2" xfId="10059"/>
    <cellStyle name="Примечание 19 3" xfId="6512"/>
    <cellStyle name="Примечание 2" xfId="877"/>
    <cellStyle name="Примечание 2 1" xfId="10060"/>
    <cellStyle name="Примечание 2 1 2" xfId="10061"/>
    <cellStyle name="Примечание 2 10" xfId="878"/>
    <cellStyle name="Примечание 2 10 2" xfId="4987"/>
    <cellStyle name="Примечание 2 10 2 2" xfId="4988"/>
    <cellStyle name="Примечание 2 10 2 2 2" xfId="10062"/>
    <cellStyle name="Примечание 2 10 3" xfId="4989"/>
    <cellStyle name="Примечание 2 10 4" xfId="4986"/>
    <cellStyle name="Примечание 2 11" xfId="4990"/>
    <cellStyle name="Примечание 2 11 2" xfId="5544"/>
    <cellStyle name="Примечание 2 11 2 2" xfId="10064"/>
    <cellStyle name="Примечание 2 11 3" xfId="10065"/>
    <cellStyle name="Примечание 2 11 4" xfId="10063"/>
    <cellStyle name="Примечание 2 12" xfId="4991"/>
    <cellStyle name="Примечание 2 12 2" xfId="4992"/>
    <cellStyle name="Примечание 2 12 2 2" xfId="10067"/>
    <cellStyle name="Примечание 2 12 3" xfId="10066"/>
    <cellStyle name="Примечание 2 13" xfId="4993"/>
    <cellStyle name="Примечание 2 13 2" xfId="5846"/>
    <cellStyle name="Примечание 2 14" xfId="4985"/>
    <cellStyle name="Примечание 2 2" xfId="879"/>
    <cellStyle name="Примечание 2 2 2" xfId="4995"/>
    <cellStyle name="Примечание 2 2 2 2" xfId="5545"/>
    <cellStyle name="Примечание 2 2 2 2 2" xfId="10069"/>
    <cellStyle name="Примечание 2 2 2 2 3" xfId="10068"/>
    <cellStyle name="Примечание 2 2 2 3" xfId="10070"/>
    <cellStyle name="Примечание 2 2 2 4" xfId="6513"/>
    <cellStyle name="Примечание 2 2 3" xfId="4996"/>
    <cellStyle name="Примечание 2 2 3 2" xfId="5546"/>
    <cellStyle name="Примечание 2 2 3 2 2" xfId="10072"/>
    <cellStyle name="Примечание 2 2 3 3" xfId="10071"/>
    <cellStyle name="Примечание 2 2 4" xfId="4997"/>
    <cellStyle name="Примечание 2 2 4 2" xfId="4998"/>
    <cellStyle name="Примечание 2 2 4 2 2" xfId="10073"/>
    <cellStyle name="Примечание 2 2 4 3" xfId="5889"/>
    <cellStyle name="Примечание 2 2 5" xfId="4999"/>
    <cellStyle name="Примечание 2 2 6" xfId="4994"/>
    <cellStyle name="Примечание 2 3" xfId="880"/>
    <cellStyle name="Примечание 2 3 2" xfId="5001"/>
    <cellStyle name="Примечание 2 3 2 2" xfId="5547"/>
    <cellStyle name="Примечание 2 3 2 2 2" xfId="10074"/>
    <cellStyle name="Примечание 2 3 2 3" xfId="10075"/>
    <cellStyle name="Примечание 2 3 2 4" xfId="6514"/>
    <cellStyle name="Примечание 2 3 3" xfId="5002"/>
    <cellStyle name="Примечание 2 3 3 2" xfId="5003"/>
    <cellStyle name="Примечание 2 3 3 2 2" xfId="10077"/>
    <cellStyle name="Примечание 2 3 3 3" xfId="10076"/>
    <cellStyle name="Примечание 2 3 4" xfId="5004"/>
    <cellStyle name="Примечание 2 3 4 2" xfId="10078"/>
    <cellStyle name="Примечание 2 3 5" xfId="5000"/>
    <cellStyle name="Примечание 2 4" xfId="881"/>
    <cellStyle name="Примечание 2 4 2" xfId="5006"/>
    <cellStyle name="Примечание 2 4 2 2" xfId="5548"/>
    <cellStyle name="Примечание 2 4 2 2 2" xfId="10079"/>
    <cellStyle name="Примечание 2 4 2 3" xfId="10080"/>
    <cellStyle name="Примечание 2 4 2 4" xfId="6515"/>
    <cellStyle name="Примечание 2 4 3" xfId="5007"/>
    <cellStyle name="Примечание 2 4 3 2" xfId="5008"/>
    <cellStyle name="Примечание 2 4 3 2 2" xfId="10081"/>
    <cellStyle name="Примечание 2 4 4" xfId="5009"/>
    <cellStyle name="Примечание 2 4 4 2" xfId="10082"/>
    <cellStyle name="Примечание 2 4 5" xfId="5005"/>
    <cellStyle name="Примечание 2 5" xfId="882"/>
    <cellStyle name="Примечание 2 5 2" xfId="5011"/>
    <cellStyle name="Примечание 2 5 2 2" xfId="5549"/>
    <cellStyle name="Примечание 2 5 2 2 2" xfId="10083"/>
    <cellStyle name="Примечание 2 5 2 3" xfId="10084"/>
    <cellStyle name="Примечание 2 5 2 4" xfId="6516"/>
    <cellStyle name="Примечание 2 5 3" xfId="5012"/>
    <cellStyle name="Примечание 2 5 3 2" xfId="5013"/>
    <cellStyle name="Примечание 2 5 3 2 2" xfId="10085"/>
    <cellStyle name="Примечание 2 5 4" xfId="5014"/>
    <cellStyle name="Примечание 2 5 4 2" xfId="10086"/>
    <cellStyle name="Примечание 2 5 5" xfId="5010"/>
    <cellStyle name="Примечание 2 6" xfId="883"/>
    <cellStyle name="Примечание 2 6 2" xfId="5016"/>
    <cellStyle name="Примечание 2 6 2 2" xfId="5550"/>
    <cellStyle name="Примечание 2 6 2 2 2" xfId="10087"/>
    <cellStyle name="Примечание 2 6 2 3" xfId="10088"/>
    <cellStyle name="Примечание 2 6 2 4" xfId="6517"/>
    <cellStyle name="Примечание 2 6 3" xfId="5017"/>
    <cellStyle name="Примечание 2 6 3 2" xfId="5018"/>
    <cellStyle name="Примечание 2 6 3 2 2" xfId="10089"/>
    <cellStyle name="Примечание 2 6 4" xfId="5019"/>
    <cellStyle name="Примечание 2 6 4 2" xfId="10090"/>
    <cellStyle name="Примечание 2 6 5" xfId="5015"/>
    <cellStyle name="Примечание 2 7" xfId="884"/>
    <cellStyle name="Примечание 2 7 2" xfId="5021"/>
    <cellStyle name="Примечание 2 7 2 2" xfId="5551"/>
    <cellStyle name="Примечание 2 7 2 2 2" xfId="10091"/>
    <cellStyle name="Примечание 2 7 2 3" xfId="10092"/>
    <cellStyle name="Примечание 2 7 2 4" xfId="6518"/>
    <cellStyle name="Примечание 2 7 3" xfId="5022"/>
    <cellStyle name="Примечание 2 7 3 2" xfId="5023"/>
    <cellStyle name="Примечание 2 7 3 2 2" xfId="10093"/>
    <cellStyle name="Примечание 2 7 4" xfId="5024"/>
    <cellStyle name="Примечание 2 7 4 2" xfId="10094"/>
    <cellStyle name="Примечание 2 7 5" xfId="5020"/>
    <cellStyle name="Примечание 2 8" xfId="885"/>
    <cellStyle name="Примечание 2 8 2" xfId="5026"/>
    <cellStyle name="Примечание 2 8 2 2" xfId="5552"/>
    <cellStyle name="Примечание 2 8 2 2 2" xfId="10095"/>
    <cellStyle name="Примечание 2 8 2 3" xfId="10096"/>
    <cellStyle name="Примечание 2 8 2 4" xfId="6519"/>
    <cellStyle name="Примечание 2 8 3" xfId="5027"/>
    <cellStyle name="Примечание 2 8 3 2" xfId="5028"/>
    <cellStyle name="Примечание 2 8 3 2 2" xfId="10097"/>
    <cellStyle name="Примечание 2 8 4" xfId="5029"/>
    <cellStyle name="Примечание 2 8 4 2" xfId="10098"/>
    <cellStyle name="Примечание 2 8 5" xfId="5025"/>
    <cellStyle name="Примечание 2 9" xfId="886"/>
    <cellStyle name="Примечание 2 9 2" xfId="5031"/>
    <cellStyle name="Примечание 2 9 2 2" xfId="5553"/>
    <cellStyle name="Примечание 2 9 2 2 2" xfId="10099"/>
    <cellStyle name="Примечание 2 9 2 3" xfId="10100"/>
    <cellStyle name="Примечание 2 9 2 4" xfId="6520"/>
    <cellStyle name="Примечание 2 9 3" xfId="5032"/>
    <cellStyle name="Примечание 2 9 3 2" xfId="5033"/>
    <cellStyle name="Примечание 2 9 3 2 2" xfId="10101"/>
    <cellStyle name="Примечание 2 9 4" xfId="5034"/>
    <cellStyle name="Примечание 2 9 4 2" xfId="10102"/>
    <cellStyle name="Примечание 2 9 5" xfId="5030"/>
    <cellStyle name="Примечание 2_46EE.2011(v1.0)" xfId="5035"/>
    <cellStyle name="Примечание 20" xfId="5036"/>
    <cellStyle name="Примечание 20 2" xfId="10103"/>
    <cellStyle name="Примечание 20 3" xfId="6521"/>
    <cellStyle name="Примечание 21" xfId="5037"/>
    <cellStyle name="Примечание 21 2" xfId="10104"/>
    <cellStyle name="Примечание 21 3" xfId="6522"/>
    <cellStyle name="Примечание 22" xfId="5038"/>
    <cellStyle name="Примечание 22 2" xfId="10105"/>
    <cellStyle name="Примечание 22 3" xfId="6523"/>
    <cellStyle name="Примечание 23" xfId="5039"/>
    <cellStyle name="Примечание 23 2" xfId="10106"/>
    <cellStyle name="Примечание 23 3" xfId="6524"/>
    <cellStyle name="Примечание 24" xfId="5040"/>
    <cellStyle name="Примечание 24 2" xfId="10107"/>
    <cellStyle name="Примечание 24 3" xfId="6525"/>
    <cellStyle name="Примечание 25" xfId="5041"/>
    <cellStyle name="Примечание 25 2" xfId="10108"/>
    <cellStyle name="Примечание 25 3" xfId="6526"/>
    <cellStyle name="Примечание 26" xfId="5042"/>
    <cellStyle name="Примечание 26 2" xfId="10109"/>
    <cellStyle name="Примечание 26 3" xfId="6527"/>
    <cellStyle name="Примечание 27" xfId="5043"/>
    <cellStyle name="Примечание 27 2" xfId="10110"/>
    <cellStyle name="Примечание 27 3" xfId="6528"/>
    <cellStyle name="Примечание 28" xfId="5044"/>
    <cellStyle name="Примечание 28 2" xfId="10111"/>
    <cellStyle name="Примечание 28 3" xfId="6529"/>
    <cellStyle name="Примечание 29" xfId="5045"/>
    <cellStyle name="Примечание 29 2" xfId="10112"/>
    <cellStyle name="Примечание 29 3" xfId="6530"/>
    <cellStyle name="Примечание 3" xfId="887"/>
    <cellStyle name="Примечание 3 10" xfId="888"/>
    <cellStyle name="Примечание 3 10 2" xfId="5048"/>
    <cellStyle name="Примечание 3 10 2 2" xfId="5049"/>
    <cellStyle name="Примечание 3 10 2 2 2" xfId="10114"/>
    <cellStyle name="Примечание 3 10 2 3" xfId="10113"/>
    <cellStyle name="Примечание 3 10 3" xfId="5050"/>
    <cellStyle name="Примечание 3 10 4" xfId="5047"/>
    <cellStyle name="Примечание 3 11" xfId="5051"/>
    <cellStyle name="Примечание 3 11 2" xfId="5554"/>
    <cellStyle name="Примечание 3 11 2 2" xfId="10116"/>
    <cellStyle name="Примечание 3 11 3" xfId="10115"/>
    <cellStyle name="Примечание 3 12" xfId="5052"/>
    <cellStyle name="Примечание 3 12 2" xfId="5053"/>
    <cellStyle name="Примечание 3 12 2 2" xfId="10118"/>
    <cellStyle name="Примечание 3 12 3" xfId="10117"/>
    <cellStyle name="Примечание 3 13" xfId="5054"/>
    <cellStyle name="Примечание 3 13 2" xfId="10119"/>
    <cellStyle name="Примечание 3 13 3" xfId="5847"/>
    <cellStyle name="Примечание 3 14" xfId="5046"/>
    <cellStyle name="Примечание 3 2" xfId="889"/>
    <cellStyle name="Примечание 3 2 2" xfId="5056"/>
    <cellStyle name="Примечание 3 2 2 2" xfId="5555"/>
    <cellStyle name="Примечание 3 2 2 2 2" xfId="10120"/>
    <cellStyle name="Примечание 3 2 2 3" xfId="10121"/>
    <cellStyle name="Примечание 3 2 2 4" xfId="6531"/>
    <cellStyle name="Примечание 3 2 3" xfId="5057"/>
    <cellStyle name="Примечание 3 2 3 2" xfId="5058"/>
    <cellStyle name="Примечание 3 2 3 2 2" xfId="10122"/>
    <cellStyle name="Примечание 3 2 4" xfId="5059"/>
    <cellStyle name="Примечание 3 2 4 2" xfId="10123"/>
    <cellStyle name="Примечание 3 2 5" xfId="5055"/>
    <cellStyle name="Примечание 3 3" xfId="890"/>
    <cellStyle name="Примечание 3 3 2" xfId="5061"/>
    <cellStyle name="Примечание 3 3 2 2" xfId="5556"/>
    <cellStyle name="Примечание 3 3 2 2 2" xfId="10124"/>
    <cellStyle name="Примечание 3 3 2 3" xfId="10125"/>
    <cellStyle name="Примечание 3 3 2 4" xfId="6532"/>
    <cellStyle name="Примечание 3 3 3" xfId="5062"/>
    <cellStyle name="Примечание 3 3 3 2" xfId="5063"/>
    <cellStyle name="Примечание 3 3 3 2 2" xfId="10126"/>
    <cellStyle name="Примечание 3 3 4" xfId="5064"/>
    <cellStyle name="Примечание 3 3 4 2" xfId="10127"/>
    <cellStyle name="Примечание 3 3 5" xfId="5060"/>
    <cellStyle name="Примечание 3 4" xfId="891"/>
    <cellStyle name="Примечание 3 4 2" xfId="5066"/>
    <cellStyle name="Примечание 3 4 2 2" xfId="5557"/>
    <cellStyle name="Примечание 3 4 2 2 2" xfId="10128"/>
    <cellStyle name="Примечание 3 4 2 3" xfId="10129"/>
    <cellStyle name="Примечание 3 4 2 4" xfId="6533"/>
    <cellStyle name="Примечание 3 4 3" xfId="5067"/>
    <cellStyle name="Примечание 3 4 3 2" xfId="5068"/>
    <cellStyle name="Примечание 3 4 3 2 2" xfId="10130"/>
    <cellStyle name="Примечание 3 4 4" xfId="5069"/>
    <cellStyle name="Примечание 3 4 4 2" xfId="10131"/>
    <cellStyle name="Примечание 3 4 5" xfId="5065"/>
    <cellStyle name="Примечание 3 5" xfId="892"/>
    <cellStyle name="Примечание 3 5 2" xfId="5071"/>
    <cellStyle name="Примечание 3 5 2 2" xfId="5558"/>
    <cellStyle name="Примечание 3 5 2 2 2" xfId="10132"/>
    <cellStyle name="Примечание 3 5 2 3" xfId="10133"/>
    <cellStyle name="Примечание 3 5 2 4" xfId="6534"/>
    <cellStyle name="Примечание 3 5 3" xfId="5072"/>
    <cellStyle name="Примечание 3 5 3 2" xfId="5073"/>
    <cellStyle name="Примечание 3 5 3 2 2" xfId="10134"/>
    <cellStyle name="Примечание 3 5 4" xfId="5074"/>
    <cellStyle name="Примечание 3 5 4 2" xfId="10135"/>
    <cellStyle name="Примечание 3 5 5" xfId="5070"/>
    <cellStyle name="Примечание 3 6" xfId="893"/>
    <cellStyle name="Примечание 3 6 2" xfId="5076"/>
    <cellStyle name="Примечание 3 6 2 2" xfId="5559"/>
    <cellStyle name="Примечание 3 6 2 2 2" xfId="10136"/>
    <cellStyle name="Примечание 3 6 2 3" xfId="10137"/>
    <cellStyle name="Примечание 3 6 2 4" xfId="6535"/>
    <cellStyle name="Примечание 3 6 3" xfId="5077"/>
    <cellStyle name="Примечание 3 6 3 2" xfId="5078"/>
    <cellStyle name="Примечание 3 6 3 2 2" xfId="10138"/>
    <cellStyle name="Примечание 3 6 4" xfId="5079"/>
    <cellStyle name="Примечание 3 6 4 2" xfId="10139"/>
    <cellStyle name="Примечание 3 6 5" xfId="5075"/>
    <cellStyle name="Примечание 3 7" xfId="894"/>
    <cellStyle name="Примечание 3 7 2" xfId="5081"/>
    <cellStyle name="Примечание 3 7 2 2" xfId="5560"/>
    <cellStyle name="Примечание 3 7 2 2 2" xfId="10140"/>
    <cellStyle name="Примечание 3 7 2 3" xfId="10141"/>
    <cellStyle name="Примечание 3 7 2 4" xfId="6536"/>
    <cellStyle name="Примечание 3 7 3" xfId="5082"/>
    <cellStyle name="Примечание 3 7 3 2" xfId="5083"/>
    <cellStyle name="Примечание 3 7 3 2 2" xfId="10142"/>
    <cellStyle name="Примечание 3 7 4" xfId="5084"/>
    <cellStyle name="Примечание 3 7 4 2" xfId="10143"/>
    <cellStyle name="Примечание 3 7 5" xfId="5080"/>
    <cellStyle name="Примечание 3 8" xfId="895"/>
    <cellStyle name="Примечание 3 8 2" xfId="5086"/>
    <cellStyle name="Примечание 3 8 2 2" xfId="5561"/>
    <cellStyle name="Примечание 3 8 2 2 2" xfId="10144"/>
    <cellStyle name="Примечание 3 8 2 3" xfId="10145"/>
    <cellStyle name="Примечание 3 8 2 4" xfId="6537"/>
    <cellStyle name="Примечание 3 8 3" xfId="5087"/>
    <cellStyle name="Примечание 3 8 3 2" xfId="5088"/>
    <cellStyle name="Примечание 3 8 3 2 2" xfId="10146"/>
    <cellStyle name="Примечание 3 8 4" xfId="5089"/>
    <cellStyle name="Примечание 3 8 4 2" xfId="10147"/>
    <cellStyle name="Примечание 3 8 5" xfId="5085"/>
    <cellStyle name="Примечание 3 9" xfId="896"/>
    <cellStyle name="Примечание 3 9 2" xfId="5091"/>
    <cellStyle name="Примечание 3 9 2 2" xfId="5562"/>
    <cellStyle name="Примечание 3 9 2 2 2" xfId="10148"/>
    <cellStyle name="Примечание 3 9 2 3" xfId="10149"/>
    <cellStyle name="Примечание 3 9 2 4" xfId="6538"/>
    <cellStyle name="Примечание 3 9 3" xfId="5092"/>
    <cellStyle name="Примечание 3 9 3 2" xfId="5093"/>
    <cellStyle name="Примечание 3 9 3 2 2" xfId="10150"/>
    <cellStyle name="Примечание 3 9 4" xfId="5094"/>
    <cellStyle name="Примечание 3 9 4 2" xfId="10151"/>
    <cellStyle name="Примечание 3 9 5" xfId="5090"/>
    <cellStyle name="Примечание 3_46EE.2011(v1.0)" xfId="5095"/>
    <cellStyle name="Примечание 30" xfId="5096"/>
    <cellStyle name="Примечание 30 2" xfId="10152"/>
    <cellStyle name="Примечание 30 3" xfId="6539"/>
    <cellStyle name="Примечание 31" xfId="5097"/>
    <cellStyle name="Примечание 31 2" xfId="10153"/>
    <cellStyle name="Примечание 31 3" xfId="6540"/>
    <cellStyle name="Примечание 32" xfId="5098"/>
    <cellStyle name="Примечание 32 2" xfId="10154"/>
    <cellStyle name="Примечание 32 3" xfId="6541"/>
    <cellStyle name="Примечание 33" xfId="5099"/>
    <cellStyle name="Примечание 33 2" xfId="10155"/>
    <cellStyle name="Примечание 33 3" xfId="6542"/>
    <cellStyle name="Примечание 34" xfId="5454"/>
    <cellStyle name="Примечание 34 2" xfId="10156"/>
    <cellStyle name="Примечание 34 3" xfId="6543"/>
    <cellStyle name="Примечание 35" xfId="5458"/>
    <cellStyle name="Примечание 35 2" xfId="10157"/>
    <cellStyle name="Примечание 35 3" xfId="6544"/>
    <cellStyle name="Примечание 36" xfId="5457"/>
    <cellStyle name="Примечание 36 2" xfId="10158"/>
    <cellStyle name="Примечание 36 3" xfId="6545"/>
    <cellStyle name="Примечание 37" xfId="5459"/>
    <cellStyle name="Примечание 37 2" xfId="10159"/>
    <cellStyle name="Примечание 37 3" xfId="6546"/>
    <cellStyle name="Примечание 38" xfId="5456"/>
    <cellStyle name="Примечание 38 2" xfId="10160"/>
    <cellStyle name="Примечание 38 3" xfId="6652"/>
    <cellStyle name="Примечание 39" xfId="6653"/>
    <cellStyle name="Примечание 39 2" xfId="10161"/>
    <cellStyle name="Примечание 4" xfId="5100"/>
    <cellStyle name="Примечание 4 10" xfId="5848"/>
    <cellStyle name="Примечание 4 10 2" xfId="10162"/>
    <cellStyle name="Примечание 4 10 3" xfId="10163"/>
    <cellStyle name="Примечание 4 11" xfId="10164"/>
    <cellStyle name="Примечание 4 2" xfId="5101"/>
    <cellStyle name="Примечание 4 2 2" xfId="10165"/>
    <cellStyle name="Примечание 4 3" xfId="5102"/>
    <cellStyle name="Примечание 4 3 2" xfId="10166"/>
    <cellStyle name="Примечание 4 4" xfId="5103"/>
    <cellStyle name="Примечание 4 4 2" xfId="10167"/>
    <cellStyle name="Примечание 4 5" xfId="5104"/>
    <cellStyle name="Примечание 4 5 2" xfId="10168"/>
    <cellStyle name="Примечание 4 6" xfId="5105"/>
    <cellStyle name="Примечание 4 6 2" xfId="10169"/>
    <cellStyle name="Примечание 4 7" xfId="5106"/>
    <cellStyle name="Примечание 4 7 2" xfId="10170"/>
    <cellStyle name="Примечание 4 8" xfId="5107"/>
    <cellStyle name="Примечание 4 8 2" xfId="10171"/>
    <cellStyle name="Примечание 4 9" xfId="5108"/>
    <cellStyle name="Примечание 4 9 2" xfId="10172"/>
    <cellStyle name="Примечание 4_46EE.2011(v1.0)" xfId="5109"/>
    <cellStyle name="Примечание 40" xfId="10173"/>
    <cellStyle name="Примечание 41" xfId="10174"/>
    <cellStyle name="Примечание 42" xfId="10175"/>
    <cellStyle name="Примечание 43" xfId="10176"/>
    <cellStyle name="Примечание 44" xfId="10177"/>
    <cellStyle name="Примечание 45" xfId="10178"/>
    <cellStyle name="Примечание 46" xfId="10179"/>
    <cellStyle name="Примечание 47" xfId="10180"/>
    <cellStyle name="Примечание 48" xfId="10181"/>
    <cellStyle name="Примечание 5" xfId="5110"/>
    <cellStyle name="Примечание 5 10" xfId="5849"/>
    <cellStyle name="Примечание 5 10 2" xfId="10182"/>
    <cellStyle name="Примечание 5 10 3" xfId="10183"/>
    <cellStyle name="Примечание 5 11" xfId="10184"/>
    <cellStyle name="Примечание 5 2" xfId="5111"/>
    <cellStyle name="Примечание 5 2 2" xfId="10185"/>
    <cellStyle name="Примечание 5 3" xfId="5112"/>
    <cellStyle name="Примечание 5 3 2" xfId="10186"/>
    <cellStyle name="Примечание 5 4" xfId="5113"/>
    <cellStyle name="Примечание 5 4 2" xfId="10187"/>
    <cellStyle name="Примечание 5 5" xfId="5114"/>
    <cellStyle name="Примечание 5 5 2" xfId="10188"/>
    <cellStyle name="Примечание 5 6" xfId="5115"/>
    <cellStyle name="Примечание 5 6 2" xfId="10189"/>
    <cellStyle name="Примечание 5 7" xfId="5116"/>
    <cellStyle name="Примечание 5 7 2" xfId="10190"/>
    <cellStyle name="Примечание 5 8" xfId="5117"/>
    <cellStyle name="Примечание 5 8 2" xfId="10191"/>
    <cellStyle name="Примечание 5 9" xfId="5118"/>
    <cellStyle name="Примечание 5 9 2" xfId="10192"/>
    <cellStyle name="Примечание 5_46EE.2011(v1.0)" xfId="5119"/>
    <cellStyle name="Примечание 6" xfId="5120"/>
    <cellStyle name="Примечание 6 2" xfId="5121"/>
    <cellStyle name="Примечание 6 2 2" xfId="10193"/>
    <cellStyle name="Примечание 6 3" xfId="6547"/>
    <cellStyle name="Примечание 6 3 2" xfId="10194"/>
    <cellStyle name="Примечание 6 3 3" xfId="10195"/>
    <cellStyle name="Примечание 6 4" xfId="10196"/>
    <cellStyle name="Примечание 6 5" xfId="10197"/>
    <cellStyle name="Примечание 6_46EE.2011(v1.0)" xfId="5122"/>
    <cellStyle name="Примечание 7" xfId="5123"/>
    <cellStyle name="Примечание 7 2" xfId="5124"/>
    <cellStyle name="Примечание 7 2 2" xfId="10198"/>
    <cellStyle name="Примечание 7 3" xfId="6548"/>
    <cellStyle name="Примечание 7 3 2" xfId="10199"/>
    <cellStyle name="Примечание 7 3 3" xfId="10200"/>
    <cellStyle name="Примечание 7 4" xfId="10201"/>
    <cellStyle name="Примечание 7_46EE.2011(v1.0)" xfId="5125"/>
    <cellStyle name="Примечание 8" xfId="5126"/>
    <cellStyle name="Примечание 8 2" xfId="5127"/>
    <cellStyle name="Примечание 8 2 2" xfId="10202"/>
    <cellStyle name="Примечание 8 3" xfId="10203"/>
    <cellStyle name="Примечание 8 3 2" xfId="10204"/>
    <cellStyle name="Примечание 8 4" xfId="10205"/>
    <cellStyle name="Примечание 8 5" xfId="6549"/>
    <cellStyle name="Примечание 8_46EE.2011(v1.0)" xfId="5128"/>
    <cellStyle name="Примечание 9" xfId="5129"/>
    <cellStyle name="Примечание 9 2" xfId="5130"/>
    <cellStyle name="Примечание 9 2 2" xfId="10206"/>
    <cellStyle name="Примечание 9 3" xfId="10207"/>
    <cellStyle name="Примечание 9 4" xfId="10208"/>
    <cellStyle name="Примечание 9_46EE.2011(v1.0)" xfId="5131"/>
    <cellStyle name="Продукт" xfId="5132"/>
    <cellStyle name="Продукт 2" xfId="10209"/>
    <cellStyle name="Процент_ГСМ (з)" xfId="10210"/>
    <cellStyle name="Процентный 10" xfId="5133"/>
    <cellStyle name="Процентный 10 2" xfId="5134"/>
    <cellStyle name="Процентный 10 2 2" xfId="6551"/>
    <cellStyle name="Процентный 10 2 3" xfId="10211"/>
    <cellStyle name="Процентный 10 2 4" xfId="10212"/>
    <cellStyle name="Процентный 10 3" xfId="5802"/>
    <cellStyle name="Процентный 10 3 2" xfId="10214"/>
    <cellStyle name="Процентный 10 3 3" xfId="10213"/>
    <cellStyle name="Процентный 10 4" xfId="10215"/>
    <cellStyle name="Процентный 10 4 2" xfId="10216"/>
    <cellStyle name="Процентный 10 5" xfId="10217"/>
    <cellStyle name="Процентный 10 5 2" xfId="11014"/>
    <cellStyle name="Процентный 10 6" xfId="6550"/>
    <cellStyle name="Процентный 11" xfId="5135"/>
    <cellStyle name="Процентный 11 2" xfId="5136"/>
    <cellStyle name="Процентный 11 2 2" xfId="10218"/>
    <cellStyle name="Процентный 11 3" xfId="10219"/>
    <cellStyle name="Процентный 12" xfId="5137"/>
    <cellStyle name="Процентный 12 2" xfId="10220"/>
    <cellStyle name="Процентный 12 2 2" xfId="10221"/>
    <cellStyle name="Процентный 12 3" xfId="10222"/>
    <cellStyle name="Процентный 12 4" xfId="10223"/>
    <cellStyle name="Процентный 12 5" xfId="10224"/>
    <cellStyle name="Процентный 12 6" xfId="6552"/>
    <cellStyle name="Процентный 13" xfId="5138"/>
    <cellStyle name="Процентный 13 2" xfId="5931"/>
    <cellStyle name="Процентный 13 2 2" xfId="10225"/>
    <cellStyle name="Процентный 13 3" xfId="10226"/>
    <cellStyle name="Процентный 14" xfId="5139"/>
    <cellStyle name="Процентный 14 2" xfId="10228"/>
    <cellStyle name="Процентный 14 3" xfId="10229"/>
    <cellStyle name="Процентный 14 4" xfId="10227"/>
    <cellStyle name="Процентный 15" xfId="5140"/>
    <cellStyle name="Процентный 15 2" xfId="10231"/>
    <cellStyle name="Процентный 15 3" xfId="10230"/>
    <cellStyle name="Процентный 16" xfId="10232"/>
    <cellStyle name="Процентный 17" xfId="11031"/>
    <cellStyle name="Процентный 18" xfId="11038"/>
    <cellStyle name="Процентный 2" xfId="5141"/>
    <cellStyle name="Процентный 2 2" xfId="5142"/>
    <cellStyle name="Процентный 2 2 2" xfId="5143"/>
    <cellStyle name="Процентный 2 2 2 2" xfId="5144"/>
    <cellStyle name="Процентный 2 2 2 2 2" xfId="10233"/>
    <cellStyle name="Процентный 2 2 2 2 3" xfId="10234"/>
    <cellStyle name="Процентный 2 2 2 2 4" xfId="6553"/>
    <cellStyle name="Процентный 2 2 2 3" xfId="10235"/>
    <cellStyle name="Процентный 2 2 2 3 2" xfId="10236"/>
    <cellStyle name="Процентный 2 2 2 4" xfId="10237"/>
    <cellStyle name="Процентный 2 2 2 5" xfId="10238"/>
    <cellStyle name="Процентный 2 2 2 6" xfId="10239"/>
    <cellStyle name="Процентный 2 2 3" xfId="5145"/>
    <cellStyle name="Процентный 2 2 3 2" xfId="6555"/>
    <cellStyle name="Процентный 2 2 3 3" xfId="10240"/>
    <cellStyle name="Процентный 2 2 3 4" xfId="10241"/>
    <cellStyle name="Процентный 2 2 3 5" xfId="6554"/>
    <cellStyle name="Процентный 2 2 4" xfId="5146"/>
    <cellStyle name="Процентный 2 2 4 2" xfId="10242"/>
    <cellStyle name="Процентный 2 2 4 2 2" xfId="10243"/>
    <cellStyle name="Процентный 2 2 4 3" xfId="10244"/>
    <cellStyle name="Процентный 2 2 5" xfId="5147"/>
    <cellStyle name="Процентный 2 2 5 2" xfId="10245"/>
    <cellStyle name="Процентный 2 2 5 2 2" xfId="10246"/>
    <cellStyle name="Процентный 2 2 5 3" xfId="10247"/>
    <cellStyle name="Процентный 2 2 5 4" xfId="10248"/>
    <cellStyle name="Процентный 2 2 5 5" xfId="6556"/>
    <cellStyle name="Процентный 2 2 6" xfId="10249"/>
    <cellStyle name="Процентный 2 2 6 2" xfId="10250"/>
    <cellStyle name="Процентный 2 2 7" xfId="10251"/>
    <cellStyle name="Процентный 2 3" xfId="5148"/>
    <cellStyle name="Процентный 2 3 2" xfId="5149"/>
    <cellStyle name="Процентный 2 3 2 2" xfId="10252"/>
    <cellStyle name="Процентный 2 3 2 3" xfId="10253"/>
    <cellStyle name="Процентный 2 3 2 4" xfId="10254"/>
    <cellStyle name="Процентный 2 3 3" xfId="5563"/>
    <cellStyle name="Процентный 2 3 3 2" xfId="10255"/>
    <cellStyle name="Процентный 2 3 3 2 2" xfId="10256"/>
    <cellStyle name="Процентный 2 3 3 3" xfId="10257"/>
    <cellStyle name="Процентный 2 3 3 4" xfId="6557"/>
    <cellStyle name="Процентный 2 3 4" xfId="5798"/>
    <cellStyle name="Процентный 2 3 4 2" xfId="10258"/>
    <cellStyle name="Процентный 2 3 4 3" xfId="6558"/>
    <cellStyle name="Процентный 2 3 5" xfId="10259"/>
    <cellStyle name="Процентный 2 3 5 2" xfId="10260"/>
    <cellStyle name="Процентный 2 3 6" xfId="10261"/>
    <cellStyle name="Процентный 2 3 7" xfId="10262"/>
    <cellStyle name="Процентный 2 4" xfId="5150"/>
    <cellStyle name="Процентный 2 4 2" xfId="5151"/>
    <cellStyle name="Процентный 2 4 2 2" xfId="10264"/>
    <cellStyle name="Процентный 2 4 2 3" xfId="10265"/>
    <cellStyle name="Процентный 2 4 2 4" xfId="10263"/>
    <cellStyle name="Процентный 2 4 3" xfId="5564"/>
    <cellStyle name="Процентный 2 4 3 2" xfId="10267"/>
    <cellStyle name="Процентный 2 4 3 3" xfId="10266"/>
    <cellStyle name="Процентный 2 4 4" xfId="5799"/>
    <cellStyle name="Процентный 2 4 4 2" xfId="10268"/>
    <cellStyle name="Процентный 2 4 5" xfId="5890"/>
    <cellStyle name="Процентный 2 5" xfId="5152"/>
    <cellStyle name="Процентный 2 5 2" xfId="5932"/>
    <cellStyle name="Процентный 2 5 2 2" xfId="10269"/>
    <cellStyle name="Процентный 2 5 3" xfId="10270"/>
    <cellStyle name="Процентный 2 6" xfId="5153"/>
    <cellStyle name="Процентный 2 6 2" xfId="5943"/>
    <cellStyle name="Процентный 2 6 2 2" xfId="10271"/>
    <cellStyle name="Процентный 2 6 3" xfId="6559"/>
    <cellStyle name="Процентный 2 7" xfId="5499"/>
    <cellStyle name="Процентный 2 7 2" xfId="10272"/>
    <cellStyle name="Процентный 2 7 3" xfId="11015"/>
    <cellStyle name="Процентный 2 8" xfId="5796"/>
    <cellStyle name="Процентный 2 8 2" xfId="10273"/>
    <cellStyle name="Процентный 2_2014 АрхТепло Производственная" xfId="5154"/>
    <cellStyle name="Процентный 3" xfId="5155"/>
    <cellStyle name="Процентный 3 1" xfId="10274"/>
    <cellStyle name="Процентный 3 1 2" xfId="10275"/>
    <cellStyle name="Процентный 3 2" xfId="5156"/>
    <cellStyle name="Процентный 3 2 2" xfId="5157"/>
    <cellStyle name="Процентный 3 2 2 2" xfId="10276"/>
    <cellStyle name="Процентный 3 2 2 2 2" xfId="10277"/>
    <cellStyle name="Процентный 3 2 2 3" xfId="10278"/>
    <cellStyle name="Процентный 3 2 3" xfId="5158"/>
    <cellStyle name="Процентный 3 2 3 2" xfId="10279"/>
    <cellStyle name="Процентный 3 2 4" xfId="6560"/>
    <cellStyle name="Процентный 3 2 4 2" xfId="10280"/>
    <cellStyle name="Процентный 3 2 4 3" xfId="10281"/>
    <cellStyle name="Процентный 3 2 5" xfId="6561"/>
    <cellStyle name="Процентный 3 2 5 2" xfId="10282"/>
    <cellStyle name="Процентный 3 2 6" xfId="10283"/>
    <cellStyle name="Процентный 3 2 7" xfId="10284"/>
    <cellStyle name="Процентный 3 3" xfId="5159"/>
    <cellStyle name="Процентный 3 3 2" xfId="5803"/>
    <cellStyle name="Процентный 3 3 2 2" xfId="10285"/>
    <cellStyle name="Процентный 3 3 3" xfId="6562"/>
    <cellStyle name="Процентный 3 3 3 2" xfId="10286"/>
    <cellStyle name="Процентный 3 3 4" xfId="10287"/>
    <cellStyle name="Процентный 3 3 5" xfId="10288"/>
    <cellStyle name="Процентный 3 3 6" xfId="10289"/>
    <cellStyle name="Процентный 3 3 7" xfId="11016"/>
    <cellStyle name="Процентный 3 4" xfId="5160"/>
    <cellStyle name="Процентный 3 4 2" xfId="10290"/>
    <cellStyle name="Процентный 3 4 2 2" xfId="10291"/>
    <cellStyle name="Процентный 3 4 3" xfId="10292"/>
    <cellStyle name="Процентный 3 5" xfId="5161"/>
    <cellStyle name="Процентный 3 5 2" xfId="5934"/>
    <cellStyle name="Процентный 3 5 2 2" xfId="10293"/>
    <cellStyle name="Процентный 3 5 3" xfId="10294"/>
    <cellStyle name="Процентный 3 5 4" xfId="6563"/>
    <cellStyle name="Процентный 3 6" xfId="5162"/>
    <cellStyle name="Процентный 3 6 2" xfId="10295"/>
    <cellStyle name="Процентный 3 7" xfId="10296"/>
    <cellStyle name="Процентный 3_!!!!!ТАРИФ на 2013 ТеплоСнаб" xfId="10297"/>
    <cellStyle name="Процентный 4" xfId="5163"/>
    <cellStyle name="Процентный 4 10" xfId="11017"/>
    <cellStyle name="Процентный 4 2" xfId="5164"/>
    <cellStyle name="Процентный 4 2 2" xfId="5165"/>
    <cellStyle name="Процентный 4 2 2 2" xfId="5166"/>
    <cellStyle name="Процентный 4 2 2 2 2" xfId="10298"/>
    <cellStyle name="Процентный 4 2 2 2 3" xfId="10299"/>
    <cellStyle name="Процентный 4 2 2 3" xfId="6565"/>
    <cellStyle name="Процентный 4 2 2 4" xfId="10300"/>
    <cellStyle name="Процентный 4 2 2 5" xfId="10301"/>
    <cellStyle name="Процентный 4 2 2 6" xfId="11018"/>
    <cellStyle name="Процентный 4 2 2 7" xfId="6564"/>
    <cellStyle name="Процентный 4 2 3" xfId="5167"/>
    <cellStyle name="Процентный 4 2 3 2" xfId="5877"/>
    <cellStyle name="Процентный 4 2 3 2 2" xfId="10302"/>
    <cellStyle name="Процентный 4 2 3 3" xfId="10303"/>
    <cellStyle name="Процентный 4 2 4" xfId="5168"/>
    <cellStyle name="Процентный 4 2 4 2" xfId="10304"/>
    <cellStyle name="Процентный 4 2 4 3" xfId="10305"/>
    <cellStyle name="Процентный 4 2 4 4" xfId="6566"/>
    <cellStyle name="Процентный 4 2 5" xfId="5851"/>
    <cellStyle name="Процентный 4 2 5 2" xfId="10307"/>
    <cellStyle name="Процентный 4 2 5 3" xfId="10306"/>
    <cellStyle name="Процентный 4 2 6" xfId="10308"/>
    <cellStyle name="Процентный 4 2 7" xfId="10309"/>
    <cellStyle name="Процентный 4 2_Приложения ЛФ корр" xfId="5169"/>
    <cellStyle name="Процентный 4 3" xfId="5170"/>
    <cellStyle name="Процентный 4 3 2" xfId="5171"/>
    <cellStyle name="Процентный 4 3 2 2" xfId="10310"/>
    <cellStyle name="Процентный 4 3 2 2 2" xfId="10311"/>
    <cellStyle name="Процентный 4 3 2 3" xfId="10312"/>
    <cellStyle name="Процентный 4 3 3" xfId="5172"/>
    <cellStyle name="Процентный 4 3 3 2" xfId="10313"/>
    <cellStyle name="Процентный 4 3 3 3" xfId="10314"/>
    <cellStyle name="Процентный 4 3 3 4" xfId="6567"/>
    <cellStyle name="Процентный 4 3 4" xfId="5173"/>
    <cellStyle name="Процентный 4 3 4 2" xfId="10315"/>
    <cellStyle name="Процентный 4 3 4 3" xfId="11019"/>
    <cellStyle name="Процентный 4 3 4 4" xfId="6568"/>
    <cellStyle name="Процентный 4 3 5" xfId="6569"/>
    <cellStyle name="Процентный 4 3 5 2" xfId="10316"/>
    <cellStyle name="Процентный 4 3 5 3" xfId="10317"/>
    <cellStyle name="Процентный 4 3 6" xfId="6570"/>
    <cellStyle name="Процентный 4 3 7" xfId="10318"/>
    <cellStyle name="Процентный 4 3 8" xfId="10319"/>
    <cellStyle name="Процентный 4 4" xfId="5174"/>
    <cellStyle name="Процентный 4 4 2" xfId="5175"/>
    <cellStyle name="Процентный 4 4 2 2" xfId="5176"/>
    <cellStyle name="Процентный 4 4 2 3" xfId="10320"/>
    <cellStyle name="Процентный 4 4 3" xfId="10321"/>
    <cellStyle name="Процентный 4 5" xfId="5177"/>
    <cellStyle name="Процентный 4 5 2" xfId="5178"/>
    <cellStyle name="Процентный 4 5 3" xfId="10322"/>
    <cellStyle name="Процентный 4 6" xfId="5565"/>
    <cellStyle name="Процентный 4 6 2" xfId="10324"/>
    <cellStyle name="Процентный 4 6 3" xfId="10325"/>
    <cellStyle name="Процентный 4 6 4" xfId="10323"/>
    <cellStyle name="Процентный 4 7" xfId="5850"/>
    <cellStyle name="Процентный 4 8" xfId="10326"/>
    <cellStyle name="Процентный 4 9" xfId="10327"/>
    <cellStyle name="Процентный 4_Приложения ЛФ корр" xfId="5179"/>
    <cellStyle name="Процентный 5" xfId="5180"/>
    <cellStyle name="Процентный 5 2" xfId="5181"/>
    <cellStyle name="Процентный 5 2 2" xfId="5182"/>
    <cellStyle name="Процентный 5 2 2 2" xfId="10328"/>
    <cellStyle name="Процентный 5 2 2 3" xfId="10329"/>
    <cellStyle name="Процентный 5 2 3" xfId="5183"/>
    <cellStyle name="Процентный 5 2 3 2" xfId="10330"/>
    <cellStyle name="Процентный 5 2 4" xfId="10331"/>
    <cellStyle name="Процентный 5 2 5" xfId="10332"/>
    <cellStyle name="Процентный 5 3" xfId="5184"/>
    <cellStyle name="Процентный 5 3 2" xfId="10333"/>
    <cellStyle name="Процентный 5 3 3" xfId="10334"/>
    <cellStyle name="Процентный 5 4" xfId="5185"/>
    <cellStyle name="Процентный 5 4 2" xfId="5935"/>
    <cellStyle name="Процентный 5 4 2 2" xfId="10335"/>
    <cellStyle name="Процентный 5 4 3" xfId="10336"/>
    <cellStyle name="Процентный 5 5" xfId="5186"/>
    <cellStyle name="Процентный 5 5 2" xfId="10338"/>
    <cellStyle name="Процентный 5 5 3" xfId="10337"/>
    <cellStyle name="Процентный 5 6" xfId="5187"/>
    <cellStyle name="Процентный 5 6 2" xfId="10340"/>
    <cellStyle name="Процентный 5 6 3" xfId="10339"/>
    <cellStyle name="Процентный 5 7" xfId="5566"/>
    <cellStyle name="Процентный 6" xfId="5188"/>
    <cellStyle name="Процентный 6 2" xfId="5189"/>
    <cellStyle name="Процентный 6 2 2" xfId="10341"/>
    <cellStyle name="Процентный 6 2 3" xfId="10342"/>
    <cellStyle name="Процентный 6 3" xfId="5190"/>
    <cellStyle name="Процентный 6 3 2" xfId="5191"/>
    <cellStyle name="Процентный 6 3 3" xfId="10343"/>
    <cellStyle name="Процентный 6 4" xfId="5567"/>
    <cellStyle name="Процентный 6 4 2" xfId="10344"/>
    <cellStyle name="Процентный 6 4 3" xfId="10345"/>
    <cellStyle name="Процентный 6 5" xfId="10346"/>
    <cellStyle name="Процентный 6 6" xfId="10347"/>
    <cellStyle name="Процентный 6_Приложения ЛФ корр" xfId="5192"/>
    <cellStyle name="Процентный 7" xfId="5193"/>
    <cellStyle name="Процентный 7 2" xfId="5194"/>
    <cellStyle name="Процентный 7 2 2" xfId="10348"/>
    <cellStyle name="Процентный 7 3" xfId="5195"/>
    <cellStyle name="Процентный 7 3 2" xfId="10349"/>
    <cellStyle name="Процентный 7 3 2 2" xfId="10350"/>
    <cellStyle name="Процентный 7 3 3" xfId="10351"/>
    <cellStyle name="Процентный 7 3 4" xfId="10352"/>
    <cellStyle name="Процентный 7 3 5" xfId="6571"/>
    <cellStyle name="Процентный 7 4" xfId="5852"/>
    <cellStyle name="Процентный 7 4 2" xfId="10353"/>
    <cellStyle name="Процентный 8" xfId="5196"/>
    <cellStyle name="Процентный 8 2" xfId="5197"/>
    <cellStyle name="Процентный 8 2 2" xfId="5198"/>
    <cellStyle name="Процентный 8 2 3" xfId="10354"/>
    <cellStyle name="Процентный 8 2 4" xfId="10355"/>
    <cellStyle name="Процентный 8 2 5" xfId="11020"/>
    <cellStyle name="Процентный 8 3" xfId="5199"/>
    <cellStyle name="Процентный 8 3 2" xfId="5936"/>
    <cellStyle name="Процентный 8 3 2 2" xfId="10356"/>
    <cellStyle name="Процентный 8 3 3" xfId="10357"/>
    <cellStyle name="Процентный 8 3 4" xfId="10358"/>
    <cellStyle name="Процентный 8 4" xfId="5853"/>
    <cellStyle name="Процентный 8 4 2" xfId="10359"/>
    <cellStyle name="Процентный 8 4 3" xfId="10360"/>
    <cellStyle name="Процентный 8 4 4" xfId="6572"/>
    <cellStyle name="Процентный 8 5" xfId="10361"/>
    <cellStyle name="Процентный 8 6" xfId="10362"/>
    <cellStyle name="Процентный 8 7" xfId="10363"/>
    <cellStyle name="Процентный 9" xfId="5200"/>
    <cellStyle name="Процентный 9 2" xfId="5201"/>
    <cellStyle name="Процентный 9 2 2" xfId="10364"/>
    <cellStyle name="Процентный 9 2 3" xfId="10365"/>
    <cellStyle name="Процентный 9 2 4" xfId="6573"/>
    <cellStyle name="Процентный 9 3" xfId="5202"/>
    <cellStyle name="Процентный 9 3 2" xfId="10367"/>
    <cellStyle name="Процентный 9 3 3" xfId="10366"/>
    <cellStyle name="Процентный 9 4" xfId="10368"/>
    <cellStyle name="Разница" xfId="5203"/>
    <cellStyle name="Разница 2" xfId="10369"/>
    <cellStyle name="Рамки" xfId="5204"/>
    <cellStyle name="Рамки 2" xfId="10370"/>
    <cellStyle name="Расчетный" xfId="10371"/>
    <cellStyle name="Сверхулин" xfId="10372"/>
    <cellStyle name="Сводная таблица" xfId="5205"/>
    <cellStyle name="Сводная таблица 2" xfId="10373"/>
    <cellStyle name="Связанная ячейка" xfId="897"/>
    <cellStyle name="Связанная ячейка 10" xfId="5206"/>
    <cellStyle name="Связанная ячейка 10 2" xfId="10374"/>
    <cellStyle name="Связанная ячейка 10 3" xfId="10375"/>
    <cellStyle name="Связанная ячейка 10 4" xfId="10376"/>
    <cellStyle name="Связанная ячейка 11" xfId="10377"/>
    <cellStyle name="Связанная ячейка 11 2" xfId="10378"/>
    <cellStyle name="Связанная ячейка 11 3" xfId="10379"/>
    <cellStyle name="Связанная ячейка 11 4" xfId="10380"/>
    <cellStyle name="Связанная ячейка 12" xfId="10381"/>
    <cellStyle name="Связанная ячейка 12 2" xfId="10382"/>
    <cellStyle name="Связанная ячейка 12 3" xfId="10383"/>
    <cellStyle name="Связанная ячейка 13" xfId="10384"/>
    <cellStyle name="Связанная ячейка 13 2" xfId="10385"/>
    <cellStyle name="Связанная ячейка 13 3" xfId="10386"/>
    <cellStyle name="Связанная ячейка 14" xfId="10387"/>
    <cellStyle name="Связанная ячейка 14 2" xfId="10388"/>
    <cellStyle name="Связанная ячейка 14 3" xfId="10389"/>
    <cellStyle name="Связанная ячейка 15" xfId="10390"/>
    <cellStyle name="Связанная ячейка 15 2" xfId="10391"/>
    <cellStyle name="Связанная ячейка 15 3" xfId="10392"/>
    <cellStyle name="Связанная ячейка 16" xfId="10393"/>
    <cellStyle name="Связанная ячейка 16 2" xfId="10394"/>
    <cellStyle name="Связанная ячейка 16 3" xfId="10395"/>
    <cellStyle name="Связанная ячейка 17" xfId="10396"/>
    <cellStyle name="Связанная ячейка 18" xfId="10397"/>
    <cellStyle name="Связанная ячейка 2" xfId="898"/>
    <cellStyle name="Связанная ячейка 2 1" xfId="10398"/>
    <cellStyle name="Связанная ячейка 2 1 2" xfId="10399"/>
    <cellStyle name="Связанная ячейка 2 10" xfId="899"/>
    <cellStyle name="Связанная ячейка 2 10 2" xfId="10400"/>
    <cellStyle name="Связанная ячейка 2 10 3" xfId="5208"/>
    <cellStyle name="Связанная ячейка 2 11" xfId="10401"/>
    <cellStyle name="Связанная ячейка 2 12" xfId="10402"/>
    <cellStyle name="Связанная ячейка 2 13" xfId="5207"/>
    <cellStyle name="Связанная ячейка 2 2" xfId="900"/>
    <cellStyle name="Связанная ячейка 2 2 2" xfId="5210"/>
    <cellStyle name="Связанная ячейка 2 2 2 2" xfId="10403"/>
    <cellStyle name="Связанная ячейка 2 2 2 3" xfId="10404"/>
    <cellStyle name="Связанная ячейка 2 2 2 4" xfId="6574"/>
    <cellStyle name="Связанная ячейка 2 2 3" xfId="10405"/>
    <cellStyle name="Связанная ячейка 2 2 4" xfId="5209"/>
    <cellStyle name="Связанная ячейка 2 3" xfId="901"/>
    <cellStyle name="Связанная ячейка 2 3 2" xfId="10406"/>
    <cellStyle name="Связанная ячейка 2 3 3" xfId="5211"/>
    <cellStyle name="Связанная ячейка 2 4" xfId="902"/>
    <cellStyle name="Связанная ячейка 2 4 2" xfId="10407"/>
    <cellStyle name="Связанная ячейка 2 4 3" xfId="5212"/>
    <cellStyle name="Связанная ячейка 2 5" xfId="903"/>
    <cellStyle name="Связанная ячейка 2 5 2" xfId="10408"/>
    <cellStyle name="Связанная ячейка 2 5 3" xfId="5213"/>
    <cellStyle name="Связанная ячейка 2 6" xfId="904"/>
    <cellStyle name="Связанная ячейка 2 6 2" xfId="10409"/>
    <cellStyle name="Связанная ячейка 2 6 3" xfId="5214"/>
    <cellStyle name="Связанная ячейка 2 7" xfId="905"/>
    <cellStyle name="Связанная ячейка 2 7 2" xfId="10410"/>
    <cellStyle name="Связанная ячейка 2 7 3" xfId="5215"/>
    <cellStyle name="Связанная ячейка 2 8" xfId="906"/>
    <cellStyle name="Связанная ячейка 2 8 2" xfId="10411"/>
    <cellStyle name="Связанная ячейка 2 8 3" xfId="5216"/>
    <cellStyle name="Связанная ячейка 2 9" xfId="907"/>
    <cellStyle name="Связанная ячейка 2 9 2" xfId="10412"/>
    <cellStyle name="Связанная ячейка 2 9 3" xfId="5217"/>
    <cellStyle name="Связанная ячейка 2_46EE.2011(v1.0)" xfId="5218"/>
    <cellStyle name="Связанная ячейка 3" xfId="908"/>
    <cellStyle name="Связанная ячейка 3 10" xfId="909"/>
    <cellStyle name="Связанная ячейка 3 10 2" xfId="10413"/>
    <cellStyle name="Связанная ячейка 3 10 3" xfId="5220"/>
    <cellStyle name="Связанная ячейка 3 11" xfId="5221"/>
    <cellStyle name="Связанная ячейка 3 11 2" xfId="10415"/>
    <cellStyle name="Связанная ячейка 3 11 3" xfId="10414"/>
    <cellStyle name="Связанная ячейка 3 12" xfId="10416"/>
    <cellStyle name="Связанная ячейка 3 13" xfId="5219"/>
    <cellStyle name="Связанная ячейка 3 2" xfId="910"/>
    <cellStyle name="Связанная ячейка 3 2 2" xfId="10417"/>
    <cellStyle name="Связанная ячейка 3 2 3" xfId="10418"/>
    <cellStyle name="Связанная ячейка 3 2 4" xfId="5222"/>
    <cellStyle name="Связанная ячейка 3 3" xfId="911"/>
    <cellStyle name="Связанная ячейка 3 3 2" xfId="10419"/>
    <cellStyle name="Связанная ячейка 3 3 3" xfId="10420"/>
    <cellStyle name="Связанная ячейка 3 3 4" xfId="5223"/>
    <cellStyle name="Связанная ячейка 3 4" xfId="912"/>
    <cellStyle name="Связанная ячейка 3 4 2" xfId="10421"/>
    <cellStyle name="Связанная ячейка 3 4 3" xfId="5224"/>
    <cellStyle name="Связанная ячейка 3 5" xfId="913"/>
    <cellStyle name="Связанная ячейка 3 5 2" xfId="10422"/>
    <cellStyle name="Связанная ячейка 3 5 3" xfId="5225"/>
    <cellStyle name="Связанная ячейка 3 6" xfId="914"/>
    <cellStyle name="Связанная ячейка 3 6 2" xfId="10423"/>
    <cellStyle name="Связанная ячейка 3 6 3" xfId="5226"/>
    <cellStyle name="Связанная ячейка 3 7" xfId="915"/>
    <cellStyle name="Связанная ячейка 3 7 2" xfId="10424"/>
    <cellStyle name="Связанная ячейка 3 7 3" xfId="5227"/>
    <cellStyle name="Связанная ячейка 3 8" xfId="916"/>
    <cellStyle name="Связанная ячейка 3 8 2" xfId="10425"/>
    <cellStyle name="Связанная ячейка 3 8 3" xfId="5228"/>
    <cellStyle name="Связанная ячейка 3 9" xfId="917"/>
    <cellStyle name="Связанная ячейка 3 9 2" xfId="10426"/>
    <cellStyle name="Связанная ячейка 3 9 3" xfId="5229"/>
    <cellStyle name="Связанная ячейка 3_46EE.2011(v1.0)" xfId="5230"/>
    <cellStyle name="Связанная ячейка 4" xfId="5231"/>
    <cellStyle name="Связанная ячейка 4 2" xfId="5232"/>
    <cellStyle name="Связанная ячейка 4 2 2" xfId="10427"/>
    <cellStyle name="Связанная ячейка 4 3" xfId="6575"/>
    <cellStyle name="Связанная ячейка 4 3 2" xfId="10428"/>
    <cellStyle name="Связанная ячейка 4 4" xfId="10429"/>
    <cellStyle name="Связанная ячейка 4_46EE.2011(v1.0)" xfId="5233"/>
    <cellStyle name="Связанная ячейка 5" xfId="5234"/>
    <cellStyle name="Связанная ячейка 5 2" xfId="5235"/>
    <cellStyle name="Связанная ячейка 5 2 2" xfId="10430"/>
    <cellStyle name="Связанная ячейка 5 3" xfId="6576"/>
    <cellStyle name="Связанная ячейка 5 3 2" xfId="10431"/>
    <cellStyle name="Связанная ячейка 5 4" xfId="10432"/>
    <cellStyle name="Связанная ячейка 5_46EE.2011(v1.0)" xfId="5236"/>
    <cellStyle name="Связанная ячейка 6" xfId="5237"/>
    <cellStyle name="Связанная ячейка 6 2" xfId="5238"/>
    <cellStyle name="Связанная ячейка 6 2 2" xfId="5568"/>
    <cellStyle name="Связанная ячейка 6 3" xfId="5569"/>
    <cellStyle name="Связанная ячейка 6 3 2" xfId="10433"/>
    <cellStyle name="Связанная ячейка 6 4" xfId="10434"/>
    <cellStyle name="Связанная ячейка 6_46EE.2011(v1.0)" xfId="5239"/>
    <cellStyle name="Связанная ячейка 7" xfId="5240"/>
    <cellStyle name="Связанная ячейка 7 2" xfId="5241"/>
    <cellStyle name="Связанная ячейка 7 2 2" xfId="5570"/>
    <cellStyle name="Связанная ячейка 7 3" xfId="5571"/>
    <cellStyle name="Связанная ячейка 7 3 2" xfId="10435"/>
    <cellStyle name="Связанная ячейка 7 4" xfId="10436"/>
    <cellStyle name="Связанная ячейка 7_46EE.2011(v1.0)" xfId="5242"/>
    <cellStyle name="Связанная ячейка 8" xfId="5243"/>
    <cellStyle name="Связанная ячейка 8 2" xfId="5244"/>
    <cellStyle name="Связанная ячейка 8 2 2" xfId="5572"/>
    <cellStyle name="Связанная ячейка 8 3" xfId="5573"/>
    <cellStyle name="Связанная ячейка 8 3 2" xfId="10437"/>
    <cellStyle name="Связанная ячейка 8 4" xfId="10438"/>
    <cellStyle name="Связанная ячейка 8_46EE.2011(v1.0)" xfId="5245"/>
    <cellStyle name="Связанная ячейка 9" xfId="5246"/>
    <cellStyle name="Связанная ячейка 9 2" xfId="5247"/>
    <cellStyle name="Связанная ячейка 9 2 2" xfId="5574"/>
    <cellStyle name="Связанная ячейка 9 3" xfId="5575"/>
    <cellStyle name="Связанная ячейка 9 3 2" xfId="10439"/>
    <cellStyle name="Связанная ячейка 9 4" xfId="10440"/>
    <cellStyle name="Связанная ячейка 9_46EE.2011(v1.0)" xfId="5248"/>
    <cellStyle name="Стиль 1" xfId="5249"/>
    <cellStyle name="Стиль 1 10" xfId="6577"/>
    <cellStyle name="Стиль 1 10 2" xfId="10441"/>
    <cellStyle name="Стиль 1 11" xfId="10442"/>
    <cellStyle name="Стиль 1 11 2" xfId="10443"/>
    <cellStyle name="Стиль 1 12" xfId="10444"/>
    <cellStyle name="Стиль 1 2" xfId="5250"/>
    <cellStyle name="Стиль 1 2 2" xfId="5251"/>
    <cellStyle name="Стиль 1 2 2 2" xfId="5576"/>
    <cellStyle name="Стиль 1 2 2 3" xfId="10445"/>
    <cellStyle name="Стиль 1 2 3" xfId="5252"/>
    <cellStyle name="Стиль 1 2 3 2" xfId="5577"/>
    <cellStyle name="Стиль 1 2 4" xfId="5578"/>
    <cellStyle name="Стиль 1 2 4 2" xfId="10446"/>
    <cellStyle name="Стиль 1 2 4 3" xfId="10447"/>
    <cellStyle name="Стиль 1 2 4 4" xfId="10448"/>
    <cellStyle name="Стиль 1 2 4 5" xfId="6578"/>
    <cellStyle name="Стиль 1 2 5" xfId="5893"/>
    <cellStyle name="Стиль 1 2 5 2" xfId="10449"/>
    <cellStyle name="Стиль 1 2 6" xfId="10450"/>
    <cellStyle name="Стиль 1 2_46EP.2011(v2.0)" xfId="5253"/>
    <cellStyle name="Стиль 1 3" xfId="5254"/>
    <cellStyle name="Стиль 1 3 2" xfId="5579"/>
    <cellStyle name="Стиль 1 3 3" xfId="10451"/>
    <cellStyle name="Стиль 1 3 4" xfId="10452"/>
    <cellStyle name="Стиль 1 4" xfId="5580"/>
    <cellStyle name="Стиль 1 4 2" xfId="10453"/>
    <cellStyle name="Стиль 1 4 3" xfId="10454"/>
    <cellStyle name="Стиль 1 5" xfId="5581"/>
    <cellStyle name="Стиль 1 5 2" xfId="10455"/>
    <cellStyle name="Стиль 1 5 3" xfId="10456"/>
    <cellStyle name="Стиль 1 6" xfId="5582"/>
    <cellStyle name="Стиль 1 6 2" xfId="10457"/>
    <cellStyle name="Стиль 1 7" xfId="5583"/>
    <cellStyle name="Стиль 1 7 2" xfId="10458"/>
    <cellStyle name="Стиль 1 8" xfId="6579"/>
    <cellStyle name="Стиль 1 8 2" xfId="10459"/>
    <cellStyle name="Стиль 1 9" xfId="6580"/>
    <cellStyle name="Стиль 1 9 2" xfId="10460"/>
    <cellStyle name="Стиль 1_Книга2" xfId="10461"/>
    <cellStyle name="Стиль 2" xfId="6581"/>
    <cellStyle name="Стиль 2 2" xfId="10462"/>
    <cellStyle name="Субсчет" xfId="5255"/>
    <cellStyle name="Субсчет 2" xfId="5584"/>
    <cellStyle name="Счет" xfId="5256"/>
    <cellStyle name="Счет 2" xfId="5585"/>
    <cellStyle name="ТаблицаТекст" xfId="10463"/>
    <cellStyle name="ТЕКСТ" xfId="5257"/>
    <cellStyle name="ТЕКСТ 10" xfId="5586"/>
    <cellStyle name="ТЕКСТ 10 2" xfId="10464"/>
    <cellStyle name="Текст 10 3" xfId="10465"/>
    <cellStyle name="Текст 10 4" xfId="6583"/>
    <cellStyle name="Текст 11" xfId="5896"/>
    <cellStyle name="ТЕКСТ 11 2" xfId="10466"/>
    <cellStyle name="Текст 12" xfId="5945"/>
    <cellStyle name="ТЕКСТ 12 2" xfId="10467"/>
    <cellStyle name="Текст 13" xfId="5883"/>
    <cellStyle name="ТЕКСТ 13 2" xfId="10468"/>
    <cellStyle name="ТЕКСТ 14" xfId="10469"/>
    <cellStyle name="ТЕКСТ 15" xfId="10470"/>
    <cellStyle name="ТЕКСТ 16" xfId="10471"/>
    <cellStyle name="ТЕКСТ 17" xfId="10472"/>
    <cellStyle name="ТЕКСТ 18" xfId="10473"/>
    <cellStyle name="ТЕКСТ 19" xfId="10474"/>
    <cellStyle name="ТЕКСТ 2" xfId="5258"/>
    <cellStyle name="ТЕКСТ 2 2" xfId="5587"/>
    <cellStyle name="ТЕКСТ 2 3" xfId="10475"/>
    <cellStyle name="ТЕКСТ 20" xfId="10476"/>
    <cellStyle name="ТЕКСТ 21" xfId="10477"/>
    <cellStyle name="ТЕКСТ 22" xfId="10478"/>
    <cellStyle name="ТЕКСТ 23" xfId="10479"/>
    <cellStyle name="ТЕКСТ 24" xfId="10480"/>
    <cellStyle name="ТЕКСТ 25" xfId="10481"/>
    <cellStyle name="ТЕКСТ 26" xfId="10482"/>
    <cellStyle name="ТЕКСТ 27" xfId="10483"/>
    <cellStyle name="Текст 28" xfId="10484"/>
    <cellStyle name="Текст 28 2" xfId="11021"/>
    <cellStyle name="ТЕКСТ 29" xfId="11022"/>
    <cellStyle name="ТЕКСТ 3" xfId="5259"/>
    <cellStyle name="ТЕКСТ 3 2" xfId="5588"/>
    <cellStyle name="Текст 30" xfId="6582"/>
    <cellStyle name="ТЕКСТ 4" xfId="5260"/>
    <cellStyle name="ТЕКСТ 4 2" xfId="5589"/>
    <cellStyle name="ТЕКСТ 5" xfId="5261"/>
    <cellStyle name="ТЕКСТ 5 2" xfId="5590"/>
    <cellStyle name="ТЕКСТ 6" xfId="5262"/>
    <cellStyle name="ТЕКСТ 6 2" xfId="5591"/>
    <cellStyle name="ТЕКСТ 7" xfId="5263"/>
    <cellStyle name="ТЕКСТ 7 2" xfId="5592"/>
    <cellStyle name="ТЕКСТ 8" xfId="5264"/>
    <cellStyle name="ТЕКСТ 8 2" xfId="5593"/>
    <cellStyle name="ТЕКСТ 9" xfId="5265"/>
    <cellStyle name="ТЕКСТ 9 2" xfId="5594"/>
    <cellStyle name="Текст предупреждения" xfId="918"/>
    <cellStyle name="Текст предупреждения 10" xfId="5266"/>
    <cellStyle name="Текст предупреждения 10 2" xfId="5595"/>
    <cellStyle name="Текст предупреждения 10 2 2" xfId="10485"/>
    <cellStyle name="Текст предупреждения 10 3" xfId="10486"/>
    <cellStyle name="Текст предупреждения 10 4" xfId="10487"/>
    <cellStyle name="Текст предупреждения 11" xfId="10488"/>
    <cellStyle name="Текст предупреждения 11 2" xfId="10489"/>
    <cellStyle name="Текст предупреждения 11 3" xfId="10490"/>
    <cellStyle name="Текст предупреждения 11 4" xfId="10491"/>
    <cellStyle name="Текст предупреждения 12" xfId="10492"/>
    <cellStyle name="Текст предупреждения 12 2" xfId="10493"/>
    <cellStyle name="Текст предупреждения 12 3" xfId="10494"/>
    <cellStyle name="Текст предупреждения 13" xfId="10495"/>
    <cellStyle name="Текст предупреждения 13 2" xfId="10496"/>
    <cellStyle name="Текст предупреждения 13 3" xfId="10497"/>
    <cellStyle name="Текст предупреждения 14" xfId="10498"/>
    <cellStyle name="Текст предупреждения 14 2" xfId="10499"/>
    <cellStyle name="Текст предупреждения 14 3" xfId="10500"/>
    <cellStyle name="Текст предупреждения 15" xfId="10501"/>
    <cellStyle name="Текст предупреждения 15 2" xfId="10502"/>
    <cellStyle name="Текст предупреждения 15 3" xfId="10503"/>
    <cellStyle name="Текст предупреждения 16" xfId="10504"/>
    <cellStyle name="Текст предупреждения 16 2" xfId="10505"/>
    <cellStyle name="Текст предупреждения 16 3" xfId="10506"/>
    <cellStyle name="Текст предупреждения 17" xfId="10507"/>
    <cellStyle name="Текст предупреждения 18" xfId="10508"/>
    <cellStyle name="Текст предупреждения 2" xfId="919"/>
    <cellStyle name="Текст предупреждения 2 1" xfId="10509"/>
    <cellStyle name="Текст предупреждения 2 1 2" xfId="10510"/>
    <cellStyle name="Текст предупреждения 2 10" xfId="920"/>
    <cellStyle name="Текст предупреждения 2 10 2" xfId="5596"/>
    <cellStyle name="Текст предупреждения 2 10 3" xfId="5268"/>
    <cellStyle name="Текст предупреждения 2 11" xfId="5597"/>
    <cellStyle name="Текст предупреждения 2 12" xfId="10511"/>
    <cellStyle name="Текст предупреждения 2 13" xfId="5267"/>
    <cellStyle name="Текст предупреждения 2 2" xfId="921"/>
    <cellStyle name="Текст предупреждения 2 2 2" xfId="5270"/>
    <cellStyle name="Текст предупреждения 2 2 2 2" xfId="5598"/>
    <cellStyle name="Текст предупреждения 2 2 2 2 2" xfId="10512"/>
    <cellStyle name="Текст предупреждения 2 2 2 3" xfId="10513"/>
    <cellStyle name="Текст предупреждения 2 2 2 4" xfId="6584"/>
    <cellStyle name="Текст предупреждения 2 2 3" xfId="5599"/>
    <cellStyle name="Текст предупреждения 2 2 3 2" xfId="10514"/>
    <cellStyle name="Текст предупреждения 2 2 4" xfId="5269"/>
    <cellStyle name="Текст предупреждения 2 3" xfId="922"/>
    <cellStyle name="Текст предупреждения 2 3 2" xfId="5600"/>
    <cellStyle name="Текст предупреждения 2 3 3" xfId="5271"/>
    <cellStyle name="Текст предупреждения 2 4" xfId="923"/>
    <cellStyle name="Текст предупреждения 2 4 2" xfId="5601"/>
    <cellStyle name="Текст предупреждения 2 4 3" xfId="5272"/>
    <cellStyle name="Текст предупреждения 2 5" xfId="924"/>
    <cellStyle name="Текст предупреждения 2 5 2" xfId="5602"/>
    <cellStyle name="Текст предупреждения 2 5 3" xfId="5273"/>
    <cellStyle name="Текст предупреждения 2 6" xfId="925"/>
    <cellStyle name="Текст предупреждения 2 6 2" xfId="5603"/>
    <cellStyle name="Текст предупреждения 2 6 3" xfId="5274"/>
    <cellStyle name="Текст предупреждения 2 7" xfId="926"/>
    <cellStyle name="Текст предупреждения 2 7 2" xfId="5604"/>
    <cellStyle name="Текст предупреждения 2 7 3" xfId="5275"/>
    <cellStyle name="Текст предупреждения 2 8" xfId="927"/>
    <cellStyle name="Текст предупреждения 2 8 2" xfId="5605"/>
    <cellStyle name="Текст предупреждения 2 8 3" xfId="5276"/>
    <cellStyle name="Текст предупреждения 2 9" xfId="928"/>
    <cellStyle name="Текст предупреждения 2 9 2" xfId="5606"/>
    <cellStyle name="Текст предупреждения 2 9 3" xfId="5277"/>
    <cellStyle name="Текст предупреждения 2_МФ тепловой баланс 2015 дубль 4 31.03.2014" xfId="5278"/>
    <cellStyle name="Текст предупреждения 3" xfId="929"/>
    <cellStyle name="Текст предупреждения 3 10" xfId="930"/>
    <cellStyle name="Текст предупреждения 3 10 2" xfId="5607"/>
    <cellStyle name="Текст предупреждения 3 10 3" xfId="5280"/>
    <cellStyle name="Текст предупреждения 3 11" xfId="5281"/>
    <cellStyle name="Текст предупреждения 3 11 2" xfId="5608"/>
    <cellStyle name="Текст предупреждения 3 11 2 2" xfId="10516"/>
    <cellStyle name="Текст предупреждения 3 11 3" xfId="10515"/>
    <cellStyle name="Текст предупреждения 3 12" xfId="5609"/>
    <cellStyle name="Текст предупреждения 3 12 2" xfId="10517"/>
    <cellStyle name="Текст предупреждения 3 13" xfId="5279"/>
    <cellStyle name="Текст предупреждения 3 2" xfId="931"/>
    <cellStyle name="Текст предупреждения 3 2 2" xfId="5610"/>
    <cellStyle name="Текст предупреждения 3 2 3" xfId="10518"/>
    <cellStyle name="Текст предупреждения 3 2 4" xfId="5282"/>
    <cellStyle name="Текст предупреждения 3 3" xfId="932"/>
    <cellStyle name="Текст предупреждения 3 3 2" xfId="5611"/>
    <cellStyle name="Текст предупреждения 3 3 2 2" xfId="10519"/>
    <cellStyle name="Текст предупреждения 3 3 3" xfId="10520"/>
    <cellStyle name="Текст предупреждения 3 3 4" xfId="5283"/>
    <cellStyle name="Текст предупреждения 3 4" xfId="933"/>
    <cellStyle name="Текст предупреждения 3 4 2" xfId="5612"/>
    <cellStyle name="Текст предупреждения 3 4 3" xfId="5284"/>
    <cellStyle name="Текст предупреждения 3 5" xfId="934"/>
    <cellStyle name="Текст предупреждения 3 5 2" xfId="5613"/>
    <cellStyle name="Текст предупреждения 3 5 3" xfId="5285"/>
    <cellStyle name="Текст предупреждения 3 6" xfId="935"/>
    <cellStyle name="Текст предупреждения 3 6 2" xfId="5614"/>
    <cellStyle name="Текст предупреждения 3 6 3" xfId="5286"/>
    <cellStyle name="Текст предупреждения 3 7" xfId="936"/>
    <cellStyle name="Текст предупреждения 3 7 2" xfId="5615"/>
    <cellStyle name="Текст предупреждения 3 7 3" xfId="5287"/>
    <cellStyle name="Текст предупреждения 3 8" xfId="937"/>
    <cellStyle name="Текст предупреждения 3 8 2" xfId="5616"/>
    <cellStyle name="Текст предупреждения 3 8 3" xfId="5288"/>
    <cellStyle name="Текст предупреждения 3 9" xfId="938"/>
    <cellStyle name="Текст предупреждения 3 9 2" xfId="5617"/>
    <cellStyle name="Текст предупреждения 3 9 3" xfId="5289"/>
    <cellStyle name="Текст предупреждения 3_МФ тепловой баланс 2015 дубль 4 31.03.2014" xfId="5290"/>
    <cellStyle name="Текст предупреждения 4" xfId="5291"/>
    <cellStyle name="Текст предупреждения 4 2" xfId="5292"/>
    <cellStyle name="Текст предупреждения 4 2 2" xfId="5618"/>
    <cellStyle name="Текст предупреждения 4 3" xfId="5619"/>
    <cellStyle name="Текст предупреждения 4 3 2" xfId="10521"/>
    <cellStyle name="Текст предупреждения 4 4" xfId="10522"/>
    <cellStyle name="Текст предупреждения 4_МФ тепловой баланс 2015 дубль 4 31.03.2014" xfId="5293"/>
    <cellStyle name="Текст предупреждения 5" xfId="5294"/>
    <cellStyle name="Текст предупреждения 5 2" xfId="5295"/>
    <cellStyle name="Текст предупреждения 5 2 2" xfId="5620"/>
    <cellStyle name="Текст предупреждения 5 3" xfId="5621"/>
    <cellStyle name="Текст предупреждения 5 3 2" xfId="10523"/>
    <cellStyle name="Текст предупреждения 5 4" xfId="10524"/>
    <cellStyle name="Текст предупреждения 5_МФ тепловой баланс 2015 дубль 4 31.03.2014" xfId="5296"/>
    <cellStyle name="Текст предупреждения 6" xfId="5297"/>
    <cellStyle name="Текст предупреждения 6 2" xfId="5298"/>
    <cellStyle name="Текст предупреждения 6 2 2" xfId="5622"/>
    <cellStyle name="Текст предупреждения 6 3" xfId="5623"/>
    <cellStyle name="Текст предупреждения 6 3 2" xfId="10525"/>
    <cellStyle name="Текст предупреждения 6 4" xfId="10526"/>
    <cellStyle name="Текст предупреждения 6_МФ тепловой баланс 2015 дубль 4 31.03.2014" xfId="5299"/>
    <cellStyle name="Текст предупреждения 7" xfId="5300"/>
    <cellStyle name="Текст предупреждения 7 2" xfId="5301"/>
    <cellStyle name="Текст предупреждения 7 2 2" xfId="5624"/>
    <cellStyle name="Текст предупреждения 7 3" xfId="5625"/>
    <cellStyle name="Текст предупреждения 7 3 2" xfId="10527"/>
    <cellStyle name="Текст предупреждения 7 4" xfId="10528"/>
    <cellStyle name="Текст предупреждения 7_МФ тепловой баланс 2015 дубль 4 31.03.2014" xfId="5302"/>
    <cellStyle name="Текст предупреждения 8" xfId="5303"/>
    <cellStyle name="Текст предупреждения 8 2" xfId="5304"/>
    <cellStyle name="Текст предупреждения 8 2 2" xfId="5626"/>
    <cellStyle name="Текст предупреждения 8 3" xfId="5627"/>
    <cellStyle name="Текст предупреждения 8 3 2" xfId="10529"/>
    <cellStyle name="Текст предупреждения 8 4" xfId="10530"/>
    <cellStyle name="Текст предупреждения 9" xfId="5305"/>
    <cellStyle name="Текст предупреждения 9 2" xfId="5306"/>
    <cellStyle name="Текст предупреждения 9 2 2" xfId="5628"/>
    <cellStyle name="Текст предупреждения 9 3" xfId="5629"/>
    <cellStyle name="Текст предупреждения 9 3 2" xfId="10531"/>
    <cellStyle name="Текст предупреждения 9 4" xfId="10532"/>
    <cellStyle name="Текстовый" xfId="5307"/>
    <cellStyle name="Текстовый 10" xfId="5630"/>
    <cellStyle name="Текстовый 10 2" xfId="10533"/>
    <cellStyle name="Текстовый 11" xfId="6585"/>
    <cellStyle name="Текстовый 11 2" xfId="10534"/>
    <cellStyle name="Текстовый 12" xfId="6586"/>
    <cellStyle name="Текстовый 12 2" xfId="10535"/>
    <cellStyle name="Текстовый 13" xfId="6587"/>
    <cellStyle name="Текстовый 13 2" xfId="10536"/>
    <cellStyle name="Текстовый 14" xfId="6588"/>
    <cellStyle name="Текстовый 14 2" xfId="10537"/>
    <cellStyle name="Текстовый 15" xfId="6589"/>
    <cellStyle name="Текстовый 15 2" xfId="10538"/>
    <cellStyle name="Текстовый 16" xfId="6590"/>
    <cellStyle name="Текстовый 16 2" xfId="10539"/>
    <cellStyle name="Текстовый 17" xfId="10540"/>
    <cellStyle name="Текстовый 2" xfId="5308"/>
    <cellStyle name="Текстовый 2 2" xfId="5631"/>
    <cellStyle name="Текстовый 3" xfId="5309"/>
    <cellStyle name="Текстовый 3 2" xfId="5632"/>
    <cellStyle name="Текстовый 4" xfId="5310"/>
    <cellStyle name="Текстовый 4 2" xfId="5633"/>
    <cellStyle name="Текстовый 5" xfId="5311"/>
    <cellStyle name="Текстовый 5 2" xfId="5634"/>
    <cellStyle name="Текстовый 6" xfId="5312"/>
    <cellStyle name="Текстовый 6 2" xfId="5635"/>
    <cellStyle name="Текстовый 7" xfId="5313"/>
    <cellStyle name="Текстовый 7 2" xfId="5636"/>
    <cellStyle name="Текстовый 8" xfId="5314"/>
    <cellStyle name="Текстовый 8 2" xfId="5637"/>
    <cellStyle name="Текстовый 9" xfId="5315"/>
    <cellStyle name="Текстовый 9 2" xfId="5638"/>
    <cellStyle name="Текстовый_1" xfId="5316"/>
    <cellStyle name="Тысячи [0]_1 кв.95 и 96 года .в ц.соп." xfId="5317"/>
    <cellStyle name="Тысячи [а]" xfId="5318"/>
    <cellStyle name="Тысячи [а] 2" xfId="5639"/>
    <cellStyle name="Тысячи![0]_Цены 95г._Расчет ТП на февраль_Расчет ТП на февраль посл.._Расчет ТП на май" xfId="5319"/>
    <cellStyle name="Тысячи_1 кв.95 и 96 года .в ц.соп." xfId="5320"/>
    <cellStyle name="ФИКСИРОВАННЫЙ" xfId="5321"/>
    <cellStyle name="ФИКСИРОВАННЫЙ 10" xfId="5640"/>
    <cellStyle name="ФИКСИРОВАННЫЙ 2" xfId="5322"/>
    <cellStyle name="ФИКСИРОВАННЫЙ 2 2" xfId="5641"/>
    <cellStyle name="ФИКСИРОВАННЫЙ 3" xfId="5323"/>
    <cellStyle name="ФИКСИРОВАННЫЙ 3 2" xfId="5642"/>
    <cellStyle name="ФИКСИРОВАННЫЙ 4" xfId="5324"/>
    <cellStyle name="ФИКСИРОВАННЫЙ 4 2" xfId="5643"/>
    <cellStyle name="ФИКСИРОВАННЫЙ 5" xfId="5325"/>
    <cellStyle name="ФИКСИРОВАННЫЙ 5 2" xfId="5644"/>
    <cellStyle name="ФИКСИРОВАННЫЙ 6" xfId="5326"/>
    <cellStyle name="ФИКСИРОВАННЫЙ 6 2" xfId="5645"/>
    <cellStyle name="ФИКСИРОВАННЫЙ 7" xfId="5327"/>
    <cellStyle name="ФИКСИРОВАННЫЙ 7 2" xfId="5646"/>
    <cellStyle name="ФИКСИРОВАННЫЙ 8" xfId="5328"/>
    <cellStyle name="ФИКСИРОВАННЫЙ 8 2" xfId="5647"/>
    <cellStyle name="ФИКСИРОВАННЫЙ 9" xfId="5329"/>
    <cellStyle name="ФИКСИРОВАННЫЙ 9 2" xfId="5648"/>
    <cellStyle name="ФИКСИРОВАННЫЙ_1" xfId="5330"/>
    <cellStyle name="Финанс[US]" xfId="10541"/>
    <cellStyle name="Финанс[Кр]" xfId="10542"/>
    <cellStyle name="Финансовый" xfId="939" builtinId="3"/>
    <cellStyle name="Финансовый [0] 2" xfId="5331"/>
    <cellStyle name="Финансовый [0] 2 2" xfId="5649"/>
    <cellStyle name="Финансовый [0] 2 2 2" xfId="10543"/>
    <cellStyle name="Финансовый [0] 2 3" xfId="6591"/>
    <cellStyle name="Финансовый 10" xfId="5332"/>
    <cellStyle name="Финансовый 10 2" xfId="5333"/>
    <cellStyle name="Финансовый 10 2 2" xfId="5650"/>
    <cellStyle name="Финансовый 10 3" xfId="5651"/>
    <cellStyle name="Финансовый 10 4" xfId="11023"/>
    <cellStyle name="Финансовый 11" xfId="5334"/>
    <cellStyle name="Финансовый 11 2" xfId="5652"/>
    <cellStyle name="Финансовый 11 2 2" xfId="10545"/>
    <cellStyle name="Финансовый 11 2 3" xfId="10544"/>
    <cellStyle name="Финансовый 11 3" xfId="10546"/>
    <cellStyle name="Финансовый 11 3 2" xfId="10547"/>
    <cellStyle name="Финансовый 11 4" xfId="10548"/>
    <cellStyle name="Финансовый 12" xfId="5335"/>
    <cellStyle name="Финансовый 12 2" xfId="5653"/>
    <cellStyle name="Финансовый 12 2 2" xfId="10550"/>
    <cellStyle name="Финансовый 12 2 3" xfId="10549"/>
    <cellStyle name="Финансовый 12 3" xfId="10551"/>
    <cellStyle name="Финансовый 12 3 2" xfId="10552"/>
    <cellStyle name="Финансовый 12 4" xfId="10553"/>
    <cellStyle name="Финансовый 13" xfId="5336"/>
    <cellStyle name="Финансовый 13 2" xfId="5654"/>
    <cellStyle name="Финансовый 13 2 2" xfId="10555"/>
    <cellStyle name="Финансовый 13 2 3" xfId="10554"/>
    <cellStyle name="Финансовый 13 3" xfId="10556"/>
    <cellStyle name="Финансовый 13 3 2" xfId="10557"/>
    <cellStyle name="Финансовый 13 4" xfId="10558"/>
    <cellStyle name="Финансовый 14" xfId="5337"/>
    <cellStyle name="Финансовый 14 2" xfId="5655"/>
    <cellStyle name="Финансовый 14 2 2" xfId="10560"/>
    <cellStyle name="Финансовый 14 2 3" xfId="10559"/>
    <cellStyle name="Финансовый 14 3" xfId="10561"/>
    <cellStyle name="Финансовый 14 3 2" xfId="10562"/>
    <cellStyle name="Финансовый 14 4" xfId="10563"/>
    <cellStyle name="Финансовый 15" xfId="5338"/>
    <cellStyle name="Финансовый 15 2" xfId="5656"/>
    <cellStyle name="Финансовый 15 2 2" xfId="10564"/>
    <cellStyle name="Финансовый 15 3" xfId="10565"/>
    <cellStyle name="Финансовый 15 4" xfId="10566"/>
    <cellStyle name="Финансовый 16" xfId="5339"/>
    <cellStyle name="Финансовый 16 2" xfId="5657"/>
    <cellStyle name="Финансовый 16 3" xfId="10567"/>
    <cellStyle name="Финансовый 17" xfId="5340"/>
    <cellStyle name="Финансовый 17 2" xfId="5341"/>
    <cellStyle name="Финансовый 17 2 2" xfId="5658"/>
    <cellStyle name="Финансовый 17 3" xfId="5659"/>
    <cellStyle name="Финансовый 18" xfId="5500"/>
    <cellStyle name="Финансовый 18 2" xfId="6593"/>
    <cellStyle name="Финансовый 18 2 2" xfId="10568"/>
    <cellStyle name="Финансовый 18 3" xfId="10569"/>
    <cellStyle name="Финансовый 18 4" xfId="11024"/>
    <cellStyle name="Финансовый 18 5" xfId="6592"/>
    <cellStyle name="Финансовый 19" xfId="5471"/>
    <cellStyle name="Финансовый 19 2" xfId="10570"/>
    <cellStyle name="Финансовый 19 3" xfId="10571"/>
    <cellStyle name="Финансовый 19 4" xfId="6594"/>
    <cellStyle name="Финансовый 2" xfId="966"/>
    <cellStyle name="Финансовый 2 10" xfId="5342"/>
    <cellStyle name="Финансовый 2 10 2" xfId="10573"/>
    <cellStyle name="Финансовый 2 10 3" xfId="10572"/>
    <cellStyle name="Финансовый 2 11" xfId="10574"/>
    <cellStyle name="Финансовый 2 12" xfId="6595"/>
    <cellStyle name="Финансовый 2 2" xfId="5343"/>
    <cellStyle name="Финансовый 2 2 10" xfId="6596"/>
    <cellStyle name="Финансовый 2 2 2" xfId="5344"/>
    <cellStyle name="Финансовый 2 2 2 2" xfId="5345"/>
    <cellStyle name="Финансовый 2 2 2 2 2" xfId="5660"/>
    <cellStyle name="Финансовый 2 2 2 2 2 2" xfId="10576"/>
    <cellStyle name="Финансовый 2 2 2 2 3" xfId="10575"/>
    <cellStyle name="Финансовый 2 2 2 3" xfId="5661"/>
    <cellStyle name="Финансовый 2 2 2 4" xfId="10577"/>
    <cellStyle name="Финансовый 2 2 3" xfId="5346"/>
    <cellStyle name="Финансовый 2 2 3 2" xfId="5662"/>
    <cellStyle name="Финансовый 2 2 3 3" xfId="10578"/>
    <cellStyle name="Финансовый 2 2 4" xfId="5347"/>
    <cellStyle name="Финансовый 2 2 4 2" xfId="5663"/>
    <cellStyle name="Финансовый 2 2 4 2 2" xfId="10579"/>
    <cellStyle name="Финансовый 2 2 4 3" xfId="11025"/>
    <cellStyle name="Финансовый 2 2 4 4" xfId="6597"/>
    <cellStyle name="Финансовый 2 2 5" xfId="5664"/>
    <cellStyle name="Финансовый 2 2 5 2" xfId="10580"/>
    <cellStyle name="Финансовый 2 2 5 3" xfId="6598"/>
    <cellStyle name="Финансовый 2 2 6" xfId="6599"/>
    <cellStyle name="Финансовый 2 2 6 2" xfId="10581"/>
    <cellStyle name="Финансовый 2 2 7" xfId="10582"/>
    <cellStyle name="Финансовый 2 2 7 2" xfId="10583"/>
    <cellStyle name="Финансовый 2 2 8" xfId="10584"/>
    <cellStyle name="Финансовый 2 2 9" xfId="10585"/>
    <cellStyle name="Финансовый 2 2_INDEX.STATION.2012(v1.0)_" xfId="5348"/>
    <cellStyle name="Финансовый 2 3" xfId="5349"/>
    <cellStyle name="Финансовый 2 3 2" xfId="5350"/>
    <cellStyle name="Финансовый 2 3 2 2" xfId="5665"/>
    <cellStyle name="Финансовый 2 3 2 2 2" xfId="10586"/>
    <cellStyle name="Финансовый 2 3 2 3" xfId="10587"/>
    <cellStyle name="Финансовый 2 3 3" xfId="5666"/>
    <cellStyle name="Финансовый 2 3 3 2" xfId="10588"/>
    <cellStyle name="Финансовый 2 3 4" xfId="10589"/>
    <cellStyle name="Финансовый 2 3 5" xfId="6600"/>
    <cellStyle name="Финансовый 2 4" xfId="5351"/>
    <cellStyle name="Финансовый 2 4 2" xfId="5667"/>
    <cellStyle name="Финансовый 2 4 2 2" xfId="10590"/>
    <cellStyle name="Финансовый 2 4 3" xfId="10591"/>
    <cellStyle name="Финансовый 2 5" xfId="5352"/>
    <cellStyle name="Финансовый 2 5 2" xfId="5668"/>
    <cellStyle name="Финансовый 2 5 2 2" xfId="10592"/>
    <cellStyle name="Финансовый 2 5 3" xfId="10593"/>
    <cellStyle name="Финансовый 2 5 4" xfId="6601"/>
    <cellStyle name="Финансовый 2 6" xfId="5353"/>
    <cellStyle name="Финансовый 2 6 2" xfId="5669"/>
    <cellStyle name="Финансовый 2 6 2 2" xfId="10594"/>
    <cellStyle name="Финансовый 2 6 3" xfId="5937"/>
    <cellStyle name="Финансовый 2 6 3 2" xfId="10595"/>
    <cellStyle name="Финансовый 2 6 4" xfId="10596"/>
    <cellStyle name="Финансовый 2 6 5" xfId="6602"/>
    <cellStyle name="Финансовый 2 7" xfId="5354"/>
    <cellStyle name="Финансовый 2 7 2" xfId="10597"/>
    <cellStyle name="Финансовый 2 7 3" xfId="10598"/>
    <cellStyle name="Финансовый 2 7 4" xfId="6603"/>
    <cellStyle name="Финансовый 2 8" xfId="5355"/>
    <cellStyle name="Финансовый 2 8 2" xfId="5670"/>
    <cellStyle name="Финансовый 2 8 3" xfId="10600"/>
    <cellStyle name="Финансовый 2 8 4" xfId="10599"/>
    <cellStyle name="Финансовый 2 9" xfId="5356"/>
    <cellStyle name="Финансовый 2 9 2" xfId="10602"/>
    <cellStyle name="Финансовый 2 9 3" xfId="10603"/>
    <cellStyle name="Финансовый 2 9 4" xfId="10601"/>
    <cellStyle name="Финансовый 2_46EE.2011(v1.0)" xfId="5357"/>
    <cellStyle name="Финансовый 20" xfId="5494"/>
    <cellStyle name="Финансовый 20 2" xfId="10605"/>
    <cellStyle name="Финансовый 20 3" xfId="10604"/>
    <cellStyle name="Финансовый 21" xfId="5476"/>
    <cellStyle name="Финансовый 21 2" xfId="10606"/>
    <cellStyle name="Финансовый 22" xfId="10607"/>
    <cellStyle name="Финансовый 23" xfId="10608"/>
    <cellStyle name="Финансовый 24" xfId="10609"/>
    <cellStyle name="Финансовый 25" xfId="10610"/>
    <cellStyle name="Финансовый 26" xfId="10611"/>
    <cellStyle name="Финансовый 27" xfId="11026"/>
    <cellStyle name="Финансовый 28" xfId="5791"/>
    <cellStyle name="Финансовый 29" xfId="5782"/>
    <cellStyle name="Финансовый 3" xfId="5358"/>
    <cellStyle name="Финансовый 3 10" xfId="6604"/>
    <cellStyle name="Финансовый 3 2" xfId="5359"/>
    <cellStyle name="Финансовый 3 2 2" xfId="5360"/>
    <cellStyle name="Финансовый 3 2 2 2" xfId="5671"/>
    <cellStyle name="Финансовый 3 2 2 2 2" xfId="10612"/>
    <cellStyle name="Финансовый 3 2 2 3" xfId="10613"/>
    <cellStyle name="Финансовый 3 2 2 4" xfId="6606"/>
    <cellStyle name="Финансовый 3 2 3" xfId="5361"/>
    <cellStyle name="Финансовый 3 2 3 2" xfId="5672"/>
    <cellStyle name="Финансовый 3 2 4" xfId="5673"/>
    <cellStyle name="Финансовый 3 2 4 2" xfId="10614"/>
    <cellStyle name="Финансовый 3 2 4 3" xfId="6607"/>
    <cellStyle name="Финансовый 3 2 5" xfId="6608"/>
    <cellStyle name="Финансовый 3 2 6" xfId="10615"/>
    <cellStyle name="Финансовый 3 2 7" xfId="6605"/>
    <cellStyle name="Финансовый 3 2_UPDATE.MONITORING.OS.EE.2.02.TO.1.3.64" xfId="6609"/>
    <cellStyle name="Финансовый 3 3" xfId="5362"/>
    <cellStyle name="Финансовый 3 3 2" xfId="5674"/>
    <cellStyle name="Финансовый 3 3 2 2" xfId="10617"/>
    <cellStyle name="Финансовый 3 3 2 3" xfId="10616"/>
    <cellStyle name="Финансовый 3 3 3" xfId="10618"/>
    <cellStyle name="Финансовый 3 3 4" xfId="10619"/>
    <cellStyle name="Финансовый 3 3 5" xfId="10620"/>
    <cellStyle name="Финансовый 3 4" xfId="5363"/>
    <cellStyle name="Финансовый 3 4 2" xfId="5675"/>
    <cellStyle name="Финансовый 3 5" xfId="5364"/>
    <cellStyle name="Финансовый 3 5 2" xfId="5676"/>
    <cellStyle name="Финансовый 3 5 2 2" xfId="10621"/>
    <cellStyle name="Финансовый 3 5 3" xfId="6610"/>
    <cellStyle name="Финансовый 3 6" xfId="5365"/>
    <cellStyle name="Финансовый 3 6 2" xfId="5677"/>
    <cellStyle name="Финансовый 3 6 2 2" xfId="10622"/>
    <cellStyle name="Финансовый 3 6 3" xfId="5938"/>
    <cellStyle name="Финансовый 3 6 3 2" xfId="10623"/>
    <cellStyle name="Финансовый 3 7" xfId="5678"/>
    <cellStyle name="Финансовый 3 7 2" xfId="10624"/>
    <cellStyle name="Финансовый 3 7 3" xfId="10625"/>
    <cellStyle name="Финансовый 3 7 4" xfId="6611"/>
    <cellStyle name="Финансовый 3 8" xfId="5679"/>
    <cellStyle name="Финансовый 3 8 2" xfId="10626"/>
    <cellStyle name="Финансовый 3 9" xfId="5856"/>
    <cellStyle name="Финансовый 3_ARMRAZR" xfId="6612"/>
    <cellStyle name="Финансовый 30" xfId="962"/>
    <cellStyle name="Финансовый 31" xfId="11039"/>
    <cellStyle name="Финансовый 32" xfId="11747"/>
    <cellStyle name="Финансовый 33" xfId="11414"/>
    <cellStyle name="Финансовый 34" xfId="11506"/>
    <cellStyle name="Финансовый 35" xfId="11775"/>
    <cellStyle name="Финансовый 36" xfId="11114"/>
    <cellStyle name="Финансовый 37" xfId="11598"/>
    <cellStyle name="Финансовый 4" xfId="5366"/>
    <cellStyle name="Финансовый 4 2" xfId="5367"/>
    <cellStyle name="Финансовый 4 2 2" xfId="5368"/>
    <cellStyle name="Финансовый 4 2 2 2" xfId="5680"/>
    <cellStyle name="Финансовый 4 2 2 3" xfId="11027"/>
    <cellStyle name="Финансовый 4 2 3" xfId="5369"/>
    <cellStyle name="Финансовый 4 2 3 2" xfId="5681"/>
    <cellStyle name="Финансовый 4 2 4" xfId="5682"/>
    <cellStyle name="Финансовый 4 3" xfId="5683"/>
    <cellStyle name="Финансовый 4 3 2" xfId="5939"/>
    <cellStyle name="Финансовый 4 3 2 2" xfId="6615"/>
    <cellStyle name="Финансовый 4 3 3" xfId="10627"/>
    <cellStyle name="Финансовый 4 3 4" xfId="6614"/>
    <cellStyle name="Финансовый 4 4" xfId="5684"/>
    <cellStyle name="Финансовый 4 4 2" xfId="10628"/>
    <cellStyle name="Финансовый 4 4 3" xfId="6616"/>
    <cellStyle name="Финансовый 4 5" xfId="5857"/>
    <cellStyle name="Финансовый 4 5 2" xfId="10629"/>
    <cellStyle name="Финансовый 4 5 3" xfId="10630"/>
    <cellStyle name="Финансовый 4 5 4" xfId="6617"/>
    <cellStyle name="Финансовый 4 6" xfId="10631"/>
    <cellStyle name="Финансовый 4 7" xfId="10632"/>
    <cellStyle name="Финансовый 4 8" xfId="10633"/>
    <cellStyle name="Финансовый 4 9" xfId="6613"/>
    <cellStyle name="Финансовый 4_TEHSHEET" xfId="6618"/>
    <cellStyle name="Финансовый 5" xfId="967"/>
    <cellStyle name="Финансовый 5 2" xfId="5370"/>
    <cellStyle name="Финансовый 5 2 2" xfId="5685"/>
    <cellStyle name="Финансовый 5 2 2 2" xfId="10634"/>
    <cellStyle name="Финансовый 5 2 3" xfId="5940"/>
    <cellStyle name="Финансовый 5 2 3 2" xfId="10635"/>
    <cellStyle name="Финансовый 5 2 4" xfId="10636"/>
    <cellStyle name="Финансовый 5 3" xfId="5371"/>
    <cellStyle name="Финансовый 5 3 2" xfId="5686"/>
    <cellStyle name="Финансовый 5 3 2 2" xfId="10638"/>
    <cellStyle name="Финансовый 5 3 3" xfId="10637"/>
    <cellStyle name="Финансовый 5 4" xfId="968"/>
    <cellStyle name="Финансовый 5 4 2" xfId="5687"/>
    <cellStyle name="Финансовый 5 4 2 2" xfId="10639"/>
    <cellStyle name="Финансовый 5 5" xfId="5858"/>
    <cellStyle name="Финансовый 5 6" xfId="10640"/>
    <cellStyle name="Финансовый 5 6 2" xfId="11028"/>
    <cellStyle name="Финансовый 5 7" xfId="11029"/>
    <cellStyle name="Финансовый 6" xfId="5372"/>
    <cellStyle name="Финансовый 6 2" xfId="5688"/>
    <cellStyle name="Финансовый 6 2 2" xfId="5941"/>
    <cellStyle name="Финансовый 6 2 3" xfId="10641"/>
    <cellStyle name="Финансовый 6 2 4" xfId="6620"/>
    <cellStyle name="Финансовый 6 3" xfId="5689"/>
    <cellStyle name="Финансовый 6 3 2" xfId="10642"/>
    <cellStyle name="Финансовый 6 4" xfId="5859"/>
    <cellStyle name="Финансовый 6 4 2" xfId="11030"/>
    <cellStyle name="Финансовый 6 4 3" xfId="10643"/>
    <cellStyle name="Финансовый 6 5" xfId="6619"/>
    <cellStyle name="Финансовый 7" xfId="5373"/>
    <cellStyle name="Финансовый 7 2" xfId="5690"/>
    <cellStyle name="Финансовый 7 2 2" xfId="10645"/>
    <cellStyle name="Финансовый 7 2 3" xfId="10646"/>
    <cellStyle name="Финансовый 7 2 4" xfId="10647"/>
    <cellStyle name="Финансовый 7 2 5" xfId="10644"/>
    <cellStyle name="Финансовый 7 3" xfId="5691"/>
    <cellStyle name="Финансовый 7 3 2" xfId="10649"/>
    <cellStyle name="Финансовый 7 3 3" xfId="10648"/>
    <cellStyle name="Финансовый 7 4" xfId="10650"/>
    <cellStyle name="Финансовый 8" xfId="5374"/>
    <cellStyle name="Финансовый 8 2" xfId="5692"/>
    <cellStyle name="Финансовый 8 2 2" xfId="10652"/>
    <cellStyle name="Финансовый 8 2 3" xfId="10651"/>
    <cellStyle name="Финансовый 8 3" xfId="10653"/>
    <cellStyle name="Финансовый 8 4" xfId="10654"/>
    <cellStyle name="Финансовый 9" xfId="5375"/>
    <cellStyle name="Финансовый 9 2" xfId="5693"/>
    <cellStyle name="Финансовый 9 2 2" xfId="10656"/>
    <cellStyle name="Финансовый 9 2 3" xfId="10657"/>
    <cellStyle name="Финансовый 9 2 4" xfId="10655"/>
    <cellStyle name="Финансовый 9 3" xfId="10658"/>
    <cellStyle name="Финансовый 9 3 2" xfId="10659"/>
    <cellStyle name="Финансовый 9 4" xfId="10660"/>
    <cellStyle name="Финансовый0[0]_FU_bal" xfId="5376"/>
    <cellStyle name="Формула" xfId="5377"/>
    <cellStyle name="Формула 10" xfId="5378"/>
    <cellStyle name="Формула 10 2" xfId="5694"/>
    <cellStyle name="Формула 11" xfId="5379"/>
    <cellStyle name="Формула 11 2" xfId="5695"/>
    <cellStyle name="Формула 12" xfId="5380"/>
    <cellStyle name="Формула 12 2" xfId="5696"/>
    <cellStyle name="Формула 13" xfId="5381"/>
    <cellStyle name="Формула 13 2" xfId="5697"/>
    <cellStyle name="Формула 14" xfId="5382"/>
    <cellStyle name="Формула 14 2" xfId="5698"/>
    <cellStyle name="Формула 15" xfId="5383"/>
    <cellStyle name="Формула 15 2" xfId="5699"/>
    <cellStyle name="Формула 16" xfId="5384"/>
    <cellStyle name="Формула 16 2" xfId="5700"/>
    <cellStyle name="Формула 17" xfId="5385"/>
    <cellStyle name="Формула 17 2" xfId="5701"/>
    <cellStyle name="Формула 18" xfId="5386"/>
    <cellStyle name="Формула 18 2" xfId="5702"/>
    <cellStyle name="Формула 19" xfId="5703"/>
    <cellStyle name="Формула 19 2" xfId="10661"/>
    <cellStyle name="Формула 2" xfId="5387"/>
    <cellStyle name="Формула 2 2" xfId="5388"/>
    <cellStyle name="Формула 2 2 2" xfId="5704"/>
    <cellStyle name="Формула 2 2 3" xfId="10662"/>
    <cellStyle name="Формула 2 3" xfId="5705"/>
    <cellStyle name="Формула 2 3 2" xfId="10663"/>
    <cellStyle name="Формула 2 3 3" xfId="6621"/>
    <cellStyle name="Формула 2 4" xfId="5919"/>
    <cellStyle name="Формула 20" xfId="10664"/>
    <cellStyle name="Формула 3" xfId="5389"/>
    <cellStyle name="Формула 3 2" xfId="5706"/>
    <cellStyle name="Формула 3 3" xfId="10665"/>
    <cellStyle name="Формула 3 4" xfId="10666"/>
    <cellStyle name="Формула 4" xfId="5390"/>
    <cellStyle name="Формула 4 2" xfId="5707"/>
    <cellStyle name="Формула 5" xfId="5391"/>
    <cellStyle name="Формула 5 2" xfId="5708"/>
    <cellStyle name="Формула 6" xfId="5392"/>
    <cellStyle name="Формула 6 2" xfId="5709"/>
    <cellStyle name="Формула 7" xfId="5393"/>
    <cellStyle name="Формула 7 2" xfId="5710"/>
    <cellStyle name="Формула 8" xfId="5394"/>
    <cellStyle name="Формула 8 2" xfId="5711"/>
    <cellStyle name="Формула 9" xfId="5395"/>
    <cellStyle name="Формула 9 2" xfId="5712"/>
    <cellStyle name="Формула_A РТ 2009 Рязаньэнерго" xfId="5396"/>
    <cellStyle name="ФормулаВБ" xfId="5397"/>
    <cellStyle name="ФормулаВБ 2" xfId="5398"/>
    <cellStyle name="ФормулаВБ 2 2" xfId="5713"/>
    <cellStyle name="ФормулаВБ 2 2 2" xfId="10667"/>
    <cellStyle name="ФормулаВБ 2 3" xfId="6622"/>
    <cellStyle name="ФормулаВБ 3" xfId="5714"/>
    <cellStyle name="ФормулаВБ 4" xfId="5861"/>
    <cellStyle name="ФормулаНаКонтроль" xfId="5399"/>
    <cellStyle name="ФормулаНаКонтроль 2" xfId="5400"/>
    <cellStyle name="ФормулаНаКонтроль 2 2" xfId="5715"/>
    <cellStyle name="ФормулаНаКонтроль 2 2 2" xfId="10668"/>
    <cellStyle name="ФормулаНаКонтроль 2 3" xfId="6623"/>
    <cellStyle name="ФормулаНаКонтроль 3" xfId="5716"/>
    <cellStyle name="ФормулаНаКонтроль 4" xfId="5862"/>
    <cellStyle name="Хороший" xfId="940"/>
    <cellStyle name="Хороший 10" xfId="5401"/>
    <cellStyle name="Хороший 10 2" xfId="5717"/>
    <cellStyle name="Хороший 10 2 2" xfId="10669"/>
    <cellStyle name="Хороший 10 3" xfId="10670"/>
    <cellStyle name="Хороший 10 4" xfId="10671"/>
    <cellStyle name="Хороший 11" xfId="10672"/>
    <cellStyle name="Хороший 11 2" xfId="10673"/>
    <cellStyle name="Хороший 11 3" xfId="10674"/>
    <cellStyle name="Хороший 11 4" xfId="10675"/>
    <cellStyle name="Хороший 12" xfId="10676"/>
    <cellStyle name="Хороший 12 2" xfId="10677"/>
    <cellStyle name="Хороший 12 3" xfId="10678"/>
    <cellStyle name="Хороший 12 4" xfId="10679"/>
    <cellStyle name="Хороший 13" xfId="10680"/>
    <cellStyle name="Хороший 13 2" xfId="10681"/>
    <cellStyle name="Хороший 13 3" xfId="10682"/>
    <cellStyle name="Хороший 14" xfId="10683"/>
    <cellStyle name="Хороший 14 2" xfId="10684"/>
    <cellStyle name="Хороший 14 3" xfId="10685"/>
    <cellStyle name="Хороший 15" xfId="10686"/>
    <cellStyle name="Хороший 15 2" xfId="10687"/>
    <cellStyle name="Хороший 15 3" xfId="10688"/>
    <cellStyle name="Хороший 16" xfId="10689"/>
    <cellStyle name="Хороший 16 2" xfId="10690"/>
    <cellStyle name="Хороший 16 3" xfId="10691"/>
    <cellStyle name="Хороший 17" xfId="10692"/>
    <cellStyle name="Хороший 18" xfId="10693"/>
    <cellStyle name="Хороший 2" xfId="941"/>
    <cellStyle name="Хороший 2 1" xfId="10694"/>
    <cellStyle name="Хороший 2 1 2" xfId="10695"/>
    <cellStyle name="Хороший 2 10" xfId="942"/>
    <cellStyle name="Хороший 2 10 2" xfId="5718"/>
    <cellStyle name="Хороший 2 10 3" xfId="5403"/>
    <cellStyle name="Хороший 2 11" xfId="5719"/>
    <cellStyle name="Хороший 2 12" xfId="10696"/>
    <cellStyle name="Хороший 2 13" xfId="5402"/>
    <cellStyle name="Хороший 2 2" xfId="943"/>
    <cellStyle name="Хороший 2 2 2" xfId="5405"/>
    <cellStyle name="Хороший 2 2 2 2" xfId="5720"/>
    <cellStyle name="Хороший 2 2 2 2 2" xfId="10697"/>
    <cellStyle name="Хороший 2 2 2 3" xfId="10698"/>
    <cellStyle name="Хороший 2 2 2 4" xfId="6624"/>
    <cellStyle name="Хороший 2 2 3" xfId="5721"/>
    <cellStyle name="Хороший 2 2 3 2" xfId="10699"/>
    <cellStyle name="Хороший 2 2 4" xfId="5404"/>
    <cellStyle name="Хороший 2 3" xfId="944"/>
    <cellStyle name="Хороший 2 3 2" xfId="5722"/>
    <cellStyle name="Хороший 2 3 2 2" xfId="10700"/>
    <cellStyle name="Хороший 2 3 3" xfId="10701"/>
    <cellStyle name="Хороший 2 3 4" xfId="5406"/>
    <cellStyle name="Хороший 2 4" xfId="945"/>
    <cellStyle name="Хороший 2 4 2" xfId="5723"/>
    <cellStyle name="Хороший 2 4 2 2" xfId="10702"/>
    <cellStyle name="Хороший 2 4 3" xfId="10703"/>
    <cellStyle name="Хороший 2 4 4" xfId="5407"/>
    <cellStyle name="Хороший 2 5" xfId="946"/>
    <cellStyle name="Хороший 2 5 2" xfId="5724"/>
    <cellStyle name="Хороший 2 5 3" xfId="5408"/>
    <cellStyle name="Хороший 2 6" xfId="947"/>
    <cellStyle name="Хороший 2 6 2" xfId="5725"/>
    <cellStyle name="Хороший 2 6 3" xfId="5409"/>
    <cellStyle name="Хороший 2 7" xfId="948"/>
    <cellStyle name="Хороший 2 7 2" xfId="5726"/>
    <cellStyle name="Хороший 2 7 3" xfId="5410"/>
    <cellStyle name="Хороший 2 8" xfId="949"/>
    <cellStyle name="Хороший 2 8 2" xfId="5727"/>
    <cellStyle name="Хороший 2 8 3" xfId="5411"/>
    <cellStyle name="Хороший 2 9" xfId="950"/>
    <cellStyle name="Хороший 2 9 2" xfId="5728"/>
    <cellStyle name="Хороший 2 9 3" xfId="5412"/>
    <cellStyle name="Хороший 2_МФ тепловой баланс 2015 дубль 4 31.03.2014" xfId="5413"/>
    <cellStyle name="Хороший 3" xfId="951"/>
    <cellStyle name="Хороший 3 10" xfId="952"/>
    <cellStyle name="Хороший 3 10 2" xfId="5729"/>
    <cellStyle name="Хороший 3 10 3" xfId="5415"/>
    <cellStyle name="Хороший 3 11" xfId="5416"/>
    <cellStyle name="Хороший 3 11 2" xfId="5730"/>
    <cellStyle name="Хороший 3 11 2 2" xfId="10705"/>
    <cellStyle name="Хороший 3 11 3" xfId="10704"/>
    <cellStyle name="Хороший 3 12" xfId="5731"/>
    <cellStyle name="Хороший 3 12 2" xfId="10706"/>
    <cellStyle name="Хороший 3 13" xfId="5414"/>
    <cellStyle name="Хороший 3 2" xfId="953"/>
    <cellStyle name="Хороший 3 2 2" xfId="5732"/>
    <cellStyle name="Хороший 3 2 3" xfId="10707"/>
    <cellStyle name="Хороший 3 2 4" xfId="5417"/>
    <cellStyle name="Хороший 3 3" xfId="954"/>
    <cellStyle name="Хороший 3 3 2" xfId="5733"/>
    <cellStyle name="Хороший 3 3 2 2" xfId="10709"/>
    <cellStyle name="Хороший 3 3 2 3" xfId="10708"/>
    <cellStyle name="Хороший 3 3 3" xfId="10710"/>
    <cellStyle name="Хороший 3 3 4" xfId="5418"/>
    <cellStyle name="Хороший 3 4" xfId="955"/>
    <cellStyle name="Хороший 3 4 2" xfId="5734"/>
    <cellStyle name="Хороший 3 4 3" xfId="5419"/>
    <cellStyle name="Хороший 3 5" xfId="956"/>
    <cellStyle name="Хороший 3 5 2" xfId="5735"/>
    <cellStyle name="Хороший 3 5 3" xfId="5420"/>
    <cellStyle name="Хороший 3 6" xfId="957"/>
    <cellStyle name="Хороший 3 6 2" xfId="5736"/>
    <cellStyle name="Хороший 3 6 3" xfId="5421"/>
    <cellStyle name="Хороший 3 7" xfId="958"/>
    <cellStyle name="Хороший 3 7 2" xfId="5737"/>
    <cellStyle name="Хороший 3 7 3" xfId="5422"/>
    <cellStyle name="Хороший 3 8" xfId="959"/>
    <cellStyle name="Хороший 3 8 2" xfId="5738"/>
    <cellStyle name="Хороший 3 8 3" xfId="5423"/>
    <cellStyle name="Хороший 3 9" xfId="960"/>
    <cellStyle name="Хороший 3 9 2" xfId="5739"/>
    <cellStyle name="Хороший 3 9 3" xfId="5424"/>
    <cellStyle name="Хороший 3_МФ тепловой баланс 2015 дубль 4 31.03.2014" xfId="5425"/>
    <cellStyle name="Хороший 4" xfId="5426"/>
    <cellStyle name="Хороший 4 2" xfId="5427"/>
    <cellStyle name="Хороший 4 2 2" xfId="5740"/>
    <cellStyle name="Хороший 4 3" xfId="5741"/>
    <cellStyle name="Хороший 4 3 2" xfId="10711"/>
    <cellStyle name="Хороший 4 3 3" xfId="10712"/>
    <cellStyle name="Хороший 4 4" xfId="10713"/>
    <cellStyle name="Хороший 4_МФ тепловой баланс 2015 дубль 4 31.03.2014" xfId="5428"/>
    <cellStyle name="Хороший 5" xfId="5429"/>
    <cellStyle name="Хороший 5 2" xfId="5430"/>
    <cellStyle name="Хороший 5 2 2" xfId="5742"/>
    <cellStyle name="Хороший 5 2 2 2" xfId="10714"/>
    <cellStyle name="Хороший 5 2 3" xfId="10715"/>
    <cellStyle name="Хороший 5 2 4" xfId="6625"/>
    <cellStyle name="Хороший 5 3" xfId="5743"/>
    <cellStyle name="Хороший 5 3 2" xfId="10716"/>
    <cellStyle name="Хороший 5 3 3" xfId="10717"/>
    <cellStyle name="Хороший 5 3 4" xfId="6626"/>
    <cellStyle name="Хороший 5 4" xfId="10718"/>
    <cellStyle name="Хороший 5_МФ тепловой баланс 2015 дубль 4 31.03.2014" xfId="5431"/>
    <cellStyle name="Хороший 6" xfId="5432"/>
    <cellStyle name="Хороший 6 2" xfId="5433"/>
    <cellStyle name="Хороший 6 2 2" xfId="5744"/>
    <cellStyle name="Хороший 6 2 2 2" xfId="10719"/>
    <cellStyle name="Хороший 6 2 3" xfId="10720"/>
    <cellStyle name="Хороший 6 2 4" xfId="6628"/>
    <cellStyle name="Хороший 6 3" xfId="5745"/>
    <cellStyle name="Хороший 6 3 2" xfId="10721"/>
    <cellStyle name="Хороший 6 3 3" xfId="10722"/>
    <cellStyle name="Хороший 6 3 4" xfId="6629"/>
    <cellStyle name="Хороший 6 4" xfId="10723"/>
    <cellStyle name="Хороший 6 5" xfId="10724"/>
    <cellStyle name="Хороший 6 6" xfId="6627"/>
    <cellStyle name="Хороший 6_МФ тепловой баланс 2015 дубль 4 31.03.2014" xfId="5434"/>
    <cellStyle name="Хороший 7" xfId="5435"/>
    <cellStyle name="Хороший 7 2" xfId="5436"/>
    <cellStyle name="Хороший 7 2 2" xfId="5746"/>
    <cellStyle name="Хороший 7 2 2 2" xfId="10725"/>
    <cellStyle name="Хороший 7 2 3" xfId="10726"/>
    <cellStyle name="Хороший 7 2 4" xfId="6631"/>
    <cellStyle name="Хороший 7 3" xfId="5747"/>
    <cellStyle name="Хороший 7 3 2" xfId="10727"/>
    <cellStyle name="Хороший 7 3 3" xfId="10728"/>
    <cellStyle name="Хороший 7 3 4" xfId="6632"/>
    <cellStyle name="Хороший 7 4" xfId="10729"/>
    <cellStyle name="Хороший 7 5" xfId="10730"/>
    <cellStyle name="Хороший 7 6" xfId="6630"/>
    <cellStyle name="Хороший 7_МФ тепловой баланс 2015 дубль 4 31.03.2014" xfId="5437"/>
    <cellStyle name="Хороший 8" xfId="5438"/>
    <cellStyle name="Хороший 8 2" xfId="5439"/>
    <cellStyle name="Хороший 8 2 2" xfId="5748"/>
    <cellStyle name="Хороший 8 2 2 2" xfId="10731"/>
    <cellStyle name="Хороший 8 2 3" xfId="10732"/>
    <cellStyle name="Хороший 8 2 4" xfId="6634"/>
    <cellStyle name="Хороший 8 3" xfId="5749"/>
    <cellStyle name="Хороший 8 3 2" xfId="10734"/>
    <cellStyle name="Хороший 8 3 3" xfId="10733"/>
    <cellStyle name="Хороший 8 4" xfId="10735"/>
    <cellStyle name="Хороший 8 5" xfId="6633"/>
    <cellStyle name="Хороший 9" xfId="5440"/>
    <cellStyle name="Хороший 9 2" xfId="5441"/>
    <cellStyle name="Хороший 9 2 2" xfId="5750"/>
    <cellStyle name="Хороший 9 2 2 2" xfId="10736"/>
    <cellStyle name="Хороший 9 2 3" xfId="10737"/>
    <cellStyle name="Хороший 9 2 4" xfId="6636"/>
    <cellStyle name="Хороший 9 3" xfId="5751"/>
    <cellStyle name="Хороший 9 3 2" xfId="10739"/>
    <cellStyle name="Хороший 9 3 3" xfId="10738"/>
    <cellStyle name="Хороший 9 4" xfId="10740"/>
    <cellStyle name="Хороший 9 5" xfId="6635"/>
    <cellStyle name="Цена_продукта" xfId="5442"/>
    <cellStyle name="Ценовой" xfId="10741"/>
    <cellStyle name="Цифры по центру с десятыми" xfId="5443"/>
    <cellStyle name="Цифры по центру с десятыми 2" xfId="5752"/>
    <cellStyle name="Цифры по центру с десятыми 2 2" xfId="10742"/>
    <cellStyle name="Цифры по центру с десятыми 2 3" xfId="6638"/>
    <cellStyle name="Цифры по центру с десятыми 3" xfId="6639"/>
    <cellStyle name="Цифры по центру с десятыми 3 2" xfId="10743"/>
    <cellStyle name="Цифры по центру с десятыми 4" xfId="6640"/>
    <cellStyle name="Цифры по центру с десятыми 4 2" xfId="10744"/>
    <cellStyle name="Цифры по центру с десятыми 5" xfId="10745"/>
    <cellStyle name="Цифры по центру с десятыми 6" xfId="10746"/>
    <cellStyle name="Цифры по центру с десятыми 7" xfId="6637"/>
    <cellStyle name="число" xfId="5444"/>
    <cellStyle name="число 2" xfId="5753"/>
    <cellStyle name="число 2 2" xfId="10747"/>
    <cellStyle name="число 3" xfId="10748"/>
    <cellStyle name="число 4" xfId="6641"/>
    <cellStyle name="Џђћ–…ќ’ќ›‰" xfId="5445"/>
    <cellStyle name="Џђћ–…ќ’ќ›‰ 2" xfId="5754"/>
    <cellStyle name="Џђћ–…ќ’ќ›‰ 2 2" xfId="10749"/>
    <cellStyle name="Џђћ–…ќ’ќ›‰ 2 3" xfId="6643"/>
    <cellStyle name="Џђћ–…ќ’ќ›‰ 3" xfId="10750"/>
    <cellStyle name="Џђћ–…ќ’ќ›‰ 4" xfId="10751"/>
    <cellStyle name="Џђћ–…ќ’ќ›‰ 5" xfId="6642"/>
    <cellStyle name="Шапка" xfId="5446"/>
    <cellStyle name="Шапка 2" xfId="5755"/>
    <cellStyle name="Шапка 2 2" xfId="10752"/>
    <cellStyle name="Шапка 3" xfId="10753"/>
    <cellStyle name="Шапка 4" xfId="6644"/>
    <cellStyle name="Шапка таблицы" xfId="5447"/>
    <cellStyle name="Шапка таблицы 2" xfId="5756"/>
    <cellStyle name="Шапка таблицы 2 2" xfId="10754"/>
    <cellStyle name="Шапка таблицы 3" xfId="10755"/>
    <cellStyle name="Шапка таблицы 4" xfId="6645"/>
    <cellStyle name="Шапка_4DNS.UPDATE.EXAMPLE" xfId="5448"/>
    <cellStyle name="ШАУ" xfId="5449"/>
    <cellStyle name="ШАУ 2" xfId="5757"/>
    <cellStyle name="ШАУ 2 2" xfId="10756"/>
    <cellStyle name="ШАУ 3" xfId="10757"/>
    <cellStyle name="ШАУ 4" xfId="6646"/>
    <cellStyle name="ܘ_x0008_" xfId="5873"/>
    <cellStyle name="ܛ_x0008_" xfId="5874"/>
    <cellStyle name="標準_PL-CF sheet" xfId="5450"/>
    <cellStyle name="㐀കܒ_x0008_" xfId="5875"/>
    <cellStyle name="㼿" xfId="5451"/>
    <cellStyle name="㼿 2" xfId="5758"/>
    <cellStyle name="㼿 2 2" xfId="10758"/>
    <cellStyle name="㼿 3" xfId="10759"/>
    <cellStyle name="㼿 4" xfId="6647"/>
    <cellStyle name="䁺_x0001_" xfId="5452"/>
    <cellStyle name="䁺_x0001_ 2" xfId="57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S235"/>
  <sheetViews>
    <sheetView tabSelected="1" view="pageBreakPreview" zoomScale="50" zoomScaleNormal="70" zoomScaleSheetLayoutView="50" workbookViewId="0">
      <pane xSplit="4" ySplit="7" topLeftCell="L8" activePane="bottomRight" state="frozen"/>
      <selection pane="topRight" activeCell="E1" sqref="E1"/>
      <selection pane="bottomLeft" activeCell="A7" sqref="A7"/>
      <selection pane="bottomRight" activeCell="N4" sqref="N4:R4"/>
    </sheetView>
  </sheetViews>
  <sheetFormatPr defaultColWidth="9.140625" defaultRowHeight="12.75" customHeight="1" outlineLevelRow="1"/>
  <cols>
    <col min="1" max="1" width="24.28515625" style="23" customWidth="1"/>
    <col min="2" max="2" width="55.85546875" style="6" customWidth="1"/>
    <col min="3" max="3" width="57.7109375" style="6" customWidth="1"/>
    <col min="4" max="4" width="56.7109375" style="6" customWidth="1"/>
    <col min="5" max="9" width="30.28515625" customWidth="1"/>
    <col min="10" max="11" width="24.42578125" customWidth="1"/>
    <col min="12" max="13" width="23" customWidth="1"/>
    <col min="14" max="21" width="29.85546875" customWidth="1"/>
  </cols>
  <sheetData>
    <row r="1" spans="1:23" ht="53.25" customHeight="1">
      <c r="S1" s="71"/>
      <c r="T1" s="72" t="s">
        <v>421</v>
      </c>
      <c r="U1" s="73"/>
    </row>
    <row r="2" spans="1:23" s="2" customFormat="1" ht="165.75" customHeight="1">
      <c r="A2" s="89" t="s">
        <v>404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5"/>
      <c r="W2" s="5"/>
    </row>
    <row r="3" spans="1:23" s="2" customFormat="1" ht="22.5" customHeight="1">
      <c r="A3" s="22"/>
      <c r="B3" s="8"/>
      <c r="C3" s="8"/>
      <c r="D3" s="8"/>
    </row>
    <row r="4" spans="1:23" s="3" customFormat="1" ht="189.75" customHeight="1">
      <c r="A4" s="91" t="s">
        <v>0</v>
      </c>
      <c r="B4" s="91" t="s">
        <v>308</v>
      </c>
      <c r="C4" s="91" t="s">
        <v>273</v>
      </c>
      <c r="D4" s="91" t="s">
        <v>1</v>
      </c>
      <c r="E4" s="81" t="s">
        <v>418</v>
      </c>
      <c r="F4" s="81"/>
      <c r="G4" s="81"/>
      <c r="H4" s="81"/>
      <c r="I4" s="81"/>
      <c r="J4" s="81" t="s">
        <v>391</v>
      </c>
      <c r="K4" s="81"/>
      <c r="L4" s="81" t="s">
        <v>392</v>
      </c>
      <c r="M4" s="81"/>
      <c r="N4" s="82" t="s">
        <v>419</v>
      </c>
      <c r="O4" s="82"/>
      <c r="P4" s="82"/>
      <c r="Q4" s="82"/>
      <c r="R4" s="82"/>
      <c r="S4" s="81" t="s">
        <v>399</v>
      </c>
      <c r="T4" s="81" t="s">
        <v>398</v>
      </c>
      <c r="U4" s="82" t="s">
        <v>390</v>
      </c>
    </row>
    <row r="5" spans="1:23" s="3" customFormat="1" ht="41.25" customHeight="1">
      <c r="A5" s="92"/>
      <c r="B5" s="92"/>
      <c r="C5" s="92"/>
      <c r="D5" s="92"/>
      <c r="E5" s="20" t="s">
        <v>409</v>
      </c>
      <c r="F5" s="20" t="s">
        <v>410</v>
      </c>
      <c r="G5" s="20" t="s">
        <v>407</v>
      </c>
      <c r="H5" s="20" t="s">
        <v>408</v>
      </c>
      <c r="I5" s="20" t="s">
        <v>2</v>
      </c>
      <c r="J5" s="21" t="s">
        <v>305</v>
      </c>
      <c r="K5" s="21" t="s">
        <v>306</v>
      </c>
      <c r="L5" s="21" t="s">
        <v>305</v>
      </c>
      <c r="M5" s="21" t="s">
        <v>306</v>
      </c>
      <c r="N5" s="20" t="s">
        <v>409</v>
      </c>
      <c r="O5" s="20" t="s">
        <v>410</v>
      </c>
      <c r="P5" s="20" t="s">
        <v>407</v>
      </c>
      <c r="Q5" s="20" t="s">
        <v>408</v>
      </c>
      <c r="R5" s="21" t="s">
        <v>307</v>
      </c>
      <c r="S5" s="81"/>
      <c r="T5" s="81"/>
      <c r="U5" s="82"/>
    </row>
    <row r="6" spans="1:23" s="3" customFormat="1" ht="15">
      <c r="A6" s="9"/>
      <c r="B6" s="4"/>
      <c r="C6" s="4"/>
      <c r="D6" s="4"/>
      <c r="E6" s="9"/>
      <c r="F6" s="9"/>
      <c r="G6" s="9"/>
      <c r="H6" s="9"/>
      <c r="I6" s="9"/>
      <c r="J6" s="9"/>
      <c r="K6" s="9"/>
      <c r="L6" s="9"/>
      <c r="M6" s="9"/>
      <c r="N6" s="7"/>
      <c r="O6" s="7"/>
      <c r="P6" s="7"/>
      <c r="Q6" s="7"/>
      <c r="R6" s="7"/>
      <c r="S6" s="7"/>
      <c r="T6" s="7"/>
      <c r="U6" s="7"/>
    </row>
    <row r="7" spans="1:23" s="3" customFormat="1" ht="42.75" customHeight="1">
      <c r="A7" s="78" t="s">
        <v>393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</row>
    <row r="8" spans="1:23" s="1" customFormat="1" ht="48.75" customHeight="1">
      <c r="A8" s="24" t="s">
        <v>5</v>
      </c>
      <c r="B8" s="25" t="s">
        <v>6</v>
      </c>
      <c r="C8" s="25" t="s">
        <v>3</v>
      </c>
      <c r="D8" s="25" t="s">
        <v>7</v>
      </c>
      <c r="E8" s="26">
        <v>249.40899999999999</v>
      </c>
      <c r="F8" s="26">
        <v>117.31800000000001</v>
      </c>
      <c r="G8" s="26">
        <v>50.42</v>
      </c>
      <c r="H8" s="26">
        <v>228.59</v>
      </c>
      <c r="I8" s="26">
        <f>E8+F8+G8+H8</f>
        <v>645.73699999999997</v>
      </c>
      <c r="J8" s="27">
        <v>2122.42</v>
      </c>
      <c r="K8" s="27">
        <v>2347.2600000000002</v>
      </c>
      <c r="L8" s="27">
        <v>1350</v>
      </c>
      <c r="M8" s="27">
        <v>1375</v>
      </c>
      <c r="N8" s="28">
        <f t="shared" ref="N8:N28" si="0">(J8-L8)*E8</f>
        <v>192648.49978000001</v>
      </c>
      <c r="O8" s="28">
        <f t="shared" ref="O8:O27" si="1">(J8-L8)*F8</f>
        <v>90618.769560000015</v>
      </c>
      <c r="P8" s="28">
        <f t="shared" ref="P8:P27" si="2">(K8-M8)*G8</f>
        <v>49021.349200000011</v>
      </c>
      <c r="Q8" s="28">
        <f>(K8-M8)*H8</f>
        <v>222248.91340000005</v>
      </c>
      <c r="R8" s="28">
        <f t="shared" ref="R8:R28" si="3">N8+O8+P8+Q8</f>
        <v>554537.53194000002</v>
      </c>
      <c r="S8" s="29"/>
      <c r="T8" s="29"/>
      <c r="U8" s="29"/>
    </row>
    <row r="9" spans="1:23" s="2" customFormat="1" ht="48.75" customHeight="1">
      <c r="A9" s="24" t="s">
        <v>8</v>
      </c>
      <c r="B9" s="25" t="s">
        <v>9</v>
      </c>
      <c r="C9" s="25" t="s">
        <v>3</v>
      </c>
      <c r="D9" s="25" t="s">
        <v>10</v>
      </c>
      <c r="E9" s="26">
        <v>947.90999999999985</v>
      </c>
      <c r="F9" s="26">
        <v>386.98099999999999</v>
      </c>
      <c r="G9" s="26">
        <v>127.6</v>
      </c>
      <c r="H9" s="26">
        <v>685.3</v>
      </c>
      <c r="I9" s="26">
        <f t="shared" ref="I9:I72" si="4">E9+F9+G9+H9</f>
        <v>2147.7909999999997</v>
      </c>
      <c r="J9" s="27">
        <v>6872.74</v>
      </c>
      <c r="K9" s="27">
        <v>6872.74</v>
      </c>
      <c r="L9" s="27">
        <v>2098</v>
      </c>
      <c r="M9" s="27">
        <v>2123</v>
      </c>
      <c r="N9" s="28">
        <f t="shared" si="0"/>
        <v>4526023.7933999989</v>
      </c>
      <c r="O9" s="28">
        <f t="shared" si="1"/>
        <v>1847733.6599399999</v>
      </c>
      <c r="P9" s="28">
        <f t="shared" si="2"/>
        <v>606066.82399999991</v>
      </c>
      <c r="Q9" s="28">
        <f t="shared" ref="Q9:Q72" si="5">(K9-M9)*H9</f>
        <v>3254996.8219999997</v>
      </c>
      <c r="R9" s="28">
        <f t="shared" si="3"/>
        <v>10234821.099339999</v>
      </c>
      <c r="S9" s="30"/>
      <c r="T9" s="30"/>
      <c r="U9" s="30"/>
    </row>
    <row r="10" spans="1:23" s="2" customFormat="1" ht="48.75" customHeight="1">
      <c r="A10" s="24" t="s">
        <v>11</v>
      </c>
      <c r="B10" s="25" t="s">
        <v>12</v>
      </c>
      <c r="C10" s="25" t="s">
        <v>3</v>
      </c>
      <c r="D10" s="25" t="s">
        <v>10</v>
      </c>
      <c r="E10" s="26">
        <v>6501.8340000000007</v>
      </c>
      <c r="F10" s="26">
        <v>2498.5050000000001</v>
      </c>
      <c r="G10" s="26">
        <v>778.02</v>
      </c>
      <c r="H10" s="26">
        <v>4985.1000000000004</v>
      </c>
      <c r="I10" s="26">
        <f t="shared" si="4"/>
        <v>14763.459000000001</v>
      </c>
      <c r="J10" s="27">
        <v>3931.71</v>
      </c>
      <c r="K10" s="27">
        <v>4052.71</v>
      </c>
      <c r="L10" s="27">
        <v>2123</v>
      </c>
      <c r="M10" s="27">
        <v>2123</v>
      </c>
      <c r="N10" s="28">
        <f t="shared" si="0"/>
        <v>11759932.174140001</v>
      </c>
      <c r="O10" s="28">
        <f t="shared" si="1"/>
        <v>4519070.9785500001</v>
      </c>
      <c r="P10" s="28">
        <f t="shared" si="2"/>
        <v>1501352.9742000001</v>
      </c>
      <c r="Q10" s="28">
        <f t="shared" si="5"/>
        <v>9619797.3210000005</v>
      </c>
      <c r="R10" s="28">
        <f t="shared" si="3"/>
        <v>27400153.447889999</v>
      </c>
      <c r="S10" s="30"/>
      <c r="T10" s="30"/>
      <c r="U10" s="30"/>
    </row>
    <row r="11" spans="1:23" s="2" customFormat="1" ht="48.75" customHeight="1">
      <c r="A11" s="24" t="s">
        <v>13</v>
      </c>
      <c r="B11" s="25" t="s">
        <v>14</v>
      </c>
      <c r="C11" s="25" t="s">
        <v>3</v>
      </c>
      <c r="D11" s="25" t="s">
        <v>15</v>
      </c>
      <c r="E11" s="26">
        <v>203.36100000000002</v>
      </c>
      <c r="F11" s="26">
        <v>98.4</v>
      </c>
      <c r="G11" s="26">
        <v>20.448</v>
      </c>
      <c r="H11" s="26">
        <v>184.03299999999999</v>
      </c>
      <c r="I11" s="26">
        <f t="shared" si="4"/>
        <v>506.24199999999996</v>
      </c>
      <c r="J11" s="27">
        <v>3484.34</v>
      </c>
      <c r="K11" s="27">
        <v>3577.22</v>
      </c>
      <c r="L11" s="27">
        <v>1148.33</v>
      </c>
      <c r="M11" s="27">
        <v>1190</v>
      </c>
      <c r="N11" s="28">
        <f t="shared" si="0"/>
        <v>475053.32961000007</v>
      </c>
      <c r="O11" s="28">
        <f t="shared" si="1"/>
        <v>229863.38400000005</v>
      </c>
      <c r="P11" s="28">
        <f t="shared" si="2"/>
        <v>48813.874559999997</v>
      </c>
      <c r="Q11" s="28">
        <f t="shared" si="5"/>
        <v>439327.25825999992</v>
      </c>
      <c r="R11" s="28">
        <f t="shared" si="3"/>
        <v>1193057.8464299999</v>
      </c>
      <c r="S11" s="30"/>
      <c r="T11" s="30"/>
      <c r="U11" s="30"/>
    </row>
    <row r="12" spans="1:23" s="2" customFormat="1" ht="48.75" customHeight="1">
      <c r="A12" s="24" t="s">
        <v>13</v>
      </c>
      <c r="B12" s="25" t="s">
        <v>14</v>
      </c>
      <c r="C12" s="25" t="s">
        <v>3</v>
      </c>
      <c r="D12" s="25" t="s">
        <v>16</v>
      </c>
      <c r="E12" s="26">
        <v>103.452</v>
      </c>
      <c r="F12" s="26">
        <v>55.744999999999997</v>
      </c>
      <c r="G12" s="26">
        <v>12.35</v>
      </c>
      <c r="H12" s="26">
        <v>71.849000000000004</v>
      </c>
      <c r="I12" s="26">
        <f t="shared" si="4"/>
        <v>243.39600000000002</v>
      </c>
      <c r="J12" s="27">
        <v>3484.34</v>
      </c>
      <c r="K12" s="27">
        <v>3577.22</v>
      </c>
      <c r="L12" s="27">
        <v>1562.5</v>
      </c>
      <c r="M12" s="27">
        <v>1600</v>
      </c>
      <c r="N12" s="28">
        <f t="shared" si="0"/>
        <v>198818.19168000002</v>
      </c>
      <c r="O12" s="28">
        <f t="shared" si="1"/>
        <v>107132.97080000001</v>
      </c>
      <c r="P12" s="28">
        <f t="shared" si="2"/>
        <v>24418.666999999998</v>
      </c>
      <c r="Q12" s="28">
        <f t="shared" si="5"/>
        <v>142061.27977999998</v>
      </c>
      <c r="R12" s="28">
        <f t="shared" si="3"/>
        <v>472431.10926000006</v>
      </c>
      <c r="S12" s="30"/>
      <c r="T12" s="30"/>
      <c r="U12" s="30"/>
    </row>
    <row r="13" spans="1:23" s="2" customFormat="1" ht="48.75" customHeight="1">
      <c r="A13" s="24" t="s">
        <v>13</v>
      </c>
      <c r="B13" s="25" t="s">
        <v>14</v>
      </c>
      <c r="C13" s="25" t="s">
        <v>3</v>
      </c>
      <c r="D13" s="25" t="s">
        <v>17</v>
      </c>
      <c r="E13" s="26">
        <v>189.297</v>
      </c>
      <c r="F13" s="26">
        <v>92.015999999999991</v>
      </c>
      <c r="G13" s="26">
        <v>20.257000000000001</v>
      </c>
      <c r="H13" s="26">
        <v>182.315</v>
      </c>
      <c r="I13" s="26">
        <f t="shared" si="4"/>
        <v>483.88499999999999</v>
      </c>
      <c r="J13" s="27">
        <v>3484.34</v>
      </c>
      <c r="K13" s="27">
        <v>3577.22</v>
      </c>
      <c r="L13" s="27">
        <v>1166.67</v>
      </c>
      <c r="M13" s="27">
        <v>1190</v>
      </c>
      <c r="N13" s="28">
        <f t="shared" si="0"/>
        <v>438727.97798999998</v>
      </c>
      <c r="O13" s="28">
        <f t="shared" si="1"/>
        <v>213262.72271999999</v>
      </c>
      <c r="P13" s="28">
        <f t="shared" si="2"/>
        <v>48357.915540000002</v>
      </c>
      <c r="Q13" s="28">
        <f t="shared" si="5"/>
        <v>435226.01429999998</v>
      </c>
      <c r="R13" s="28">
        <f t="shared" si="3"/>
        <v>1135574.6305499999</v>
      </c>
      <c r="S13" s="30"/>
      <c r="T13" s="30"/>
      <c r="U13" s="30"/>
    </row>
    <row r="14" spans="1:23" s="2" customFormat="1" ht="48.75" customHeight="1">
      <c r="A14" s="24" t="s">
        <v>13</v>
      </c>
      <c r="B14" s="25" t="s">
        <v>14</v>
      </c>
      <c r="C14" s="25" t="s">
        <v>3</v>
      </c>
      <c r="D14" s="25" t="s">
        <v>18</v>
      </c>
      <c r="E14" s="26">
        <v>459.30500000000001</v>
      </c>
      <c r="F14" s="26">
        <v>205.584</v>
      </c>
      <c r="G14" s="26">
        <v>46.212000000000003</v>
      </c>
      <c r="H14" s="26">
        <v>415.916</v>
      </c>
      <c r="I14" s="26">
        <f t="shared" si="4"/>
        <v>1127.0170000000001</v>
      </c>
      <c r="J14" s="27">
        <v>3484.34</v>
      </c>
      <c r="K14" s="27">
        <v>3577.22</v>
      </c>
      <c r="L14" s="27">
        <v>1433.33</v>
      </c>
      <c r="M14" s="27">
        <v>1480</v>
      </c>
      <c r="N14" s="28">
        <f t="shared" si="0"/>
        <v>942039.14805000008</v>
      </c>
      <c r="O14" s="28">
        <f t="shared" si="1"/>
        <v>421654.83984000003</v>
      </c>
      <c r="P14" s="28">
        <f t="shared" si="2"/>
        <v>96916.730639999994</v>
      </c>
      <c r="Q14" s="28">
        <f t="shared" si="5"/>
        <v>872267.35351999989</v>
      </c>
      <c r="R14" s="28">
        <f t="shared" si="3"/>
        <v>2332878.0720499996</v>
      </c>
      <c r="S14" s="30"/>
      <c r="T14" s="30"/>
      <c r="U14" s="30"/>
    </row>
    <row r="15" spans="1:23" s="2" customFormat="1" ht="48.75" customHeight="1">
      <c r="A15" s="24" t="s">
        <v>13</v>
      </c>
      <c r="B15" s="25" t="s">
        <v>14</v>
      </c>
      <c r="C15" s="25" t="s">
        <v>3</v>
      </c>
      <c r="D15" s="25" t="s">
        <v>19</v>
      </c>
      <c r="E15" s="26">
        <v>826.95399999999995</v>
      </c>
      <c r="F15" s="26">
        <v>399.92200000000003</v>
      </c>
      <c r="G15" s="26">
        <v>94.92</v>
      </c>
      <c r="H15" s="26">
        <v>854.28300000000002</v>
      </c>
      <c r="I15" s="26">
        <f t="shared" si="4"/>
        <v>2176.0790000000002</v>
      </c>
      <c r="J15" s="27">
        <v>3484.34</v>
      </c>
      <c r="K15" s="27">
        <v>3577.22</v>
      </c>
      <c r="L15" s="27">
        <v>1485.83</v>
      </c>
      <c r="M15" s="27">
        <v>1530</v>
      </c>
      <c r="N15" s="28">
        <f t="shared" si="0"/>
        <v>1652675.8385400001</v>
      </c>
      <c r="O15" s="28">
        <f t="shared" si="1"/>
        <v>799248.11622000008</v>
      </c>
      <c r="P15" s="28">
        <f t="shared" si="2"/>
        <v>194322.12239999999</v>
      </c>
      <c r="Q15" s="28">
        <f t="shared" si="5"/>
        <v>1748905.2432599999</v>
      </c>
      <c r="R15" s="28">
        <f t="shared" si="3"/>
        <v>4395151.3204199998</v>
      </c>
      <c r="S15" s="30"/>
      <c r="T15" s="30"/>
      <c r="U15" s="30"/>
    </row>
    <row r="16" spans="1:23" s="2" customFormat="1" ht="48.75" customHeight="1">
      <c r="A16" s="24" t="s">
        <v>13</v>
      </c>
      <c r="B16" s="25" t="s">
        <v>14</v>
      </c>
      <c r="C16" s="25" t="s">
        <v>3</v>
      </c>
      <c r="D16" s="25" t="s">
        <v>20</v>
      </c>
      <c r="E16" s="26">
        <v>1725.069</v>
      </c>
      <c r="F16" s="26">
        <v>828.57600000000002</v>
      </c>
      <c r="G16" s="26">
        <v>170.483</v>
      </c>
      <c r="H16" s="26">
        <v>1534.35</v>
      </c>
      <c r="I16" s="26">
        <f t="shared" si="4"/>
        <v>4258.4780000000001</v>
      </c>
      <c r="J16" s="27">
        <v>3484.34</v>
      </c>
      <c r="K16" s="27">
        <v>3577.22</v>
      </c>
      <c r="L16" s="27">
        <v>1342.5</v>
      </c>
      <c r="M16" s="27">
        <v>1375</v>
      </c>
      <c r="N16" s="28">
        <f t="shared" si="0"/>
        <v>3694821.7869600002</v>
      </c>
      <c r="O16" s="28">
        <f t="shared" si="1"/>
        <v>1774677.2198400002</v>
      </c>
      <c r="P16" s="28">
        <f t="shared" si="2"/>
        <v>375441.07225999999</v>
      </c>
      <c r="Q16" s="28">
        <f t="shared" si="5"/>
        <v>3378976.2569999993</v>
      </c>
      <c r="R16" s="28">
        <f t="shared" si="3"/>
        <v>9223916.3360599987</v>
      </c>
      <c r="S16" s="30"/>
      <c r="T16" s="30"/>
      <c r="U16" s="30"/>
    </row>
    <row r="17" spans="1:21" s="2" customFormat="1" ht="48.75" customHeight="1">
      <c r="A17" s="24" t="s">
        <v>13</v>
      </c>
      <c r="B17" s="25" t="s">
        <v>14</v>
      </c>
      <c r="C17" s="25" t="s">
        <v>3</v>
      </c>
      <c r="D17" s="25" t="s">
        <v>21</v>
      </c>
      <c r="E17" s="26">
        <v>129.86700000000002</v>
      </c>
      <c r="F17" s="26">
        <v>58.721000000000004</v>
      </c>
      <c r="G17" s="26">
        <v>15.651</v>
      </c>
      <c r="H17" s="26">
        <v>140.86099999999999</v>
      </c>
      <c r="I17" s="26">
        <f t="shared" si="4"/>
        <v>345.1</v>
      </c>
      <c r="J17" s="27">
        <v>3484.34</v>
      </c>
      <c r="K17" s="27">
        <v>3577.22</v>
      </c>
      <c r="L17" s="27">
        <v>1666.67</v>
      </c>
      <c r="M17" s="27">
        <v>1666.67</v>
      </c>
      <c r="N17" s="28">
        <f t="shared" si="0"/>
        <v>236055.34989000004</v>
      </c>
      <c r="O17" s="28">
        <f t="shared" si="1"/>
        <v>106735.40007000002</v>
      </c>
      <c r="P17" s="28">
        <f t="shared" si="2"/>
        <v>29902.018049999995</v>
      </c>
      <c r="Q17" s="28">
        <f t="shared" si="5"/>
        <v>269121.98354999995</v>
      </c>
      <c r="R17" s="28">
        <f t="shared" si="3"/>
        <v>641814.75156</v>
      </c>
      <c r="S17" s="30"/>
      <c r="T17" s="30"/>
      <c r="U17" s="30"/>
    </row>
    <row r="18" spans="1:21" s="2" customFormat="1" ht="48.75" customHeight="1">
      <c r="A18" s="24" t="s">
        <v>13</v>
      </c>
      <c r="B18" s="25" t="s">
        <v>14</v>
      </c>
      <c r="C18" s="25" t="s">
        <v>3</v>
      </c>
      <c r="D18" s="25" t="s">
        <v>22</v>
      </c>
      <c r="E18" s="26">
        <v>68.391000000000005</v>
      </c>
      <c r="F18" s="26">
        <v>33.591999999999999</v>
      </c>
      <c r="G18" s="26">
        <v>7.8529999999999998</v>
      </c>
      <c r="H18" s="26">
        <v>70.677999999999997</v>
      </c>
      <c r="I18" s="26">
        <f t="shared" si="4"/>
        <v>180.51400000000001</v>
      </c>
      <c r="J18" s="27">
        <v>3484.34</v>
      </c>
      <c r="K18" s="27">
        <v>3577.22</v>
      </c>
      <c r="L18" s="27">
        <v>1263.33</v>
      </c>
      <c r="M18" s="27">
        <v>1300</v>
      </c>
      <c r="N18" s="28">
        <f t="shared" si="0"/>
        <v>151897.09491000001</v>
      </c>
      <c r="O18" s="28">
        <f t="shared" si="1"/>
        <v>74608.167920000007</v>
      </c>
      <c r="P18" s="28">
        <f t="shared" si="2"/>
        <v>17883.00866</v>
      </c>
      <c r="Q18" s="28">
        <f t="shared" si="5"/>
        <v>160949.35515999998</v>
      </c>
      <c r="R18" s="28">
        <f t="shared" si="3"/>
        <v>405337.62664999999</v>
      </c>
      <c r="S18" s="30"/>
      <c r="T18" s="30"/>
      <c r="U18" s="30"/>
    </row>
    <row r="19" spans="1:21" s="2" customFormat="1" ht="48.75" customHeight="1">
      <c r="A19" s="24" t="s">
        <v>13</v>
      </c>
      <c r="B19" s="25" t="s">
        <v>14</v>
      </c>
      <c r="C19" s="25" t="s">
        <v>3</v>
      </c>
      <c r="D19" s="25" t="s">
        <v>23</v>
      </c>
      <c r="E19" s="26">
        <v>281.49599999999998</v>
      </c>
      <c r="F19" s="26">
        <v>136.84399999999999</v>
      </c>
      <c r="G19" s="26">
        <v>31.931999999999999</v>
      </c>
      <c r="H19" s="26">
        <v>287.38499999999999</v>
      </c>
      <c r="I19" s="26">
        <f t="shared" si="4"/>
        <v>737.65699999999993</v>
      </c>
      <c r="J19" s="27">
        <v>3484.34</v>
      </c>
      <c r="K19" s="27">
        <v>3577.22</v>
      </c>
      <c r="L19" s="27">
        <v>1488.33</v>
      </c>
      <c r="M19" s="27">
        <v>1530</v>
      </c>
      <c r="N19" s="28">
        <f t="shared" si="0"/>
        <v>561868.83096000005</v>
      </c>
      <c r="O19" s="28">
        <f t="shared" si="1"/>
        <v>273141.99244</v>
      </c>
      <c r="P19" s="28">
        <f t="shared" si="2"/>
        <v>65371.82903999999</v>
      </c>
      <c r="Q19" s="28">
        <f t="shared" si="5"/>
        <v>588340.31969999988</v>
      </c>
      <c r="R19" s="28">
        <f t="shared" si="3"/>
        <v>1488722.97214</v>
      </c>
      <c r="S19" s="30"/>
      <c r="T19" s="30"/>
      <c r="U19" s="30"/>
    </row>
    <row r="20" spans="1:21" s="2" customFormat="1" ht="48.75" customHeight="1">
      <c r="A20" s="24" t="s">
        <v>13</v>
      </c>
      <c r="B20" s="25" t="s">
        <v>14</v>
      </c>
      <c r="C20" s="25" t="s">
        <v>3</v>
      </c>
      <c r="D20" s="25" t="s">
        <v>24</v>
      </c>
      <c r="E20" s="26">
        <v>679.57899999999995</v>
      </c>
      <c r="F20" s="26">
        <v>329.315</v>
      </c>
      <c r="G20" s="26">
        <v>76.364000000000004</v>
      </c>
      <c r="H20" s="26">
        <v>687.27800000000002</v>
      </c>
      <c r="I20" s="26">
        <f t="shared" si="4"/>
        <v>1772.5360000000001</v>
      </c>
      <c r="J20" s="27">
        <v>3484.34</v>
      </c>
      <c r="K20" s="27">
        <v>3577.22</v>
      </c>
      <c r="L20" s="27">
        <v>1333.33</v>
      </c>
      <c r="M20" s="27">
        <v>1375</v>
      </c>
      <c r="N20" s="28">
        <f t="shared" si="0"/>
        <v>1461781.2247900001</v>
      </c>
      <c r="O20" s="28">
        <f t="shared" si="1"/>
        <v>708359.8581500001</v>
      </c>
      <c r="P20" s="28">
        <f t="shared" si="2"/>
        <v>168170.32808000001</v>
      </c>
      <c r="Q20" s="28">
        <f t="shared" si="5"/>
        <v>1513537.3571599999</v>
      </c>
      <c r="R20" s="28">
        <f t="shared" si="3"/>
        <v>3851848.7681799997</v>
      </c>
      <c r="S20" s="30"/>
      <c r="T20" s="30"/>
      <c r="U20" s="30"/>
    </row>
    <row r="21" spans="1:21" s="2" customFormat="1" ht="48.75" customHeight="1">
      <c r="A21" s="24" t="s">
        <v>13</v>
      </c>
      <c r="B21" s="25" t="s">
        <v>14</v>
      </c>
      <c r="C21" s="25" t="s">
        <v>3</v>
      </c>
      <c r="D21" s="25" t="s">
        <v>25</v>
      </c>
      <c r="E21" s="26">
        <v>83.871000000000009</v>
      </c>
      <c r="F21" s="26">
        <v>40.582999999999998</v>
      </c>
      <c r="G21" s="26">
        <v>9.64</v>
      </c>
      <c r="H21" s="26">
        <v>86.78</v>
      </c>
      <c r="I21" s="26">
        <f t="shared" si="4"/>
        <v>220.874</v>
      </c>
      <c r="J21" s="27">
        <v>3133.03</v>
      </c>
      <c r="K21" s="27">
        <v>3465.17</v>
      </c>
      <c r="L21" s="27">
        <v>1441.67</v>
      </c>
      <c r="M21" s="27">
        <v>1485</v>
      </c>
      <c r="N21" s="28">
        <f t="shared" si="0"/>
        <v>141856.05456000002</v>
      </c>
      <c r="O21" s="28">
        <f t="shared" si="1"/>
        <v>68640.462880000006</v>
      </c>
      <c r="P21" s="28">
        <f t="shared" si="2"/>
        <v>19088.838800000001</v>
      </c>
      <c r="Q21" s="28">
        <f t="shared" si="5"/>
        <v>171839.1526</v>
      </c>
      <c r="R21" s="28">
        <f t="shared" si="3"/>
        <v>401424.50884000002</v>
      </c>
      <c r="S21" s="30"/>
      <c r="T21" s="30"/>
      <c r="U21" s="30"/>
    </row>
    <row r="22" spans="1:21" s="2" customFormat="1" ht="48.75" customHeight="1">
      <c r="A22" s="24" t="s">
        <v>13</v>
      </c>
      <c r="B22" s="25" t="s">
        <v>14</v>
      </c>
      <c r="C22" s="25" t="s">
        <v>3</v>
      </c>
      <c r="D22" s="25" t="s">
        <v>26</v>
      </c>
      <c r="E22" s="26">
        <v>785.79299999999989</v>
      </c>
      <c r="F22" s="26">
        <v>380.435</v>
      </c>
      <c r="G22" s="26">
        <v>93.831000000000003</v>
      </c>
      <c r="H22" s="26">
        <v>844.48199999999997</v>
      </c>
      <c r="I22" s="26">
        <f t="shared" si="4"/>
        <v>2104.5409999999997</v>
      </c>
      <c r="J22" s="27">
        <v>3484.34</v>
      </c>
      <c r="K22" s="27">
        <v>3577.22</v>
      </c>
      <c r="L22" s="27">
        <v>1441.67</v>
      </c>
      <c r="M22" s="27">
        <v>1485</v>
      </c>
      <c r="N22" s="28">
        <f t="shared" si="0"/>
        <v>1605115.7873099998</v>
      </c>
      <c r="O22" s="28">
        <f t="shared" si="1"/>
        <v>777103.16145000001</v>
      </c>
      <c r="P22" s="28">
        <f t="shared" si="2"/>
        <v>196315.09482</v>
      </c>
      <c r="Q22" s="28">
        <f t="shared" si="5"/>
        <v>1766842.1300399997</v>
      </c>
      <c r="R22" s="28">
        <f t="shared" si="3"/>
        <v>4345376.1736200005</v>
      </c>
      <c r="S22" s="30"/>
      <c r="T22" s="30"/>
      <c r="U22" s="30"/>
    </row>
    <row r="23" spans="1:21" s="2" customFormat="1" ht="58.5" customHeight="1">
      <c r="A23" s="24" t="s">
        <v>27</v>
      </c>
      <c r="B23" s="25" t="s">
        <v>28</v>
      </c>
      <c r="C23" s="25" t="s">
        <v>3</v>
      </c>
      <c r="D23" s="25" t="s">
        <v>30</v>
      </c>
      <c r="E23" s="26">
        <v>447.03</v>
      </c>
      <c r="F23" s="26">
        <v>223.56</v>
      </c>
      <c r="G23" s="26">
        <v>53.1</v>
      </c>
      <c r="H23" s="26">
        <v>390</v>
      </c>
      <c r="I23" s="26">
        <f t="shared" si="4"/>
        <v>1113.69</v>
      </c>
      <c r="J23" s="27">
        <v>2236.63</v>
      </c>
      <c r="K23" s="27">
        <v>2236.63</v>
      </c>
      <c r="L23" s="27">
        <v>1663.57</v>
      </c>
      <c r="M23" s="27">
        <v>1710</v>
      </c>
      <c r="N23" s="28">
        <f t="shared" si="0"/>
        <v>256175.01180000007</v>
      </c>
      <c r="O23" s="28">
        <f t="shared" si="1"/>
        <v>128113.29360000003</v>
      </c>
      <c r="P23" s="28">
        <f t="shared" si="2"/>
        <v>27964.053000000007</v>
      </c>
      <c r="Q23" s="28">
        <f t="shared" si="5"/>
        <v>205385.70000000004</v>
      </c>
      <c r="R23" s="28">
        <f t="shared" si="3"/>
        <v>617638.0584000001</v>
      </c>
      <c r="S23" s="30"/>
      <c r="T23" s="30"/>
      <c r="U23" s="30"/>
    </row>
    <row r="24" spans="1:21" s="2" customFormat="1" ht="48.75" customHeight="1">
      <c r="A24" s="24" t="s">
        <v>31</v>
      </c>
      <c r="B24" s="25" t="s">
        <v>32</v>
      </c>
      <c r="C24" s="25" t="s">
        <v>3</v>
      </c>
      <c r="D24" s="25" t="s">
        <v>33</v>
      </c>
      <c r="E24" s="26">
        <v>408.93200000000002</v>
      </c>
      <c r="F24" s="26">
        <v>202.404</v>
      </c>
      <c r="G24" s="26">
        <v>39.72</v>
      </c>
      <c r="H24" s="26">
        <v>471.4</v>
      </c>
      <c r="I24" s="26">
        <f t="shared" si="4"/>
        <v>1122.4560000000001</v>
      </c>
      <c r="J24" s="27">
        <v>2694.95</v>
      </c>
      <c r="K24" s="27">
        <v>2694.95</v>
      </c>
      <c r="L24" s="27">
        <v>1285</v>
      </c>
      <c r="M24" s="27">
        <v>1330</v>
      </c>
      <c r="N24" s="28">
        <f t="shared" si="0"/>
        <v>576573.67339999997</v>
      </c>
      <c r="O24" s="28">
        <f t="shared" si="1"/>
        <v>285379.51979999995</v>
      </c>
      <c r="P24" s="28">
        <f t="shared" si="2"/>
        <v>54215.813999999991</v>
      </c>
      <c r="Q24" s="28">
        <f t="shared" si="5"/>
        <v>643437.42999999993</v>
      </c>
      <c r="R24" s="28">
        <f t="shared" si="3"/>
        <v>1559606.4371999998</v>
      </c>
      <c r="S24" s="30"/>
      <c r="T24" s="30"/>
      <c r="U24" s="30"/>
    </row>
    <row r="25" spans="1:21" s="2" customFormat="1" ht="48.75" customHeight="1">
      <c r="A25" s="24" t="s">
        <v>34</v>
      </c>
      <c r="B25" s="25" t="s">
        <v>35</v>
      </c>
      <c r="C25" s="25" t="s">
        <v>3</v>
      </c>
      <c r="D25" s="25" t="s">
        <v>29</v>
      </c>
      <c r="E25" s="26">
        <v>366.91200000000003</v>
      </c>
      <c r="F25" s="26">
        <v>132.703</v>
      </c>
      <c r="G25" s="26">
        <v>14.3</v>
      </c>
      <c r="H25" s="26">
        <v>319.43</v>
      </c>
      <c r="I25" s="26">
        <f t="shared" si="4"/>
        <v>833.34500000000003</v>
      </c>
      <c r="J25" s="27">
        <v>3114.28</v>
      </c>
      <c r="K25" s="27">
        <v>3114.28</v>
      </c>
      <c r="L25" s="27">
        <v>1663.57</v>
      </c>
      <c r="M25" s="27">
        <v>1710</v>
      </c>
      <c r="N25" s="28">
        <f t="shared" si="0"/>
        <v>532282.90752000012</v>
      </c>
      <c r="O25" s="28">
        <f t="shared" si="1"/>
        <v>192513.56913000005</v>
      </c>
      <c r="P25" s="28">
        <f t="shared" si="2"/>
        <v>20081.204000000005</v>
      </c>
      <c r="Q25" s="28">
        <f t="shared" si="5"/>
        <v>448569.16040000005</v>
      </c>
      <c r="R25" s="28">
        <f t="shared" si="3"/>
        <v>1193446.8410500004</v>
      </c>
      <c r="S25" s="30"/>
      <c r="T25" s="30"/>
      <c r="U25" s="30"/>
    </row>
    <row r="26" spans="1:21" s="2" customFormat="1" ht="48.75" customHeight="1">
      <c r="A26" s="24" t="s">
        <v>36</v>
      </c>
      <c r="B26" s="25" t="s">
        <v>37</v>
      </c>
      <c r="C26" s="25" t="s">
        <v>3</v>
      </c>
      <c r="D26" s="25" t="s">
        <v>29</v>
      </c>
      <c r="E26" s="26">
        <v>27945.523000000001</v>
      </c>
      <c r="F26" s="26">
        <v>11107.673999999999</v>
      </c>
      <c r="G26" s="26">
        <f>2444.35+16.67</f>
        <v>2461.02</v>
      </c>
      <c r="H26" s="26">
        <f>22236.52+26.66</f>
        <v>22263.18</v>
      </c>
      <c r="I26" s="26">
        <f t="shared" si="4"/>
        <v>63777.396999999997</v>
      </c>
      <c r="J26" s="27">
        <v>2901.19</v>
      </c>
      <c r="K26" s="27">
        <v>2901.19</v>
      </c>
      <c r="L26" s="27">
        <v>1409.81</v>
      </c>
      <c r="M26" s="27">
        <v>1450</v>
      </c>
      <c r="N26" s="28">
        <f t="shared" si="0"/>
        <v>41677394.091740005</v>
      </c>
      <c r="O26" s="28">
        <f t="shared" si="1"/>
        <v>16565762.850120001</v>
      </c>
      <c r="P26" s="28">
        <f t="shared" si="2"/>
        <v>3571407.6137999999</v>
      </c>
      <c r="Q26" s="28">
        <f t="shared" si="5"/>
        <v>32308104.1842</v>
      </c>
      <c r="R26" s="28">
        <f t="shared" si="3"/>
        <v>94122668.739859998</v>
      </c>
      <c r="S26" s="30"/>
      <c r="T26" s="30"/>
      <c r="U26" s="30"/>
    </row>
    <row r="27" spans="1:21" s="2" customFormat="1" ht="48.75" customHeight="1">
      <c r="A27" s="24" t="s">
        <v>36</v>
      </c>
      <c r="B27" s="25" t="s">
        <v>37</v>
      </c>
      <c r="C27" s="25" t="s">
        <v>3</v>
      </c>
      <c r="D27" s="25" t="s">
        <v>38</v>
      </c>
      <c r="E27" s="26">
        <v>2629.8820000000001</v>
      </c>
      <c r="F27" s="26">
        <v>667.851</v>
      </c>
      <c r="G27" s="26">
        <v>151.34</v>
      </c>
      <c r="H27" s="26">
        <v>1967.37</v>
      </c>
      <c r="I27" s="26">
        <f t="shared" si="4"/>
        <v>5416.4430000000002</v>
      </c>
      <c r="J27" s="27">
        <v>2593.8000000000002</v>
      </c>
      <c r="K27" s="27">
        <v>2593.8000000000002</v>
      </c>
      <c r="L27" s="27">
        <v>1500</v>
      </c>
      <c r="M27" s="27">
        <v>1530</v>
      </c>
      <c r="N27" s="28">
        <f t="shared" si="0"/>
        <v>2876564.9316000007</v>
      </c>
      <c r="O27" s="28">
        <f t="shared" si="1"/>
        <v>730495.42380000011</v>
      </c>
      <c r="P27" s="28">
        <f t="shared" si="2"/>
        <v>160995.49200000003</v>
      </c>
      <c r="Q27" s="28">
        <f t="shared" si="5"/>
        <v>2092888.2060000002</v>
      </c>
      <c r="R27" s="28">
        <f t="shared" si="3"/>
        <v>5860944.0534000006</v>
      </c>
      <c r="S27" s="30"/>
      <c r="T27" s="30"/>
      <c r="U27" s="30"/>
    </row>
    <row r="28" spans="1:21" s="2" customFormat="1" ht="78">
      <c r="A28" s="24">
        <v>2907001458</v>
      </c>
      <c r="B28" s="25" t="s">
        <v>401</v>
      </c>
      <c r="C28" s="25" t="s">
        <v>364</v>
      </c>
      <c r="D28" s="25" t="s">
        <v>365</v>
      </c>
      <c r="E28" s="26">
        <v>0</v>
      </c>
      <c r="F28" s="26">
        <v>0</v>
      </c>
      <c r="G28" s="26">
        <f>10.8059509953176+24.3664424207075+24.3664424207075*1.02635</f>
        <v>60.180891594518243</v>
      </c>
      <c r="H28" s="26">
        <v>28.027830829934093</v>
      </c>
      <c r="I28" s="26">
        <f t="shared" si="4"/>
        <v>88.208722424452333</v>
      </c>
      <c r="J28" s="27">
        <f>3660.79*0+3656.22</f>
        <v>3656.22</v>
      </c>
      <c r="K28" s="27">
        <f>4256.65319047963*0+3656.22</f>
        <v>3656.22</v>
      </c>
      <c r="L28" s="27">
        <v>1730</v>
      </c>
      <c r="M28" s="27">
        <f>1799.2*0+1782</f>
        <v>1782</v>
      </c>
      <c r="N28" s="28">
        <f t="shared" si="0"/>
        <v>0</v>
      </c>
      <c r="O28" s="28">
        <f>(J28-L28)*F28</f>
        <v>0</v>
      </c>
      <c r="P28" s="28">
        <f>(K28-M28)*10.8059509953176+(24.3664424207075+24.3664424207075*1.02635)*(J28-L28)</f>
        <v>115359.7275554364</v>
      </c>
      <c r="Q28" s="28">
        <f t="shared" si="5"/>
        <v>52530.321098079068</v>
      </c>
      <c r="R28" s="28">
        <f t="shared" si="3"/>
        <v>167890.04865351546</v>
      </c>
      <c r="S28" s="30"/>
      <c r="T28" s="30"/>
      <c r="U28" s="30"/>
    </row>
    <row r="29" spans="1:21" s="2" customFormat="1" ht="14.25" customHeight="1">
      <c r="A29" s="24"/>
      <c r="B29" s="25"/>
      <c r="C29" s="25"/>
      <c r="D29" s="25"/>
      <c r="E29" s="26"/>
      <c r="F29" s="26"/>
      <c r="G29" s="26"/>
      <c r="H29" s="26"/>
      <c r="I29" s="26"/>
      <c r="J29" s="27"/>
      <c r="K29" s="27"/>
      <c r="L29" s="27"/>
      <c r="M29" s="27"/>
      <c r="N29" s="28"/>
      <c r="O29" s="28"/>
      <c r="P29" s="28"/>
      <c r="Q29" s="28">
        <f t="shared" si="5"/>
        <v>0</v>
      </c>
      <c r="R29" s="28"/>
      <c r="S29" s="30"/>
      <c r="T29" s="30"/>
      <c r="U29" s="30"/>
    </row>
    <row r="30" spans="1:21" s="2" customFormat="1" ht="47.25" customHeight="1">
      <c r="A30" s="24" t="s">
        <v>40</v>
      </c>
      <c r="B30" s="25" t="s">
        <v>41</v>
      </c>
      <c r="C30" s="25" t="s">
        <v>39</v>
      </c>
      <c r="D30" s="25" t="s">
        <v>42</v>
      </c>
      <c r="E30" s="26">
        <v>410.84400000000005</v>
      </c>
      <c r="F30" s="26">
        <v>273.89600000000002</v>
      </c>
      <c r="G30" s="26">
        <v>97.06</v>
      </c>
      <c r="H30" s="26">
        <v>350.62</v>
      </c>
      <c r="I30" s="26">
        <f t="shared" si="4"/>
        <v>1132.42</v>
      </c>
      <c r="J30" s="27">
        <v>4332.6000000000004</v>
      </c>
      <c r="K30" s="27">
        <v>4332.6000000000004</v>
      </c>
      <c r="L30" s="27">
        <v>1225</v>
      </c>
      <c r="M30" s="27">
        <v>1270</v>
      </c>
      <c r="N30" s="28">
        <f>(J30-L30)*E30</f>
        <v>1276738.8144000003</v>
      </c>
      <c r="O30" s="28">
        <f t="shared" ref="O30:P34" si="6">(J30-L30)*F30</f>
        <v>851159.20960000018</v>
      </c>
      <c r="P30" s="28">
        <f t="shared" si="6"/>
        <v>297255.95600000006</v>
      </c>
      <c r="Q30" s="28">
        <f t="shared" si="5"/>
        <v>1073808.8120000002</v>
      </c>
      <c r="R30" s="28">
        <f>N30+O30+P30+Q30</f>
        <v>3498962.7920000004</v>
      </c>
      <c r="S30" s="30"/>
      <c r="T30" s="30"/>
      <c r="U30" s="30"/>
    </row>
    <row r="31" spans="1:21" s="2" customFormat="1" ht="47.25" customHeight="1">
      <c r="A31" s="24" t="s">
        <v>43</v>
      </c>
      <c r="B31" s="25" t="s">
        <v>44</v>
      </c>
      <c r="C31" s="25" t="s">
        <v>39</v>
      </c>
      <c r="D31" s="25" t="s">
        <v>45</v>
      </c>
      <c r="E31" s="26">
        <v>1572.2560000000001</v>
      </c>
      <c r="F31" s="26">
        <v>1016.3579999999999</v>
      </c>
      <c r="G31" s="26">
        <v>495.67</v>
      </c>
      <c r="H31" s="26">
        <v>1525.7</v>
      </c>
      <c r="I31" s="26">
        <f t="shared" si="4"/>
        <v>4609.9840000000004</v>
      </c>
      <c r="J31" s="27">
        <v>5228.05</v>
      </c>
      <c r="K31" s="27">
        <v>5584.22</v>
      </c>
      <c r="L31" s="27">
        <v>1470</v>
      </c>
      <c r="M31" s="27">
        <v>1524</v>
      </c>
      <c r="N31" s="28">
        <f>(J31-L31)*E31</f>
        <v>5908616.6608000007</v>
      </c>
      <c r="O31" s="28">
        <f t="shared" si="6"/>
        <v>3819524.1819000002</v>
      </c>
      <c r="P31" s="28">
        <f t="shared" si="6"/>
        <v>2012529.2474000002</v>
      </c>
      <c r="Q31" s="28">
        <f t="shared" si="5"/>
        <v>6194677.654000001</v>
      </c>
      <c r="R31" s="28">
        <f>N31+O31+P31+Q31</f>
        <v>17935347.744100004</v>
      </c>
      <c r="S31" s="30"/>
      <c r="T31" s="30"/>
      <c r="U31" s="30"/>
    </row>
    <row r="32" spans="1:21" s="2" customFormat="1" ht="47.25" customHeight="1">
      <c r="A32" s="24" t="s">
        <v>46</v>
      </c>
      <c r="B32" s="25" t="s">
        <v>47</v>
      </c>
      <c r="C32" s="25" t="s">
        <v>39</v>
      </c>
      <c r="D32" s="25" t="s">
        <v>48</v>
      </c>
      <c r="E32" s="26">
        <v>2592.692</v>
      </c>
      <c r="F32" s="26">
        <v>1019.2060000000001</v>
      </c>
      <c r="G32" s="26">
        <v>444.71499999999997</v>
      </c>
      <c r="H32" s="26">
        <v>2045.69</v>
      </c>
      <c r="I32" s="26">
        <f t="shared" si="4"/>
        <v>6102.3029999999999</v>
      </c>
      <c r="J32" s="27">
        <v>8654.2000000000007</v>
      </c>
      <c r="K32" s="27">
        <v>9634.61</v>
      </c>
      <c r="L32" s="27">
        <v>1983</v>
      </c>
      <c r="M32" s="27">
        <v>1998</v>
      </c>
      <c r="N32" s="28">
        <f>(J32-L32)*E32</f>
        <v>17296366.8704</v>
      </c>
      <c r="O32" s="28">
        <f t="shared" si="6"/>
        <v>6799327.0672000013</v>
      </c>
      <c r="P32" s="28">
        <f t="shared" si="6"/>
        <v>3396115.01615</v>
      </c>
      <c r="Q32" s="28">
        <f t="shared" si="5"/>
        <v>15622136.710900001</v>
      </c>
      <c r="R32" s="28">
        <f>N32+O32+P32+Q32</f>
        <v>43113945.664650008</v>
      </c>
      <c r="S32" s="30"/>
      <c r="T32" s="30"/>
      <c r="U32" s="30"/>
    </row>
    <row r="33" spans="1:21" s="2" customFormat="1" ht="47.25" customHeight="1">
      <c r="A33" s="24" t="s">
        <v>49</v>
      </c>
      <c r="B33" s="25" t="s">
        <v>50</v>
      </c>
      <c r="C33" s="25" t="s">
        <v>39</v>
      </c>
      <c r="D33" s="25" t="s">
        <v>51</v>
      </c>
      <c r="E33" s="26">
        <v>182.745</v>
      </c>
      <c r="F33" s="26">
        <v>112.66499999999999</v>
      </c>
      <c r="G33" s="26">
        <v>57.5</v>
      </c>
      <c r="H33" s="26">
        <v>164.27</v>
      </c>
      <c r="I33" s="26">
        <f t="shared" si="4"/>
        <v>517.17999999999995</v>
      </c>
      <c r="J33" s="27">
        <v>4119.18</v>
      </c>
      <c r="K33" s="27">
        <v>5359.95</v>
      </c>
      <c r="L33" s="27">
        <v>1366.67</v>
      </c>
      <c r="M33" s="27">
        <v>1410</v>
      </c>
      <c r="N33" s="28">
        <f>(J33-L33)*E33</f>
        <v>503007.43995000003</v>
      </c>
      <c r="O33" s="28">
        <f t="shared" si="6"/>
        <v>310111.53915000003</v>
      </c>
      <c r="P33" s="28">
        <f t="shared" si="6"/>
        <v>227122.125</v>
      </c>
      <c r="Q33" s="28">
        <f t="shared" si="5"/>
        <v>648858.28650000005</v>
      </c>
      <c r="R33" s="28">
        <f>N33+O33+P33+Q33</f>
        <v>1689099.3906</v>
      </c>
      <c r="S33" s="30"/>
      <c r="T33" s="30"/>
      <c r="U33" s="30"/>
    </row>
    <row r="34" spans="1:21" s="2" customFormat="1" ht="47.25" customHeight="1">
      <c r="A34" s="24" t="s">
        <v>52</v>
      </c>
      <c r="B34" s="25" t="s">
        <v>53</v>
      </c>
      <c r="C34" s="25" t="s">
        <v>39</v>
      </c>
      <c r="D34" s="25" t="s">
        <v>54</v>
      </c>
      <c r="E34" s="26">
        <v>163.59299999999999</v>
      </c>
      <c r="F34" s="26">
        <v>78.951999999999998</v>
      </c>
      <c r="G34" s="26">
        <v>38.171999999999997</v>
      </c>
      <c r="H34" s="26">
        <v>163.59299999999999</v>
      </c>
      <c r="I34" s="26">
        <f t="shared" si="4"/>
        <v>444.30999999999995</v>
      </c>
      <c r="J34" s="27">
        <v>6472.48</v>
      </c>
      <c r="K34" s="27">
        <v>6726.45</v>
      </c>
      <c r="L34" s="27">
        <v>1470</v>
      </c>
      <c r="M34" s="27">
        <v>1524</v>
      </c>
      <c r="N34" s="28">
        <f>(J34-L34)*E34</f>
        <v>818370.71063999983</v>
      </c>
      <c r="O34" s="28">
        <f t="shared" si="6"/>
        <v>394955.80095999996</v>
      </c>
      <c r="P34" s="28">
        <f t="shared" si="6"/>
        <v>198587.92139999999</v>
      </c>
      <c r="Q34" s="28">
        <f t="shared" si="5"/>
        <v>851084.40284999995</v>
      </c>
      <c r="R34" s="28">
        <f>N34+O34+P34+Q34</f>
        <v>2262998.8358499995</v>
      </c>
      <c r="S34" s="30"/>
      <c r="T34" s="30"/>
      <c r="U34" s="30"/>
    </row>
    <row r="35" spans="1:21" s="2" customFormat="1" ht="14.25" customHeight="1">
      <c r="A35" s="24"/>
      <c r="B35" s="25"/>
      <c r="C35" s="25"/>
      <c r="D35" s="25"/>
      <c r="E35" s="26"/>
      <c r="F35" s="26"/>
      <c r="G35" s="26"/>
      <c r="H35" s="26"/>
      <c r="I35" s="26"/>
      <c r="J35" s="27"/>
      <c r="K35" s="27"/>
      <c r="L35" s="27"/>
      <c r="M35" s="27"/>
      <c r="N35" s="28"/>
      <c r="O35" s="28"/>
      <c r="P35" s="28"/>
      <c r="Q35" s="28">
        <f t="shared" si="5"/>
        <v>0</v>
      </c>
      <c r="R35" s="28"/>
      <c r="S35" s="30"/>
      <c r="T35" s="30"/>
      <c r="U35" s="30"/>
    </row>
    <row r="36" spans="1:21" s="2" customFormat="1" ht="41.25" customHeight="1">
      <c r="A36" s="24" t="s">
        <v>129</v>
      </c>
      <c r="B36" s="25" t="s">
        <v>130</v>
      </c>
      <c r="C36" s="25" t="s">
        <v>309</v>
      </c>
      <c r="D36" s="25" t="s">
        <v>310</v>
      </c>
      <c r="E36" s="26">
        <v>115.259</v>
      </c>
      <c r="F36" s="26">
        <v>61.399000000000001</v>
      </c>
      <c r="G36" s="26">
        <v>19.751999999999999</v>
      </c>
      <c r="H36" s="26">
        <v>136.75899999999999</v>
      </c>
      <c r="I36" s="26">
        <f t="shared" si="4"/>
        <v>333.16899999999998</v>
      </c>
      <c r="J36" s="27">
        <v>4048.75</v>
      </c>
      <c r="K36" s="27">
        <v>4048.75</v>
      </c>
      <c r="L36" s="27">
        <v>1229.44</v>
      </c>
      <c r="M36" s="27">
        <v>1266.67</v>
      </c>
      <c r="N36" s="28">
        <f t="shared" ref="N36:N44" si="7">(J36-L36)*E36</f>
        <v>324950.85129000002</v>
      </c>
      <c r="O36" s="28">
        <f t="shared" ref="O36:O44" si="8">(J36-L36)*F36</f>
        <v>173102.81469</v>
      </c>
      <c r="P36" s="28">
        <f t="shared" ref="P36:P44" si="9">(K36-M36)*G36</f>
        <v>54951.644159999996</v>
      </c>
      <c r="Q36" s="28">
        <f t="shared" si="5"/>
        <v>380474.47871999996</v>
      </c>
      <c r="R36" s="28">
        <f t="shared" ref="R36:R44" si="10">N36+O36+P36+Q36</f>
        <v>933479.78885999997</v>
      </c>
      <c r="S36" s="30"/>
      <c r="T36" s="30"/>
      <c r="U36" s="30"/>
    </row>
    <row r="37" spans="1:21" s="2" customFormat="1" ht="54" customHeight="1">
      <c r="A37" s="24" t="s">
        <v>129</v>
      </c>
      <c r="B37" s="25" t="s">
        <v>130</v>
      </c>
      <c r="C37" s="25" t="s">
        <v>309</v>
      </c>
      <c r="D37" s="25" t="s">
        <v>311</v>
      </c>
      <c r="E37" s="26">
        <v>461.53899999999999</v>
      </c>
      <c r="F37" s="26">
        <v>195.66300000000001</v>
      </c>
      <c r="G37" s="26">
        <v>54.73</v>
      </c>
      <c r="H37" s="26">
        <v>378.97</v>
      </c>
      <c r="I37" s="26">
        <f t="shared" si="4"/>
        <v>1090.902</v>
      </c>
      <c r="J37" s="27">
        <v>4048.75</v>
      </c>
      <c r="K37" s="27">
        <v>4048.75</v>
      </c>
      <c r="L37" s="27">
        <v>1620.83</v>
      </c>
      <c r="M37" s="27">
        <v>1666.67</v>
      </c>
      <c r="N37" s="28">
        <f t="shared" si="7"/>
        <v>1120579.7688800001</v>
      </c>
      <c r="O37" s="28">
        <f t="shared" si="8"/>
        <v>475054.11096000002</v>
      </c>
      <c r="P37" s="28">
        <f t="shared" si="9"/>
        <v>130371.23839999999</v>
      </c>
      <c r="Q37" s="28">
        <f t="shared" si="5"/>
        <v>902736.85759999999</v>
      </c>
      <c r="R37" s="28">
        <f t="shared" si="10"/>
        <v>2628741.97584</v>
      </c>
      <c r="S37" s="30"/>
      <c r="T37" s="30"/>
      <c r="U37" s="30"/>
    </row>
    <row r="38" spans="1:21" s="2" customFormat="1" ht="85.5" customHeight="1">
      <c r="A38" s="24" t="s">
        <v>129</v>
      </c>
      <c r="B38" s="25" t="s">
        <v>130</v>
      </c>
      <c r="C38" s="25" t="s">
        <v>309</v>
      </c>
      <c r="D38" s="25" t="s">
        <v>312</v>
      </c>
      <c r="E38" s="26">
        <v>5341.1970000000001</v>
      </c>
      <c r="F38" s="26">
        <v>1794.085</v>
      </c>
      <c r="G38" s="26">
        <v>570.46</v>
      </c>
      <c r="H38" s="26">
        <v>3949.84</v>
      </c>
      <c r="I38" s="26">
        <f t="shared" si="4"/>
        <v>11655.582</v>
      </c>
      <c r="J38" s="27">
        <v>4048.75</v>
      </c>
      <c r="K38" s="27">
        <v>4048.75</v>
      </c>
      <c r="L38" s="27">
        <v>1666.67</v>
      </c>
      <c r="M38" s="27">
        <v>1666.67</v>
      </c>
      <c r="N38" s="28">
        <f t="shared" si="7"/>
        <v>12723158.549760001</v>
      </c>
      <c r="O38" s="28">
        <f t="shared" si="8"/>
        <v>4273653.9967999998</v>
      </c>
      <c r="P38" s="28">
        <f t="shared" si="9"/>
        <v>1358881.3568</v>
      </c>
      <c r="Q38" s="28">
        <f t="shared" si="5"/>
        <v>9408834.8672000002</v>
      </c>
      <c r="R38" s="28">
        <f t="shared" si="10"/>
        <v>27764528.770560004</v>
      </c>
      <c r="S38" s="30"/>
      <c r="T38" s="30"/>
      <c r="U38" s="30"/>
    </row>
    <row r="39" spans="1:21" s="2" customFormat="1" ht="57" customHeight="1">
      <c r="A39" s="24" t="s">
        <v>313</v>
      </c>
      <c r="B39" s="25" t="s">
        <v>314</v>
      </c>
      <c r="C39" s="25" t="s">
        <v>309</v>
      </c>
      <c r="D39" s="25" t="s">
        <v>315</v>
      </c>
      <c r="E39" s="26">
        <v>40.53</v>
      </c>
      <c r="F39" s="26">
        <v>19.611000000000001</v>
      </c>
      <c r="G39" s="26">
        <v>6.76</v>
      </c>
      <c r="H39" s="26">
        <v>40.53</v>
      </c>
      <c r="I39" s="26">
        <f t="shared" si="4"/>
        <v>107.43100000000001</v>
      </c>
      <c r="J39" s="27">
        <v>10506.46</v>
      </c>
      <c r="K39" s="27">
        <v>10506.46</v>
      </c>
      <c r="L39" s="27">
        <v>1670</v>
      </c>
      <c r="M39" s="27">
        <v>1720</v>
      </c>
      <c r="N39" s="28">
        <f t="shared" si="7"/>
        <v>358141.72379999998</v>
      </c>
      <c r="O39" s="64">
        <f t="shared" si="8"/>
        <v>173291.81706</v>
      </c>
      <c r="P39" s="28">
        <f t="shared" si="9"/>
        <v>59396.469599999989</v>
      </c>
      <c r="Q39" s="28">
        <f t="shared" si="5"/>
        <v>356115.22379999998</v>
      </c>
      <c r="R39" s="28">
        <f t="shared" si="10"/>
        <v>946945.23425999982</v>
      </c>
      <c r="S39" s="30"/>
      <c r="T39" s="30"/>
      <c r="U39" s="30"/>
    </row>
    <row r="40" spans="1:21" s="2" customFormat="1" ht="57" customHeight="1">
      <c r="A40" s="24" t="s">
        <v>313</v>
      </c>
      <c r="B40" s="25" t="s">
        <v>314</v>
      </c>
      <c r="C40" s="25" t="s">
        <v>309</v>
      </c>
      <c r="D40" s="25" t="s">
        <v>316</v>
      </c>
      <c r="E40" s="26">
        <v>607.02600000000007</v>
      </c>
      <c r="F40" s="26">
        <v>293.72300000000001</v>
      </c>
      <c r="G40" s="26">
        <v>71.804000000000002</v>
      </c>
      <c r="H40" s="26">
        <v>430.79</v>
      </c>
      <c r="I40" s="26">
        <f t="shared" si="4"/>
        <v>1403.3430000000001</v>
      </c>
      <c r="J40" s="27">
        <v>3446.33</v>
      </c>
      <c r="K40" s="27">
        <v>3446.33</v>
      </c>
      <c r="L40" s="27">
        <v>1670</v>
      </c>
      <c r="M40" s="27">
        <v>1720</v>
      </c>
      <c r="N40" s="28">
        <f t="shared" si="7"/>
        <v>1078278.4945800002</v>
      </c>
      <c r="O40" s="64">
        <f t="shared" si="8"/>
        <v>521748.97658999998</v>
      </c>
      <c r="P40" s="28">
        <f t="shared" si="9"/>
        <v>123957.39932</v>
      </c>
      <c r="Q40" s="28">
        <f t="shared" si="5"/>
        <v>743685.70070000004</v>
      </c>
      <c r="R40" s="28">
        <f t="shared" si="10"/>
        <v>2467670.5711900005</v>
      </c>
      <c r="S40" s="30"/>
      <c r="T40" s="30"/>
      <c r="U40" s="30"/>
    </row>
    <row r="41" spans="1:21" s="2" customFormat="1" ht="57" customHeight="1">
      <c r="A41" s="24" t="s">
        <v>313</v>
      </c>
      <c r="B41" s="25" t="s">
        <v>314</v>
      </c>
      <c r="C41" s="25" t="s">
        <v>309</v>
      </c>
      <c r="D41" s="25" t="s">
        <v>317</v>
      </c>
      <c r="E41" s="26">
        <v>93.983000000000004</v>
      </c>
      <c r="F41" s="26">
        <v>45.655999999999999</v>
      </c>
      <c r="G41" s="26">
        <v>15.648999999999999</v>
      </c>
      <c r="H41" s="26">
        <v>93.891000000000005</v>
      </c>
      <c r="I41" s="26">
        <f t="shared" si="4"/>
        <v>249.17900000000003</v>
      </c>
      <c r="J41" s="27">
        <v>7409.75</v>
      </c>
      <c r="K41" s="27">
        <v>7771.69</v>
      </c>
      <c r="L41" s="27">
        <v>2000</v>
      </c>
      <c r="M41" s="27">
        <v>2000</v>
      </c>
      <c r="N41" s="28">
        <f t="shared" si="7"/>
        <v>508424.53425000003</v>
      </c>
      <c r="O41" s="64">
        <f t="shared" si="8"/>
        <v>246987.546</v>
      </c>
      <c r="P41" s="28">
        <f t="shared" si="9"/>
        <v>90321.17680999999</v>
      </c>
      <c r="Q41" s="28">
        <f t="shared" si="5"/>
        <v>541909.74578999996</v>
      </c>
      <c r="R41" s="28">
        <f t="shared" si="10"/>
        <v>1387643.0028499998</v>
      </c>
      <c r="S41" s="30"/>
      <c r="T41" s="30"/>
      <c r="U41" s="30"/>
    </row>
    <row r="42" spans="1:21" s="2" customFormat="1" ht="57" customHeight="1">
      <c r="A42" s="24" t="s">
        <v>313</v>
      </c>
      <c r="B42" s="25" t="s">
        <v>314</v>
      </c>
      <c r="C42" s="25" t="s">
        <v>309</v>
      </c>
      <c r="D42" s="25" t="s">
        <v>318</v>
      </c>
      <c r="E42" s="26">
        <v>106.92000000000002</v>
      </c>
      <c r="F42" s="26">
        <v>42.326999999999998</v>
      </c>
      <c r="G42" s="26">
        <v>17.474</v>
      </c>
      <c r="H42" s="26">
        <v>104.79</v>
      </c>
      <c r="I42" s="26">
        <f t="shared" si="4"/>
        <v>271.51100000000002</v>
      </c>
      <c r="J42" s="27">
        <v>4374.55</v>
      </c>
      <c r="K42" s="27">
        <v>4592.76</v>
      </c>
      <c r="L42" s="27">
        <v>1470</v>
      </c>
      <c r="M42" s="27">
        <v>1520</v>
      </c>
      <c r="N42" s="28">
        <f t="shared" si="7"/>
        <v>310554.48600000009</v>
      </c>
      <c r="O42" s="64">
        <f t="shared" si="8"/>
        <v>122940.88785</v>
      </c>
      <c r="P42" s="28">
        <f t="shared" si="9"/>
        <v>53693.408240000004</v>
      </c>
      <c r="Q42" s="28">
        <f t="shared" si="5"/>
        <v>321994.52040000004</v>
      </c>
      <c r="R42" s="28">
        <f t="shared" si="10"/>
        <v>809183.30249000015</v>
      </c>
      <c r="S42" s="30"/>
      <c r="T42" s="30"/>
      <c r="U42" s="30"/>
    </row>
    <row r="43" spans="1:21" s="2" customFormat="1" ht="57" customHeight="1">
      <c r="A43" s="24" t="s">
        <v>319</v>
      </c>
      <c r="B43" s="25" t="s">
        <v>320</v>
      </c>
      <c r="C43" s="25" t="s">
        <v>309</v>
      </c>
      <c r="D43" s="25" t="s">
        <v>321</v>
      </c>
      <c r="E43" s="26">
        <v>296.10000000000002</v>
      </c>
      <c r="F43" s="26">
        <v>148.05000000000001</v>
      </c>
      <c r="G43" s="26">
        <v>57.622</v>
      </c>
      <c r="H43" s="26">
        <v>301.52800000000002</v>
      </c>
      <c r="I43" s="26">
        <f t="shared" si="4"/>
        <v>803.30000000000007</v>
      </c>
      <c r="J43" s="27">
        <v>2894.9</v>
      </c>
      <c r="K43" s="27">
        <v>2894.9</v>
      </c>
      <c r="L43" s="27">
        <v>1886.5</v>
      </c>
      <c r="M43" s="27">
        <v>1940</v>
      </c>
      <c r="N43" s="28">
        <f t="shared" si="7"/>
        <v>298587.24000000005</v>
      </c>
      <c r="O43" s="28">
        <f t="shared" si="8"/>
        <v>149293.62000000002</v>
      </c>
      <c r="P43" s="28">
        <f t="shared" si="9"/>
        <v>55023.247800000005</v>
      </c>
      <c r="Q43" s="28">
        <f t="shared" si="5"/>
        <v>287929.08720000007</v>
      </c>
      <c r="R43" s="28">
        <f t="shared" si="10"/>
        <v>790833.19500000018</v>
      </c>
      <c r="S43" s="30"/>
      <c r="T43" s="30"/>
      <c r="U43" s="30"/>
    </row>
    <row r="44" spans="1:21" s="2" customFormat="1" ht="57" customHeight="1">
      <c r="A44" s="24" t="s">
        <v>322</v>
      </c>
      <c r="B44" s="25" t="s">
        <v>323</v>
      </c>
      <c r="C44" s="25" t="s">
        <v>309</v>
      </c>
      <c r="D44" s="25" t="s">
        <v>324</v>
      </c>
      <c r="E44" s="26">
        <v>411.36</v>
      </c>
      <c r="F44" s="26">
        <v>199.04500000000002</v>
      </c>
      <c r="G44" s="26">
        <v>62.68</v>
      </c>
      <c r="H44" s="26">
        <v>376.1</v>
      </c>
      <c r="I44" s="26">
        <f t="shared" si="4"/>
        <v>1049.1849999999999</v>
      </c>
      <c r="J44" s="27">
        <v>3332.55</v>
      </c>
      <c r="K44" s="27">
        <v>3585.35</v>
      </c>
      <c r="L44" s="27">
        <v>1880</v>
      </c>
      <c r="M44" s="27">
        <v>1940</v>
      </c>
      <c r="N44" s="28">
        <f t="shared" si="7"/>
        <v>597520.96800000011</v>
      </c>
      <c r="O44" s="28">
        <f t="shared" si="8"/>
        <v>289122.81475000008</v>
      </c>
      <c r="P44" s="28">
        <f t="shared" si="9"/>
        <v>103130.538</v>
      </c>
      <c r="Q44" s="28">
        <f t="shared" si="5"/>
        <v>618816.13500000001</v>
      </c>
      <c r="R44" s="28">
        <f t="shared" si="10"/>
        <v>1608590.4557500002</v>
      </c>
      <c r="S44" s="30"/>
      <c r="T44" s="30"/>
      <c r="U44" s="30"/>
    </row>
    <row r="45" spans="1:21" s="2" customFormat="1" ht="14.25" customHeight="1">
      <c r="A45" s="24"/>
      <c r="B45" s="25"/>
      <c r="C45" s="25"/>
      <c r="D45" s="25"/>
      <c r="E45" s="26"/>
      <c r="F45" s="26"/>
      <c r="G45" s="26"/>
      <c r="H45" s="26"/>
      <c r="I45" s="26"/>
      <c r="J45" s="27"/>
      <c r="K45" s="27"/>
      <c r="L45" s="27"/>
      <c r="M45" s="27"/>
      <c r="N45" s="28"/>
      <c r="O45" s="28"/>
      <c r="P45" s="28"/>
      <c r="Q45" s="28">
        <f t="shared" si="5"/>
        <v>0</v>
      </c>
      <c r="R45" s="28"/>
      <c r="S45" s="30"/>
      <c r="T45" s="30"/>
      <c r="U45" s="30"/>
    </row>
    <row r="46" spans="1:21" s="2" customFormat="1" ht="54.75" customHeight="1">
      <c r="A46" s="24" t="s">
        <v>56</v>
      </c>
      <c r="B46" s="25" t="s">
        <v>57</v>
      </c>
      <c r="C46" s="25" t="s">
        <v>55</v>
      </c>
      <c r="D46" s="25" t="s">
        <v>58</v>
      </c>
      <c r="E46" s="26">
        <v>7009.503999999999</v>
      </c>
      <c r="F46" s="26">
        <v>4572.0630000000001</v>
      </c>
      <c r="G46" s="26">
        <v>2308.1999999999998</v>
      </c>
      <c r="H46" s="26">
        <v>6676.32</v>
      </c>
      <c r="I46" s="26">
        <f t="shared" si="4"/>
        <v>20566.087</v>
      </c>
      <c r="J46" s="27">
        <v>3632.06</v>
      </c>
      <c r="K46" s="27">
        <v>3632.06</v>
      </c>
      <c r="L46" s="27">
        <v>1610</v>
      </c>
      <c r="M46" s="27">
        <v>1656</v>
      </c>
      <c r="N46" s="28">
        <f t="shared" ref="N46:N52" si="11">(J46-L46)*E46</f>
        <v>14173637.658239998</v>
      </c>
      <c r="O46" s="28">
        <f t="shared" ref="O46:P52" si="12">(J46-L46)*F46</f>
        <v>9244985.7097800002</v>
      </c>
      <c r="P46" s="28">
        <f t="shared" si="12"/>
        <v>4561141.6919999998</v>
      </c>
      <c r="Q46" s="28">
        <f t="shared" si="5"/>
        <v>13192808.8992</v>
      </c>
      <c r="R46" s="28">
        <f t="shared" ref="R46:R52" si="13">N46+O46+P46+Q46</f>
        <v>41172573.95922</v>
      </c>
      <c r="S46" s="30"/>
      <c r="T46" s="30"/>
      <c r="U46" s="30"/>
    </row>
    <row r="47" spans="1:21" s="2" customFormat="1" ht="54.75" customHeight="1">
      <c r="A47" s="24" t="s">
        <v>59</v>
      </c>
      <c r="B47" s="25" t="s">
        <v>60</v>
      </c>
      <c r="C47" s="25" t="s">
        <v>55</v>
      </c>
      <c r="D47" s="25" t="s">
        <v>61</v>
      </c>
      <c r="E47" s="26">
        <v>2144.3890000000001</v>
      </c>
      <c r="F47" s="26">
        <v>1159.242</v>
      </c>
      <c r="G47" s="26">
        <v>543.85</v>
      </c>
      <c r="H47" s="26">
        <v>1885.61</v>
      </c>
      <c r="I47" s="26">
        <f t="shared" si="4"/>
        <v>5733.0910000000003</v>
      </c>
      <c r="J47" s="27">
        <v>4502.8100000000004</v>
      </c>
      <c r="K47" s="27">
        <v>7593.86</v>
      </c>
      <c r="L47" s="27">
        <v>1790</v>
      </c>
      <c r="M47" s="27">
        <v>1820</v>
      </c>
      <c r="N47" s="28">
        <f t="shared" si="11"/>
        <v>5817319.9230900016</v>
      </c>
      <c r="O47" s="28">
        <f t="shared" si="12"/>
        <v>3144803.2900200002</v>
      </c>
      <c r="P47" s="28">
        <f t="shared" si="12"/>
        <v>3140113.7609999999</v>
      </c>
      <c r="Q47" s="28">
        <f t="shared" si="5"/>
        <v>10887248.154599998</v>
      </c>
      <c r="R47" s="28">
        <f t="shared" si="13"/>
        <v>22989485.128710002</v>
      </c>
      <c r="S47" s="30"/>
      <c r="T47" s="30"/>
      <c r="U47" s="30"/>
    </row>
    <row r="48" spans="1:21" s="2" customFormat="1" ht="54.75" customHeight="1">
      <c r="A48" s="24" t="s">
        <v>62</v>
      </c>
      <c r="B48" s="25" t="s">
        <v>63</v>
      </c>
      <c r="C48" s="25" t="s">
        <v>55</v>
      </c>
      <c r="D48" s="25" t="s">
        <v>58</v>
      </c>
      <c r="E48" s="26">
        <v>430.572</v>
      </c>
      <c r="F48" s="26">
        <v>287.048</v>
      </c>
      <c r="G48" s="26">
        <v>141.16399999999999</v>
      </c>
      <c r="H48" s="26">
        <v>425.39499999999998</v>
      </c>
      <c r="I48" s="26">
        <f t="shared" si="4"/>
        <v>1284.1790000000001</v>
      </c>
      <c r="J48" s="27">
        <v>3401.99</v>
      </c>
      <c r="K48" s="27">
        <v>3401.99</v>
      </c>
      <c r="L48" s="27">
        <v>1610</v>
      </c>
      <c r="M48" s="27">
        <v>1656</v>
      </c>
      <c r="N48" s="28">
        <f t="shared" si="11"/>
        <v>771580.71827999991</v>
      </c>
      <c r="O48" s="28">
        <f t="shared" si="12"/>
        <v>514387.14551999996</v>
      </c>
      <c r="P48" s="28">
        <f t="shared" si="12"/>
        <v>246470.93235999995</v>
      </c>
      <c r="Q48" s="28">
        <f t="shared" si="5"/>
        <v>742735.41604999988</v>
      </c>
      <c r="R48" s="28">
        <f t="shared" si="13"/>
        <v>2275174.2122099996</v>
      </c>
      <c r="S48" s="30"/>
      <c r="T48" s="30"/>
      <c r="U48" s="30"/>
    </row>
    <row r="49" spans="1:21" s="2" customFormat="1" ht="54.75" customHeight="1">
      <c r="A49" s="24" t="s">
        <v>62</v>
      </c>
      <c r="B49" s="25" t="s">
        <v>63</v>
      </c>
      <c r="C49" s="25" t="s">
        <v>55</v>
      </c>
      <c r="D49" s="25" t="s">
        <v>64</v>
      </c>
      <c r="E49" s="26">
        <v>107.41800000000001</v>
      </c>
      <c r="F49" s="26">
        <v>71.611999999999995</v>
      </c>
      <c r="G49" s="26">
        <v>35.805999999999997</v>
      </c>
      <c r="H49" s="26">
        <v>107.41800000000001</v>
      </c>
      <c r="I49" s="26">
        <f t="shared" si="4"/>
        <v>322.25400000000002</v>
      </c>
      <c r="J49" s="27">
        <v>3401.99</v>
      </c>
      <c r="K49" s="27">
        <v>3401.99</v>
      </c>
      <c r="L49" s="27">
        <v>1610</v>
      </c>
      <c r="M49" s="27">
        <v>1656</v>
      </c>
      <c r="N49" s="28">
        <f t="shared" si="11"/>
        <v>192491.98181999999</v>
      </c>
      <c r="O49" s="28">
        <f t="shared" si="12"/>
        <v>128327.98787999997</v>
      </c>
      <c r="P49" s="28">
        <f t="shared" si="12"/>
        <v>62516.917939999985</v>
      </c>
      <c r="Q49" s="28">
        <f t="shared" si="5"/>
        <v>187550.75381999998</v>
      </c>
      <c r="R49" s="28">
        <f t="shared" si="13"/>
        <v>570887.64145999996</v>
      </c>
      <c r="S49" s="30"/>
      <c r="T49" s="30"/>
      <c r="U49" s="30"/>
    </row>
    <row r="50" spans="1:21" s="2" customFormat="1" ht="54.75" customHeight="1">
      <c r="A50" s="24" t="s">
        <v>62</v>
      </c>
      <c r="B50" s="25" t="s">
        <v>63</v>
      </c>
      <c r="C50" s="25" t="s">
        <v>55</v>
      </c>
      <c r="D50" s="25" t="s">
        <v>65</v>
      </c>
      <c r="E50" s="26">
        <v>526.56200000000001</v>
      </c>
      <c r="F50" s="26">
        <v>344.37400000000002</v>
      </c>
      <c r="G50" s="26">
        <v>171.08699999999999</v>
      </c>
      <c r="H50" s="26">
        <v>519.66399999999999</v>
      </c>
      <c r="I50" s="26">
        <f t="shared" si="4"/>
        <v>1561.6870000000001</v>
      </c>
      <c r="J50" s="27">
        <v>4891.76</v>
      </c>
      <c r="K50" s="27">
        <v>5078.53</v>
      </c>
      <c r="L50" s="27">
        <v>1790</v>
      </c>
      <c r="M50" s="27">
        <v>1820</v>
      </c>
      <c r="N50" s="28">
        <f t="shared" si="11"/>
        <v>1633268.9491200002</v>
      </c>
      <c r="O50" s="28">
        <f t="shared" si="12"/>
        <v>1068165.4982400001</v>
      </c>
      <c r="P50" s="28">
        <f t="shared" si="12"/>
        <v>557492.12210999988</v>
      </c>
      <c r="Q50" s="28">
        <f t="shared" si="5"/>
        <v>1693340.7339199998</v>
      </c>
      <c r="R50" s="28">
        <f t="shared" si="13"/>
        <v>4952267.30339</v>
      </c>
      <c r="S50" s="30"/>
      <c r="T50" s="30"/>
      <c r="U50" s="30"/>
    </row>
    <row r="51" spans="1:21" s="2" customFormat="1" ht="54.75" customHeight="1">
      <c r="A51" s="24" t="s">
        <v>66</v>
      </c>
      <c r="B51" s="25" t="s">
        <v>67</v>
      </c>
      <c r="C51" s="25" t="s">
        <v>55</v>
      </c>
      <c r="D51" s="25" t="s">
        <v>68</v>
      </c>
      <c r="E51" s="26">
        <v>3124.7599999999998</v>
      </c>
      <c r="F51" s="26">
        <v>1446.1100000000001</v>
      </c>
      <c r="G51" s="26">
        <v>559.53</v>
      </c>
      <c r="H51" s="26">
        <v>3214.71</v>
      </c>
      <c r="I51" s="26">
        <f t="shared" si="4"/>
        <v>8345.11</v>
      </c>
      <c r="J51" s="27">
        <v>5177.12</v>
      </c>
      <c r="K51" s="27">
        <v>6299.28</v>
      </c>
      <c r="L51" s="27">
        <v>1183.33</v>
      </c>
      <c r="M51" s="27">
        <v>1220</v>
      </c>
      <c r="N51" s="28">
        <f t="shared" si="11"/>
        <v>12479635.2404</v>
      </c>
      <c r="O51" s="28">
        <f t="shared" si="12"/>
        <v>5775459.6569000008</v>
      </c>
      <c r="P51" s="28">
        <f t="shared" si="12"/>
        <v>2842009.5383999995</v>
      </c>
      <c r="Q51" s="28">
        <f t="shared" si="5"/>
        <v>16328412.208799999</v>
      </c>
      <c r="R51" s="28">
        <f t="shared" si="13"/>
        <v>37425516.644500002</v>
      </c>
      <c r="S51" s="30"/>
      <c r="T51" s="30"/>
      <c r="U51" s="30"/>
    </row>
    <row r="52" spans="1:21" s="2" customFormat="1" ht="54.75" customHeight="1">
      <c r="A52" s="24" t="s">
        <v>69</v>
      </c>
      <c r="B52" s="25" t="s">
        <v>70</v>
      </c>
      <c r="C52" s="25" t="s">
        <v>55</v>
      </c>
      <c r="D52" s="25" t="s">
        <v>58</v>
      </c>
      <c r="E52" s="26">
        <v>48.510000000000005</v>
      </c>
      <c r="F52" s="26">
        <v>23.18</v>
      </c>
      <c r="G52" s="26">
        <v>12.94</v>
      </c>
      <c r="H52" s="26">
        <v>48.51</v>
      </c>
      <c r="I52" s="26">
        <f t="shared" si="4"/>
        <v>133.13999999999999</v>
      </c>
      <c r="J52" s="27">
        <v>3981.08</v>
      </c>
      <c r="K52" s="27">
        <v>3981.08</v>
      </c>
      <c r="L52" s="27">
        <v>1341.66</v>
      </c>
      <c r="M52" s="27">
        <v>1380</v>
      </c>
      <c r="N52" s="28">
        <f t="shared" si="11"/>
        <v>128038.26420000002</v>
      </c>
      <c r="O52" s="28">
        <f t="shared" si="12"/>
        <v>61181.755600000004</v>
      </c>
      <c r="P52" s="28">
        <f t="shared" si="12"/>
        <v>33657.975200000001</v>
      </c>
      <c r="Q52" s="28">
        <f t="shared" si="5"/>
        <v>126178.39079999999</v>
      </c>
      <c r="R52" s="28">
        <f t="shared" si="13"/>
        <v>349056.38579999999</v>
      </c>
      <c r="S52" s="30"/>
      <c r="T52" s="30"/>
      <c r="U52" s="30"/>
    </row>
    <row r="53" spans="1:21" s="2" customFormat="1" ht="14.25" customHeight="1">
      <c r="A53" s="24"/>
      <c r="B53" s="25"/>
      <c r="C53" s="25"/>
      <c r="D53" s="25"/>
      <c r="E53" s="26"/>
      <c r="F53" s="26"/>
      <c r="G53" s="26"/>
      <c r="H53" s="26"/>
      <c r="I53" s="26"/>
      <c r="J53" s="27"/>
      <c r="K53" s="27"/>
      <c r="L53" s="27"/>
      <c r="M53" s="27"/>
      <c r="N53" s="28"/>
      <c r="O53" s="28"/>
      <c r="P53" s="28"/>
      <c r="Q53" s="28">
        <f t="shared" si="5"/>
        <v>0</v>
      </c>
      <c r="R53" s="28"/>
      <c r="S53" s="30"/>
      <c r="T53" s="30"/>
      <c r="U53" s="30"/>
    </row>
    <row r="54" spans="1:21" s="2" customFormat="1" ht="54.75" customHeight="1">
      <c r="A54" s="24" t="s">
        <v>72</v>
      </c>
      <c r="B54" s="25" t="s">
        <v>73</v>
      </c>
      <c r="C54" s="25" t="s">
        <v>71</v>
      </c>
      <c r="D54" s="25" t="s">
        <v>4</v>
      </c>
      <c r="E54" s="26">
        <v>778208.88699999999</v>
      </c>
      <c r="F54" s="26">
        <v>327814.17300000001</v>
      </c>
      <c r="G54" s="26">
        <v>147731.44699999999</v>
      </c>
      <c r="H54" s="26">
        <v>596998.27500000002</v>
      </c>
      <c r="I54" s="26">
        <f t="shared" si="4"/>
        <v>1850752.7820000001</v>
      </c>
      <c r="J54" s="27">
        <v>1692.38</v>
      </c>
      <c r="K54" s="27">
        <v>1692.38</v>
      </c>
      <c r="L54" s="27">
        <v>1530.72</v>
      </c>
      <c r="M54" s="27">
        <v>1575</v>
      </c>
      <c r="N54" s="28">
        <f>(J54-L54)*E54</f>
        <v>125805248.67242005</v>
      </c>
      <c r="O54" s="28">
        <f>(J54-L54)*F54</f>
        <v>52994439.207180031</v>
      </c>
      <c r="P54" s="28">
        <f>(K54-M54)*G54</f>
        <v>17340717.248860013</v>
      </c>
      <c r="Q54" s="28">
        <f t="shared" si="5"/>
        <v>70075657.519500062</v>
      </c>
      <c r="R54" s="28">
        <f>N54+O54+P54+Q54</f>
        <v>266216062.64796013</v>
      </c>
      <c r="S54" s="30"/>
      <c r="T54" s="30"/>
      <c r="U54" s="30"/>
    </row>
    <row r="55" spans="1:21" s="2" customFormat="1" ht="14.25" customHeight="1">
      <c r="A55" s="24"/>
      <c r="B55" s="25"/>
      <c r="C55" s="25"/>
      <c r="D55" s="25"/>
      <c r="E55" s="26"/>
      <c r="F55" s="26"/>
      <c r="G55" s="26"/>
      <c r="H55" s="26"/>
      <c r="I55" s="26"/>
      <c r="J55" s="27"/>
      <c r="K55" s="27"/>
      <c r="L55" s="27"/>
      <c r="M55" s="27"/>
      <c r="N55" s="28"/>
      <c r="O55" s="28"/>
      <c r="P55" s="28"/>
      <c r="Q55" s="28">
        <f t="shared" si="5"/>
        <v>0</v>
      </c>
      <c r="R55" s="28"/>
      <c r="S55" s="30"/>
      <c r="T55" s="30"/>
      <c r="U55" s="30"/>
    </row>
    <row r="56" spans="1:21" s="2" customFormat="1" ht="52.5" customHeight="1">
      <c r="A56" s="24" t="s">
        <v>75</v>
      </c>
      <c r="B56" s="25" t="s">
        <v>76</v>
      </c>
      <c r="C56" s="25" t="s">
        <v>74</v>
      </c>
      <c r="D56" s="25" t="s">
        <v>4</v>
      </c>
      <c r="E56" s="26">
        <v>3176.096</v>
      </c>
      <c r="F56" s="26">
        <v>1187.5540000000001</v>
      </c>
      <c r="G56" s="26">
        <v>315.62299999999999</v>
      </c>
      <c r="H56" s="26">
        <v>2057.2460000000001</v>
      </c>
      <c r="I56" s="26">
        <f t="shared" si="4"/>
        <v>6736.5189999999993</v>
      </c>
      <c r="J56" s="27">
        <v>1801.2</v>
      </c>
      <c r="K56" s="27">
        <v>2099.64</v>
      </c>
      <c r="L56" s="27">
        <v>1737.5</v>
      </c>
      <c r="M56" s="27">
        <v>1800</v>
      </c>
      <c r="N56" s="28">
        <f>(J56-L56)*E56</f>
        <v>202317.31520000016</v>
      </c>
      <c r="O56" s="28">
        <f t="shared" ref="O56:P58" si="14">(J56-L56)*F56</f>
        <v>75647.189800000066</v>
      </c>
      <c r="P56" s="28">
        <f t="shared" si="14"/>
        <v>94573.275719999961</v>
      </c>
      <c r="Q56" s="28">
        <f t="shared" si="5"/>
        <v>616433.19143999973</v>
      </c>
      <c r="R56" s="28">
        <f>N56+O56+P56+Q56</f>
        <v>988970.97215999989</v>
      </c>
      <c r="S56" s="30"/>
      <c r="T56" s="30"/>
      <c r="U56" s="30"/>
    </row>
    <row r="57" spans="1:21" s="2" customFormat="1" ht="52.5" customHeight="1">
      <c r="A57" s="24" t="s">
        <v>77</v>
      </c>
      <c r="B57" s="25" t="s">
        <v>78</v>
      </c>
      <c r="C57" s="25" t="s">
        <v>74</v>
      </c>
      <c r="D57" s="25" t="s">
        <v>79</v>
      </c>
      <c r="E57" s="26">
        <v>0</v>
      </c>
      <c r="F57" s="26">
        <v>0</v>
      </c>
      <c r="G57" s="26">
        <v>13337.52</v>
      </c>
      <c r="H57" s="26">
        <v>79886.98</v>
      </c>
      <c r="I57" s="26">
        <f t="shared" si="4"/>
        <v>93224.5</v>
      </c>
      <c r="J57" s="27">
        <v>0</v>
      </c>
      <c r="K57" s="27">
        <v>2109.4299999999998</v>
      </c>
      <c r="L57" s="27">
        <v>0</v>
      </c>
      <c r="M57" s="27">
        <v>1893.97</v>
      </c>
      <c r="N57" s="28">
        <f>(J57-L57)*E57</f>
        <v>0</v>
      </c>
      <c r="O57" s="28">
        <f t="shared" si="14"/>
        <v>0</v>
      </c>
      <c r="P57" s="28">
        <f t="shared" si="14"/>
        <v>2873702.0591999977</v>
      </c>
      <c r="Q57" s="28">
        <f t="shared" si="5"/>
        <v>17212448.710799985</v>
      </c>
      <c r="R57" s="28">
        <f>N57+O57+P57+Q57</f>
        <v>20086150.769999981</v>
      </c>
      <c r="S57" s="30"/>
      <c r="T57" s="30"/>
      <c r="U57" s="30"/>
    </row>
    <row r="58" spans="1:21" s="2" customFormat="1" ht="52.5" customHeight="1">
      <c r="A58" s="24" t="s">
        <v>77</v>
      </c>
      <c r="B58" s="25" t="s">
        <v>78</v>
      </c>
      <c r="C58" s="25" t="s">
        <v>74</v>
      </c>
      <c r="D58" s="25" t="s">
        <v>80</v>
      </c>
      <c r="E58" s="26">
        <v>24724.650999999998</v>
      </c>
      <c r="F58" s="26">
        <v>9268.2350000000006</v>
      </c>
      <c r="G58" s="26">
        <v>0</v>
      </c>
      <c r="H58" s="26">
        <v>0</v>
      </c>
      <c r="I58" s="26">
        <f t="shared" si="4"/>
        <v>33992.885999999999</v>
      </c>
      <c r="J58" s="27">
        <v>1893.97</v>
      </c>
      <c r="K58" s="27">
        <v>0</v>
      </c>
      <c r="L58" s="27">
        <v>1791.67</v>
      </c>
      <c r="M58" s="27">
        <v>0</v>
      </c>
      <c r="N58" s="28">
        <f>(J58-L58)*E58</f>
        <v>2529331.7972999988</v>
      </c>
      <c r="O58" s="28">
        <f t="shared" si="14"/>
        <v>948140.44049999968</v>
      </c>
      <c r="P58" s="28">
        <f t="shared" si="14"/>
        <v>0</v>
      </c>
      <c r="Q58" s="28">
        <f t="shared" si="5"/>
        <v>0</v>
      </c>
      <c r="R58" s="28">
        <f>N58+O58+P58+Q58</f>
        <v>3477472.2377999984</v>
      </c>
      <c r="S58" s="30"/>
      <c r="T58" s="30"/>
      <c r="U58" s="30"/>
    </row>
    <row r="59" spans="1:21" s="2" customFormat="1" ht="14.25" customHeight="1">
      <c r="A59" s="24"/>
      <c r="B59" s="25"/>
      <c r="C59" s="25"/>
      <c r="D59" s="25"/>
      <c r="E59" s="26"/>
      <c r="F59" s="26"/>
      <c r="G59" s="26"/>
      <c r="H59" s="26"/>
      <c r="I59" s="26"/>
      <c r="J59" s="27"/>
      <c r="K59" s="27"/>
      <c r="L59" s="27"/>
      <c r="M59" s="27"/>
      <c r="N59" s="28"/>
      <c r="O59" s="28"/>
      <c r="P59" s="28"/>
      <c r="Q59" s="28">
        <f t="shared" si="5"/>
        <v>0</v>
      </c>
      <c r="R59" s="28"/>
      <c r="S59" s="30"/>
      <c r="T59" s="30"/>
      <c r="U59" s="30"/>
    </row>
    <row r="60" spans="1:21" s="2" customFormat="1" ht="56.25" customHeight="1">
      <c r="A60" s="24" t="s">
        <v>82</v>
      </c>
      <c r="B60" s="25" t="s">
        <v>83</v>
      </c>
      <c r="C60" s="25" t="s">
        <v>81</v>
      </c>
      <c r="D60" s="25" t="s">
        <v>4</v>
      </c>
      <c r="E60" s="26">
        <v>42705.760999999999</v>
      </c>
      <c r="F60" s="26">
        <v>27302.141</v>
      </c>
      <c r="G60" s="26">
        <v>17500</v>
      </c>
      <c r="H60" s="26">
        <v>40833.339999999997</v>
      </c>
      <c r="I60" s="26">
        <f t="shared" si="4"/>
        <v>128341.242</v>
      </c>
      <c r="J60" s="27">
        <v>1967.19</v>
      </c>
      <c r="K60" s="27">
        <v>1967.19</v>
      </c>
      <c r="L60" s="27">
        <v>1483.33</v>
      </c>
      <c r="M60" s="27">
        <v>1520</v>
      </c>
      <c r="N60" s="28">
        <f>(J60-L60)*E60</f>
        <v>20663609.517460003</v>
      </c>
      <c r="O60" s="64">
        <f>(J60-L60)*F60</f>
        <v>13210413.944260003</v>
      </c>
      <c r="P60" s="28">
        <f>(K60-M60)*G60</f>
        <v>7825825.0000000009</v>
      </c>
      <c r="Q60" s="28">
        <f t="shared" si="5"/>
        <v>18260261.314600002</v>
      </c>
      <c r="R60" s="28">
        <f>N60+O60+P60+Q60</f>
        <v>59960109.77632001</v>
      </c>
      <c r="S60" s="30"/>
      <c r="T60" s="30"/>
      <c r="U60" s="30"/>
    </row>
    <row r="61" spans="1:21" s="2" customFormat="1" ht="14.25" customHeight="1">
      <c r="A61" s="24"/>
      <c r="B61" s="25"/>
      <c r="C61" s="25"/>
      <c r="D61" s="25"/>
      <c r="E61" s="26"/>
      <c r="F61" s="26"/>
      <c r="G61" s="26"/>
      <c r="H61" s="26"/>
      <c r="I61" s="26"/>
      <c r="J61" s="27"/>
      <c r="K61" s="27"/>
      <c r="L61" s="27"/>
      <c r="M61" s="27"/>
      <c r="N61" s="28"/>
      <c r="O61" s="28"/>
      <c r="P61" s="28"/>
      <c r="Q61" s="28">
        <f t="shared" si="5"/>
        <v>0</v>
      </c>
      <c r="R61" s="28"/>
      <c r="S61" s="30"/>
      <c r="T61" s="30"/>
      <c r="U61" s="30"/>
    </row>
    <row r="62" spans="1:21" s="2" customFormat="1" ht="56.25" customHeight="1">
      <c r="A62" s="24" t="s">
        <v>85</v>
      </c>
      <c r="B62" s="25" t="s">
        <v>86</v>
      </c>
      <c r="C62" s="25" t="s">
        <v>84</v>
      </c>
      <c r="D62" s="25" t="s">
        <v>4</v>
      </c>
      <c r="E62" s="26">
        <v>119.376</v>
      </c>
      <c r="F62" s="26">
        <v>79.581000000000003</v>
      </c>
      <c r="G62" s="26">
        <v>38.21</v>
      </c>
      <c r="H62" s="26">
        <v>114.63</v>
      </c>
      <c r="I62" s="26">
        <f t="shared" si="4"/>
        <v>351.79700000000003</v>
      </c>
      <c r="J62" s="27">
        <v>5789.96</v>
      </c>
      <c r="K62" s="27">
        <v>5878.59</v>
      </c>
      <c r="L62" s="27">
        <v>1185</v>
      </c>
      <c r="M62" s="27">
        <v>1224</v>
      </c>
      <c r="N62" s="28">
        <f>(J62-L62)*E62</f>
        <v>549721.70496</v>
      </c>
      <c r="O62" s="28">
        <f t="shared" ref="O62:P65" si="15">(J62-L62)*F62</f>
        <v>366467.32176000002</v>
      </c>
      <c r="P62" s="28">
        <f t="shared" si="15"/>
        <v>177851.88390000002</v>
      </c>
      <c r="Q62" s="28">
        <f t="shared" si="5"/>
        <v>533555.65170000005</v>
      </c>
      <c r="R62" s="28">
        <f>N62+O62+P62+Q62</f>
        <v>1627596.56232</v>
      </c>
      <c r="S62" s="30"/>
      <c r="T62" s="30"/>
      <c r="U62" s="30"/>
    </row>
    <row r="63" spans="1:21" s="2" customFormat="1" ht="56.25" customHeight="1">
      <c r="A63" s="24" t="s">
        <v>87</v>
      </c>
      <c r="B63" s="25" t="s">
        <v>88</v>
      </c>
      <c r="C63" s="25" t="s">
        <v>84</v>
      </c>
      <c r="D63" s="25" t="s">
        <v>89</v>
      </c>
      <c r="E63" s="26">
        <v>155.04300000000001</v>
      </c>
      <c r="F63" s="26">
        <v>103.36199999999999</v>
      </c>
      <c r="G63" s="26">
        <v>49.8</v>
      </c>
      <c r="H63" s="26">
        <v>149.30000000000001</v>
      </c>
      <c r="I63" s="26">
        <f t="shared" si="4"/>
        <v>457.505</v>
      </c>
      <c r="J63" s="27">
        <v>7430.01</v>
      </c>
      <c r="K63" s="27">
        <v>7430.01</v>
      </c>
      <c r="L63" s="27">
        <v>987.5</v>
      </c>
      <c r="M63" s="27">
        <v>1020</v>
      </c>
      <c r="N63" s="28">
        <f>(J63-L63)*E63</f>
        <v>998866.07793000003</v>
      </c>
      <c r="O63" s="64">
        <f t="shared" si="15"/>
        <v>665910.71861999994</v>
      </c>
      <c r="P63" s="28">
        <f t="shared" si="15"/>
        <v>319218.49800000002</v>
      </c>
      <c r="Q63" s="28">
        <f t="shared" si="5"/>
        <v>957014.49300000013</v>
      </c>
      <c r="R63" s="28">
        <f>N63+O63+P63+Q63</f>
        <v>2941009.7875500005</v>
      </c>
      <c r="S63" s="30"/>
      <c r="T63" s="30"/>
      <c r="U63" s="30"/>
    </row>
    <row r="64" spans="1:21" s="2" customFormat="1" ht="56.25" customHeight="1">
      <c r="A64" s="24" t="s">
        <v>87</v>
      </c>
      <c r="B64" s="25" t="s">
        <v>88</v>
      </c>
      <c r="C64" s="25" t="s">
        <v>84</v>
      </c>
      <c r="D64" s="25" t="s">
        <v>90</v>
      </c>
      <c r="E64" s="26">
        <v>169.14100000000002</v>
      </c>
      <c r="F64" s="26">
        <v>113.572</v>
      </c>
      <c r="G64" s="26">
        <v>56.4</v>
      </c>
      <c r="H64" s="26">
        <v>169.4</v>
      </c>
      <c r="I64" s="26">
        <f t="shared" si="4"/>
        <v>508.51300000000003</v>
      </c>
      <c r="J64" s="27">
        <v>5808.35</v>
      </c>
      <c r="K64" s="27">
        <v>6820.58</v>
      </c>
      <c r="L64" s="27">
        <v>987.5</v>
      </c>
      <c r="M64" s="27">
        <v>1020</v>
      </c>
      <c r="N64" s="28">
        <f>(J64-L64)*E64</f>
        <v>815403.38985000015</v>
      </c>
      <c r="O64" s="64">
        <f t="shared" si="15"/>
        <v>547513.57620000001</v>
      </c>
      <c r="P64" s="28">
        <f t="shared" si="15"/>
        <v>327152.712</v>
      </c>
      <c r="Q64" s="28">
        <f t="shared" si="5"/>
        <v>982618.25199999998</v>
      </c>
      <c r="R64" s="28">
        <f>N64+O64+P64+Q64</f>
        <v>2672687.9300500001</v>
      </c>
      <c r="S64" s="30"/>
      <c r="T64" s="30"/>
      <c r="U64" s="30"/>
    </row>
    <row r="65" spans="1:21" s="2" customFormat="1" ht="56.25" customHeight="1">
      <c r="A65" s="24" t="s">
        <v>72</v>
      </c>
      <c r="B65" s="25" t="s">
        <v>73</v>
      </c>
      <c r="C65" s="25" t="s">
        <v>84</v>
      </c>
      <c r="D65" s="25" t="s">
        <v>4</v>
      </c>
      <c r="E65" s="26">
        <v>488446.61800000002</v>
      </c>
      <c r="F65" s="26">
        <v>248280.21100000001</v>
      </c>
      <c r="G65" s="26">
        <v>84500</v>
      </c>
      <c r="H65" s="26">
        <v>372560</v>
      </c>
      <c r="I65" s="26">
        <f t="shared" si="4"/>
        <v>1193786.8289999999</v>
      </c>
      <c r="J65" s="27">
        <v>1266.3399999999999</v>
      </c>
      <c r="K65" s="27">
        <v>1266.3399999999999</v>
      </c>
      <c r="L65" s="27">
        <v>1144.8</v>
      </c>
      <c r="M65" s="27">
        <v>1180</v>
      </c>
      <c r="N65" s="28">
        <f>(J65-L65)*E65</f>
        <v>59365801.951719984</v>
      </c>
      <c r="O65" s="28">
        <f t="shared" si="15"/>
        <v>30175976.844939992</v>
      </c>
      <c r="P65" s="28">
        <f t="shared" si="15"/>
        <v>7295729.9999999935</v>
      </c>
      <c r="Q65" s="28">
        <f t="shared" si="5"/>
        <v>32166830.399999969</v>
      </c>
      <c r="R65" s="28">
        <f>N65+O65+P65+Q65</f>
        <v>129004339.19665995</v>
      </c>
      <c r="S65" s="30"/>
      <c r="T65" s="30"/>
      <c r="U65" s="30"/>
    </row>
    <row r="66" spans="1:21" s="2" customFormat="1" ht="14.25" customHeight="1">
      <c r="A66" s="24"/>
      <c r="B66" s="25"/>
      <c r="C66" s="25"/>
      <c r="D66" s="25"/>
      <c r="E66" s="26"/>
      <c r="F66" s="26"/>
      <c r="G66" s="26"/>
      <c r="H66" s="26"/>
      <c r="I66" s="26"/>
      <c r="J66" s="27"/>
      <c r="K66" s="27"/>
      <c r="L66" s="27"/>
      <c r="M66" s="27"/>
      <c r="N66" s="28"/>
      <c r="O66" s="28"/>
      <c r="P66" s="28"/>
      <c r="Q66" s="28">
        <f t="shared" si="5"/>
        <v>0</v>
      </c>
      <c r="R66" s="28"/>
      <c r="S66" s="30"/>
      <c r="T66" s="30"/>
      <c r="U66" s="30"/>
    </row>
    <row r="67" spans="1:21" s="2" customFormat="1" ht="60" customHeight="1">
      <c r="A67" s="24" t="s">
        <v>91</v>
      </c>
      <c r="B67" s="25" t="s">
        <v>413</v>
      </c>
      <c r="C67" s="25" t="s">
        <v>325</v>
      </c>
      <c r="D67" s="25" t="s">
        <v>92</v>
      </c>
      <c r="E67" s="26">
        <v>83.256</v>
      </c>
      <c r="F67" s="26">
        <v>38.647000000000006</v>
      </c>
      <c r="G67" s="26">
        <v>21.37</v>
      </c>
      <c r="H67" s="26">
        <v>131.27000000000001</v>
      </c>
      <c r="I67" s="26">
        <f t="shared" si="4"/>
        <v>274.54300000000001</v>
      </c>
      <c r="J67" s="27">
        <v>5112.34</v>
      </c>
      <c r="K67" s="27">
        <v>5502.38</v>
      </c>
      <c r="L67" s="27">
        <v>1500</v>
      </c>
      <c r="M67" s="27">
        <v>1545</v>
      </c>
      <c r="N67" s="28">
        <f t="shared" ref="N67:N75" si="16">(J67-L67)*E67</f>
        <v>300748.97904000001</v>
      </c>
      <c r="O67" s="28">
        <f t="shared" ref="O67:O75" si="17">(J67-L67)*F67</f>
        <v>139606.10398000001</v>
      </c>
      <c r="P67" s="28">
        <f t="shared" ref="P67:P75" si="18">(K67-M67)*G67</f>
        <v>84569.210600000006</v>
      </c>
      <c r="Q67" s="28">
        <f t="shared" si="5"/>
        <v>519485.27260000003</v>
      </c>
      <c r="R67" s="28">
        <f t="shared" ref="R67:R84" si="19">N67+O67+P67+Q67</f>
        <v>1044409.56622</v>
      </c>
      <c r="S67" s="30"/>
      <c r="T67" s="30"/>
      <c r="U67" s="30"/>
    </row>
    <row r="68" spans="1:21" s="2" customFormat="1" ht="60" customHeight="1">
      <c r="A68" s="24" t="s">
        <v>326</v>
      </c>
      <c r="B68" s="25" t="s">
        <v>327</v>
      </c>
      <c r="C68" s="25" t="s">
        <v>325</v>
      </c>
      <c r="D68" s="25" t="s">
        <v>328</v>
      </c>
      <c r="E68" s="26">
        <v>5446.6059999999998</v>
      </c>
      <c r="F68" s="26">
        <v>2159.6170000000002</v>
      </c>
      <c r="G68" s="26">
        <v>783.31799999999998</v>
      </c>
      <c r="H68" s="26">
        <v>4442.0929999999998</v>
      </c>
      <c r="I68" s="26">
        <f t="shared" si="4"/>
        <v>12831.633999999998</v>
      </c>
      <c r="J68" s="27">
        <v>3168.32</v>
      </c>
      <c r="K68" s="27">
        <v>4068.21</v>
      </c>
      <c r="L68" s="27">
        <v>1550</v>
      </c>
      <c r="M68" s="27">
        <v>1595</v>
      </c>
      <c r="N68" s="28">
        <f t="shared" si="16"/>
        <v>8814351.4219199996</v>
      </c>
      <c r="O68" s="28">
        <f t="shared" si="17"/>
        <v>3494951.3834400005</v>
      </c>
      <c r="P68" s="28">
        <f t="shared" si="18"/>
        <v>1937309.91078</v>
      </c>
      <c r="Q68" s="28">
        <f t="shared" si="5"/>
        <v>10986228.828530001</v>
      </c>
      <c r="R68" s="28">
        <f t="shared" si="19"/>
        <v>25232841.544670001</v>
      </c>
      <c r="S68" s="30"/>
      <c r="T68" s="30"/>
      <c r="U68" s="30"/>
    </row>
    <row r="69" spans="1:21" s="2" customFormat="1" ht="75" customHeight="1">
      <c r="A69" s="24" t="s">
        <v>329</v>
      </c>
      <c r="B69" s="25" t="s">
        <v>414</v>
      </c>
      <c r="C69" s="25" t="s">
        <v>325</v>
      </c>
      <c r="D69" s="25" t="s">
        <v>330</v>
      </c>
      <c r="E69" s="26">
        <v>249.64500000000001</v>
      </c>
      <c r="F69" s="26">
        <v>166.43</v>
      </c>
      <c r="G69" s="26">
        <v>83.13</v>
      </c>
      <c r="H69" s="26">
        <v>234.86</v>
      </c>
      <c r="I69" s="26">
        <f t="shared" si="4"/>
        <v>734.06500000000005</v>
      </c>
      <c r="J69" s="27">
        <v>3609.66</v>
      </c>
      <c r="K69" s="27">
        <v>3609.66</v>
      </c>
      <c r="L69" s="27">
        <v>1500</v>
      </c>
      <c r="M69" s="27">
        <v>1545</v>
      </c>
      <c r="N69" s="28">
        <f t="shared" si="16"/>
        <v>526666.07070000004</v>
      </c>
      <c r="O69" s="28">
        <f t="shared" si="17"/>
        <v>351110.71379999997</v>
      </c>
      <c r="P69" s="28">
        <f t="shared" si="18"/>
        <v>171635.18579999998</v>
      </c>
      <c r="Q69" s="28">
        <f t="shared" si="5"/>
        <v>484906.04759999999</v>
      </c>
      <c r="R69" s="28">
        <f t="shared" si="19"/>
        <v>1534318.0179000001</v>
      </c>
      <c r="S69" s="30"/>
      <c r="T69" s="30"/>
      <c r="U69" s="30"/>
    </row>
    <row r="70" spans="1:21" s="2" customFormat="1" ht="75" customHeight="1">
      <c r="A70" s="24" t="s">
        <v>329</v>
      </c>
      <c r="B70" s="25" t="s">
        <v>414</v>
      </c>
      <c r="C70" s="25" t="s">
        <v>325</v>
      </c>
      <c r="D70" s="25" t="s">
        <v>331</v>
      </c>
      <c r="E70" s="26">
        <v>210.74499999999998</v>
      </c>
      <c r="F70" s="26">
        <v>103.43</v>
      </c>
      <c r="G70" s="26">
        <v>52.42</v>
      </c>
      <c r="H70" s="26">
        <v>157.27000000000001</v>
      </c>
      <c r="I70" s="26">
        <f t="shared" si="4"/>
        <v>523.86500000000001</v>
      </c>
      <c r="J70" s="27">
        <v>3006.46</v>
      </c>
      <c r="K70" s="27">
        <v>3100.94</v>
      </c>
      <c r="L70" s="27">
        <v>1550</v>
      </c>
      <c r="M70" s="27">
        <v>1595</v>
      </c>
      <c r="N70" s="28">
        <f t="shared" si="16"/>
        <v>306941.66269999999</v>
      </c>
      <c r="O70" s="28">
        <f t="shared" si="17"/>
        <v>150641.65780000002</v>
      </c>
      <c r="P70" s="28">
        <f t="shared" si="18"/>
        <v>78941.374800000005</v>
      </c>
      <c r="Q70" s="28">
        <f t="shared" si="5"/>
        <v>236839.18380000003</v>
      </c>
      <c r="R70" s="28">
        <f t="shared" si="19"/>
        <v>773363.87910000002</v>
      </c>
      <c r="S70" s="30"/>
      <c r="T70" s="30"/>
      <c r="U70" s="30"/>
    </row>
    <row r="71" spans="1:21" s="2" customFormat="1" ht="75" customHeight="1">
      <c r="A71" s="24" t="s">
        <v>329</v>
      </c>
      <c r="B71" s="25" t="s">
        <v>414</v>
      </c>
      <c r="C71" s="25" t="s">
        <v>325</v>
      </c>
      <c r="D71" s="25" t="s">
        <v>328</v>
      </c>
      <c r="E71" s="26">
        <v>161.63200000000001</v>
      </c>
      <c r="F71" s="26">
        <v>91.367999999999995</v>
      </c>
      <c r="G71" s="26">
        <v>49.11</v>
      </c>
      <c r="H71" s="26">
        <v>147.35</v>
      </c>
      <c r="I71" s="26">
        <f t="shared" si="4"/>
        <v>449.46000000000004</v>
      </c>
      <c r="J71" s="27">
        <v>2923.54</v>
      </c>
      <c r="K71" s="27">
        <v>3165.85</v>
      </c>
      <c r="L71" s="27">
        <v>1550</v>
      </c>
      <c r="M71" s="27">
        <v>1595</v>
      </c>
      <c r="N71" s="28">
        <f t="shared" si="16"/>
        <v>222008.01728</v>
      </c>
      <c r="O71" s="28">
        <f t="shared" si="17"/>
        <v>125497.60272</v>
      </c>
      <c r="P71" s="28">
        <f t="shared" si="18"/>
        <v>77144.443499999994</v>
      </c>
      <c r="Q71" s="28">
        <f t="shared" si="5"/>
        <v>231464.74749999997</v>
      </c>
      <c r="R71" s="28">
        <f t="shared" si="19"/>
        <v>656114.81099999999</v>
      </c>
      <c r="S71" s="30"/>
      <c r="T71" s="30"/>
      <c r="U71" s="30"/>
    </row>
    <row r="72" spans="1:21" s="2" customFormat="1" ht="75" customHeight="1">
      <c r="A72" s="24" t="s">
        <v>332</v>
      </c>
      <c r="B72" s="25" t="s">
        <v>405</v>
      </c>
      <c r="C72" s="25" t="s">
        <v>325</v>
      </c>
      <c r="D72" s="25" t="s">
        <v>333</v>
      </c>
      <c r="E72" s="26">
        <v>156.34200000000001</v>
      </c>
      <c r="F72" s="26">
        <v>104.22799999999999</v>
      </c>
      <c r="G72" s="26">
        <v>55.258000000000003</v>
      </c>
      <c r="H72" s="26">
        <v>156.34200000000001</v>
      </c>
      <c r="I72" s="26">
        <f t="shared" si="4"/>
        <v>472.16999999999996</v>
      </c>
      <c r="J72" s="27">
        <v>5151.92</v>
      </c>
      <c r="K72" s="27">
        <v>5151.92</v>
      </c>
      <c r="L72" s="27">
        <v>1550</v>
      </c>
      <c r="M72" s="27">
        <v>1595</v>
      </c>
      <c r="N72" s="28">
        <f t="shared" si="16"/>
        <v>563131.37664000003</v>
      </c>
      <c r="O72" s="28">
        <f t="shared" si="17"/>
        <v>375420.91775999998</v>
      </c>
      <c r="P72" s="28">
        <f t="shared" si="18"/>
        <v>196548.28536000001</v>
      </c>
      <c r="Q72" s="28">
        <f t="shared" si="5"/>
        <v>556095.98664000002</v>
      </c>
      <c r="R72" s="28">
        <f t="shared" si="19"/>
        <v>1691196.5664000001</v>
      </c>
      <c r="S72" s="30"/>
      <c r="T72" s="30"/>
      <c r="U72" s="30"/>
    </row>
    <row r="73" spans="1:21" s="2" customFormat="1" ht="75" customHeight="1">
      <c r="A73" s="24" t="s">
        <v>334</v>
      </c>
      <c r="B73" s="25" t="s">
        <v>406</v>
      </c>
      <c r="C73" s="25" t="s">
        <v>325</v>
      </c>
      <c r="D73" s="25" t="s">
        <v>335</v>
      </c>
      <c r="E73" s="26">
        <v>146.316</v>
      </c>
      <c r="F73" s="26">
        <v>70.798000000000002</v>
      </c>
      <c r="G73" s="26">
        <v>35.68</v>
      </c>
      <c r="H73" s="26">
        <v>125.93</v>
      </c>
      <c r="I73" s="26">
        <f t="shared" ref="I73:I136" si="20">E73+F73+G73+H73</f>
        <v>378.72400000000005</v>
      </c>
      <c r="J73" s="27">
        <v>4192.63</v>
      </c>
      <c r="K73" s="27">
        <v>4192.63</v>
      </c>
      <c r="L73" s="27">
        <v>1660</v>
      </c>
      <c r="M73" s="27">
        <v>1700</v>
      </c>
      <c r="N73" s="28">
        <f t="shared" si="16"/>
        <v>370564.29108</v>
      </c>
      <c r="O73" s="64">
        <f t="shared" si="17"/>
        <v>179305.13874000002</v>
      </c>
      <c r="P73" s="28">
        <f t="shared" si="18"/>
        <v>88937.038400000005</v>
      </c>
      <c r="Q73" s="28">
        <f t="shared" ref="Q73:Q136" si="21">(K73-M73)*H73</f>
        <v>313896.8959</v>
      </c>
      <c r="R73" s="28">
        <f t="shared" si="19"/>
        <v>952703.36411999993</v>
      </c>
      <c r="S73" s="30"/>
      <c r="T73" s="30"/>
      <c r="U73" s="30"/>
    </row>
    <row r="74" spans="1:21" s="2" customFormat="1" ht="75" customHeight="1">
      <c r="A74" s="24" t="s">
        <v>336</v>
      </c>
      <c r="B74" s="25" t="s">
        <v>412</v>
      </c>
      <c r="C74" s="25" t="s">
        <v>325</v>
      </c>
      <c r="D74" s="25" t="s">
        <v>337</v>
      </c>
      <c r="E74" s="26">
        <v>138.357</v>
      </c>
      <c r="F74" s="26">
        <v>68.497</v>
      </c>
      <c r="G74" s="26">
        <v>26.038</v>
      </c>
      <c r="H74" s="26">
        <v>141.56100000000001</v>
      </c>
      <c r="I74" s="26">
        <f t="shared" si="20"/>
        <v>374.45299999999997</v>
      </c>
      <c r="J74" s="27">
        <v>3600.31</v>
      </c>
      <c r="K74" s="27">
        <v>3600.31</v>
      </c>
      <c r="L74" s="27">
        <v>1660</v>
      </c>
      <c r="M74" s="27">
        <v>1700</v>
      </c>
      <c r="N74" s="28">
        <f t="shared" si="16"/>
        <v>268455.47067000001</v>
      </c>
      <c r="O74" s="64">
        <f t="shared" si="17"/>
        <v>132905.41407</v>
      </c>
      <c r="P74" s="28">
        <f t="shared" si="18"/>
        <v>49480.271779999995</v>
      </c>
      <c r="Q74" s="28">
        <f t="shared" si="21"/>
        <v>269009.78391</v>
      </c>
      <c r="R74" s="28">
        <f t="shared" si="19"/>
        <v>719850.94042999996</v>
      </c>
      <c r="S74" s="30"/>
      <c r="T74" s="30"/>
      <c r="U74" s="30"/>
    </row>
    <row r="75" spans="1:21" s="2" customFormat="1" ht="66" customHeight="1">
      <c r="A75" s="24" t="s">
        <v>93</v>
      </c>
      <c r="B75" s="25" t="s">
        <v>411</v>
      </c>
      <c r="C75" s="25" t="s">
        <v>325</v>
      </c>
      <c r="D75" s="25" t="s">
        <v>94</v>
      </c>
      <c r="E75" s="26">
        <v>190.94</v>
      </c>
      <c r="F75" s="26">
        <v>80.34</v>
      </c>
      <c r="G75" s="26">
        <v>29.54</v>
      </c>
      <c r="H75" s="26">
        <v>177.27</v>
      </c>
      <c r="I75" s="26">
        <f t="shared" si="20"/>
        <v>478.09000000000003</v>
      </c>
      <c r="J75" s="27">
        <v>3480.85</v>
      </c>
      <c r="K75" s="27">
        <v>3480.85</v>
      </c>
      <c r="L75" s="27">
        <v>1450</v>
      </c>
      <c r="M75" s="27">
        <v>1500</v>
      </c>
      <c r="N75" s="28">
        <f t="shared" si="16"/>
        <v>387770.49899999995</v>
      </c>
      <c r="O75" s="64">
        <f t="shared" si="17"/>
        <v>163158.489</v>
      </c>
      <c r="P75" s="28">
        <f t="shared" si="18"/>
        <v>58514.308999999994</v>
      </c>
      <c r="Q75" s="28">
        <f t="shared" si="21"/>
        <v>351145.2795</v>
      </c>
      <c r="R75" s="28">
        <f t="shared" si="19"/>
        <v>960588.57649999997</v>
      </c>
      <c r="S75" s="30"/>
      <c r="T75" s="30"/>
      <c r="U75" s="30"/>
    </row>
    <row r="76" spans="1:21" s="2" customFormat="1" ht="14.25" customHeight="1">
      <c r="A76" s="24"/>
      <c r="B76" s="25"/>
      <c r="C76" s="25"/>
      <c r="D76" s="25"/>
      <c r="E76" s="26"/>
      <c r="F76" s="26"/>
      <c r="G76" s="26"/>
      <c r="H76" s="26"/>
      <c r="I76" s="26"/>
      <c r="J76" s="27"/>
      <c r="K76" s="27"/>
      <c r="L76" s="27"/>
      <c r="M76" s="27"/>
      <c r="N76" s="28"/>
      <c r="O76" s="28">
        <f t="shared" ref="O76:O84" si="22">(J76-L76)*F76</f>
        <v>0</v>
      </c>
      <c r="P76" s="28"/>
      <c r="Q76" s="28">
        <f t="shared" si="21"/>
        <v>0</v>
      </c>
      <c r="R76" s="28">
        <f t="shared" si="19"/>
        <v>0</v>
      </c>
      <c r="S76" s="30"/>
      <c r="T76" s="30"/>
      <c r="U76" s="30"/>
    </row>
    <row r="77" spans="1:21" s="2" customFormat="1" ht="52.5" customHeight="1">
      <c r="A77" s="24" t="s">
        <v>96</v>
      </c>
      <c r="B77" s="25" t="s">
        <v>97</v>
      </c>
      <c r="C77" s="25" t="s">
        <v>95</v>
      </c>
      <c r="D77" s="25" t="s">
        <v>98</v>
      </c>
      <c r="E77" s="26">
        <v>77.61</v>
      </c>
      <c r="F77" s="26">
        <v>39.89</v>
      </c>
      <c r="G77" s="26">
        <v>8.48</v>
      </c>
      <c r="H77" s="26">
        <v>77.5</v>
      </c>
      <c r="I77" s="26">
        <f t="shared" si="20"/>
        <v>203.48000000000002</v>
      </c>
      <c r="J77" s="27">
        <v>4063.63</v>
      </c>
      <c r="K77" s="27">
        <v>4428.3</v>
      </c>
      <c r="L77" s="27">
        <v>1745</v>
      </c>
      <c r="M77" s="27">
        <v>1798</v>
      </c>
      <c r="N77" s="28">
        <f t="shared" ref="N77:N84" si="23">(J77-L77)*E77</f>
        <v>179948.8743</v>
      </c>
      <c r="O77" s="28">
        <f t="shared" si="22"/>
        <v>92490.150700000013</v>
      </c>
      <c r="P77" s="28">
        <f t="shared" ref="P77:P84" si="24">(K77-M77)*G77</f>
        <v>22304.944000000003</v>
      </c>
      <c r="Q77" s="28">
        <f t="shared" si="21"/>
        <v>203848.25</v>
      </c>
      <c r="R77" s="28">
        <f t="shared" si="19"/>
        <v>498592.21900000004</v>
      </c>
      <c r="S77" s="30"/>
      <c r="T77" s="30"/>
      <c r="U77" s="30"/>
    </row>
    <row r="78" spans="1:21" s="2" customFormat="1" ht="52.5" customHeight="1">
      <c r="A78" s="24" t="s">
        <v>96</v>
      </c>
      <c r="B78" s="25" t="s">
        <v>97</v>
      </c>
      <c r="C78" s="25" t="s">
        <v>95</v>
      </c>
      <c r="D78" s="25" t="s">
        <v>99</v>
      </c>
      <c r="E78" s="26">
        <v>121.68</v>
      </c>
      <c r="F78" s="26">
        <v>63.02</v>
      </c>
      <c r="G78" s="26">
        <v>21.66</v>
      </c>
      <c r="H78" s="26">
        <v>129.94</v>
      </c>
      <c r="I78" s="26">
        <f t="shared" si="20"/>
        <v>336.3</v>
      </c>
      <c r="J78" s="27">
        <v>5113.6400000000003</v>
      </c>
      <c r="K78" s="27">
        <v>5463.36</v>
      </c>
      <c r="L78" s="27">
        <v>1626</v>
      </c>
      <c r="M78" s="27">
        <v>1680</v>
      </c>
      <c r="N78" s="28">
        <f t="shared" si="23"/>
        <v>424376.03520000004</v>
      </c>
      <c r="O78" s="28">
        <f t="shared" si="22"/>
        <v>219791.07280000002</v>
      </c>
      <c r="P78" s="28">
        <f t="shared" si="24"/>
        <v>81947.57759999999</v>
      </c>
      <c r="Q78" s="28">
        <f t="shared" si="21"/>
        <v>491609.79839999997</v>
      </c>
      <c r="R78" s="28">
        <f t="shared" si="19"/>
        <v>1217724.4839999999</v>
      </c>
      <c r="S78" s="30"/>
      <c r="T78" s="30"/>
      <c r="U78" s="30"/>
    </row>
    <row r="79" spans="1:21" s="2" customFormat="1" ht="52.5" customHeight="1">
      <c r="A79" s="24" t="s">
        <v>96</v>
      </c>
      <c r="B79" s="25" t="s">
        <v>97</v>
      </c>
      <c r="C79" s="25" t="s">
        <v>95</v>
      </c>
      <c r="D79" s="25" t="s">
        <v>100</v>
      </c>
      <c r="E79" s="26">
        <v>104.58</v>
      </c>
      <c r="F79" s="26">
        <v>53.42</v>
      </c>
      <c r="G79" s="26">
        <v>17.18</v>
      </c>
      <c r="H79" s="26">
        <v>97.98</v>
      </c>
      <c r="I79" s="26">
        <f t="shared" si="20"/>
        <v>273.16000000000003</v>
      </c>
      <c r="J79" s="27">
        <v>5266.67</v>
      </c>
      <c r="K79" s="27">
        <v>6639.83</v>
      </c>
      <c r="L79" s="27">
        <v>1626</v>
      </c>
      <c r="M79" s="27">
        <v>1680</v>
      </c>
      <c r="N79" s="28">
        <f t="shared" si="23"/>
        <v>380741.26860000001</v>
      </c>
      <c r="O79" s="28">
        <f t="shared" si="22"/>
        <v>194484.5914</v>
      </c>
      <c r="P79" s="28">
        <f t="shared" si="24"/>
        <v>85209.879399999991</v>
      </c>
      <c r="Q79" s="28">
        <f t="shared" si="21"/>
        <v>485964.1434</v>
      </c>
      <c r="R79" s="28">
        <f t="shared" si="19"/>
        <v>1146399.8828</v>
      </c>
      <c r="S79" s="30"/>
      <c r="T79" s="30"/>
      <c r="U79" s="30"/>
    </row>
    <row r="80" spans="1:21" s="2" customFormat="1" ht="52.5" customHeight="1">
      <c r="A80" s="24" t="s">
        <v>101</v>
      </c>
      <c r="B80" s="25" t="s">
        <v>102</v>
      </c>
      <c r="C80" s="25" t="s">
        <v>95</v>
      </c>
      <c r="D80" s="25" t="s">
        <v>103</v>
      </c>
      <c r="E80" s="26">
        <v>3206.1209999999996</v>
      </c>
      <c r="F80" s="26">
        <v>2114.056</v>
      </c>
      <c r="G80" s="26">
        <v>980.76</v>
      </c>
      <c r="H80" s="26">
        <v>2942.29</v>
      </c>
      <c r="I80" s="26">
        <f t="shared" si="20"/>
        <v>9243.226999999999</v>
      </c>
      <c r="J80" s="27">
        <v>3040.75</v>
      </c>
      <c r="K80" s="27">
        <v>3040.75</v>
      </c>
      <c r="L80" s="27">
        <v>1626</v>
      </c>
      <c r="M80" s="27">
        <v>1680</v>
      </c>
      <c r="N80" s="28">
        <f t="shared" si="23"/>
        <v>4535859.6847499991</v>
      </c>
      <c r="O80" s="64">
        <f t="shared" si="22"/>
        <v>2990860.7260000003</v>
      </c>
      <c r="P80" s="28">
        <f t="shared" si="24"/>
        <v>1334569.17</v>
      </c>
      <c r="Q80" s="28">
        <f t="shared" si="21"/>
        <v>4003721.1175000002</v>
      </c>
      <c r="R80" s="28">
        <f t="shared" si="19"/>
        <v>12865010.698249999</v>
      </c>
      <c r="S80" s="30"/>
      <c r="T80" s="30"/>
      <c r="U80" s="30"/>
    </row>
    <row r="81" spans="1:21" s="2" customFormat="1" ht="60.75" customHeight="1">
      <c r="A81" s="24" t="s">
        <v>104</v>
      </c>
      <c r="B81" s="25" t="s">
        <v>105</v>
      </c>
      <c r="C81" s="25" t="s">
        <v>95</v>
      </c>
      <c r="D81" s="25" t="s">
        <v>106</v>
      </c>
      <c r="E81" s="26">
        <v>11043.521000000001</v>
      </c>
      <c r="F81" s="26">
        <v>4890.0689999999995</v>
      </c>
      <c r="G81" s="26">
        <v>1739.68</v>
      </c>
      <c r="H81" s="26">
        <v>9363.8320000000003</v>
      </c>
      <c r="I81" s="26">
        <f t="shared" si="20"/>
        <v>27037.101999999999</v>
      </c>
      <c r="J81" s="27">
        <v>4740.2299999999996</v>
      </c>
      <c r="K81" s="27">
        <v>4740.2299999999996</v>
      </c>
      <c r="L81" s="27">
        <v>1742.78</v>
      </c>
      <c r="M81" s="27">
        <v>1794</v>
      </c>
      <c r="N81" s="28">
        <f t="shared" si="23"/>
        <v>33102402.021450002</v>
      </c>
      <c r="O81" s="64">
        <f t="shared" si="22"/>
        <v>14657737.324049998</v>
      </c>
      <c r="P81" s="28">
        <f t="shared" si="24"/>
        <v>5125497.4063999997</v>
      </c>
      <c r="Q81" s="28">
        <f t="shared" si="21"/>
        <v>27588002.753359996</v>
      </c>
      <c r="R81" s="28">
        <f t="shared" si="19"/>
        <v>80473639.505259991</v>
      </c>
      <c r="S81" s="30"/>
      <c r="T81" s="30"/>
      <c r="U81" s="30"/>
    </row>
    <row r="82" spans="1:21" s="2" customFormat="1" ht="78">
      <c r="A82" s="24" t="s">
        <v>75</v>
      </c>
      <c r="B82" s="25" t="s">
        <v>107</v>
      </c>
      <c r="C82" s="25" t="s">
        <v>95</v>
      </c>
      <c r="D82" s="25" t="s">
        <v>274</v>
      </c>
      <c r="E82" s="26">
        <v>88.302999999999997</v>
      </c>
      <c r="F82" s="26">
        <v>38.707999999999998</v>
      </c>
      <c r="G82" s="26">
        <v>8.9870000000000001</v>
      </c>
      <c r="H82" s="26">
        <v>88.376000000000005</v>
      </c>
      <c r="I82" s="26">
        <f t="shared" si="20"/>
        <v>224.374</v>
      </c>
      <c r="J82" s="27">
        <v>3560.17</v>
      </c>
      <c r="K82" s="27">
        <v>3591.94</v>
      </c>
      <c r="L82" s="27">
        <v>1640.31</v>
      </c>
      <c r="M82" s="27">
        <v>1685</v>
      </c>
      <c r="N82" s="28">
        <f t="shared" si="23"/>
        <v>169529.39758000002</v>
      </c>
      <c r="O82" s="28">
        <f t="shared" si="22"/>
        <v>74313.940879999995</v>
      </c>
      <c r="P82" s="28">
        <f t="shared" si="24"/>
        <v>17137.66978</v>
      </c>
      <c r="Q82" s="28">
        <f t="shared" si="21"/>
        <v>168527.72944000002</v>
      </c>
      <c r="R82" s="28">
        <f t="shared" si="19"/>
        <v>429508.73768000002</v>
      </c>
      <c r="S82" s="30"/>
      <c r="T82" s="30"/>
      <c r="U82" s="30"/>
    </row>
    <row r="83" spans="1:21" s="2" customFormat="1" ht="50.25" customHeight="1">
      <c r="A83" s="24" t="s">
        <v>108</v>
      </c>
      <c r="B83" s="25" t="s">
        <v>109</v>
      </c>
      <c r="C83" s="25" t="s">
        <v>95</v>
      </c>
      <c r="D83" s="25" t="s">
        <v>106</v>
      </c>
      <c r="E83" s="26">
        <v>245.27500000000001</v>
      </c>
      <c r="F83" s="26">
        <v>114.57299999999999</v>
      </c>
      <c r="G83" s="26">
        <v>24.16</v>
      </c>
      <c r="H83" s="26">
        <v>188.57</v>
      </c>
      <c r="I83" s="26">
        <f t="shared" si="20"/>
        <v>572.57799999999997</v>
      </c>
      <c r="J83" s="27">
        <v>3057.69</v>
      </c>
      <c r="K83" s="27">
        <v>3057.69</v>
      </c>
      <c r="L83" s="27">
        <v>1979.87</v>
      </c>
      <c r="M83" s="27">
        <v>2022</v>
      </c>
      <c r="N83" s="28">
        <f t="shared" si="23"/>
        <v>264362.30050000007</v>
      </c>
      <c r="O83" s="28">
        <f t="shared" si="22"/>
        <v>123489.07086000001</v>
      </c>
      <c r="P83" s="28">
        <f t="shared" si="24"/>
        <v>25022.270400000001</v>
      </c>
      <c r="Q83" s="28">
        <f t="shared" si="21"/>
        <v>195300.06330000001</v>
      </c>
      <c r="R83" s="28">
        <f t="shared" si="19"/>
        <v>608173.70506000007</v>
      </c>
      <c r="S83" s="30"/>
      <c r="T83" s="30"/>
      <c r="U83" s="30"/>
    </row>
    <row r="84" spans="1:21" s="2" customFormat="1" ht="50.25" customHeight="1">
      <c r="A84" s="24" t="s">
        <v>110</v>
      </c>
      <c r="B84" s="25" t="s">
        <v>111</v>
      </c>
      <c r="C84" s="25" t="s">
        <v>95</v>
      </c>
      <c r="D84" s="25" t="s">
        <v>106</v>
      </c>
      <c r="E84" s="26">
        <v>775.38</v>
      </c>
      <c r="F84" s="26">
        <v>444.61700000000002</v>
      </c>
      <c r="G84" s="26">
        <v>210.97499999999999</v>
      </c>
      <c r="H84" s="26">
        <v>717.50300000000004</v>
      </c>
      <c r="I84" s="26">
        <f t="shared" si="20"/>
        <v>2148.4749999999999</v>
      </c>
      <c r="J84" s="27">
        <v>4198.97</v>
      </c>
      <c r="K84" s="27">
        <v>5394.45</v>
      </c>
      <c r="L84" s="27">
        <v>1517.05</v>
      </c>
      <c r="M84" s="27">
        <v>1570</v>
      </c>
      <c r="N84" s="28">
        <f t="shared" si="23"/>
        <v>2079507.1296000001</v>
      </c>
      <c r="O84" s="28">
        <f t="shared" si="22"/>
        <v>1192427.2246400001</v>
      </c>
      <c r="P84" s="28">
        <f t="shared" si="24"/>
        <v>806863.33875</v>
      </c>
      <c r="Q84" s="28">
        <f t="shared" si="21"/>
        <v>2744054.3483500001</v>
      </c>
      <c r="R84" s="28">
        <f t="shared" si="19"/>
        <v>6822852.0413400009</v>
      </c>
      <c r="S84" s="30"/>
      <c r="T84" s="30"/>
      <c r="U84" s="30"/>
    </row>
    <row r="85" spans="1:21" s="2" customFormat="1" ht="14.25" customHeight="1">
      <c r="A85" s="24"/>
      <c r="B85" s="25"/>
      <c r="C85" s="25"/>
      <c r="D85" s="25"/>
      <c r="E85" s="26"/>
      <c r="F85" s="26"/>
      <c r="G85" s="26"/>
      <c r="H85" s="26"/>
      <c r="I85" s="26"/>
      <c r="J85" s="27"/>
      <c r="K85" s="27"/>
      <c r="L85" s="27"/>
      <c r="M85" s="27"/>
      <c r="N85" s="28"/>
      <c r="O85" s="28"/>
      <c r="P85" s="28"/>
      <c r="Q85" s="28">
        <f t="shared" si="21"/>
        <v>0</v>
      </c>
      <c r="R85" s="28"/>
      <c r="S85" s="30"/>
      <c r="T85" s="30"/>
      <c r="U85" s="30"/>
    </row>
    <row r="86" spans="1:21" s="2" customFormat="1" ht="78.75" customHeight="1">
      <c r="A86" s="24" t="s">
        <v>113</v>
      </c>
      <c r="B86" s="25" t="s">
        <v>114</v>
      </c>
      <c r="C86" s="25" t="s">
        <v>112</v>
      </c>
      <c r="D86" s="25" t="s">
        <v>115</v>
      </c>
      <c r="E86" s="26">
        <v>319.399</v>
      </c>
      <c r="F86" s="26">
        <v>97.736999999999995</v>
      </c>
      <c r="G86" s="26">
        <v>31.32</v>
      </c>
      <c r="H86" s="26">
        <v>279.41000000000003</v>
      </c>
      <c r="I86" s="26">
        <f t="shared" si="20"/>
        <v>727.86599999999999</v>
      </c>
      <c r="J86" s="27">
        <v>5908.52</v>
      </c>
      <c r="K86" s="27">
        <v>6663.09</v>
      </c>
      <c r="L86" s="27">
        <v>1607.15</v>
      </c>
      <c r="M86" s="27">
        <v>1660</v>
      </c>
      <c r="N86" s="28">
        <f t="shared" ref="N86:N96" si="25">(J86-L86)*E86</f>
        <v>1373853.2766300002</v>
      </c>
      <c r="O86" s="28">
        <f t="shared" ref="O86:O95" si="26">(J86-L86)*F86</f>
        <v>420402.99969000008</v>
      </c>
      <c r="P86" s="28">
        <f t="shared" ref="P86:P95" si="27">(K86-M86)*G86</f>
        <v>156696.7788</v>
      </c>
      <c r="Q86" s="28">
        <f t="shared" si="21"/>
        <v>1397913.3769000003</v>
      </c>
      <c r="R86" s="28">
        <f t="shared" ref="R86:R96" si="28">N86+O86+P86+Q86</f>
        <v>3348866.4320200002</v>
      </c>
      <c r="S86" s="30"/>
      <c r="T86" s="30"/>
      <c r="U86" s="30"/>
    </row>
    <row r="87" spans="1:21" s="2" customFormat="1" ht="54" customHeight="1">
      <c r="A87" s="24" t="s">
        <v>113</v>
      </c>
      <c r="B87" s="25" t="s">
        <v>114</v>
      </c>
      <c r="C87" s="25" t="s">
        <v>112</v>
      </c>
      <c r="D87" s="25" t="s">
        <v>116</v>
      </c>
      <c r="E87" s="26">
        <v>227.33</v>
      </c>
      <c r="F87" s="26">
        <v>53.892000000000003</v>
      </c>
      <c r="G87" s="26">
        <v>18.5</v>
      </c>
      <c r="H87" s="26">
        <v>180.5</v>
      </c>
      <c r="I87" s="26">
        <f t="shared" si="20"/>
        <v>480.22200000000004</v>
      </c>
      <c r="J87" s="27">
        <v>6587.24</v>
      </c>
      <c r="K87" s="27">
        <v>6790.27</v>
      </c>
      <c r="L87" s="27">
        <v>1607.15</v>
      </c>
      <c r="M87" s="27">
        <v>1660</v>
      </c>
      <c r="N87" s="28">
        <f t="shared" si="25"/>
        <v>1132123.8597000001</v>
      </c>
      <c r="O87" s="28">
        <f t="shared" si="26"/>
        <v>268387.01028000005</v>
      </c>
      <c r="P87" s="28">
        <f t="shared" si="27"/>
        <v>94909.99500000001</v>
      </c>
      <c r="Q87" s="28">
        <f t="shared" si="21"/>
        <v>926013.7350000001</v>
      </c>
      <c r="R87" s="28">
        <f t="shared" si="28"/>
        <v>2421434.5999800004</v>
      </c>
      <c r="S87" s="30"/>
      <c r="T87" s="30"/>
      <c r="U87" s="30"/>
    </row>
    <row r="88" spans="1:21" s="2" customFormat="1" ht="54" customHeight="1">
      <c r="A88" s="24" t="s">
        <v>49</v>
      </c>
      <c r="B88" s="25" t="s">
        <v>50</v>
      </c>
      <c r="C88" s="25" t="s">
        <v>112</v>
      </c>
      <c r="D88" s="25" t="s">
        <v>117</v>
      </c>
      <c r="E88" s="26">
        <v>182.02599999999998</v>
      </c>
      <c r="F88" s="26">
        <v>90.084999999999994</v>
      </c>
      <c r="G88" s="26">
        <v>42</v>
      </c>
      <c r="H88" s="26">
        <v>200.62</v>
      </c>
      <c r="I88" s="26">
        <f t="shared" si="20"/>
        <v>514.73099999999999</v>
      </c>
      <c r="J88" s="27">
        <v>5563.21</v>
      </c>
      <c r="K88" s="27">
        <v>6771.72</v>
      </c>
      <c r="L88" s="27">
        <v>1590</v>
      </c>
      <c r="M88" s="27">
        <v>1640</v>
      </c>
      <c r="N88" s="28">
        <f t="shared" si="25"/>
        <v>723227.52345999994</v>
      </c>
      <c r="O88" s="28">
        <f t="shared" si="26"/>
        <v>357926.62284999999</v>
      </c>
      <c r="P88" s="28">
        <f t="shared" si="27"/>
        <v>215532.24000000002</v>
      </c>
      <c r="Q88" s="28">
        <f t="shared" si="21"/>
        <v>1029525.6664000001</v>
      </c>
      <c r="R88" s="28">
        <f t="shared" si="28"/>
        <v>2326212.05271</v>
      </c>
      <c r="S88" s="30"/>
      <c r="T88" s="30"/>
      <c r="U88" s="30"/>
    </row>
    <row r="89" spans="1:21" s="2" customFormat="1" ht="54" customHeight="1">
      <c r="A89" s="24" t="s">
        <v>118</v>
      </c>
      <c r="B89" s="25" t="s">
        <v>119</v>
      </c>
      <c r="C89" s="25" t="s">
        <v>112</v>
      </c>
      <c r="D89" s="25" t="s">
        <v>275</v>
      </c>
      <c r="E89" s="26">
        <v>574.96800000000007</v>
      </c>
      <c r="F89" s="26">
        <v>191.65600000000001</v>
      </c>
      <c r="G89" s="26">
        <v>191.16200000000001</v>
      </c>
      <c r="H89" s="26">
        <v>572.25800000000004</v>
      </c>
      <c r="I89" s="26">
        <f t="shared" si="20"/>
        <v>1530.0440000000001</v>
      </c>
      <c r="J89" s="27">
        <v>2935.12</v>
      </c>
      <c r="K89" s="27">
        <v>2935.12</v>
      </c>
      <c r="L89" s="27">
        <v>1575</v>
      </c>
      <c r="M89" s="27">
        <v>1616.67</v>
      </c>
      <c r="N89" s="28">
        <f t="shared" si="25"/>
        <v>782025.47616000008</v>
      </c>
      <c r="O89" s="28">
        <f t="shared" si="26"/>
        <v>260675.15871999998</v>
      </c>
      <c r="P89" s="28">
        <f t="shared" si="27"/>
        <v>252037.53889999999</v>
      </c>
      <c r="Q89" s="28">
        <f t="shared" si="21"/>
        <v>754493.5601</v>
      </c>
      <c r="R89" s="28">
        <f t="shared" si="28"/>
        <v>2049231.7338800002</v>
      </c>
      <c r="S89" s="30"/>
      <c r="T89" s="30"/>
      <c r="U89" s="30"/>
    </row>
    <row r="90" spans="1:21" s="2" customFormat="1" ht="54" customHeight="1">
      <c r="A90" s="24" t="s">
        <v>118</v>
      </c>
      <c r="B90" s="25" t="s">
        <v>119</v>
      </c>
      <c r="C90" s="25" t="s">
        <v>112</v>
      </c>
      <c r="D90" s="25" t="s">
        <v>276</v>
      </c>
      <c r="E90" s="26">
        <v>680.17599999999993</v>
      </c>
      <c r="F90" s="26">
        <v>228.071</v>
      </c>
      <c r="G90" s="26">
        <v>225.31</v>
      </c>
      <c r="H90" s="26">
        <v>684.21299999999997</v>
      </c>
      <c r="I90" s="26">
        <f t="shared" si="20"/>
        <v>1817.77</v>
      </c>
      <c r="J90" s="27">
        <v>2935.12</v>
      </c>
      <c r="K90" s="27">
        <v>2935.12</v>
      </c>
      <c r="L90" s="27">
        <v>1429.17</v>
      </c>
      <c r="M90" s="27">
        <v>1470</v>
      </c>
      <c r="N90" s="28">
        <f t="shared" si="25"/>
        <v>1024311.0471999998</v>
      </c>
      <c r="O90" s="28">
        <f t="shared" si="26"/>
        <v>343463.52244999993</v>
      </c>
      <c r="P90" s="28">
        <f t="shared" si="27"/>
        <v>330106.18719999999</v>
      </c>
      <c r="Q90" s="28">
        <f t="shared" si="21"/>
        <v>1002454.1505599999</v>
      </c>
      <c r="R90" s="28">
        <f t="shared" si="28"/>
        <v>2700334.9074099995</v>
      </c>
      <c r="S90" s="30"/>
      <c r="T90" s="30"/>
      <c r="U90" s="30"/>
    </row>
    <row r="91" spans="1:21" s="2" customFormat="1" ht="54" customHeight="1">
      <c r="A91" s="24" t="s">
        <v>118</v>
      </c>
      <c r="B91" s="25" t="s">
        <v>119</v>
      </c>
      <c r="C91" s="25" t="s">
        <v>112</v>
      </c>
      <c r="D91" s="25" t="s">
        <v>120</v>
      </c>
      <c r="E91" s="26">
        <v>4563.4260000000004</v>
      </c>
      <c r="F91" s="26">
        <v>1647.8490000000002</v>
      </c>
      <c r="G91" s="26">
        <v>1624.0930000000001</v>
      </c>
      <c r="H91" s="26">
        <v>4703.5240000000003</v>
      </c>
      <c r="I91" s="26">
        <f t="shared" si="20"/>
        <v>12538.892</v>
      </c>
      <c r="J91" s="27">
        <v>2355.2800000000002</v>
      </c>
      <c r="K91" s="27">
        <v>2430.66</v>
      </c>
      <c r="L91" s="27">
        <v>1575</v>
      </c>
      <c r="M91" s="27">
        <v>1616.67</v>
      </c>
      <c r="N91" s="28">
        <f t="shared" si="25"/>
        <v>3560750.0392800011</v>
      </c>
      <c r="O91" s="28">
        <f t="shared" si="26"/>
        <v>1285783.6177200004</v>
      </c>
      <c r="P91" s="28">
        <f t="shared" si="27"/>
        <v>1321995.4610699997</v>
      </c>
      <c r="Q91" s="28">
        <f t="shared" si="21"/>
        <v>3828621.5007599993</v>
      </c>
      <c r="R91" s="28">
        <f t="shared" si="28"/>
        <v>9997150.6188299991</v>
      </c>
      <c r="S91" s="30"/>
      <c r="T91" s="30"/>
      <c r="U91" s="30"/>
    </row>
    <row r="92" spans="1:21" s="14" customFormat="1" ht="60.75" customHeight="1">
      <c r="A92" s="31" t="s">
        <v>72</v>
      </c>
      <c r="B92" s="32" t="s">
        <v>73</v>
      </c>
      <c r="C92" s="32" t="s">
        <v>112</v>
      </c>
      <c r="D92" s="32" t="s">
        <v>395</v>
      </c>
      <c r="E92" s="33">
        <v>4600.701</v>
      </c>
      <c r="F92" s="33">
        <v>1709.5209999999997</v>
      </c>
      <c r="G92" s="33">
        <f>243.559*0+464.111</f>
        <v>464.11099999999999</v>
      </c>
      <c r="H92" s="33">
        <f>3141.995*0+3755.079</f>
        <v>3755.0790000000002</v>
      </c>
      <c r="I92" s="26">
        <f t="shared" si="20"/>
        <v>10529.412</v>
      </c>
      <c r="J92" s="34">
        <f>5867.11800650416*0+5920.74</f>
        <v>5920.74</v>
      </c>
      <c r="K92" s="34">
        <f>15671.451222862*0+7265.59</f>
        <v>7265.59</v>
      </c>
      <c r="L92" s="34">
        <v>1575</v>
      </c>
      <c r="M92" s="34">
        <f>1638*0+1616.67</f>
        <v>1616.67</v>
      </c>
      <c r="N92" s="28">
        <f t="shared" si="25"/>
        <v>19993450.363740001</v>
      </c>
      <c r="O92" s="28">
        <f t="shared" si="26"/>
        <v>7429133.7905399986</v>
      </c>
      <c r="P92" s="28">
        <f t="shared" si="27"/>
        <v>2621725.9101200001</v>
      </c>
      <c r="Q92" s="28">
        <f t="shared" si="21"/>
        <v>21212140.86468</v>
      </c>
      <c r="R92" s="28">
        <f t="shared" si="28"/>
        <v>51256450.929079995</v>
      </c>
      <c r="S92" s="35"/>
      <c r="T92" s="35"/>
      <c r="U92" s="35"/>
    </row>
    <row r="93" spans="1:21" s="14" customFormat="1" ht="60.75" customHeight="1">
      <c r="A93" s="31" t="s">
        <v>72</v>
      </c>
      <c r="B93" s="32" t="s">
        <v>73</v>
      </c>
      <c r="C93" s="32" t="s">
        <v>112</v>
      </c>
      <c r="D93" s="32" t="s">
        <v>396</v>
      </c>
      <c r="E93" s="33">
        <v>843.16099999999994</v>
      </c>
      <c r="F93" s="33">
        <v>422.404</v>
      </c>
      <c r="G93" s="33">
        <f>43.53*0+50.698</f>
        <v>50.698</v>
      </c>
      <c r="H93" s="33">
        <f>629.216*0+673.553</f>
        <v>673.553</v>
      </c>
      <c r="I93" s="26">
        <f t="shared" si="20"/>
        <v>1989.8160000000003</v>
      </c>
      <c r="J93" s="34">
        <f>5867.11800650416*0+5920.74</f>
        <v>5920.74</v>
      </c>
      <c r="K93" s="34">
        <f>15671.451222862*0+7265.59</f>
        <v>7265.59</v>
      </c>
      <c r="L93" s="34">
        <v>2150.83</v>
      </c>
      <c r="M93" s="34">
        <f>2236.86666666667*0+2150.83</f>
        <v>2150.83</v>
      </c>
      <c r="N93" s="28">
        <f t="shared" si="25"/>
        <v>3178641.0855099997</v>
      </c>
      <c r="O93" s="28">
        <f t="shared" si="26"/>
        <v>1592425.0636399998</v>
      </c>
      <c r="P93" s="28">
        <f t="shared" si="27"/>
        <v>259308.10248</v>
      </c>
      <c r="Q93" s="28">
        <f t="shared" si="21"/>
        <v>3445061.9422800001</v>
      </c>
      <c r="R93" s="28">
        <f t="shared" si="28"/>
        <v>8475436.193909999</v>
      </c>
      <c r="S93" s="35"/>
      <c r="T93" s="35"/>
      <c r="U93" s="35"/>
    </row>
    <row r="94" spans="1:21" s="14" customFormat="1" ht="60.75" customHeight="1">
      <c r="A94" s="31" t="s">
        <v>72</v>
      </c>
      <c r="B94" s="32" t="s">
        <v>73</v>
      </c>
      <c r="C94" s="32" t="s">
        <v>112</v>
      </c>
      <c r="D94" s="32" t="s">
        <v>397</v>
      </c>
      <c r="E94" s="33">
        <v>421.8</v>
      </c>
      <c r="F94" s="33">
        <v>140.75200000000001</v>
      </c>
      <c r="G94" s="33">
        <f>150.977*0+93.038</f>
        <v>93.037999999999997</v>
      </c>
      <c r="H94" s="33">
        <f>444.251*0+279.113</f>
        <v>279.113</v>
      </c>
      <c r="I94" s="26">
        <f t="shared" si="20"/>
        <v>934.70299999999997</v>
      </c>
      <c r="J94" s="34">
        <f>5867.11800650416*0+5920.74</f>
        <v>5920.74</v>
      </c>
      <c r="K94" s="34">
        <f>15671.451222862*0+7265.59</f>
        <v>7265.59</v>
      </c>
      <c r="L94" s="34">
        <v>1491.67</v>
      </c>
      <c r="M94" s="34">
        <f>1551.33333333333*0+1535</f>
        <v>1535</v>
      </c>
      <c r="N94" s="28">
        <f t="shared" si="25"/>
        <v>1868181.726</v>
      </c>
      <c r="O94" s="28">
        <f t="shared" si="26"/>
        <v>623400.46063999995</v>
      </c>
      <c r="P94" s="28">
        <f t="shared" si="27"/>
        <v>533162.63242000004</v>
      </c>
      <c r="Q94" s="28">
        <f t="shared" si="21"/>
        <v>1599482.1666699999</v>
      </c>
      <c r="R94" s="28">
        <f t="shared" si="28"/>
        <v>4624226.9857299998</v>
      </c>
      <c r="S94" s="35"/>
      <c r="T94" s="35"/>
      <c r="U94" s="35"/>
    </row>
    <row r="95" spans="1:21" s="2" customFormat="1" ht="55.5" customHeight="1">
      <c r="A95" s="24" t="s">
        <v>346</v>
      </c>
      <c r="B95" s="25" t="s">
        <v>347</v>
      </c>
      <c r="C95" s="25" t="s">
        <v>112</v>
      </c>
      <c r="D95" s="25" t="s">
        <v>348</v>
      </c>
      <c r="E95" s="26">
        <v>0</v>
      </c>
      <c r="F95" s="26">
        <v>0</v>
      </c>
      <c r="G95" s="26">
        <v>44.890912320000005</v>
      </c>
      <c r="H95" s="26">
        <v>179.56364928000002</v>
      </c>
      <c r="I95" s="26">
        <f t="shared" si="20"/>
        <v>224.45456160000003</v>
      </c>
      <c r="J95" s="27">
        <v>1935.34</v>
      </c>
      <c r="K95" s="27">
        <f>2133.71*0+2034.38</f>
        <v>2034.38</v>
      </c>
      <c r="L95" s="27">
        <v>1935.34</v>
      </c>
      <c r="M95" s="27">
        <f>2012.75*0+1940</f>
        <v>1940</v>
      </c>
      <c r="N95" s="28">
        <f t="shared" si="25"/>
        <v>0</v>
      </c>
      <c r="O95" s="28">
        <f t="shared" si="26"/>
        <v>0</v>
      </c>
      <c r="P95" s="28">
        <f t="shared" si="27"/>
        <v>4236.8043047616056</v>
      </c>
      <c r="Q95" s="28">
        <f t="shared" si="21"/>
        <v>16947.217219046423</v>
      </c>
      <c r="R95" s="28">
        <f t="shared" si="28"/>
        <v>21184.021523808027</v>
      </c>
      <c r="S95" s="30"/>
      <c r="T95" s="30"/>
      <c r="U95" s="30"/>
    </row>
    <row r="96" spans="1:21" s="2" customFormat="1" ht="55.5" customHeight="1">
      <c r="A96" s="24" t="s">
        <v>349</v>
      </c>
      <c r="B96" s="25" t="s">
        <v>350</v>
      </c>
      <c r="C96" s="25" t="s">
        <v>112</v>
      </c>
      <c r="D96" s="25" t="s">
        <v>348</v>
      </c>
      <c r="E96" s="26">
        <v>0</v>
      </c>
      <c r="F96" s="26">
        <v>0</v>
      </c>
      <c r="G96" s="26">
        <f>11.8819129418018+0.16+45.2396371745947*1.02635</f>
        <v>58.47361455594708</v>
      </c>
      <c r="H96" s="26">
        <v>47.52765176720704</v>
      </c>
      <c r="I96" s="26">
        <f t="shared" si="20"/>
        <v>106.00126632315411</v>
      </c>
      <c r="J96" s="27">
        <f>1791.12840130544*0+1891.07</f>
        <v>1891.07</v>
      </c>
      <c r="K96" s="27">
        <f>1868.28453023282*0+1940</f>
        <v>1940</v>
      </c>
      <c r="L96" s="27">
        <v>1575.89</v>
      </c>
      <c r="M96" s="27">
        <f>1638.9256*0+1616.67</f>
        <v>1616.67</v>
      </c>
      <c r="N96" s="28">
        <f t="shared" si="25"/>
        <v>0</v>
      </c>
      <c r="O96" s="28">
        <f>(J96-L96)*F96</f>
        <v>0</v>
      </c>
      <c r="P96" s="28">
        <f>(K96-M96)*11.8819129418018+(0.16+45.2396371745947*1.02635)*(J96-L96)</f>
        <v>18526.551426219074</v>
      </c>
      <c r="Q96" s="28">
        <f t="shared" si="21"/>
        <v>15367.115645891048</v>
      </c>
      <c r="R96" s="28">
        <f t="shared" si="28"/>
        <v>33893.667072110125</v>
      </c>
      <c r="S96" s="30"/>
      <c r="T96" s="30"/>
      <c r="U96" s="30"/>
    </row>
    <row r="97" spans="1:21" s="2" customFormat="1" ht="14.25" customHeight="1">
      <c r="A97" s="24"/>
      <c r="B97" s="25"/>
      <c r="C97" s="25"/>
      <c r="D97" s="25"/>
      <c r="E97" s="26"/>
      <c r="F97" s="26"/>
      <c r="G97" s="26"/>
      <c r="H97" s="26"/>
      <c r="I97" s="26"/>
      <c r="J97" s="27"/>
      <c r="K97" s="27"/>
      <c r="L97" s="27"/>
      <c r="M97" s="27"/>
      <c r="N97" s="28"/>
      <c r="O97" s="28"/>
      <c r="P97" s="28"/>
      <c r="Q97" s="28">
        <f t="shared" si="21"/>
        <v>0</v>
      </c>
      <c r="R97" s="28"/>
      <c r="S97" s="30"/>
      <c r="T97" s="30"/>
      <c r="U97" s="30"/>
    </row>
    <row r="98" spans="1:21" s="2" customFormat="1" ht="48" customHeight="1">
      <c r="A98" s="24" t="s">
        <v>122</v>
      </c>
      <c r="B98" s="25" t="s">
        <v>123</v>
      </c>
      <c r="C98" s="25" t="s">
        <v>121</v>
      </c>
      <c r="D98" s="25" t="s">
        <v>124</v>
      </c>
      <c r="E98" s="26">
        <v>289.85000000000002</v>
      </c>
      <c r="F98" s="26">
        <v>128.13999999999999</v>
      </c>
      <c r="G98" s="26">
        <v>54.32</v>
      </c>
      <c r="H98" s="26">
        <v>299.66300000000001</v>
      </c>
      <c r="I98" s="26">
        <f t="shared" si="20"/>
        <v>771.97299999999996</v>
      </c>
      <c r="J98" s="27">
        <v>5248.22</v>
      </c>
      <c r="K98" s="27">
        <v>5337.68</v>
      </c>
      <c r="L98" s="27">
        <v>1745</v>
      </c>
      <c r="M98" s="27">
        <v>1800</v>
      </c>
      <c r="N98" s="28">
        <f>(J98-L98)*E98</f>
        <v>1015408.3170000002</v>
      </c>
      <c r="O98" s="28">
        <f>(J98-L98)*F98</f>
        <v>448902.61079999997</v>
      </c>
      <c r="P98" s="28">
        <f>(K98-M98)*G98</f>
        <v>192166.77760000003</v>
      </c>
      <c r="Q98" s="28">
        <f t="shared" si="21"/>
        <v>1060111.8018400001</v>
      </c>
      <c r="R98" s="28">
        <f>N98+O98+P98+Q98</f>
        <v>2716589.5072400002</v>
      </c>
      <c r="S98" s="30"/>
      <c r="T98" s="30"/>
      <c r="U98" s="30"/>
    </row>
    <row r="99" spans="1:21" s="2" customFormat="1" ht="48" customHeight="1">
      <c r="A99" s="24" t="s">
        <v>125</v>
      </c>
      <c r="B99" s="25" t="s">
        <v>126</v>
      </c>
      <c r="C99" s="25" t="s">
        <v>121</v>
      </c>
      <c r="D99" s="25" t="s">
        <v>127</v>
      </c>
      <c r="E99" s="26">
        <v>3740.51</v>
      </c>
      <c r="F99" s="26">
        <v>1282.3130000000001</v>
      </c>
      <c r="G99" s="26">
        <v>526.09</v>
      </c>
      <c r="H99" s="26">
        <v>3226.68</v>
      </c>
      <c r="I99" s="26">
        <f t="shared" si="20"/>
        <v>8775.5930000000008</v>
      </c>
      <c r="J99" s="27">
        <v>5146.28</v>
      </c>
      <c r="K99" s="27">
        <v>6073.3</v>
      </c>
      <c r="L99" s="27">
        <v>1691.67</v>
      </c>
      <c r="M99" s="27">
        <v>1740</v>
      </c>
      <c r="N99" s="28">
        <f>(J99-L99)*E99</f>
        <v>12922003.2511</v>
      </c>
      <c r="O99" s="28">
        <f>(J99-L99)*F99</f>
        <v>4429891.31293</v>
      </c>
      <c r="P99" s="28">
        <f>(K99-M99)*G99</f>
        <v>2279705.7970000003</v>
      </c>
      <c r="Q99" s="28">
        <f t="shared" si="21"/>
        <v>13982172.444</v>
      </c>
      <c r="R99" s="28">
        <f>N99+O99+P99+Q99</f>
        <v>33613772.805029996</v>
      </c>
      <c r="S99" s="30"/>
      <c r="T99" s="30"/>
      <c r="U99" s="30"/>
    </row>
    <row r="100" spans="1:21" s="2" customFormat="1" ht="14.25" customHeight="1">
      <c r="A100" s="24"/>
      <c r="B100" s="25"/>
      <c r="C100" s="25"/>
      <c r="D100" s="25"/>
      <c r="E100" s="26"/>
      <c r="F100" s="26"/>
      <c r="G100" s="26"/>
      <c r="H100" s="26"/>
      <c r="I100" s="26"/>
      <c r="J100" s="27"/>
      <c r="K100" s="27"/>
      <c r="L100" s="27"/>
      <c r="M100" s="27"/>
      <c r="N100" s="28"/>
      <c r="O100" s="28"/>
      <c r="P100" s="28"/>
      <c r="Q100" s="28">
        <f t="shared" si="21"/>
        <v>0</v>
      </c>
      <c r="R100" s="28"/>
      <c r="S100" s="30"/>
      <c r="T100" s="30"/>
      <c r="U100" s="30"/>
    </row>
    <row r="101" spans="1:21" s="2" customFormat="1" ht="57" customHeight="1">
      <c r="A101" s="24" t="s">
        <v>129</v>
      </c>
      <c r="B101" s="25" t="s">
        <v>130</v>
      </c>
      <c r="C101" s="25" t="s">
        <v>128</v>
      </c>
      <c r="D101" s="25" t="s">
        <v>277</v>
      </c>
      <c r="E101" s="26">
        <v>2900.3820000000001</v>
      </c>
      <c r="F101" s="26">
        <v>1119.6190000000001</v>
      </c>
      <c r="G101" s="26">
        <v>332.67</v>
      </c>
      <c r="H101" s="26">
        <v>2303.39</v>
      </c>
      <c r="I101" s="26">
        <f t="shared" si="20"/>
        <v>6656.0609999999997</v>
      </c>
      <c r="J101" s="27">
        <v>3108.04</v>
      </c>
      <c r="K101" s="27">
        <v>3108.04</v>
      </c>
      <c r="L101" s="27">
        <v>1482.98</v>
      </c>
      <c r="M101" s="27">
        <v>1525</v>
      </c>
      <c r="N101" s="28">
        <f t="shared" ref="N101:N106" si="29">(J101-L101)*E101</f>
        <v>4713294.7729200004</v>
      </c>
      <c r="O101" s="28">
        <f t="shared" ref="O101:P105" si="30">(J101-L101)*F101</f>
        <v>1819448.0521400003</v>
      </c>
      <c r="P101" s="28">
        <f t="shared" si="30"/>
        <v>526629.91680000001</v>
      </c>
      <c r="Q101" s="28">
        <f t="shared" si="21"/>
        <v>3646358.5055999998</v>
      </c>
      <c r="R101" s="28">
        <f t="shared" ref="R101:R106" si="31">N101+O101+P101+Q101</f>
        <v>10705731.24746</v>
      </c>
      <c r="S101" s="30"/>
      <c r="T101" s="30"/>
      <c r="U101" s="30"/>
    </row>
    <row r="102" spans="1:21" s="2" customFormat="1" ht="57" customHeight="1">
      <c r="A102" s="24" t="s">
        <v>129</v>
      </c>
      <c r="B102" s="25" t="s">
        <v>130</v>
      </c>
      <c r="C102" s="25" t="s">
        <v>128</v>
      </c>
      <c r="D102" s="25" t="s">
        <v>132</v>
      </c>
      <c r="E102" s="26">
        <v>1015.39</v>
      </c>
      <c r="F102" s="26">
        <v>426.58900000000006</v>
      </c>
      <c r="G102" s="26">
        <v>202.52</v>
      </c>
      <c r="H102" s="26">
        <v>962.45</v>
      </c>
      <c r="I102" s="26">
        <f t="shared" si="20"/>
        <v>2606.9490000000001</v>
      </c>
      <c r="J102" s="27">
        <v>2176.89</v>
      </c>
      <c r="K102" s="27">
        <v>2176.89</v>
      </c>
      <c r="L102" s="27">
        <v>1366.72</v>
      </c>
      <c r="M102" s="27">
        <v>1410</v>
      </c>
      <c r="N102" s="28">
        <f t="shared" si="29"/>
        <v>822638.51629999978</v>
      </c>
      <c r="O102" s="28">
        <f t="shared" si="30"/>
        <v>345609.61012999999</v>
      </c>
      <c r="P102" s="28">
        <f t="shared" si="30"/>
        <v>155310.56279999999</v>
      </c>
      <c r="Q102" s="28">
        <f t="shared" si="21"/>
        <v>738093.28049999988</v>
      </c>
      <c r="R102" s="28">
        <f t="shared" si="31"/>
        <v>2061651.9697299995</v>
      </c>
      <c r="S102" s="30"/>
      <c r="T102" s="30"/>
      <c r="U102" s="30"/>
    </row>
    <row r="103" spans="1:21" s="2" customFormat="1" ht="57" customHeight="1">
      <c r="A103" s="24" t="s">
        <v>129</v>
      </c>
      <c r="B103" s="25" t="s">
        <v>130</v>
      </c>
      <c r="C103" s="25" t="s">
        <v>128</v>
      </c>
      <c r="D103" s="25" t="s">
        <v>133</v>
      </c>
      <c r="E103" s="26">
        <v>520.62899999999991</v>
      </c>
      <c r="F103" s="26">
        <v>190.792</v>
      </c>
      <c r="G103" s="26">
        <v>70.02</v>
      </c>
      <c r="H103" s="26">
        <v>411.8</v>
      </c>
      <c r="I103" s="26">
        <f t="shared" si="20"/>
        <v>1193.241</v>
      </c>
      <c r="J103" s="27">
        <v>4191.74</v>
      </c>
      <c r="K103" s="27">
        <v>4191.74</v>
      </c>
      <c r="L103" s="27">
        <v>1482.98</v>
      </c>
      <c r="M103" s="27">
        <v>1525</v>
      </c>
      <c r="N103" s="28">
        <f t="shared" si="29"/>
        <v>1410259.0100399996</v>
      </c>
      <c r="O103" s="28">
        <f t="shared" si="30"/>
        <v>516809.73791999999</v>
      </c>
      <c r="P103" s="28">
        <f t="shared" si="30"/>
        <v>186725.13479999997</v>
      </c>
      <c r="Q103" s="28">
        <f t="shared" si="21"/>
        <v>1098163.5319999999</v>
      </c>
      <c r="R103" s="28">
        <f t="shared" si="31"/>
        <v>3211957.4147599991</v>
      </c>
      <c r="S103" s="30"/>
      <c r="T103" s="30"/>
      <c r="U103" s="30"/>
    </row>
    <row r="104" spans="1:21" s="2" customFormat="1" ht="57" customHeight="1">
      <c r="A104" s="24" t="s">
        <v>338</v>
      </c>
      <c r="B104" s="25" t="s">
        <v>339</v>
      </c>
      <c r="C104" s="25" t="s">
        <v>128</v>
      </c>
      <c r="D104" s="25" t="s">
        <v>132</v>
      </c>
      <c r="E104" s="26">
        <v>3898.402</v>
      </c>
      <c r="F104" s="26">
        <v>1675.7349999999999</v>
      </c>
      <c r="G104" s="26">
        <v>650</v>
      </c>
      <c r="H104" s="26">
        <v>3343.31</v>
      </c>
      <c r="I104" s="26">
        <f t="shared" si="20"/>
        <v>9567.4470000000001</v>
      </c>
      <c r="J104" s="27">
        <v>1200.6600000000001</v>
      </c>
      <c r="K104" s="27">
        <v>1200.6600000000001</v>
      </c>
      <c r="L104" s="27">
        <v>716.67</v>
      </c>
      <c r="M104" s="27">
        <v>742.5</v>
      </c>
      <c r="N104" s="28">
        <f t="shared" si="29"/>
        <v>1886787.5839800006</v>
      </c>
      <c r="O104" s="28">
        <f t="shared" si="30"/>
        <v>811038.98265000014</v>
      </c>
      <c r="P104" s="28">
        <f t="shared" si="30"/>
        <v>297804.00000000006</v>
      </c>
      <c r="Q104" s="28">
        <f t="shared" si="21"/>
        <v>1531770.9096000004</v>
      </c>
      <c r="R104" s="28">
        <f t="shared" si="31"/>
        <v>4527401.4762300011</v>
      </c>
      <c r="S104" s="30"/>
      <c r="T104" s="30"/>
      <c r="U104" s="30"/>
    </row>
    <row r="105" spans="1:21" s="2" customFormat="1" ht="57" customHeight="1">
      <c r="A105" s="24" t="s">
        <v>134</v>
      </c>
      <c r="B105" s="25" t="s">
        <v>135</v>
      </c>
      <c r="C105" s="25" t="s">
        <v>128</v>
      </c>
      <c r="D105" s="25" t="s">
        <v>131</v>
      </c>
      <c r="E105" s="26">
        <v>44.133000000000003</v>
      </c>
      <c r="F105" s="26">
        <v>21.829000000000001</v>
      </c>
      <c r="G105" s="26">
        <v>7.3559999999999999</v>
      </c>
      <c r="H105" s="26">
        <v>44.133000000000003</v>
      </c>
      <c r="I105" s="26">
        <f t="shared" si="20"/>
        <v>117.45099999999999</v>
      </c>
      <c r="J105" s="27">
        <v>3655.35</v>
      </c>
      <c r="K105" s="27">
        <v>5645.1</v>
      </c>
      <c r="L105" s="27">
        <v>1482.98</v>
      </c>
      <c r="M105" s="27">
        <v>1525</v>
      </c>
      <c r="N105" s="28">
        <f t="shared" si="29"/>
        <v>95873.20521</v>
      </c>
      <c r="O105" s="28">
        <f t="shared" si="30"/>
        <v>47420.664729999997</v>
      </c>
      <c r="P105" s="28">
        <f t="shared" si="30"/>
        <v>30307.455600000001</v>
      </c>
      <c r="Q105" s="28">
        <f t="shared" si="21"/>
        <v>181832.37330000004</v>
      </c>
      <c r="R105" s="28">
        <f t="shared" si="31"/>
        <v>355433.69884000003</v>
      </c>
      <c r="S105" s="30"/>
      <c r="T105" s="30"/>
      <c r="U105" s="30"/>
    </row>
    <row r="106" spans="1:21" s="2" customFormat="1" ht="57" customHeight="1">
      <c r="A106" s="24" t="s">
        <v>349</v>
      </c>
      <c r="B106" s="25" t="s">
        <v>350</v>
      </c>
      <c r="C106" s="25" t="s">
        <v>128</v>
      </c>
      <c r="D106" s="25" t="s">
        <v>351</v>
      </c>
      <c r="E106" s="26">
        <v>0</v>
      </c>
      <c r="F106" s="26">
        <v>0</v>
      </c>
      <c r="G106" s="26">
        <f>7.9638076003189+5.054+7.58042429976084*1.0263</f>
        <v>20.797597059163451</v>
      </c>
      <c r="H106" s="26">
        <v>1.990951900079724</v>
      </c>
      <c r="I106" s="26">
        <f t="shared" si="20"/>
        <v>22.788548959243176</v>
      </c>
      <c r="J106" s="27">
        <f>1901.20254319031*0+1735.29</f>
        <v>1735.29</v>
      </c>
      <c r="K106" s="27">
        <f>2072.58678100652*0+1735.29</f>
        <v>1735.29</v>
      </c>
      <c r="L106" s="27">
        <f>1482.98</f>
        <v>1482.98</v>
      </c>
      <c r="M106" s="27">
        <f>1542.29850666667*0+1525</f>
        <v>1525</v>
      </c>
      <c r="N106" s="28">
        <f t="shared" si="29"/>
        <v>0</v>
      </c>
      <c r="O106" s="28">
        <f>(J106-L106)*F106</f>
        <v>0</v>
      </c>
      <c r="P106" s="28">
        <f>(K106-M106)*7.9638076003189+(5.054+7.58042429976084*1.0263)*(J106-L106)</f>
        <v>4912.8025186321283</v>
      </c>
      <c r="Q106" s="28">
        <f t="shared" si="21"/>
        <v>418.67727506776509</v>
      </c>
      <c r="R106" s="28">
        <f t="shared" si="31"/>
        <v>5331.479793699893</v>
      </c>
      <c r="S106" s="30"/>
      <c r="T106" s="30"/>
      <c r="U106" s="30"/>
    </row>
    <row r="107" spans="1:21" s="2" customFormat="1" ht="14.25" customHeight="1">
      <c r="A107" s="24"/>
      <c r="B107" s="25"/>
      <c r="C107" s="25"/>
      <c r="D107" s="25"/>
      <c r="E107" s="26"/>
      <c r="F107" s="26"/>
      <c r="G107" s="26"/>
      <c r="H107" s="26"/>
      <c r="I107" s="26"/>
      <c r="J107" s="27"/>
      <c r="K107" s="27"/>
      <c r="L107" s="27"/>
      <c r="M107" s="27"/>
      <c r="N107" s="28"/>
      <c r="O107" s="28"/>
      <c r="P107" s="28"/>
      <c r="Q107" s="28">
        <f t="shared" si="21"/>
        <v>0</v>
      </c>
      <c r="R107" s="28"/>
      <c r="S107" s="30"/>
      <c r="T107" s="30"/>
      <c r="U107" s="30"/>
    </row>
    <row r="108" spans="1:21" s="2" customFormat="1" ht="54" customHeight="1">
      <c r="A108" s="24" t="s">
        <v>137</v>
      </c>
      <c r="B108" s="25" t="s">
        <v>138</v>
      </c>
      <c r="C108" s="25" t="s">
        <v>136</v>
      </c>
      <c r="D108" s="25" t="s">
        <v>139</v>
      </c>
      <c r="E108" s="26">
        <v>4972.6509999999998</v>
      </c>
      <c r="F108" s="26">
        <v>1788.4679999999998</v>
      </c>
      <c r="G108" s="26">
        <v>653.23400000000004</v>
      </c>
      <c r="H108" s="26">
        <v>3190.502</v>
      </c>
      <c r="I108" s="26">
        <f t="shared" si="20"/>
        <v>10604.855</v>
      </c>
      <c r="J108" s="27">
        <v>7781.86</v>
      </c>
      <c r="K108" s="27">
        <v>7781.86</v>
      </c>
      <c r="L108" s="27">
        <v>1604.17</v>
      </c>
      <c r="M108" s="27">
        <v>1650</v>
      </c>
      <c r="N108" s="28">
        <f>(J108-L108)*E108</f>
        <v>30719496.356189996</v>
      </c>
      <c r="O108" s="28">
        <f>(J108-L108)*F108</f>
        <v>11048600.878919998</v>
      </c>
      <c r="P108" s="28">
        <f>(K108-M108)*G108</f>
        <v>4005539.43524</v>
      </c>
      <c r="Q108" s="28">
        <f t="shared" si="21"/>
        <v>19563711.59372</v>
      </c>
      <c r="R108" s="28">
        <f>N108+O108+P108+Q108</f>
        <v>65337348.264069989</v>
      </c>
      <c r="S108" s="30"/>
      <c r="T108" s="30"/>
      <c r="U108" s="30"/>
    </row>
    <row r="109" spans="1:21" s="2" customFormat="1" ht="54" customHeight="1">
      <c r="A109" s="24" t="s">
        <v>137</v>
      </c>
      <c r="B109" s="25" t="s">
        <v>138</v>
      </c>
      <c r="C109" s="25" t="s">
        <v>136</v>
      </c>
      <c r="D109" s="25" t="s">
        <v>140</v>
      </c>
      <c r="E109" s="26">
        <v>215.04300000000001</v>
      </c>
      <c r="F109" s="26">
        <v>143.36199999999999</v>
      </c>
      <c r="G109" s="26">
        <v>30.58</v>
      </c>
      <c r="H109" s="26">
        <v>237.23</v>
      </c>
      <c r="I109" s="26">
        <f t="shared" si="20"/>
        <v>626.21499999999992</v>
      </c>
      <c r="J109" s="27">
        <v>13437.25</v>
      </c>
      <c r="K109" s="27">
        <v>14383.03</v>
      </c>
      <c r="L109" s="27">
        <v>1604.17</v>
      </c>
      <c r="M109" s="27">
        <v>1650</v>
      </c>
      <c r="N109" s="28">
        <f>(J109-L109)*E109</f>
        <v>2544621.02244</v>
      </c>
      <c r="O109" s="28">
        <f>(J109-L109)*F109</f>
        <v>1696414.0149599998</v>
      </c>
      <c r="P109" s="28">
        <f>(K109-M109)*G109</f>
        <v>389376.05739999999</v>
      </c>
      <c r="Q109" s="28">
        <f t="shared" si="21"/>
        <v>3020656.7069000001</v>
      </c>
      <c r="R109" s="28">
        <f>N109+O109+P109+Q109</f>
        <v>7651067.8016999997</v>
      </c>
      <c r="S109" s="30"/>
      <c r="T109" s="30"/>
      <c r="U109" s="30"/>
    </row>
    <row r="110" spans="1:21" s="2" customFormat="1" ht="14.25" customHeight="1">
      <c r="A110" s="24"/>
      <c r="B110" s="25"/>
      <c r="C110" s="25"/>
      <c r="D110" s="25"/>
      <c r="E110" s="26"/>
      <c r="F110" s="26"/>
      <c r="G110" s="26"/>
      <c r="H110" s="26"/>
      <c r="I110" s="26"/>
      <c r="J110" s="27"/>
      <c r="K110" s="27"/>
      <c r="L110" s="27"/>
      <c r="M110" s="27"/>
      <c r="N110" s="28"/>
      <c r="O110" s="28"/>
      <c r="P110" s="28"/>
      <c r="Q110" s="28">
        <f t="shared" si="21"/>
        <v>0</v>
      </c>
      <c r="R110" s="28"/>
      <c r="S110" s="30"/>
      <c r="T110" s="30"/>
      <c r="U110" s="30"/>
    </row>
    <row r="111" spans="1:21" s="2" customFormat="1" ht="69" customHeight="1">
      <c r="A111" s="24" t="s">
        <v>142</v>
      </c>
      <c r="B111" s="25" t="s">
        <v>143</v>
      </c>
      <c r="C111" s="25" t="s">
        <v>141</v>
      </c>
      <c r="D111" s="25" t="s">
        <v>144</v>
      </c>
      <c r="E111" s="26">
        <v>4585.1779999999999</v>
      </c>
      <c r="F111" s="26">
        <v>1946.337</v>
      </c>
      <c r="G111" s="26">
        <v>988.22</v>
      </c>
      <c r="H111" s="26">
        <v>2924.84</v>
      </c>
      <c r="I111" s="26">
        <f t="shared" si="20"/>
        <v>10444.575000000001</v>
      </c>
      <c r="J111" s="27">
        <f>7801.35*0+9613.22</f>
        <v>9613.2199999999993</v>
      </c>
      <c r="K111" s="27">
        <f>7801.35*0+9613.22</f>
        <v>9613.2199999999993</v>
      </c>
      <c r="L111" s="27">
        <v>1358.33</v>
      </c>
      <c r="M111" s="27">
        <v>1400</v>
      </c>
      <c r="N111" s="28">
        <f>(J111-L111)*2676.007+1909.171*(7801.35-1358.33)</f>
        <v>34390970.360650003</v>
      </c>
      <c r="O111" s="28">
        <f>(J111-L111)*F111</f>
        <v>16066797.837929999</v>
      </c>
      <c r="P111" s="28">
        <f>(K111-M111)*G111</f>
        <v>8116468.2683999995</v>
      </c>
      <c r="Q111" s="28">
        <f t="shared" si="21"/>
        <v>24022354.384799998</v>
      </c>
      <c r="R111" s="28">
        <f>N111+O111+P111+Q111</f>
        <v>82596590.851779997</v>
      </c>
      <c r="S111" s="30"/>
      <c r="T111" s="30"/>
      <c r="U111" s="30"/>
    </row>
    <row r="112" spans="1:21" s="2" customFormat="1" ht="14.25" customHeight="1">
      <c r="A112" s="24"/>
      <c r="B112" s="25"/>
      <c r="C112" s="25"/>
      <c r="D112" s="25"/>
      <c r="E112" s="26"/>
      <c r="F112" s="26"/>
      <c r="G112" s="26"/>
      <c r="H112" s="26"/>
      <c r="I112" s="26"/>
      <c r="J112" s="27"/>
      <c r="K112" s="27"/>
      <c r="L112" s="27"/>
      <c r="M112" s="27"/>
      <c r="N112" s="28"/>
      <c r="O112" s="28"/>
      <c r="P112" s="28"/>
      <c r="Q112" s="28">
        <f t="shared" si="21"/>
        <v>0</v>
      </c>
      <c r="R112" s="28"/>
      <c r="S112" s="30"/>
      <c r="T112" s="30"/>
      <c r="U112" s="30"/>
    </row>
    <row r="113" spans="1:21" s="2" customFormat="1" ht="50.25" customHeight="1">
      <c r="A113" s="24" t="s">
        <v>146</v>
      </c>
      <c r="B113" s="25" t="s">
        <v>147</v>
      </c>
      <c r="C113" s="25" t="s">
        <v>145</v>
      </c>
      <c r="D113" s="25" t="s">
        <v>148</v>
      </c>
      <c r="E113" s="26">
        <v>17.073</v>
      </c>
      <c r="F113" s="26">
        <v>8.5220000000000002</v>
      </c>
      <c r="G113" s="26">
        <v>2.9</v>
      </c>
      <c r="H113" s="26">
        <v>17.079999999999998</v>
      </c>
      <c r="I113" s="26">
        <f t="shared" si="20"/>
        <v>45.574999999999996</v>
      </c>
      <c r="J113" s="27">
        <v>7086.28</v>
      </c>
      <c r="K113" s="27">
        <v>9152.7099999999991</v>
      </c>
      <c r="L113" s="27">
        <v>1796.5</v>
      </c>
      <c r="M113" s="27">
        <v>1848</v>
      </c>
      <c r="N113" s="28">
        <f>(J113-L113)*E113</f>
        <v>90312.413939999999</v>
      </c>
      <c r="O113" s="28">
        <f t="shared" ref="O113:P118" si="32">(J113-L113)*F113</f>
        <v>45079.505160000001</v>
      </c>
      <c r="P113" s="28">
        <f t="shared" si="32"/>
        <v>21183.658999999996</v>
      </c>
      <c r="Q113" s="28">
        <f t="shared" si="21"/>
        <v>124764.44679999998</v>
      </c>
      <c r="R113" s="28">
        <f t="shared" ref="R113:R118" si="33">N113+O113+P113+Q113</f>
        <v>281340.02489999996</v>
      </c>
      <c r="S113" s="30"/>
      <c r="T113" s="30"/>
      <c r="U113" s="30"/>
    </row>
    <row r="114" spans="1:21" s="2" customFormat="1" ht="50.25" customHeight="1">
      <c r="A114" s="24" t="s">
        <v>149</v>
      </c>
      <c r="B114" s="25" t="s">
        <v>150</v>
      </c>
      <c r="C114" s="25" t="s">
        <v>145</v>
      </c>
      <c r="D114" s="25" t="s">
        <v>151</v>
      </c>
      <c r="E114" s="26">
        <v>544.23</v>
      </c>
      <c r="F114" s="26">
        <v>261.57100000000003</v>
      </c>
      <c r="G114" s="26">
        <v>83.245000000000005</v>
      </c>
      <c r="H114" s="26">
        <v>538.18200000000002</v>
      </c>
      <c r="I114" s="26">
        <f t="shared" si="20"/>
        <v>1427.2280000000001</v>
      </c>
      <c r="J114" s="27">
        <v>6285.41</v>
      </c>
      <c r="K114" s="27">
        <v>6285.41</v>
      </c>
      <c r="L114" s="27">
        <v>1755</v>
      </c>
      <c r="M114" s="27">
        <v>1812</v>
      </c>
      <c r="N114" s="28">
        <f>(J114-L114)*E114</f>
        <v>2465585.0342999999</v>
      </c>
      <c r="O114" s="64">
        <f t="shared" si="32"/>
        <v>1185023.87411</v>
      </c>
      <c r="P114" s="28">
        <f t="shared" si="32"/>
        <v>372389.01545000001</v>
      </c>
      <c r="Q114" s="28">
        <f t="shared" si="21"/>
        <v>2407508.7406199998</v>
      </c>
      <c r="R114" s="28">
        <f t="shared" si="33"/>
        <v>6430506.6644799989</v>
      </c>
      <c r="S114" s="30"/>
      <c r="T114" s="30"/>
      <c r="U114" s="30"/>
    </row>
    <row r="115" spans="1:21" s="2" customFormat="1" ht="50.25" customHeight="1">
      <c r="A115" s="24" t="s">
        <v>152</v>
      </c>
      <c r="B115" s="25" t="s">
        <v>153</v>
      </c>
      <c r="C115" s="25" t="s">
        <v>145</v>
      </c>
      <c r="D115" s="25" t="s">
        <v>151</v>
      </c>
      <c r="E115" s="26">
        <v>1101.3900000000001</v>
      </c>
      <c r="F115" s="26">
        <v>681.50299999999993</v>
      </c>
      <c r="G115" s="26">
        <v>341.25099999999998</v>
      </c>
      <c r="H115" s="26">
        <v>1072.3920000000001</v>
      </c>
      <c r="I115" s="26">
        <f t="shared" si="20"/>
        <v>3196.5360000000001</v>
      </c>
      <c r="J115" s="27">
        <v>10186.36</v>
      </c>
      <c r="K115" s="27">
        <v>11439.32</v>
      </c>
      <c r="L115" s="27">
        <v>1462.5</v>
      </c>
      <c r="M115" s="27">
        <v>1510</v>
      </c>
      <c r="N115" s="28">
        <f>(J115-L115)*E115</f>
        <v>9608372.1654000022</v>
      </c>
      <c r="O115" s="28">
        <f t="shared" si="32"/>
        <v>5945336.7615799997</v>
      </c>
      <c r="P115" s="28">
        <f t="shared" si="32"/>
        <v>3388390.3793199998</v>
      </c>
      <c r="Q115" s="28">
        <f t="shared" si="21"/>
        <v>10648123.33344</v>
      </c>
      <c r="R115" s="28">
        <f t="shared" si="33"/>
        <v>29590222.639740005</v>
      </c>
      <c r="S115" s="30"/>
      <c r="T115" s="30"/>
      <c r="U115" s="30"/>
    </row>
    <row r="116" spans="1:21" s="2" customFormat="1" ht="50.25" customHeight="1">
      <c r="A116" s="24" t="s">
        <v>75</v>
      </c>
      <c r="B116" s="25" t="s">
        <v>107</v>
      </c>
      <c r="C116" s="25" t="s">
        <v>145</v>
      </c>
      <c r="D116" s="25" t="s">
        <v>148</v>
      </c>
      <c r="E116" s="26">
        <f>2789.864-1.01</f>
        <v>2788.8539999999998</v>
      </c>
      <c r="F116" s="26">
        <v>1413.0320000000002</v>
      </c>
      <c r="G116" s="26">
        <v>639.61900000000003</v>
      </c>
      <c r="H116" s="26">
        <v>2120.152</v>
      </c>
      <c r="I116" s="26">
        <f t="shared" si="20"/>
        <v>6961.6570000000002</v>
      </c>
      <c r="J116" s="27">
        <v>3286.26</v>
      </c>
      <c r="K116" s="27">
        <v>3286.26</v>
      </c>
      <c r="L116" s="27">
        <v>1462.5</v>
      </c>
      <c r="M116" s="27">
        <v>1510</v>
      </c>
      <c r="N116" s="64">
        <f>(J116-L116)*2789.864-1.01*(3415.91-1462.5)+0.22</f>
        <v>5086069.6445400007</v>
      </c>
      <c r="O116" s="28">
        <f t="shared" si="32"/>
        <v>2577031.2403200008</v>
      </c>
      <c r="P116" s="28">
        <f t="shared" si="32"/>
        <v>1136129.6449400003</v>
      </c>
      <c r="Q116" s="28">
        <f t="shared" si="21"/>
        <v>3765941.1915200003</v>
      </c>
      <c r="R116" s="28">
        <f t="shared" si="33"/>
        <v>12565171.721320001</v>
      </c>
      <c r="S116" s="30"/>
      <c r="T116" s="30"/>
      <c r="U116" s="30"/>
    </row>
    <row r="117" spans="1:21" s="2" customFormat="1" ht="50.25" customHeight="1">
      <c r="A117" s="24" t="s">
        <v>154</v>
      </c>
      <c r="B117" s="25" t="s">
        <v>155</v>
      </c>
      <c r="C117" s="25" t="s">
        <v>145</v>
      </c>
      <c r="D117" s="25" t="s">
        <v>148</v>
      </c>
      <c r="E117" s="26">
        <v>27210.156999999999</v>
      </c>
      <c r="F117" s="26">
        <v>11997.442000000001</v>
      </c>
      <c r="G117" s="26">
        <v>195.7</v>
      </c>
      <c r="H117" s="26">
        <v>25765.200000000001</v>
      </c>
      <c r="I117" s="26">
        <f t="shared" si="20"/>
        <v>65168.498999999996</v>
      </c>
      <c r="J117" s="27">
        <v>5931.72</v>
      </c>
      <c r="K117" s="27">
        <v>6039.55</v>
      </c>
      <c r="L117" s="27">
        <v>1462.5</v>
      </c>
      <c r="M117" s="27">
        <v>1510</v>
      </c>
      <c r="N117" s="28">
        <f>(J117-L117)*E117</f>
        <v>121608177.86754</v>
      </c>
      <c r="O117" s="28">
        <f t="shared" si="32"/>
        <v>53619207.735240005</v>
      </c>
      <c r="P117" s="28">
        <f t="shared" si="32"/>
        <v>886432.93499999994</v>
      </c>
      <c r="Q117" s="28">
        <f t="shared" si="21"/>
        <v>116704761.66000001</v>
      </c>
      <c r="R117" s="28">
        <f t="shared" si="33"/>
        <v>292818580.19778001</v>
      </c>
      <c r="S117" s="30"/>
      <c r="T117" s="30"/>
      <c r="U117" s="30"/>
    </row>
    <row r="118" spans="1:21" s="2" customFormat="1" ht="65.25" customHeight="1">
      <c r="A118" s="24" t="s">
        <v>156</v>
      </c>
      <c r="B118" s="25" t="s">
        <v>157</v>
      </c>
      <c r="C118" s="25" t="s">
        <v>145</v>
      </c>
      <c r="D118" s="25" t="s">
        <v>278</v>
      </c>
      <c r="E118" s="26">
        <v>451.65600000000001</v>
      </c>
      <c r="F118" s="26">
        <v>218.54199999999997</v>
      </c>
      <c r="G118" s="26">
        <v>65.777000000000001</v>
      </c>
      <c r="H118" s="26">
        <v>458.13600000000002</v>
      </c>
      <c r="I118" s="26">
        <f t="shared" si="20"/>
        <v>1194.1110000000001</v>
      </c>
      <c r="J118" s="27">
        <v>4296.82</v>
      </c>
      <c r="K118" s="27">
        <v>4296.82</v>
      </c>
      <c r="L118" s="27">
        <v>1524.85</v>
      </c>
      <c r="M118" s="27">
        <v>1540</v>
      </c>
      <c r="N118" s="28">
        <f>(J118-L118)*E118</f>
        <v>1251976.8823199999</v>
      </c>
      <c r="O118" s="28">
        <f t="shared" si="32"/>
        <v>605791.8677399999</v>
      </c>
      <c r="P118" s="28">
        <f t="shared" si="32"/>
        <v>181335.34913999998</v>
      </c>
      <c r="Q118" s="28">
        <f t="shared" si="21"/>
        <v>1262998.48752</v>
      </c>
      <c r="R118" s="28">
        <f t="shared" si="33"/>
        <v>3302102.58672</v>
      </c>
      <c r="S118" s="30"/>
      <c r="T118" s="30"/>
      <c r="U118" s="30"/>
    </row>
    <row r="119" spans="1:21" s="2" customFormat="1" ht="14.25" customHeight="1">
      <c r="A119" s="24"/>
      <c r="B119" s="25"/>
      <c r="C119" s="25"/>
      <c r="D119" s="25"/>
      <c r="E119" s="26"/>
      <c r="F119" s="26"/>
      <c r="G119" s="26"/>
      <c r="H119" s="26"/>
      <c r="I119" s="26"/>
      <c r="J119" s="27"/>
      <c r="K119" s="27"/>
      <c r="L119" s="27"/>
      <c r="M119" s="27"/>
      <c r="N119" s="28"/>
      <c r="O119" s="28"/>
      <c r="P119" s="28"/>
      <c r="Q119" s="28">
        <f t="shared" si="21"/>
        <v>0</v>
      </c>
      <c r="R119" s="28"/>
      <c r="S119" s="30"/>
      <c r="T119" s="30"/>
      <c r="U119" s="30"/>
    </row>
    <row r="120" spans="1:21" s="2" customFormat="1" ht="51.75" customHeight="1">
      <c r="A120" s="24" t="s">
        <v>159</v>
      </c>
      <c r="B120" s="25" t="s">
        <v>160</v>
      </c>
      <c r="C120" s="25" t="s">
        <v>158</v>
      </c>
      <c r="D120" s="25" t="s">
        <v>4</v>
      </c>
      <c r="E120" s="26">
        <v>9614.2279999999992</v>
      </c>
      <c r="F120" s="26">
        <v>5461.3110000000006</v>
      </c>
      <c r="G120" s="26">
        <v>2402.9110000000001</v>
      </c>
      <c r="H120" s="26">
        <v>8414.8430000000008</v>
      </c>
      <c r="I120" s="26">
        <f t="shared" si="20"/>
        <v>25893.293000000001</v>
      </c>
      <c r="J120" s="27">
        <v>4919.92</v>
      </c>
      <c r="K120" s="27">
        <v>4919.92</v>
      </c>
      <c r="L120" s="27">
        <v>1295.83</v>
      </c>
      <c r="M120" s="27">
        <v>1340</v>
      </c>
      <c r="N120" s="28">
        <f>(J120-L120)*E120</f>
        <v>34842827.552519999</v>
      </c>
      <c r="O120" s="28">
        <f t="shared" ref="O120:P124" si="34">(J120-L120)*F120</f>
        <v>19792282.581990004</v>
      </c>
      <c r="P120" s="28">
        <f t="shared" si="34"/>
        <v>8602229.1471200008</v>
      </c>
      <c r="Q120" s="28">
        <f t="shared" si="21"/>
        <v>30124464.752560005</v>
      </c>
      <c r="R120" s="28">
        <f>N120+O120+P120+Q120</f>
        <v>93361804.034189999</v>
      </c>
      <c r="S120" s="30"/>
      <c r="T120" s="30"/>
      <c r="U120" s="30"/>
    </row>
    <row r="121" spans="1:21" s="2" customFormat="1" ht="51.75" customHeight="1">
      <c r="A121" s="24" t="s">
        <v>161</v>
      </c>
      <c r="B121" s="25" t="s">
        <v>162</v>
      </c>
      <c r="C121" s="25" t="s">
        <v>158</v>
      </c>
      <c r="D121" s="25" t="s">
        <v>163</v>
      </c>
      <c r="E121" s="26">
        <v>115.22999999999999</v>
      </c>
      <c r="F121" s="26">
        <v>76.819999999999993</v>
      </c>
      <c r="G121" s="26">
        <v>40.43</v>
      </c>
      <c r="H121" s="26">
        <v>121.29</v>
      </c>
      <c r="I121" s="26">
        <f t="shared" si="20"/>
        <v>353.77</v>
      </c>
      <c r="J121" s="27">
        <v>4795.37</v>
      </c>
      <c r="K121" s="27">
        <v>4795.37</v>
      </c>
      <c r="L121" s="27">
        <v>1341.67</v>
      </c>
      <c r="M121" s="27">
        <v>1345</v>
      </c>
      <c r="N121" s="28">
        <f>(J121-L121)*E121</f>
        <v>397969.85099999997</v>
      </c>
      <c r="O121" s="28">
        <f t="shared" si="34"/>
        <v>265313.23399999994</v>
      </c>
      <c r="P121" s="28">
        <f t="shared" si="34"/>
        <v>139498.45910000001</v>
      </c>
      <c r="Q121" s="28">
        <f t="shared" si="21"/>
        <v>418495.37729999999</v>
      </c>
      <c r="R121" s="28">
        <f>N121+O121+P121+Q121</f>
        <v>1221276.9213999999</v>
      </c>
      <c r="S121" s="30"/>
      <c r="T121" s="30"/>
      <c r="U121" s="30"/>
    </row>
    <row r="122" spans="1:21" s="2" customFormat="1" ht="51.75" customHeight="1">
      <c r="A122" s="24" t="s">
        <v>75</v>
      </c>
      <c r="B122" s="25" t="s">
        <v>107</v>
      </c>
      <c r="C122" s="25" t="s">
        <v>158</v>
      </c>
      <c r="D122" s="25" t="s">
        <v>164</v>
      </c>
      <c r="E122" s="26">
        <v>410.67500000000001</v>
      </c>
      <c r="F122" s="26">
        <v>271.88900000000001</v>
      </c>
      <c r="G122" s="26">
        <v>130.892</v>
      </c>
      <c r="H122" s="26">
        <v>410.35399999999998</v>
      </c>
      <c r="I122" s="26">
        <f t="shared" si="20"/>
        <v>1223.8100000000002</v>
      </c>
      <c r="J122" s="27">
        <v>4476.7299999999996</v>
      </c>
      <c r="K122" s="27">
        <v>4476.7299999999996</v>
      </c>
      <c r="L122" s="27">
        <v>1295.83</v>
      </c>
      <c r="M122" s="27">
        <v>1340</v>
      </c>
      <c r="N122" s="28">
        <f>(J122-L122)*E122</f>
        <v>1306316.1074999999</v>
      </c>
      <c r="O122" s="28">
        <f t="shared" si="34"/>
        <v>864851.72009999992</v>
      </c>
      <c r="P122" s="28">
        <f t="shared" si="34"/>
        <v>410572.86315999995</v>
      </c>
      <c r="Q122" s="28">
        <f t="shared" si="21"/>
        <v>1287169.7024199998</v>
      </c>
      <c r="R122" s="28">
        <f>N122+O122+P122+Q122</f>
        <v>3868910.3931799997</v>
      </c>
      <c r="S122" s="30"/>
      <c r="T122" s="30"/>
      <c r="U122" s="30"/>
    </row>
    <row r="123" spans="1:21" s="2" customFormat="1" ht="51.75" customHeight="1">
      <c r="A123" s="24" t="s">
        <v>165</v>
      </c>
      <c r="B123" s="25" t="s">
        <v>166</v>
      </c>
      <c r="C123" s="25" t="s">
        <v>158</v>
      </c>
      <c r="D123" s="25" t="s">
        <v>167</v>
      </c>
      <c r="E123" s="26">
        <v>27759.233</v>
      </c>
      <c r="F123" s="26">
        <v>13062.922</v>
      </c>
      <c r="G123" s="26">
        <v>5235.91</v>
      </c>
      <c r="H123" s="26">
        <v>22606.27</v>
      </c>
      <c r="I123" s="26">
        <f t="shared" si="20"/>
        <v>68664.335000000006</v>
      </c>
      <c r="J123" s="27">
        <v>1624.11</v>
      </c>
      <c r="K123" s="27">
        <v>1970.02</v>
      </c>
      <c r="L123" s="27">
        <v>1295.83</v>
      </c>
      <c r="M123" s="27">
        <v>1340</v>
      </c>
      <c r="N123" s="28">
        <f>(J123-L123)*E123</f>
        <v>9112801.0092399996</v>
      </c>
      <c r="O123" s="64">
        <f t="shared" si="34"/>
        <v>4288296.0341599993</v>
      </c>
      <c r="P123" s="28">
        <f t="shared" si="34"/>
        <v>3298728.0181999998</v>
      </c>
      <c r="Q123" s="28">
        <f t="shared" si="21"/>
        <v>14242402.225399999</v>
      </c>
      <c r="R123" s="28">
        <f>N123+O123+P123+Q123</f>
        <v>30942227.287</v>
      </c>
      <c r="S123" s="30"/>
      <c r="T123" s="30"/>
      <c r="U123" s="30"/>
    </row>
    <row r="124" spans="1:21" s="2" customFormat="1" ht="51.75" customHeight="1">
      <c r="A124" s="24" t="s">
        <v>168</v>
      </c>
      <c r="B124" s="25" t="s">
        <v>169</v>
      </c>
      <c r="C124" s="25" t="s">
        <v>158</v>
      </c>
      <c r="D124" s="25" t="s">
        <v>163</v>
      </c>
      <c r="E124" s="26">
        <v>78.938999999999993</v>
      </c>
      <c r="F124" s="26">
        <v>52.625999999999998</v>
      </c>
      <c r="G124" s="26">
        <v>26.312999999999999</v>
      </c>
      <c r="H124" s="26">
        <v>78.938999999999993</v>
      </c>
      <c r="I124" s="26">
        <f t="shared" si="20"/>
        <v>236.81699999999998</v>
      </c>
      <c r="J124" s="27">
        <v>2768.47</v>
      </c>
      <c r="K124" s="27">
        <v>2768.47</v>
      </c>
      <c r="L124" s="27">
        <v>1341.67</v>
      </c>
      <c r="M124" s="27">
        <v>1345</v>
      </c>
      <c r="N124" s="28">
        <f>(J124-L124)*E124</f>
        <v>112630.16519999997</v>
      </c>
      <c r="O124" s="28">
        <f t="shared" si="34"/>
        <v>75086.776799999978</v>
      </c>
      <c r="P124" s="28">
        <f t="shared" si="34"/>
        <v>37455.76610999999</v>
      </c>
      <c r="Q124" s="28">
        <f t="shared" si="21"/>
        <v>112367.29832999998</v>
      </c>
      <c r="R124" s="28">
        <f>N124+O124+P124+Q124</f>
        <v>337540.00643999991</v>
      </c>
      <c r="S124" s="30"/>
      <c r="T124" s="30"/>
      <c r="U124" s="30"/>
    </row>
    <row r="125" spans="1:21" s="2" customFormat="1" ht="14.25" customHeight="1">
      <c r="A125" s="24"/>
      <c r="B125" s="25"/>
      <c r="C125" s="25"/>
      <c r="D125" s="25"/>
      <c r="E125" s="26"/>
      <c r="F125" s="26"/>
      <c r="G125" s="26"/>
      <c r="H125" s="26"/>
      <c r="I125" s="26"/>
      <c r="J125" s="27"/>
      <c r="K125" s="27"/>
      <c r="L125" s="27"/>
      <c r="M125" s="27"/>
      <c r="N125" s="28"/>
      <c r="O125" s="28"/>
      <c r="P125" s="28"/>
      <c r="Q125" s="28">
        <f t="shared" si="21"/>
        <v>0</v>
      </c>
      <c r="R125" s="28"/>
      <c r="S125" s="30"/>
      <c r="T125" s="30"/>
      <c r="U125" s="30"/>
    </row>
    <row r="126" spans="1:21" s="2" customFormat="1" ht="51" customHeight="1">
      <c r="A126" s="24" t="s">
        <v>171</v>
      </c>
      <c r="B126" s="25" t="s">
        <v>172</v>
      </c>
      <c r="C126" s="25" t="s">
        <v>170</v>
      </c>
      <c r="D126" s="25" t="s">
        <v>173</v>
      </c>
      <c r="E126" s="26">
        <v>2044.913</v>
      </c>
      <c r="F126" s="26">
        <v>1058.3340000000001</v>
      </c>
      <c r="G126" s="26">
        <v>389.23</v>
      </c>
      <c r="H126" s="26">
        <v>1641.12</v>
      </c>
      <c r="I126" s="26">
        <f t="shared" si="20"/>
        <v>5133.5969999999998</v>
      </c>
      <c r="J126" s="27">
        <v>4760</v>
      </c>
      <c r="K126" s="27">
        <v>4760</v>
      </c>
      <c r="L126" s="27">
        <v>1379.17</v>
      </c>
      <c r="M126" s="27">
        <v>1410</v>
      </c>
      <c r="N126" s="28">
        <f t="shared" ref="N126:N133" si="35">(J126-L126)*E126</f>
        <v>6913503.2177900001</v>
      </c>
      <c r="O126" s="28">
        <f t="shared" ref="O126:P132" si="36">(J126-L126)*F126</f>
        <v>3578047.3372200001</v>
      </c>
      <c r="P126" s="28">
        <f t="shared" si="36"/>
        <v>1303920.5</v>
      </c>
      <c r="Q126" s="28">
        <f t="shared" si="21"/>
        <v>5497752</v>
      </c>
      <c r="R126" s="28">
        <f t="shared" ref="R126:R133" si="37">N126+O126+P126+Q126</f>
        <v>17293223.055009998</v>
      </c>
      <c r="S126" s="30"/>
      <c r="T126" s="30"/>
      <c r="U126" s="30"/>
    </row>
    <row r="127" spans="1:21" s="2" customFormat="1" ht="51" customHeight="1">
      <c r="A127" s="24" t="s">
        <v>171</v>
      </c>
      <c r="B127" s="25" t="s">
        <v>172</v>
      </c>
      <c r="C127" s="25" t="s">
        <v>170</v>
      </c>
      <c r="D127" s="25" t="s">
        <v>174</v>
      </c>
      <c r="E127" s="26">
        <v>2358.5</v>
      </c>
      <c r="F127" s="26">
        <v>1321.7809999999999</v>
      </c>
      <c r="G127" s="26">
        <v>601.86</v>
      </c>
      <c r="H127" s="26">
        <v>2097.6799999999998</v>
      </c>
      <c r="I127" s="26">
        <f t="shared" si="20"/>
        <v>6379.8209999999999</v>
      </c>
      <c r="J127" s="27">
        <v>4244.3999999999996</v>
      </c>
      <c r="K127" s="27">
        <v>5715.45</v>
      </c>
      <c r="L127" s="27">
        <v>1379.17</v>
      </c>
      <c r="M127" s="27">
        <v>1410</v>
      </c>
      <c r="N127" s="28">
        <f t="shared" si="35"/>
        <v>6757644.9549999991</v>
      </c>
      <c r="O127" s="28">
        <f t="shared" si="36"/>
        <v>3787206.5746299992</v>
      </c>
      <c r="P127" s="28">
        <f t="shared" si="36"/>
        <v>2591278.1370000001</v>
      </c>
      <c r="Q127" s="28">
        <f t="shared" si="21"/>
        <v>9031456.3559999987</v>
      </c>
      <c r="R127" s="28">
        <f t="shared" si="37"/>
        <v>22167586.022629999</v>
      </c>
      <c r="S127" s="30"/>
      <c r="T127" s="30"/>
      <c r="U127" s="30"/>
    </row>
    <row r="128" spans="1:21" s="2" customFormat="1" ht="51" customHeight="1">
      <c r="A128" s="24" t="s">
        <v>171</v>
      </c>
      <c r="B128" s="25" t="s">
        <v>172</v>
      </c>
      <c r="C128" s="25" t="s">
        <v>170</v>
      </c>
      <c r="D128" s="25" t="s">
        <v>175</v>
      </c>
      <c r="E128" s="26">
        <v>5260.2960000000003</v>
      </c>
      <c r="F128" s="26">
        <v>3512.3940000000002</v>
      </c>
      <c r="G128" s="26">
        <v>1437.5</v>
      </c>
      <c r="H128" s="26">
        <v>5096.57</v>
      </c>
      <c r="I128" s="26">
        <f t="shared" si="20"/>
        <v>15306.76</v>
      </c>
      <c r="J128" s="27">
        <v>6159.16</v>
      </c>
      <c r="K128" s="27">
        <v>6159.16</v>
      </c>
      <c r="L128" s="27">
        <v>1379.17</v>
      </c>
      <c r="M128" s="27">
        <v>1410</v>
      </c>
      <c r="N128" s="28">
        <f t="shared" si="35"/>
        <v>25144162.277040001</v>
      </c>
      <c r="O128" s="28">
        <f t="shared" si="36"/>
        <v>16789208.196060002</v>
      </c>
      <c r="P128" s="28">
        <f t="shared" si="36"/>
        <v>6826917.5</v>
      </c>
      <c r="Q128" s="28">
        <f t="shared" si="21"/>
        <v>24204426.381199997</v>
      </c>
      <c r="R128" s="28">
        <f t="shared" si="37"/>
        <v>72964714.354300007</v>
      </c>
      <c r="S128" s="30"/>
      <c r="T128" s="30"/>
      <c r="U128" s="30"/>
    </row>
    <row r="129" spans="1:21" s="2" customFormat="1" ht="51" customHeight="1">
      <c r="A129" s="24" t="s">
        <v>176</v>
      </c>
      <c r="B129" s="25" t="s">
        <v>177</v>
      </c>
      <c r="C129" s="25" t="s">
        <v>170</v>
      </c>
      <c r="D129" s="25" t="s">
        <v>178</v>
      </c>
      <c r="E129" s="26">
        <v>4156.5</v>
      </c>
      <c r="F129" s="26">
        <v>2689.81</v>
      </c>
      <c r="G129" s="26">
        <v>1266.93</v>
      </c>
      <c r="H129" s="26">
        <v>3800.77</v>
      </c>
      <c r="I129" s="26">
        <f t="shared" si="20"/>
        <v>11914.01</v>
      </c>
      <c r="J129" s="27">
        <v>4657.87</v>
      </c>
      <c r="K129" s="27">
        <v>5007.1400000000003</v>
      </c>
      <c r="L129" s="27">
        <v>1358.33</v>
      </c>
      <c r="M129" s="27">
        <v>1400</v>
      </c>
      <c r="N129" s="28">
        <f t="shared" si="35"/>
        <v>13714538.01</v>
      </c>
      <c r="O129" s="28">
        <f t="shared" si="36"/>
        <v>8875135.6874000002</v>
      </c>
      <c r="P129" s="28">
        <f t="shared" si="36"/>
        <v>4569993.8802000005</v>
      </c>
      <c r="Q129" s="28">
        <f t="shared" si="21"/>
        <v>13709909.497800002</v>
      </c>
      <c r="R129" s="28">
        <f t="shared" si="37"/>
        <v>40869577.075400002</v>
      </c>
      <c r="S129" s="30"/>
      <c r="T129" s="30"/>
      <c r="U129" s="30"/>
    </row>
    <row r="130" spans="1:21" s="2" customFormat="1" ht="63" customHeight="1">
      <c r="A130" s="24" t="s">
        <v>179</v>
      </c>
      <c r="B130" s="25" t="s">
        <v>180</v>
      </c>
      <c r="C130" s="25" t="s">
        <v>170</v>
      </c>
      <c r="D130" s="25" t="s">
        <v>279</v>
      </c>
      <c r="E130" s="26">
        <v>530.20399999999995</v>
      </c>
      <c r="F130" s="26">
        <v>285.40600000000001</v>
      </c>
      <c r="G130" s="26">
        <v>123.26</v>
      </c>
      <c r="H130" s="26">
        <v>436.74</v>
      </c>
      <c r="I130" s="26">
        <f t="shared" si="20"/>
        <v>1375.61</v>
      </c>
      <c r="J130" s="27">
        <v>7360.91</v>
      </c>
      <c r="K130" s="27">
        <v>7619.46</v>
      </c>
      <c r="L130" s="27">
        <v>1630</v>
      </c>
      <c r="M130" s="27">
        <v>1680</v>
      </c>
      <c r="N130" s="28">
        <f t="shared" si="35"/>
        <v>3038551.4056399995</v>
      </c>
      <c r="O130" s="28">
        <f t="shared" si="36"/>
        <v>1635636.0994599999</v>
      </c>
      <c r="P130" s="28">
        <f t="shared" si="36"/>
        <v>732097.83960000006</v>
      </c>
      <c r="Q130" s="28">
        <f t="shared" si="21"/>
        <v>2593999.7604</v>
      </c>
      <c r="R130" s="28">
        <f t="shared" si="37"/>
        <v>8000285.1050999993</v>
      </c>
      <c r="S130" s="30"/>
      <c r="T130" s="30"/>
      <c r="U130" s="30"/>
    </row>
    <row r="131" spans="1:21" s="2" customFormat="1" ht="55.5" customHeight="1">
      <c r="A131" s="24" t="s">
        <v>179</v>
      </c>
      <c r="B131" s="25" t="s">
        <v>180</v>
      </c>
      <c r="C131" s="25" t="s">
        <v>170</v>
      </c>
      <c r="D131" s="25" t="s">
        <v>173</v>
      </c>
      <c r="E131" s="26">
        <v>1568.1210000000001</v>
      </c>
      <c r="F131" s="26">
        <v>832.71499999999992</v>
      </c>
      <c r="G131" s="26">
        <v>345.61</v>
      </c>
      <c r="H131" s="26">
        <v>1222.2</v>
      </c>
      <c r="I131" s="26">
        <f t="shared" si="20"/>
        <v>3968.6460000000006</v>
      </c>
      <c r="J131" s="27">
        <v>5475.06</v>
      </c>
      <c r="K131" s="27">
        <v>5836.29</v>
      </c>
      <c r="L131" s="27">
        <v>1655</v>
      </c>
      <c r="M131" s="27">
        <v>1692</v>
      </c>
      <c r="N131" s="28">
        <f t="shared" si="35"/>
        <v>5990316.3072600011</v>
      </c>
      <c r="O131" s="28">
        <f t="shared" si="36"/>
        <v>3181021.2629</v>
      </c>
      <c r="P131" s="28">
        <f t="shared" si="36"/>
        <v>1432308.0669</v>
      </c>
      <c r="Q131" s="28">
        <f t="shared" si="21"/>
        <v>5065151.2379999999</v>
      </c>
      <c r="R131" s="28">
        <f t="shared" si="37"/>
        <v>15668796.875060001</v>
      </c>
      <c r="S131" s="30"/>
      <c r="T131" s="30"/>
      <c r="U131" s="30"/>
    </row>
    <row r="132" spans="1:21" s="2" customFormat="1" ht="55.5" customHeight="1">
      <c r="A132" s="24" t="s">
        <v>179</v>
      </c>
      <c r="B132" s="25" t="s">
        <v>180</v>
      </c>
      <c r="C132" s="25" t="s">
        <v>170</v>
      </c>
      <c r="D132" s="25" t="s">
        <v>181</v>
      </c>
      <c r="E132" s="26">
        <v>341.28899999999999</v>
      </c>
      <c r="F132" s="26">
        <v>227.524</v>
      </c>
      <c r="G132" s="26">
        <v>75.02</v>
      </c>
      <c r="H132" s="26">
        <v>292.02999999999997</v>
      </c>
      <c r="I132" s="26">
        <f t="shared" si="20"/>
        <v>935.86299999999994</v>
      </c>
      <c r="J132" s="27">
        <v>8154.02</v>
      </c>
      <c r="K132" s="27">
        <v>8171.31</v>
      </c>
      <c r="L132" s="27">
        <v>1655</v>
      </c>
      <c r="M132" s="27">
        <v>1692</v>
      </c>
      <c r="N132" s="28">
        <f t="shared" si="35"/>
        <v>2218044.0367800002</v>
      </c>
      <c r="O132" s="28">
        <f t="shared" si="36"/>
        <v>1478683.02648</v>
      </c>
      <c r="P132" s="28">
        <f t="shared" si="36"/>
        <v>486077.83620000002</v>
      </c>
      <c r="Q132" s="28">
        <f t="shared" si="21"/>
        <v>1892152.8992999999</v>
      </c>
      <c r="R132" s="28">
        <f t="shared" si="37"/>
        <v>6074957.7987599997</v>
      </c>
      <c r="S132" s="30"/>
      <c r="T132" s="30"/>
      <c r="U132" s="30"/>
    </row>
    <row r="133" spans="1:21" s="2" customFormat="1" ht="57" customHeight="1">
      <c r="A133" s="24">
        <v>2901008961</v>
      </c>
      <c r="B133" s="25" t="s">
        <v>389</v>
      </c>
      <c r="C133" s="25" t="s">
        <v>170</v>
      </c>
      <c r="D133" s="25" t="s">
        <v>352</v>
      </c>
      <c r="E133" s="26">
        <v>0</v>
      </c>
      <c r="F133" s="26">
        <v>0</v>
      </c>
      <c r="G133" s="26">
        <f>1.574+1.504+4.512*1.0263</f>
        <v>7.7086655999999998</v>
      </c>
      <c r="H133" s="26">
        <v>4.2919999999999998</v>
      </c>
      <c r="I133" s="26">
        <f t="shared" si="20"/>
        <v>12.0006656</v>
      </c>
      <c r="J133" s="27">
        <v>3522.36</v>
      </c>
      <c r="K133" s="27">
        <f>3713.37*0+4245.18</f>
        <v>4245.18</v>
      </c>
      <c r="L133" s="27">
        <v>1358.33</v>
      </c>
      <c r="M133" s="27">
        <f>1412.67*0+1400</f>
        <v>1400</v>
      </c>
      <c r="N133" s="28">
        <f t="shared" si="35"/>
        <v>0</v>
      </c>
      <c r="O133" s="28">
        <f>(J133-L133)*F133</f>
        <v>0</v>
      </c>
      <c r="P133" s="28">
        <f>(K133-M133)*1.574+(1.504+4.512*1.0263)*(J133-L133)</f>
        <v>17753.913718368</v>
      </c>
      <c r="Q133" s="28">
        <f t="shared" si="21"/>
        <v>12211.512560000001</v>
      </c>
      <c r="R133" s="28">
        <f t="shared" si="37"/>
        <v>29965.426278368002</v>
      </c>
      <c r="S133" s="30"/>
      <c r="T133" s="30"/>
      <c r="U133" s="30"/>
    </row>
    <row r="134" spans="1:21" s="2" customFormat="1" ht="14.25" customHeight="1">
      <c r="A134" s="24"/>
      <c r="B134" s="25"/>
      <c r="C134" s="25"/>
      <c r="D134" s="25"/>
      <c r="E134" s="26"/>
      <c r="F134" s="26"/>
      <c r="G134" s="26"/>
      <c r="H134" s="26"/>
      <c r="I134" s="26"/>
      <c r="J134" s="27"/>
      <c r="K134" s="27"/>
      <c r="L134" s="27"/>
      <c r="M134" s="27"/>
      <c r="N134" s="28"/>
      <c r="O134" s="28"/>
      <c r="P134" s="28"/>
      <c r="Q134" s="28">
        <f t="shared" si="21"/>
        <v>0</v>
      </c>
      <c r="R134" s="28"/>
      <c r="S134" s="30"/>
      <c r="T134" s="30"/>
      <c r="U134" s="30"/>
    </row>
    <row r="135" spans="1:21" s="2" customFormat="1" ht="61.5" customHeight="1">
      <c r="A135" s="24" t="s">
        <v>183</v>
      </c>
      <c r="B135" s="25" t="s">
        <v>184</v>
      </c>
      <c r="C135" s="25" t="s">
        <v>182</v>
      </c>
      <c r="D135" s="25" t="s">
        <v>185</v>
      </c>
      <c r="E135" s="26">
        <v>11843.584000000001</v>
      </c>
      <c r="F135" s="26">
        <v>6526.32</v>
      </c>
      <c r="G135" s="26">
        <v>2027.24</v>
      </c>
      <c r="H135" s="26">
        <v>10305.43</v>
      </c>
      <c r="I135" s="26">
        <f t="shared" si="20"/>
        <v>30702.574000000004</v>
      </c>
      <c r="J135" s="27">
        <v>2174.96</v>
      </c>
      <c r="K135" s="27">
        <v>2174.96</v>
      </c>
      <c r="L135" s="27">
        <v>1966.67</v>
      </c>
      <c r="M135" s="27">
        <v>2020</v>
      </c>
      <c r="N135" s="28">
        <f t="shared" ref="N135:N149" si="38">(J135-L135)*E135</f>
        <v>2466900.1113599995</v>
      </c>
      <c r="O135" s="28">
        <f t="shared" ref="O135:O147" si="39">(J135-L135)*F135</f>
        <v>1359367.1927999996</v>
      </c>
      <c r="P135" s="28">
        <f t="shared" ref="P135:P147" si="40">(K135-M135)*G135</f>
        <v>314141.11040000006</v>
      </c>
      <c r="Q135" s="28">
        <f t="shared" si="21"/>
        <v>1596929.4328000005</v>
      </c>
      <c r="R135" s="28">
        <f t="shared" ref="R135:R149" si="41">N135+O135+P135+Q135</f>
        <v>5737337.84736</v>
      </c>
      <c r="S135" s="30"/>
      <c r="T135" s="30"/>
      <c r="U135" s="30"/>
    </row>
    <row r="136" spans="1:21" s="2" customFormat="1" ht="61.5" customHeight="1">
      <c r="A136" s="24" t="s">
        <v>186</v>
      </c>
      <c r="B136" s="25" t="s">
        <v>187</v>
      </c>
      <c r="C136" s="25" t="s">
        <v>182</v>
      </c>
      <c r="D136" s="25" t="s">
        <v>188</v>
      </c>
      <c r="E136" s="26">
        <v>2778.902</v>
      </c>
      <c r="F136" s="26">
        <v>1248.3309999999999</v>
      </c>
      <c r="G136" s="26">
        <v>410.327</v>
      </c>
      <c r="H136" s="26">
        <v>2478.6880000000001</v>
      </c>
      <c r="I136" s="26">
        <f t="shared" si="20"/>
        <v>6916.2480000000005</v>
      </c>
      <c r="J136" s="27">
        <v>4405.3900000000003</v>
      </c>
      <c r="K136" s="27">
        <v>4734.97</v>
      </c>
      <c r="L136" s="27">
        <v>1930.78</v>
      </c>
      <c r="M136" s="27">
        <v>2000</v>
      </c>
      <c r="N136" s="28">
        <f t="shared" si="38"/>
        <v>6876698.678220002</v>
      </c>
      <c r="O136" s="28">
        <f t="shared" si="39"/>
        <v>3089132.3759100004</v>
      </c>
      <c r="P136" s="28">
        <f t="shared" si="40"/>
        <v>1122232.0351900002</v>
      </c>
      <c r="Q136" s="28">
        <f t="shared" si="21"/>
        <v>6779137.319360001</v>
      </c>
      <c r="R136" s="28">
        <f t="shared" si="41"/>
        <v>17867200.408680007</v>
      </c>
      <c r="S136" s="30"/>
      <c r="T136" s="30"/>
      <c r="U136" s="30"/>
    </row>
    <row r="137" spans="1:21" s="2" customFormat="1" ht="61.5" customHeight="1">
      <c r="A137" s="24" t="s">
        <v>72</v>
      </c>
      <c r="B137" s="25" t="s">
        <v>73</v>
      </c>
      <c r="C137" s="25" t="s">
        <v>182</v>
      </c>
      <c r="D137" s="25" t="s">
        <v>280</v>
      </c>
      <c r="E137" s="26">
        <v>60.460999999999999</v>
      </c>
      <c r="F137" s="26">
        <v>21.114000000000001</v>
      </c>
      <c r="G137" s="26">
        <v>1.738</v>
      </c>
      <c r="H137" s="26">
        <v>17.571999999999999</v>
      </c>
      <c r="I137" s="26">
        <f t="shared" ref="I137:I200" si="42">E137+F137+G137+H137</f>
        <v>100.88500000000001</v>
      </c>
      <c r="J137" s="27">
        <v>6328.79</v>
      </c>
      <c r="K137" s="27">
        <v>6328.79</v>
      </c>
      <c r="L137" s="27">
        <v>1541.67</v>
      </c>
      <c r="M137" s="27">
        <v>1595.83</v>
      </c>
      <c r="N137" s="28">
        <f t="shared" si="38"/>
        <v>289434.06231999997</v>
      </c>
      <c r="O137" s="28">
        <f t="shared" si="39"/>
        <v>101075.25168</v>
      </c>
      <c r="P137" s="28">
        <f t="shared" si="40"/>
        <v>8225.8844800000006</v>
      </c>
      <c r="Q137" s="28">
        <f t="shared" ref="Q137:Q200" si="43">(K137-M137)*H137</f>
        <v>83167.573120000001</v>
      </c>
      <c r="R137" s="28">
        <f t="shared" si="41"/>
        <v>481902.77159999998</v>
      </c>
      <c r="S137" s="30"/>
      <c r="T137" s="30"/>
      <c r="U137" s="30"/>
    </row>
    <row r="138" spans="1:21" s="2" customFormat="1" ht="114" customHeight="1">
      <c r="A138" s="24" t="s">
        <v>189</v>
      </c>
      <c r="B138" s="25" t="s">
        <v>190</v>
      </c>
      <c r="C138" s="25" t="s">
        <v>182</v>
      </c>
      <c r="D138" s="25" t="s">
        <v>281</v>
      </c>
      <c r="E138" s="26">
        <v>12445.31</v>
      </c>
      <c r="F138" s="26">
        <v>5934.68</v>
      </c>
      <c r="G138" s="26">
        <v>2174.0100000000002</v>
      </c>
      <c r="H138" s="26">
        <v>9903.81</v>
      </c>
      <c r="I138" s="26">
        <f t="shared" si="42"/>
        <v>30457.809999999998</v>
      </c>
      <c r="J138" s="27">
        <v>2903.89</v>
      </c>
      <c r="K138" s="27">
        <v>3101.17</v>
      </c>
      <c r="L138" s="27">
        <v>2360</v>
      </c>
      <c r="M138" s="27">
        <v>2454.4</v>
      </c>
      <c r="N138" s="28">
        <f t="shared" si="38"/>
        <v>6768879.6558999978</v>
      </c>
      <c r="O138" s="28">
        <f t="shared" si="39"/>
        <v>3227813.1051999992</v>
      </c>
      <c r="P138" s="28">
        <f t="shared" si="40"/>
        <v>1406084.4477000001</v>
      </c>
      <c r="Q138" s="28">
        <f t="shared" si="43"/>
        <v>6405487.1936999997</v>
      </c>
      <c r="R138" s="28">
        <f t="shared" si="41"/>
        <v>17808264.402499996</v>
      </c>
      <c r="S138" s="30"/>
      <c r="T138" s="30"/>
      <c r="U138" s="30"/>
    </row>
    <row r="139" spans="1:21" s="2" customFormat="1" ht="53.25" customHeight="1">
      <c r="A139" s="24" t="s">
        <v>189</v>
      </c>
      <c r="B139" s="25" t="s">
        <v>190</v>
      </c>
      <c r="C139" s="25" t="s">
        <v>182</v>
      </c>
      <c r="D139" s="25" t="s">
        <v>282</v>
      </c>
      <c r="E139" s="26">
        <v>680.86200000000008</v>
      </c>
      <c r="F139" s="26">
        <v>428.38</v>
      </c>
      <c r="G139" s="26">
        <v>112.02</v>
      </c>
      <c r="H139" s="26">
        <v>688.1</v>
      </c>
      <c r="I139" s="26">
        <f t="shared" si="42"/>
        <v>1909.3620000000001</v>
      </c>
      <c r="J139" s="27">
        <v>3554.14</v>
      </c>
      <c r="K139" s="27">
        <v>3775.88</v>
      </c>
      <c r="L139" s="27">
        <v>2360</v>
      </c>
      <c r="M139" s="27">
        <v>2454.4</v>
      </c>
      <c r="N139" s="28">
        <f t="shared" si="38"/>
        <v>813044.54868000001</v>
      </c>
      <c r="O139" s="28">
        <f t="shared" si="39"/>
        <v>511545.69319999992</v>
      </c>
      <c r="P139" s="28">
        <f t="shared" si="40"/>
        <v>148032.18959999998</v>
      </c>
      <c r="Q139" s="28">
        <f t="shared" si="43"/>
        <v>909310.38800000004</v>
      </c>
      <c r="R139" s="28">
        <f t="shared" si="41"/>
        <v>2381932.8194800001</v>
      </c>
      <c r="S139" s="30"/>
      <c r="T139" s="30"/>
      <c r="U139" s="30"/>
    </row>
    <row r="140" spans="1:21" s="2" customFormat="1" ht="53.25" customHeight="1">
      <c r="A140" s="24" t="s">
        <v>189</v>
      </c>
      <c r="B140" s="25" t="s">
        <v>190</v>
      </c>
      <c r="C140" s="25" t="s">
        <v>182</v>
      </c>
      <c r="D140" s="25" t="s">
        <v>283</v>
      </c>
      <c r="E140" s="26">
        <v>85.055999999999997</v>
      </c>
      <c r="F140" s="26">
        <v>53.804000000000002</v>
      </c>
      <c r="G140" s="26">
        <v>14.23</v>
      </c>
      <c r="H140" s="26">
        <v>87.42</v>
      </c>
      <c r="I140" s="26">
        <f t="shared" si="42"/>
        <v>240.51</v>
      </c>
      <c r="J140" s="27">
        <v>4541.97</v>
      </c>
      <c r="K140" s="27">
        <v>4828.2</v>
      </c>
      <c r="L140" s="27">
        <v>2360</v>
      </c>
      <c r="M140" s="27">
        <v>2454.4</v>
      </c>
      <c r="N140" s="28">
        <f t="shared" si="38"/>
        <v>185589.64032000001</v>
      </c>
      <c r="O140" s="28">
        <f t="shared" si="39"/>
        <v>117398.71388000002</v>
      </c>
      <c r="P140" s="28">
        <f t="shared" si="40"/>
        <v>33779.173999999999</v>
      </c>
      <c r="Q140" s="28">
        <f t="shared" si="43"/>
        <v>207517.59599999999</v>
      </c>
      <c r="R140" s="28">
        <f t="shared" si="41"/>
        <v>544285.12420000008</v>
      </c>
      <c r="S140" s="30"/>
      <c r="T140" s="30"/>
      <c r="U140" s="30"/>
    </row>
    <row r="141" spans="1:21" s="2" customFormat="1" ht="53.25" customHeight="1">
      <c r="A141" s="24" t="s">
        <v>189</v>
      </c>
      <c r="B141" s="25" t="s">
        <v>190</v>
      </c>
      <c r="C141" s="25" t="s">
        <v>182</v>
      </c>
      <c r="D141" s="25" t="s">
        <v>284</v>
      </c>
      <c r="E141" s="26">
        <v>94.668999999999997</v>
      </c>
      <c r="F141" s="26">
        <v>63.765999999999998</v>
      </c>
      <c r="G141" s="26">
        <v>16.02</v>
      </c>
      <c r="H141" s="26">
        <v>98.43</v>
      </c>
      <c r="I141" s="26">
        <f t="shared" si="42"/>
        <v>272.88499999999999</v>
      </c>
      <c r="J141" s="27">
        <v>6832.24</v>
      </c>
      <c r="K141" s="27">
        <v>7142.68</v>
      </c>
      <c r="L141" s="27">
        <v>2360</v>
      </c>
      <c r="M141" s="27">
        <v>2424</v>
      </c>
      <c r="N141" s="28">
        <f t="shared" si="38"/>
        <v>423382.48855999997</v>
      </c>
      <c r="O141" s="28">
        <f t="shared" si="39"/>
        <v>285176.85583999997</v>
      </c>
      <c r="P141" s="28">
        <f t="shared" si="40"/>
        <v>75593.253599999996</v>
      </c>
      <c r="Q141" s="28">
        <f t="shared" si="43"/>
        <v>464459.67240000004</v>
      </c>
      <c r="R141" s="28">
        <f t="shared" si="41"/>
        <v>1248612.2704</v>
      </c>
      <c r="S141" s="30"/>
      <c r="T141" s="30"/>
      <c r="U141" s="30"/>
    </row>
    <row r="142" spans="1:21" s="2" customFormat="1" ht="53.25" customHeight="1">
      <c r="A142" s="24" t="s">
        <v>189</v>
      </c>
      <c r="B142" s="25" t="s">
        <v>190</v>
      </c>
      <c r="C142" s="25" t="s">
        <v>182</v>
      </c>
      <c r="D142" s="25" t="s">
        <v>285</v>
      </c>
      <c r="E142" s="26">
        <v>139.26599999999999</v>
      </c>
      <c r="F142" s="26">
        <v>92.843999999999994</v>
      </c>
      <c r="G142" s="26">
        <v>26.32</v>
      </c>
      <c r="H142" s="26">
        <v>161.69</v>
      </c>
      <c r="I142" s="26">
        <f t="shared" si="42"/>
        <v>420.12</v>
      </c>
      <c r="J142" s="27">
        <v>8710.5400000000009</v>
      </c>
      <c r="K142" s="27">
        <v>9250.11</v>
      </c>
      <c r="L142" s="27">
        <v>2360</v>
      </c>
      <c r="M142" s="27">
        <v>2454.4</v>
      </c>
      <c r="N142" s="28">
        <f t="shared" si="38"/>
        <v>884414.30364000006</v>
      </c>
      <c r="O142" s="28">
        <f t="shared" si="39"/>
        <v>589609.53576</v>
      </c>
      <c r="P142" s="28">
        <f t="shared" si="40"/>
        <v>178863.08720000004</v>
      </c>
      <c r="Q142" s="28">
        <f t="shared" si="43"/>
        <v>1098798.3499</v>
      </c>
      <c r="R142" s="28">
        <f t="shared" si="41"/>
        <v>2751685.2764999997</v>
      </c>
      <c r="S142" s="30"/>
      <c r="T142" s="30"/>
      <c r="U142" s="30"/>
    </row>
    <row r="143" spans="1:21" s="2" customFormat="1" ht="90" customHeight="1">
      <c r="A143" s="24" t="s">
        <v>72</v>
      </c>
      <c r="B143" s="25" t="s">
        <v>73</v>
      </c>
      <c r="C143" s="25" t="s">
        <v>182</v>
      </c>
      <c r="D143" s="25" t="s">
        <v>286</v>
      </c>
      <c r="E143" s="26">
        <v>16319.521000000001</v>
      </c>
      <c r="F143" s="26">
        <v>4907.2950000000001</v>
      </c>
      <c r="G143" s="26">
        <v>2010.5820000000001</v>
      </c>
      <c r="H143" s="26">
        <v>9765.6839999999993</v>
      </c>
      <c r="I143" s="26">
        <f t="shared" si="42"/>
        <v>33003.081999999995</v>
      </c>
      <c r="J143" s="27">
        <v>6328.79</v>
      </c>
      <c r="K143" s="27">
        <v>6328.79</v>
      </c>
      <c r="L143" s="27">
        <v>1966.67</v>
      </c>
      <c r="M143" s="27">
        <v>2020</v>
      </c>
      <c r="N143" s="28">
        <f t="shared" si="38"/>
        <v>71187708.944519997</v>
      </c>
      <c r="O143" s="28">
        <f t="shared" si="39"/>
        <v>21406209.665399998</v>
      </c>
      <c r="P143" s="28">
        <f t="shared" si="40"/>
        <v>8663175.6157799996</v>
      </c>
      <c r="Q143" s="28">
        <f t="shared" si="43"/>
        <v>42078281.562359996</v>
      </c>
      <c r="R143" s="28">
        <f t="shared" si="41"/>
        <v>143335375.78805998</v>
      </c>
      <c r="S143" s="30"/>
      <c r="T143" s="30"/>
      <c r="U143" s="30"/>
    </row>
    <row r="144" spans="1:21" s="2" customFormat="1" ht="57" customHeight="1">
      <c r="A144" s="24" t="s">
        <v>75</v>
      </c>
      <c r="B144" s="25" t="s">
        <v>107</v>
      </c>
      <c r="C144" s="25" t="s">
        <v>182</v>
      </c>
      <c r="D144" s="25" t="s">
        <v>188</v>
      </c>
      <c r="E144" s="26">
        <v>957.34099999999989</v>
      </c>
      <c r="F144" s="26">
        <v>354.37099999999998</v>
      </c>
      <c r="G144" s="26">
        <v>232.68</v>
      </c>
      <c r="H144" s="26">
        <v>567.71600000000001</v>
      </c>
      <c r="I144" s="26">
        <f t="shared" si="42"/>
        <v>2112.1080000000002</v>
      </c>
      <c r="J144" s="27">
        <v>2787.01</v>
      </c>
      <c r="K144" s="27">
        <v>2787.01</v>
      </c>
      <c r="L144" s="27">
        <v>1966.67</v>
      </c>
      <c r="M144" s="27">
        <v>2020</v>
      </c>
      <c r="N144" s="28">
        <f t="shared" si="38"/>
        <v>785345.11594000005</v>
      </c>
      <c r="O144" s="28">
        <f t="shared" si="39"/>
        <v>290704.70614000002</v>
      </c>
      <c r="P144" s="28">
        <f t="shared" si="40"/>
        <v>178467.88680000007</v>
      </c>
      <c r="Q144" s="28">
        <f t="shared" si="43"/>
        <v>435443.84916000016</v>
      </c>
      <c r="R144" s="28">
        <f t="shared" si="41"/>
        <v>1689961.5580400003</v>
      </c>
      <c r="S144" s="30"/>
      <c r="T144" s="30"/>
      <c r="U144" s="30"/>
    </row>
    <row r="145" spans="1:21" s="2" customFormat="1" ht="116.25" customHeight="1">
      <c r="A145" s="24" t="s">
        <v>156</v>
      </c>
      <c r="B145" s="25" t="s">
        <v>157</v>
      </c>
      <c r="C145" s="25" t="s">
        <v>182</v>
      </c>
      <c r="D145" s="25" t="s">
        <v>191</v>
      </c>
      <c r="E145" s="26">
        <v>1079.4390000000001</v>
      </c>
      <c r="F145" s="26">
        <v>473.589</v>
      </c>
      <c r="G145" s="26">
        <v>156.87799999999999</v>
      </c>
      <c r="H145" s="26">
        <v>959.64599999999996</v>
      </c>
      <c r="I145" s="26">
        <f t="shared" si="42"/>
        <v>2669.5519999999997</v>
      </c>
      <c r="J145" s="27">
        <v>4992.2</v>
      </c>
      <c r="K145" s="27">
        <v>5116.08</v>
      </c>
      <c r="L145" s="27">
        <v>1966.67</v>
      </c>
      <c r="M145" s="27">
        <v>2020</v>
      </c>
      <c r="N145" s="28">
        <f t="shared" si="38"/>
        <v>3265875.07767</v>
      </c>
      <c r="O145" s="28">
        <f t="shared" si="39"/>
        <v>1432857.7271699999</v>
      </c>
      <c r="P145" s="28">
        <f t="shared" si="40"/>
        <v>485706.83823999995</v>
      </c>
      <c r="Q145" s="28">
        <f t="shared" si="43"/>
        <v>2971140.7876799996</v>
      </c>
      <c r="R145" s="28">
        <f t="shared" si="41"/>
        <v>8155580.4307599999</v>
      </c>
      <c r="S145" s="30"/>
      <c r="T145" s="30"/>
      <c r="U145" s="30"/>
    </row>
    <row r="146" spans="1:21" s="2" customFormat="1" ht="43.5" customHeight="1">
      <c r="A146" s="24" t="s">
        <v>156</v>
      </c>
      <c r="B146" s="25" t="s">
        <v>157</v>
      </c>
      <c r="C146" s="25" t="s">
        <v>182</v>
      </c>
      <c r="D146" s="25" t="s">
        <v>192</v>
      </c>
      <c r="E146" s="26">
        <v>737.91899999999998</v>
      </c>
      <c r="F146" s="26">
        <v>349.12400000000002</v>
      </c>
      <c r="G146" s="26">
        <v>125.592</v>
      </c>
      <c r="H146" s="26">
        <v>737.91899999999998</v>
      </c>
      <c r="I146" s="26">
        <f t="shared" si="42"/>
        <v>1950.5540000000001</v>
      </c>
      <c r="J146" s="27">
        <v>3981.24</v>
      </c>
      <c r="K146" s="27">
        <v>5832.45</v>
      </c>
      <c r="L146" s="27">
        <v>1966.67</v>
      </c>
      <c r="M146" s="27">
        <v>2020</v>
      </c>
      <c r="N146" s="28">
        <f t="shared" si="38"/>
        <v>1486589.4798299999</v>
      </c>
      <c r="O146" s="28">
        <f t="shared" si="39"/>
        <v>703334.73667999997</v>
      </c>
      <c r="P146" s="28">
        <f t="shared" si="40"/>
        <v>478813.22039999999</v>
      </c>
      <c r="Q146" s="28">
        <f t="shared" si="43"/>
        <v>2813279.2915499997</v>
      </c>
      <c r="R146" s="28">
        <f t="shared" si="41"/>
        <v>5482016.728459999</v>
      </c>
      <c r="S146" s="30"/>
      <c r="T146" s="30"/>
      <c r="U146" s="30"/>
    </row>
    <row r="147" spans="1:21" s="2" customFormat="1" ht="72" customHeight="1">
      <c r="A147" s="24" t="s">
        <v>156</v>
      </c>
      <c r="B147" s="25" t="s">
        <v>157</v>
      </c>
      <c r="C147" s="25" t="s">
        <v>182</v>
      </c>
      <c r="D147" s="25" t="s">
        <v>287</v>
      </c>
      <c r="E147" s="26">
        <v>8.7780000000000005</v>
      </c>
      <c r="F147" s="26">
        <v>4.1530000000000005</v>
      </c>
      <c r="G147" s="26">
        <v>1.56</v>
      </c>
      <c r="H147" s="26">
        <v>8.7780000000000005</v>
      </c>
      <c r="I147" s="26">
        <f t="shared" si="42"/>
        <v>23.269000000000002</v>
      </c>
      <c r="J147" s="27">
        <v>6687.41</v>
      </c>
      <c r="K147" s="27">
        <v>8724.85</v>
      </c>
      <c r="L147" s="27">
        <v>1966.67</v>
      </c>
      <c r="M147" s="27">
        <v>2020</v>
      </c>
      <c r="N147" s="28">
        <f t="shared" si="38"/>
        <v>41438.655720000002</v>
      </c>
      <c r="O147" s="28">
        <f t="shared" si="39"/>
        <v>19605.233220000002</v>
      </c>
      <c r="P147" s="28">
        <f t="shared" si="40"/>
        <v>10459.566000000001</v>
      </c>
      <c r="Q147" s="28">
        <f t="shared" si="43"/>
        <v>58855.173300000009</v>
      </c>
      <c r="R147" s="28">
        <f t="shared" si="41"/>
        <v>130358.62824000002</v>
      </c>
      <c r="S147" s="30"/>
      <c r="T147" s="30"/>
      <c r="U147" s="30"/>
    </row>
    <row r="148" spans="1:21" s="2" customFormat="1" ht="108.75" customHeight="1">
      <c r="A148" s="24" t="s">
        <v>353</v>
      </c>
      <c r="B148" s="25" t="s">
        <v>354</v>
      </c>
      <c r="C148" s="25" t="s">
        <v>182</v>
      </c>
      <c r="D148" s="25" t="s">
        <v>355</v>
      </c>
      <c r="E148" s="26">
        <v>0</v>
      </c>
      <c r="F148" s="26">
        <v>0</v>
      </c>
      <c r="G148" s="26">
        <f>12.48+40.56+27.04*1.0263</f>
        <v>80.791152000000011</v>
      </c>
      <c r="H148" s="26">
        <v>49.92</v>
      </c>
      <c r="I148" s="26">
        <f t="shared" si="42"/>
        <v>130.71115200000003</v>
      </c>
      <c r="J148" s="27">
        <v>2073.5100000000002</v>
      </c>
      <c r="K148" s="27">
        <f>2476.76021114229*0+2182.8</f>
        <v>2182.8000000000002</v>
      </c>
      <c r="L148" s="27">
        <f>1850*0+1882.43</f>
        <v>1882.43</v>
      </c>
      <c r="M148" s="27">
        <f>1924*0+1957.72</f>
        <v>1957.72</v>
      </c>
      <c r="N148" s="28">
        <f t="shared" si="38"/>
        <v>0</v>
      </c>
      <c r="O148" s="28">
        <f>(J148-L148)*F148</f>
        <v>0</v>
      </c>
      <c r="P148" s="28">
        <f>(K148-M148)*12.48+(40.56+27.04*1.0263)*(J148-L148)</f>
        <v>15861.893324160012</v>
      </c>
      <c r="Q148" s="28">
        <f t="shared" si="43"/>
        <v>11235.993600000009</v>
      </c>
      <c r="R148" s="28">
        <f t="shared" si="41"/>
        <v>27097.886924160019</v>
      </c>
      <c r="S148" s="30"/>
      <c r="T148" s="30"/>
      <c r="U148" s="30"/>
    </row>
    <row r="149" spans="1:21" s="2" customFormat="1" ht="102.75" customHeight="1">
      <c r="A149" s="24" t="s">
        <v>356</v>
      </c>
      <c r="B149" s="25" t="s">
        <v>357</v>
      </c>
      <c r="C149" s="25" t="s">
        <v>182</v>
      </c>
      <c r="D149" s="25" t="s">
        <v>358</v>
      </c>
      <c r="E149" s="26">
        <v>0</v>
      </c>
      <c r="F149" s="26">
        <v>0</v>
      </c>
      <c r="G149" s="26">
        <f>52.279296+155.537+233.306*1.0263</f>
        <v>447.25824380000006</v>
      </c>
      <c r="H149" s="26">
        <v>209.11718400000001</v>
      </c>
      <c r="I149" s="26">
        <f t="shared" si="42"/>
        <v>656.37542780000012</v>
      </c>
      <c r="J149" s="27">
        <v>3650.67</v>
      </c>
      <c r="K149" s="27">
        <v>3951.3889389325213</v>
      </c>
      <c r="L149" s="27">
        <v>2316.9699999999998</v>
      </c>
      <c r="M149" s="27">
        <v>2409.6487999999999</v>
      </c>
      <c r="N149" s="28">
        <f t="shared" si="38"/>
        <v>0</v>
      </c>
      <c r="O149" s="28">
        <f>(J149-L149)*F149</f>
        <v>0</v>
      </c>
      <c r="P149" s="28">
        <f>(K149-M149)*52.279296+(155.537+233.306*1.0263)*(J149-L149)</f>
        <v>607384.51175919455</v>
      </c>
      <c r="Q149" s="28">
        <f t="shared" si="43"/>
        <v>322404.35631333763</v>
      </c>
      <c r="R149" s="28">
        <f t="shared" si="41"/>
        <v>929788.86807253212</v>
      </c>
      <c r="S149" s="30"/>
      <c r="T149" s="30"/>
      <c r="U149" s="30"/>
    </row>
    <row r="150" spans="1:21" s="2" customFormat="1" ht="14.25" customHeight="1">
      <c r="A150" s="24"/>
      <c r="B150" s="25"/>
      <c r="C150" s="25"/>
      <c r="D150" s="25"/>
      <c r="E150" s="26"/>
      <c r="F150" s="26"/>
      <c r="G150" s="26"/>
      <c r="H150" s="26"/>
      <c r="I150" s="26"/>
      <c r="J150" s="27"/>
      <c r="K150" s="27"/>
      <c r="L150" s="27"/>
      <c r="M150" s="27"/>
      <c r="N150" s="28"/>
      <c r="O150" s="28"/>
      <c r="P150" s="28"/>
      <c r="Q150" s="28">
        <f t="shared" si="43"/>
        <v>0</v>
      </c>
      <c r="R150" s="28"/>
      <c r="S150" s="30"/>
      <c r="T150" s="30"/>
      <c r="U150" s="30"/>
    </row>
    <row r="151" spans="1:21" s="2" customFormat="1" ht="75" customHeight="1">
      <c r="A151" s="24" t="s">
        <v>340</v>
      </c>
      <c r="B151" s="25" t="s">
        <v>341</v>
      </c>
      <c r="C151" s="25" t="s">
        <v>193</v>
      </c>
      <c r="D151" s="25" t="s">
        <v>342</v>
      </c>
      <c r="E151" s="26">
        <v>0</v>
      </c>
      <c r="F151" s="26">
        <v>0</v>
      </c>
      <c r="G151" s="26">
        <f>0+30+50*1.0263</f>
        <v>81.314999999999998</v>
      </c>
      <c r="H151" s="26">
        <v>40</v>
      </c>
      <c r="I151" s="26">
        <f t="shared" si="42"/>
        <v>121.315</v>
      </c>
      <c r="J151" s="27">
        <v>4744.0600000000004</v>
      </c>
      <c r="K151" s="27">
        <v>4744.0600000000004</v>
      </c>
      <c r="L151" s="27">
        <v>1755.91</v>
      </c>
      <c r="M151" s="27">
        <v>1800</v>
      </c>
      <c r="N151" s="28">
        <f t="shared" ref="N151:N169" si="44">(J151-L151)*E151</f>
        <v>0</v>
      </c>
      <c r="O151" s="28">
        <f t="shared" ref="O151:O167" si="45">(J151-L151)*F151</f>
        <v>0</v>
      </c>
      <c r="P151" s="28">
        <f>(K151-M151)*0+(30+50*1.0263)*(J151-L151)</f>
        <v>242981.41725000003</v>
      </c>
      <c r="Q151" s="28">
        <f t="shared" si="43"/>
        <v>117762.40000000002</v>
      </c>
      <c r="R151" s="28">
        <f t="shared" ref="R151:R169" si="46">N151+O151+P151+Q151</f>
        <v>360743.81725000008</v>
      </c>
      <c r="S151" s="30"/>
      <c r="T151" s="30"/>
      <c r="U151" s="30"/>
    </row>
    <row r="152" spans="1:21" s="2" customFormat="1" ht="80.25" customHeight="1">
      <c r="A152" s="24" t="s">
        <v>194</v>
      </c>
      <c r="B152" s="25" t="s">
        <v>195</v>
      </c>
      <c r="C152" s="25" t="s">
        <v>193</v>
      </c>
      <c r="D152" s="25" t="s">
        <v>196</v>
      </c>
      <c r="E152" s="26">
        <v>2719.5639999999999</v>
      </c>
      <c r="F152" s="26">
        <v>768.52</v>
      </c>
      <c r="G152" s="26">
        <v>97.83</v>
      </c>
      <c r="H152" s="26">
        <v>767.24</v>
      </c>
      <c r="I152" s="26">
        <f t="shared" si="42"/>
        <v>4353.1539999999995</v>
      </c>
      <c r="J152" s="27">
        <v>5287.28</v>
      </c>
      <c r="K152" s="27">
        <v>5287.28</v>
      </c>
      <c r="L152" s="27">
        <v>2107.08</v>
      </c>
      <c r="M152" s="27">
        <v>2160</v>
      </c>
      <c r="N152" s="28">
        <f t="shared" si="44"/>
        <v>8648757.4327999987</v>
      </c>
      <c r="O152" s="28">
        <f t="shared" si="45"/>
        <v>2444047.304</v>
      </c>
      <c r="P152" s="28">
        <f t="shared" ref="P152:P169" si="47">(K152-M152)*G152</f>
        <v>305941.80239999999</v>
      </c>
      <c r="Q152" s="28">
        <f t="shared" si="43"/>
        <v>2399374.3071999997</v>
      </c>
      <c r="R152" s="28">
        <f t="shared" si="46"/>
        <v>13798120.846399998</v>
      </c>
      <c r="S152" s="30"/>
      <c r="T152" s="30"/>
      <c r="U152" s="30"/>
    </row>
    <row r="153" spans="1:21" s="2" customFormat="1" ht="53.25" customHeight="1">
      <c r="A153" s="24" t="s">
        <v>197</v>
      </c>
      <c r="B153" s="25" t="s">
        <v>198</v>
      </c>
      <c r="C153" s="25" t="s">
        <v>193</v>
      </c>
      <c r="D153" s="25" t="s">
        <v>288</v>
      </c>
      <c r="E153" s="26">
        <v>880.45100000000002</v>
      </c>
      <c r="F153" s="26">
        <v>584</v>
      </c>
      <c r="G153" s="26">
        <v>293.495</v>
      </c>
      <c r="H153" s="26">
        <v>880.48500000000001</v>
      </c>
      <c r="I153" s="26">
        <f t="shared" si="42"/>
        <v>2638.431</v>
      </c>
      <c r="J153" s="27">
        <v>5108.93</v>
      </c>
      <c r="K153" s="27">
        <v>5108.93</v>
      </c>
      <c r="L153" s="27">
        <v>1755.91</v>
      </c>
      <c r="M153" s="27">
        <v>1800</v>
      </c>
      <c r="N153" s="28">
        <f t="shared" si="44"/>
        <v>2952169.8120200005</v>
      </c>
      <c r="O153" s="28">
        <f t="shared" si="45"/>
        <v>1958163.6800000002</v>
      </c>
      <c r="P153" s="28">
        <f t="shared" si="47"/>
        <v>971154.41035000014</v>
      </c>
      <c r="Q153" s="28">
        <f t="shared" si="43"/>
        <v>2913463.2310500005</v>
      </c>
      <c r="R153" s="28">
        <f t="shared" si="46"/>
        <v>8794951.1334200017</v>
      </c>
      <c r="S153" s="30"/>
      <c r="T153" s="30"/>
      <c r="U153" s="30"/>
    </row>
    <row r="154" spans="1:21" s="2" customFormat="1" ht="53.25" customHeight="1">
      <c r="A154" s="24" t="s">
        <v>197</v>
      </c>
      <c r="B154" s="25" t="s">
        <v>198</v>
      </c>
      <c r="C154" s="25" t="s">
        <v>193</v>
      </c>
      <c r="D154" s="25" t="s">
        <v>289</v>
      </c>
      <c r="E154" s="26">
        <v>1198.8810000000001</v>
      </c>
      <c r="F154" s="26">
        <v>799.25400000000002</v>
      </c>
      <c r="G154" s="26">
        <v>399.24</v>
      </c>
      <c r="H154" s="26">
        <v>1197.72</v>
      </c>
      <c r="I154" s="26">
        <f t="shared" si="42"/>
        <v>3595.0950000000003</v>
      </c>
      <c r="J154" s="27">
        <v>3842.38</v>
      </c>
      <c r="K154" s="27">
        <v>3842.38</v>
      </c>
      <c r="L154" s="27">
        <v>1350</v>
      </c>
      <c r="M154" s="27">
        <v>1390</v>
      </c>
      <c r="N154" s="28">
        <f t="shared" si="44"/>
        <v>2988067.0267800004</v>
      </c>
      <c r="O154" s="28">
        <f t="shared" si="45"/>
        <v>1992044.6845200001</v>
      </c>
      <c r="P154" s="28">
        <f t="shared" si="47"/>
        <v>979088.19120000012</v>
      </c>
      <c r="Q154" s="28">
        <f t="shared" si="43"/>
        <v>2937264.5736000002</v>
      </c>
      <c r="R154" s="28">
        <f t="shared" si="46"/>
        <v>8896464.4761000015</v>
      </c>
      <c r="S154" s="30"/>
      <c r="T154" s="30"/>
      <c r="U154" s="30"/>
    </row>
    <row r="155" spans="1:21" s="2" customFormat="1" ht="53.25" customHeight="1">
      <c r="A155" s="24" t="s">
        <v>197</v>
      </c>
      <c r="B155" s="25" t="s">
        <v>198</v>
      </c>
      <c r="C155" s="25" t="s">
        <v>193</v>
      </c>
      <c r="D155" s="25" t="s">
        <v>290</v>
      </c>
      <c r="E155" s="26">
        <v>374.33100000000002</v>
      </c>
      <c r="F155" s="26">
        <v>249.554</v>
      </c>
      <c r="G155" s="26">
        <v>124.65300000000001</v>
      </c>
      <c r="H155" s="26">
        <v>373.95699999999999</v>
      </c>
      <c r="I155" s="26">
        <f t="shared" si="42"/>
        <v>1122.4949999999999</v>
      </c>
      <c r="J155" s="27">
        <v>5172.1499999999996</v>
      </c>
      <c r="K155" s="27">
        <v>5172.1499999999996</v>
      </c>
      <c r="L155" s="27">
        <v>1755.91</v>
      </c>
      <c r="M155" s="27">
        <v>1800</v>
      </c>
      <c r="N155" s="28">
        <f t="shared" si="44"/>
        <v>1278804.53544</v>
      </c>
      <c r="O155" s="28">
        <f t="shared" si="45"/>
        <v>852536.35696</v>
      </c>
      <c r="P155" s="28">
        <f t="shared" si="47"/>
        <v>420348.61394999997</v>
      </c>
      <c r="Q155" s="28">
        <f t="shared" si="43"/>
        <v>1261039.0975499998</v>
      </c>
      <c r="R155" s="28">
        <f t="shared" si="46"/>
        <v>3812728.6039000005</v>
      </c>
      <c r="S155" s="30"/>
      <c r="T155" s="30"/>
      <c r="U155" s="30"/>
    </row>
    <row r="156" spans="1:21" s="2" customFormat="1" ht="53.25" customHeight="1">
      <c r="A156" s="24" t="s">
        <v>199</v>
      </c>
      <c r="B156" s="25" t="s">
        <v>402</v>
      </c>
      <c r="C156" s="25" t="s">
        <v>193</v>
      </c>
      <c r="D156" s="25" t="s">
        <v>200</v>
      </c>
      <c r="E156" s="26">
        <v>408.92700000000002</v>
      </c>
      <c r="F156" s="26">
        <v>272.61200000000002</v>
      </c>
      <c r="G156" s="26">
        <v>136.30000000000001</v>
      </c>
      <c r="H156" s="26">
        <v>409.38</v>
      </c>
      <c r="I156" s="26">
        <f t="shared" si="42"/>
        <v>1227.2190000000001</v>
      </c>
      <c r="J156" s="27">
        <v>6189.32</v>
      </c>
      <c r="K156" s="27">
        <v>6520.45</v>
      </c>
      <c r="L156" s="27">
        <v>2108</v>
      </c>
      <c r="M156" s="27">
        <v>2160</v>
      </c>
      <c r="N156" s="28">
        <f t="shared" si="44"/>
        <v>1668961.94364</v>
      </c>
      <c r="O156" s="28">
        <f t="shared" si="45"/>
        <v>1112616.8078399999</v>
      </c>
      <c r="P156" s="28">
        <f t="shared" si="47"/>
        <v>594329.33500000008</v>
      </c>
      <c r="Q156" s="28">
        <f t="shared" si="43"/>
        <v>1785081.0209999999</v>
      </c>
      <c r="R156" s="28">
        <f t="shared" si="46"/>
        <v>5160989.1074799998</v>
      </c>
      <c r="S156" s="30"/>
      <c r="T156" s="30"/>
      <c r="U156" s="30"/>
    </row>
    <row r="157" spans="1:21" s="2" customFormat="1" ht="53.25" customHeight="1">
      <c r="A157" s="24" t="s">
        <v>199</v>
      </c>
      <c r="B157" s="25" t="s">
        <v>402</v>
      </c>
      <c r="C157" s="25" t="s">
        <v>193</v>
      </c>
      <c r="D157" s="25" t="s">
        <v>201</v>
      </c>
      <c r="E157" s="26">
        <v>252.417</v>
      </c>
      <c r="F157" s="26">
        <v>75.363</v>
      </c>
      <c r="G157" s="26">
        <v>14.090999999999999</v>
      </c>
      <c r="H157" s="26">
        <v>173.143</v>
      </c>
      <c r="I157" s="26">
        <f t="shared" si="42"/>
        <v>515.01400000000001</v>
      </c>
      <c r="J157" s="27">
        <v>7796.09</v>
      </c>
      <c r="K157" s="27">
        <v>8278.39</v>
      </c>
      <c r="L157" s="27">
        <v>2108</v>
      </c>
      <c r="M157" s="27">
        <v>2160</v>
      </c>
      <c r="N157" s="28">
        <f t="shared" si="44"/>
        <v>1435770.61353</v>
      </c>
      <c r="O157" s="28">
        <f t="shared" si="45"/>
        <v>428671.52666999999</v>
      </c>
      <c r="P157" s="28">
        <f t="shared" si="47"/>
        <v>86214.233489999984</v>
      </c>
      <c r="Q157" s="28">
        <f t="shared" si="43"/>
        <v>1059356.39977</v>
      </c>
      <c r="R157" s="28">
        <f t="shared" si="46"/>
        <v>3010012.7734599998</v>
      </c>
      <c r="S157" s="30"/>
      <c r="T157" s="30"/>
      <c r="U157" s="30"/>
    </row>
    <row r="158" spans="1:21" s="2" customFormat="1" ht="53.25" customHeight="1">
      <c r="A158" s="24" t="s">
        <v>183</v>
      </c>
      <c r="B158" s="25" t="s">
        <v>184</v>
      </c>
      <c r="C158" s="25" t="s">
        <v>193</v>
      </c>
      <c r="D158" s="25" t="s">
        <v>200</v>
      </c>
      <c r="E158" s="26">
        <v>7690.6009999999997</v>
      </c>
      <c r="F158" s="26">
        <v>3285.1750000000002</v>
      </c>
      <c r="G158" s="26">
        <v>1167.3399999999999</v>
      </c>
      <c r="H158" s="26">
        <v>5934.15</v>
      </c>
      <c r="I158" s="26">
        <f t="shared" si="42"/>
        <v>18077.266</v>
      </c>
      <c r="J158" s="27">
        <v>1983.02</v>
      </c>
      <c r="K158" s="27">
        <v>1983.02</v>
      </c>
      <c r="L158" s="27">
        <v>1790</v>
      </c>
      <c r="M158" s="27">
        <v>1800</v>
      </c>
      <c r="N158" s="28">
        <f t="shared" si="44"/>
        <v>1484439.8050199999</v>
      </c>
      <c r="O158" s="28">
        <f t="shared" si="45"/>
        <v>634104.47849999997</v>
      </c>
      <c r="P158" s="28">
        <f t="shared" si="47"/>
        <v>213646.56679999997</v>
      </c>
      <c r="Q158" s="28">
        <f t="shared" si="43"/>
        <v>1086068.1329999999</v>
      </c>
      <c r="R158" s="28">
        <f t="shared" si="46"/>
        <v>3418258.9833200001</v>
      </c>
      <c r="S158" s="30"/>
      <c r="T158" s="30"/>
      <c r="U158" s="30"/>
    </row>
    <row r="159" spans="1:21" s="2" customFormat="1" ht="53.25" customHeight="1">
      <c r="A159" s="24" t="s">
        <v>183</v>
      </c>
      <c r="B159" s="25" t="s">
        <v>184</v>
      </c>
      <c r="C159" s="25" t="s">
        <v>193</v>
      </c>
      <c r="D159" s="25" t="s">
        <v>202</v>
      </c>
      <c r="E159" s="26">
        <v>4385.7479999999996</v>
      </c>
      <c r="F159" s="26">
        <v>1604.848</v>
      </c>
      <c r="G159" s="26">
        <v>611.25</v>
      </c>
      <c r="H159" s="26">
        <v>3330.43</v>
      </c>
      <c r="I159" s="26">
        <f t="shared" si="42"/>
        <v>9932.2759999999998</v>
      </c>
      <c r="J159" s="27">
        <v>2600.73</v>
      </c>
      <c r="K159" s="27">
        <v>2800.08</v>
      </c>
      <c r="L159" s="27">
        <v>1751.98</v>
      </c>
      <c r="M159" s="27">
        <v>1800</v>
      </c>
      <c r="N159" s="28">
        <f t="shared" si="44"/>
        <v>3722403.6149999998</v>
      </c>
      <c r="O159" s="28">
        <f t="shared" si="45"/>
        <v>1362114.74</v>
      </c>
      <c r="P159" s="28">
        <f t="shared" si="47"/>
        <v>611298.89999999991</v>
      </c>
      <c r="Q159" s="28">
        <f t="shared" si="43"/>
        <v>3330696.4343999997</v>
      </c>
      <c r="R159" s="28">
        <f t="shared" si="46"/>
        <v>9026513.6893999986</v>
      </c>
      <c r="S159" s="30"/>
      <c r="T159" s="30"/>
      <c r="U159" s="30"/>
    </row>
    <row r="160" spans="1:21" s="2" customFormat="1" ht="53.25" customHeight="1">
      <c r="A160" s="24" t="s">
        <v>72</v>
      </c>
      <c r="B160" s="25" t="s">
        <v>73</v>
      </c>
      <c r="C160" s="25" t="s">
        <v>193</v>
      </c>
      <c r="D160" s="25" t="s">
        <v>4</v>
      </c>
      <c r="E160" s="26">
        <v>4452.1480000000001</v>
      </c>
      <c r="F160" s="26">
        <v>2272.415</v>
      </c>
      <c r="G160" s="26">
        <v>1258</v>
      </c>
      <c r="H160" s="26">
        <v>3314.2089999999998</v>
      </c>
      <c r="I160" s="26">
        <f t="shared" si="42"/>
        <v>11296.772000000001</v>
      </c>
      <c r="J160" s="27">
        <v>1692.38</v>
      </c>
      <c r="K160" s="27">
        <v>1692.38</v>
      </c>
      <c r="L160" s="27">
        <v>1476.1</v>
      </c>
      <c r="M160" s="27">
        <v>1520</v>
      </c>
      <c r="N160" s="28">
        <f t="shared" si="44"/>
        <v>962910.56944000092</v>
      </c>
      <c r="O160" s="28">
        <f t="shared" si="45"/>
        <v>491477.91620000044</v>
      </c>
      <c r="P160" s="28">
        <f t="shared" si="47"/>
        <v>216854.04000000012</v>
      </c>
      <c r="Q160" s="28">
        <f t="shared" si="43"/>
        <v>571303.34742000035</v>
      </c>
      <c r="R160" s="28">
        <f t="shared" si="46"/>
        <v>2242545.873060002</v>
      </c>
      <c r="S160" s="30"/>
      <c r="T160" s="30"/>
      <c r="U160" s="30"/>
    </row>
    <row r="161" spans="1:21" s="2" customFormat="1" ht="53.25" customHeight="1">
      <c r="A161" s="24" t="s">
        <v>203</v>
      </c>
      <c r="B161" s="25" t="s">
        <v>204</v>
      </c>
      <c r="C161" s="25" t="s">
        <v>193</v>
      </c>
      <c r="D161" s="25" t="s">
        <v>196</v>
      </c>
      <c r="E161" s="26">
        <v>9325.8330000000005</v>
      </c>
      <c r="F161" s="26">
        <v>4877.3460000000005</v>
      </c>
      <c r="G161" s="26">
        <v>2428.9899999999998</v>
      </c>
      <c r="H161" s="26">
        <v>7691.81</v>
      </c>
      <c r="I161" s="26">
        <f t="shared" si="42"/>
        <v>24323.979000000003</v>
      </c>
      <c r="J161" s="27">
        <v>4572.88</v>
      </c>
      <c r="K161" s="27">
        <v>4802.0200000000004</v>
      </c>
      <c r="L161" s="27">
        <v>1785.68</v>
      </c>
      <c r="M161" s="27">
        <v>1800</v>
      </c>
      <c r="N161" s="28">
        <f t="shared" si="44"/>
        <v>25992961.737599999</v>
      </c>
      <c r="O161" s="28">
        <f t="shared" si="45"/>
        <v>13594138.771200001</v>
      </c>
      <c r="P161" s="28">
        <f t="shared" si="47"/>
        <v>7291876.5598000009</v>
      </c>
      <c r="Q161" s="28">
        <f t="shared" si="43"/>
        <v>23090967.456200004</v>
      </c>
      <c r="R161" s="28">
        <f t="shared" si="46"/>
        <v>69969944.524800003</v>
      </c>
      <c r="S161" s="30"/>
      <c r="T161" s="30"/>
      <c r="U161" s="30"/>
    </row>
    <row r="162" spans="1:21" s="2" customFormat="1" ht="53.25" customHeight="1">
      <c r="A162" s="24" t="s">
        <v>203</v>
      </c>
      <c r="B162" s="25" t="s">
        <v>204</v>
      </c>
      <c r="C162" s="25" t="s">
        <v>193</v>
      </c>
      <c r="D162" s="25" t="s">
        <v>205</v>
      </c>
      <c r="E162" s="26">
        <v>4335.0420000000004</v>
      </c>
      <c r="F162" s="26">
        <v>2035.2510000000002</v>
      </c>
      <c r="G162" s="26">
        <v>744.59</v>
      </c>
      <c r="H162" s="26">
        <v>3392.01</v>
      </c>
      <c r="I162" s="26">
        <f t="shared" si="42"/>
        <v>10506.893</v>
      </c>
      <c r="J162" s="27">
        <v>5147.74</v>
      </c>
      <c r="K162" s="27">
        <v>5420.05</v>
      </c>
      <c r="L162" s="27">
        <v>1785.68</v>
      </c>
      <c r="M162" s="27">
        <v>1800</v>
      </c>
      <c r="N162" s="28">
        <f t="shared" si="44"/>
        <v>14574671.306519998</v>
      </c>
      <c r="O162" s="28">
        <f t="shared" si="45"/>
        <v>6842635.9770599995</v>
      </c>
      <c r="P162" s="28">
        <f t="shared" si="47"/>
        <v>2695453.0295000002</v>
      </c>
      <c r="Q162" s="28">
        <f t="shared" si="43"/>
        <v>12279245.800500002</v>
      </c>
      <c r="R162" s="28">
        <f t="shared" si="46"/>
        <v>36392006.113580003</v>
      </c>
      <c r="S162" s="30"/>
      <c r="T162" s="30"/>
      <c r="U162" s="30"/>
    </row>
    <row r="163" spans="1:21" s="2" customFormat="1" ht="53.25" customHeight="1">
      <c r="A163" s="24" t="s">
        <v>206</v>
      </c>
      <c r="B163" s="25" t="s">
        <v>207</v>
      </c>
      <c r="C163" s="25" t="s">
        <v>193</v>
      </c>
      <c r="D163" s="25" t="s">
        <v>208</v>
      </c>
      <c r="E163" s="26">
        <v>2045.0129999999999</v>
      </c>
      <c r="F163" s="26">
        <v>706.21500000000003</v>
      </c>
      <c r="G163" s="26">
        <v>278.2</v>
      </c>
      <c r="H163" s="26">
        <v>1576.44</v>
      </c>
      <c r="I163" s="26">
        <f t="shared" si="42"/>
        <v>4605.8680000000004</v>
      </c>
      <c r="J163" s="27">
        <v>5313.35</v>
      </c>
      <c r="K163" s="27">
        <v>7311.53</v>
      </c>
      <c r="L163" s="27">
        <v>2107.09</v>
      </c>
      <c r="M163" s="27">
        <v>2160</v>
      </c>
      <c r="N163" s="28">
        <f t="shared" si="44"/>
        <v>6556843.3813800002</v>
      </c>
      <c r="O163" s="28">
        <f t="shared" si="45"/>
        <v>2264308.9059000001</v>
      </c>
      <c r="P163" s="28">
        <f t="shared" si="47"/>
        <v>1433155.6459999999</v>
      </c>
      <c r="Q163" s="28">
        <f t="shared" si="43"/>
        <v>8121077.9532000003</v>
      </c>
      <c r="R163" s="28">
        <f t="shared" si="46"/>
        <v>18375385.88648</v>
      </c>
      <c r="S163" s="30"/>
      <c r="T163" s="30"/>
      <c r="U163" s="30"/>
    </row>
    <row r="164" spans="1:21" s="2" customFormat="1" ht="91.5" customHeight="1">
      <c r="A164" s="24" t="s">
        <v>206</v>
      </c>
      <c r="B164" s="25" t="s">
        <v>207</v>
      </c>
      <c r="C164" s="25" t="s">
        <v>193</v>
      </c>
      <c r="D164" s="25" t="s">
        <v>291</v>
      </c>
      <c r="E164" s="26">
        <v>585.9</v>
      </c>
      <c r="F164" s="26">
        <v>145.37099999999998</v>
      </c>
      <c r="G164" s="26">
        <v>74.75</v>
      </c>
      <c r="H164" s="26">
        <v>423.57</v>
      </c>
      <c r="I164" s="26">
        <f t="shared" si="42"/>
        <v>1229.5909999999999</v>
      </c>
      <c r="J164" s="27">
        <v>11720.28</v>
      </c>
      <c r="K164" s="27">
        <v>14458.86</v>
      </c>
      <c r="L164" s="27">
        <v>2100</v>
      </c>
      <c r="M164" s="27">
        <v>2160</v>
      </c>
      <c r="N164" s="28">
        <f t="shared" si="44"/>
        <v>5636522.0520000001</v>
      </c>
      <c r="O164" s="28">
        <f t="shared" si="45"/>
        <v>1398509.7238799999</v>
      </c>
      <c r="P164" s="28">
        <f t="shared" si="47"/>
        <v>919339.78500000003</v>
      </c>
      <c r="Q164" s="28">
        <f t="shared" si="43"/>
        <v>5209428.1302000005</v>
      </c>
      <c r="R164" s="28">
        <f t="shared" si="46"/>
        <v>13163799.69108</v>
      </c>
      <c r="S164" s="30"/>
      <c r="T164" s="30"/>
      <c r="U164" s="30"/>
    </row>
    <row r="165" spans="1:21" s="2" customFormat="1" ht="91.5" customHeight="1">
      <c r="A165" s="24" t="s">
        <v>206</v>
      </c>
      <c r="B165" s="25" t="s">
        <v>207</v>
      </c>
      <c r="C165" s="25" t="s">
        <v>193</v>
      </c>
      <c r="D165" s="25" t="s">
        <v>292</v>
      </c>
      <c r="E165" s="26">
        <v>894.32</v>
      </c>
      <c r="F165" s="26">
        <v>364.88099999999997</v>
      </c>
      <c r="G165" s="26">
        <v>112.1</v>
      </c>
      <c r="H165" s="26">
        <v>635.24</v>
      </c>
      <c r="I165" s="26">
        <f t="shared" si="42"/>
        <v>2006.5409999999999</v>
      </c>
      <c r="J165" s="27">
        <v>3486.79</v>
      </c>
      <c r="K165" s="27">
        <v>4045.97</v>
      </c>
      <c r="L165" s="27">
        <v>1950.54</v>
      </c>
      <c r="M165" s="27">
        <v>2010</v>
      </c>
      <c r="N165" s="28">
        <f t="shared" si="44"/>
        <v>1373899.1</v>
      </c>
      <c r="O165" s="28">
        <f t="shared" si="45"/>
        <v>560548.43624999991</v>
      </c>
      <c r="P165" s="28">
        <f t="shared" si="47"/>
        <v>228232.23699999996</v>
      </c>
      <c r="Q165" s="28">
        <f t="shared" si="43"/>
        <v>1293329.5828</v>
      </c>
      <c r="R165" s="28">
        <f t="shared" si="46"/>
        <v>3456009.3560499996</v>
      </c>
      <c r="S165" s="30"/>
      <c r="T165" s="30"/>
      <c r="U165" s="30"/>
    </row>
    <row r="166" spans="1:21" s="2" customFormat="1" ht="51" customHeight="1">
      <c r="A166" s="24" t="s">
        <v>118</v>
      </c>
      <c r="B166" s="25" t="s">
        <v>119</v>
      </c>
      <c r="C166" s="25" t="s">
        <v>193</v>
      </c>
      <c r="D166" s="25" t="s">
        <v>209</v>
      </c>
      <c r="E166" s="26">
        <v>1021.0429999999999</v>
      </c>
      <c r="F166" s="26">
        <v>672.51899999999989</v>
      </c>
      <c r="G166" s="26">
        <v>335.55900000000003</v>
      </c>
      <c r="H166" s="26">
        <v>1001.1559999999999</v>
      </c>
      <c r="I166" s="26">
        <f t="shared" si="42"/>
        <v>3030.277</v>
      </c>
      <c r="J166" s="27">
        <v>10920.92</v>
      </c>
      <c r="K166" s="27">
        <v>12628.16</v>
      </c>
      <c r="L166" s="27">
        <v>1250</v>
      </c>
      <c r="M166" s="27">
        <v>1290</v>
      </c>
      <c r="N166" s="28">
        <f t="shared" si="44"/>
        <v>9874425.1695599984</v>
      </c>
      <c r="O166" s="28">
        <f t="shared" si="45"/>
        <v>6503877.4474799987</v>
      </c>
      <c r="P166" s="28">
        <f t="shared" si="47"/>
        <v>3804621.6314400001</v>
      </c>
      <c r="Q166" s="28">
        <f t="shared" si="43"/>
        <v>11351266.912959998</v>
      </c>
      <c r="R166" s="28">
        <f t="shared" si="46"/>
        <v>31534191.161439992</v>
      </c>
      <c r="S166" s="30"/>
      <c r="T166" s="30"/>
      <c r="U166" s="30"/>
    </row>
    <row r="167" spans="1:21" s="2" customFormat="1" ht="51" customHeight="1">
      <c r="A167" s="24" t="s">
        <v>46</v>
      </c>
      <c r="B167" s="25" t="s">
        <v>47</v>
      </c>
      <c r="C167" s="25" t="s">
        <v>193</v>
      </c>
      <c r="D167" s="25" t="s">
        <v>342</v>
      </c>
      <c r="E167" s="26">
        <v>0</v>
      </c>
      <c r="F167" s="26">
        <v>1232.05</v>
      </c>
      <c r="G167" s="26">
        <v>545.63199999999995</v>
      </c>
      <c r="H167" s="26">
        <v>1673.27</v>
      </c>
      <c r="I167" s="26">
        <f t="shared" si="42"/>
        <v>3450.9519999999998</v>
      </c>
      <c r="J167" s="27">
        <v>5685.44</v>
      </c>
      <c r="K167" s="27">
        <v>5685.44</v>
      </c>
      <c r="L167" s="27">
        <v>2107.09</v>
      </c>
      <c r="M167" s="27">
        <v>2160</v>
      </c>
      <c r="N167" s="28">
        <f t="shared" si="44"/>
        <v>0</v>
      </c>
      <c r="O167" s="28">
        <f t="shared" si="45"/>
        <v>4408706.1174999988</v>
      </c>
      <c r="P167" s="28">
        <f t="shared" si="47"/>
        <v>1923592.8780799997</v>
      </c>
      <c r="Q167" s="28">
        <f t="shared" si="43"/>
        <v>5899012.9887999995</v>
      </c>
      <c r="R167" s="28">
        <f t="shared" si="46"/>
        <v>12231311.984379999</v>
      </c>
      <c r="S167" s="30"/>
      <c r="T167" s="30"/>
      <c r="U167" s="30"/>
    </row>
    <row r="168" spans="1:21" s="14" customFormat="1" ht="51" customHeight="1">
      <c r="A168" s="31" t="s">
        <v>206</v>
      </c>
      <c r="B168" s="32" t="s">
        <v>207</v>
      </c>
      <c r="C168" s="32" t="s">
        <v>193</v>
      </c>
      <c r="D168" s="32" t="s">
        <v>359</v>
      </c>
      <c r="E168" s="33">
        <v>1489.5070000000001</v>
      </c>
      <c r="F168" s="33">
        <v>651.87300000000005</v>
      </c>
      <c r="G168" s="33">
        <v>325.90800000000002</v>
      </c>
      <c r="H168" s="33">
        <v>1268.104</v>
      </c>
      <c r="I168" s="26">
        <f t="shared" si="42"/>
        <v>3735.3919999999998</v>
      </c>
      <c r="J168" s="34">
        <f>6143.71*0+8454.51</f>
        <v>8454.51</v>
      </c>
      <c r="K168" s="34">
        <f>6773.440275*0+6859.22*0+8454.51</f>
        <v>8454.51</v>
      </c>
      <c r="L168" s="34">
        <v>2108</v>
      </c>
      <c r="M168" s="34">
        <f>2192.32*0+2160</f>
        <v>2160</v>
      </c>
      <c r="N168" s="28">
        <f t="shared" si="44"/>
        <v>9453171.0705700014</v>
      </c>
      <c r="O168" s="28">
        <f>(J168-L168)*F168-0.01</f>
        <v>4137118.5032300008</v>
      </c>
      <c r="P168" s="28">
        <f t="shared" si="47"/>
        <v>2051431.1650800002</v>
      </c>
      <c r="Q168" s="28">
        <f t="shared" si="43"/>
        <v>7982093.3090400007</v>
      </c>
      <c r="R168" s="28">
        <f t="shared" si="46"/>
        <v>23623814.047920004</v>
      </c>
      <c r="S168" s="35"/>
      <c r="T168" s="35"/>
      <c r="U168" s="35"/>
    </row>
    <row r="169" spans="1:21" s="14" customFormat="1" ht="51" customHeight="1">
      <c r="A169" s="31" t="s">
        <v>206</v>
      </c>
      <c r="B169" s="32" t="s">
        <v>207</v>
      </c>
      <c r="C169" s="32" t="s">
        <v>193</v>
      </c>
      <c r="D169" s="32" t="s">
        <v>360</v>
      </c>
      <c r="E169" s="33">
        <v>58.063000000000002</v>
      </c>
      <c r="F169" s="33">
        <v>11.77</v>
      </c>
      <c r="G169" s="33">
        <v>21.352</v>
      </c>
      <c r="H169" s="33">
        <v>64.998000000000005</v>
      </c>
      <c r="I169" s="26">
        <f t="shared" si="42"/>
        <v>156.18299999999999</v>
      </c>
      <c r="J169" s="34">
        <f>6143.71*0+8454.51</f>
        <v>8454.51</v>
      </c>
      <c r="K169" s="34">
        <f>6773.440275*0+6859.22*0+8454.51</f>
        <v>8454.51</v>
      </c>
      <c r="L169" s="34">
        <v>2072</v>
      </c>
      <c r="M169" s="34">
        <f>2154.88*0+2140</f>
        <v>2140</v>
      </c>
      <c r="N169" s="28">
        <f t="shared" si="44"/>
        <v>370587.67813000001</v>
      </c>
      <c r="O169" s="28">
        <f>(J169-L169)*F169</f>
        <v>75122.142699999997</v>
      </c>
      <c r="P169" s="28">
        <f t="shared" si="47"/>
        <v>134827.41752000002</v>
      </c>
      <c r="Q169" s="28">
        <f t="shared" si="43"/>
        <v>410430.52098000003</v>
      </c>
      <c r="R169" s="28">
        <f t="shared" si="46"/>
        <v>990967.75933000003</v>
      </c>
      <c r="S169" s="35"/>
      <c r="T169" s="35"/>
      <c r="U169" s="35"/>
    </row>
    <row r="170" spans="1:21" s="14" customFormat="1" ht="14.25" customHeight="1">
      <c r="A170" s="31"/>
      <c r="B170" s="32"/>
      <c r="C170" s="32"/>
      <c r="D170" s="32"/>
      <c r="E170" s="33"/>
      <c r="F170" s="33"/>
      <c r="G170" s="33"/>
      <c r="H170" s="33"/>
      <c r="I170" s="26"/>
      <c r="J170" s="34"/>
      <c r="K170" s="34"/>
      <c r="L170" s="34"/>
      <c r="M170" s="34"/>
      <c r="N170" s="28"/>
      <c r="O170" s="28"/>
      <c r="P170" s="28"/>
      <c r="Q170" s="28">
        <f t="shared" si="43"/>
        <v>0</v>
      </c>
      <c r="R170" s="28"/>
      <c r="S170" s="35"/>
      <c r="T170" s="35"/>
      <c r="U170" s="35"/>
    </row>
    <row r="171" spans="1:21" s="2" customFormat="1" ht="61.5" customHeight="1">
      <c r="A171" s="24" t="s">
        <v>211</v>
      </c>
      <c r="B171" s="25" t="s">
        <v>212</v>
      </c>
      <c r="C171" s="25" t="s">
        <v>210</v>
      </c>
      <c r="D171" s="25" t="s">
        <v>213</v>
      </c>
      <c r="E171" s="26">
        <v>635.28</v>
      </c>
      <c r="F171" s="26">
        <v>300.56299999999999</v>
      </c>
      <c r="G171" s="26">
        <v>113.52</v>
      </c>
      <c r="H171" s="26">
        <v>598.24</v>
      </c>
      <c r="I171" s="26">
        <f t="shared" si="42"/>
        <v>1647.6030000000001</v>
      </c>
      <c r="J171" s="27">
        <v>3742.22</v>
      </c>
      <c r="K171" s="27">
        <v>5433.2</v>
      </c>
      <c r="L171" s="27">
        <v>1346.19</v>
      </c>
      <c r="M171" s="27">
        <v>1391.67</v>
      </c>
      <c r="N171" s="28">
        <f t="shared" ref="N171:N183" si="48">(J171-L171)*E171</f>
        <v>1522149.9383999999</v>
      </c>
      <c r="O171" s="28">
        <f t="shared" ref="O171:O182" si="49">(J171-L171)*F171</f>
        <v>720157.96488999994</v>
      </c>
      <c r="P171" s="28">
        <f t="shared" ref="P171:P182" si="50">(K171-M171)*G171</f>
        <v>458794.48559999996</v>
      </c>
      <c r="Q171" s="28">
        <f t="shared" si="43"/>
        <v>2417804.9071999998</v>
      </c>
      <c r="R171" s="28">
        <f t="shared" ref="R171:R183" si="51">N171+O171+P171+Q171</f>
        <v>5118907.2960899994</v>
      </c>
      <c r="S171" s="30"/>
      <c r="T171" s="30"/>
      <c r="U171" s="30"/>
    </row>
    <row r="172" spans="1:21" s="2" customFormat="1" ht="48.75" customHeight="1">
      <c r="A172" s="24" t="s">
        <v>214</v>
      </c>
      <c r="B172" s="25" t="s">
        <v>215</v>
      </c>
      <c r="C172" s="25" t="s">
        <v>210</v>
      </c>
      <c r="D172" s="25" t="s">
        <v>216</v>
      </c>
      <c r="E172" s="26">
        <v>2002.4429999999998</v>
      </c>
      <c r="F172" s="26">
        <v>686.34100000000001</v>
      </c>
      <c r="G172" s="26">
        <v>461</v>
      </c>
      <c r="H172" s="26">
        <v>1848.8</v>
      </c>
      <c r="I172" s="26">
        <f t="shared" si="42"/>
        <v>4998.5839999999998</v>
      </c>
      <c r="J172" s="27">
        <v>3725.84</v>
      </c>
      <c r="K172" s="27">
        <v>3725.84</v>
      </c>
      <c r="L172" s="27">
        <v>1450</v>
      </c>
      <c r="M172" s="27">
        <v>1500</v>
      </c>
      <c r="N172" s="28">
        <f t="shared" si="48"/>
        <v>4557239.8771199994</v>
      </c>
      <c r="O172" s="28">
        <f t="shared" si="49"/>
        <v>1562002.3014400001</v>
      </c>
      <c r="P172" s="28">
        <f t="shared" si="50"/>
        <v>1026112.2400000001</v>
      </c>
      <c r="Q172" s="28">
        <f t="shared" si="43"/>
        <v>4115132.9920000001</v>
      </c>
      <c r="R172" s="28">
        <f t="shared" si="51"/>
        <v>11260487.410560001</v>
      </c>
      <c r="S172" s="30"/>
      <c r="T172" s="30"/>
      <c r="U172" s="30"/>
    </row>
    <row r="173" spans="1:21" s="2" customFormat="1" ht="48.75" customHeight="1">
      <c r="A173" s="24" t="s">
        <v>66</v>
      </c>
      <c r="B173" s="25" t="s">
        <v>67</v>
      </c>
      <c r="C173" s="25" t="s">
        <v>210</v>
      </c>
      <c r="D173" s="25" t="s">
        <v>217</v>
      </c>
      <c r="E173" s="26">
        <v>17910.12</v>
      </c>
      <c r="F173" s="26">
        <v>8234.61</v>
      </c>
      <c r="G173" s="26">
        <v>2674.34</v>
      </c>
      <c r="H173" s="26">
        <v>14788.67</v>
      </c>
      <c r="I173" s="26">
        <f t="shared" si="42"/>
        <v>43607.74</v>
      </c>
      <c r="J173" s="27">
        <v>4068</v>
      </c>
      <c r="K173" s="27">
        <v>4212.58</v>
      </c>
      <c r="L173" s="27">
        <v>1541.67</v>
      </c>
      <c r="M173" s="27">
        <v>1580</v>
      </c>
      <c r="N173" s="28">
        <f t="shared" si="48"/>
        <v>45246873.459599994</v>
      </c>
      <c r="O173" s="28">
        <f t="shared" si="49"/>
        <v>20803342.281300001</v>
      </c>
      <c r="P173" s="28">
        <f t="shared" si="50"/>
        <v>7040413.9972000001</v>
      </c>
      <c r="Q173" s="28">
        <f t="shared" si="43"/>
        <v>38932356.868599996</v>
      </c>
      <c r="R173" s="28">
        <f t="shared" si="51"/>
        <v>112022986.60669999</v>
      </c>
      <c r="S173" s="30"/>
      <c r="T173" s="30"/>
      <c r="U173" s="30"/>
    </row>
    <row r="174" spans="1:21" s="2" customFormat="1" ht="48.75" customHeight="1">
      <c r="A174" s="24" t="s">
        <v>66</v>
      </c>
      <c r="B174" s="25" t="s">
        <v>67</v>
      </c>
      <c r="C174" s="25" t="s">
        <v>210</v>
      </c>
      <c r="D174" s="25" t="s">
        <v>218</v>
      </c>
      <c r="E174" s="26">
        <v>6.27</v>
      </c>
      <c r="F174" s="26">
        <v>2.78</v>
      </c>
      <c r="G174" s="26">
        <v>46.1</v>
      </c>
      <c r="H174" s="26">
        <v>104.98</v>
      </c>
      <c r="I174" s="26">
        <f t="shared" si="42"/>
        <v>160.13</v>
      </c>
      <c r="J174" s="27">
        <v>3685.44</v>
      </c>
      <c r="K174" s="27">
        <v>5867.93</v>
      </c>
      <c r="L174" s="27">
        <v>1208.33</v>
      </c>
      <c r="M174" s="27">
        <v>1250</v>
      </c>
      <c r="N174" s="28">
        <f t="shared" si="48"/>
        <v>15531.4797</v>
      </c>
      <c r="O174" s="28">
        <f t="shared" si="49"/>
        <v>6886.3657999999996</v>
      </c>
      <c r="P174" s="28">
        <f t="shared" si="50"/>
        <v>212886.57300000003</v>
      </c>
      <c r="Q174" s="28">
        <f t="shared" si="43"/>
        <v>484790.29140000005</v>
      </c>
      <c r="R174" s="28">
        <f t="shared" si="51"/>
        <v>720094.70990000013</v>
      </c>
      <c r="S174" s="30"/>
      <c r="T174" s="30"/>
      <c r="U174" s="30"/>
    </row>
    <row r="175" spans="1:21" s="2" customFormat="1" ht="85.5" customHeight="1">
      <c r="A175" s="24" t="s">
        <v>219</v>
      </c>
      <c r="B175" s="25" t="s">
        <v>220</v>
      </c>
      <c r="C175" s="25" t="s">
        <v>210</v>
      </c>
      <c r="D175" s="25" t="s">
        <v>293</v>
      </c>
      <c r="E175" s="26">
        <v>16.134</v>
      </c>
      <c r="F175" s="26">
        <v>7.6360000000000001</v>
      </c>
      <c r="G175" s="26">
        <v>2.6890000000000001</v>
      </c>
      <c r="H175" s="26">
        <v>16.134</v>
      </c>
      <c r="I175" s="26">
        <f t="shared" si="42"/>
        <v>42.593000000000004</v>
      </c>
      <c r="J175" s="27">
        <v>3356.8</v>
      </c>
      <c r="K175" s="27">
        <v>3356.8</v>
      </c>
      <c r="L175" s="27">
        <v>1450</v>
      </c>
      <c r="M175" s="27">
        <v>1500</v>
      </c>
      <c r="N175" s="28">
        <f t="shared" si="48"/>
        <v>30764.311200000004</v>
      </c>
      <c r="O175" s="64">
        <f t="shared" si="49"/>
        <v>14560.324800000002</v>
      </c>
      <c r="P175" s="28">
        <f t="shared" si="50"/>
        <v>4992.9352000000008</v>
      </c>
      <c r="Q175" s="28">
        <f t="shared" si="43"/>
        <v>29957.611200000003</v>
      </c>
      <c r="R175" s="28">
        <f t="shared" si="51"/>
        <v>80275.182400000005</v>
      </c>
      <c r="S175" s="30"/>
      <c r="T175" s="30"/>
      <c r="U175" s="30"/>
    </row>
    <row r="176" spans="1:21" s="2" customFormat="1" ht="48.75" customHeight="1">
      <c r="A176" s="24" t="s">
        <v>221</v>
      </c>
      <c r="B176" s="25" t="s">
        <v>222</v>
      </c>
      <c r="C176" s="25" t="s">
        <v>210</v>
      </c>
      <c r="D176" s="25" t="s">
        <v>223</v>
      </c>
      <c r="E176" s="26">
        <v>300.06799999999998</v>
      </c>
      <c r="F176" s="26">
        <v>109.30600000000001</v>
      </c>
      <c r="G176" s="26">
        <v>26</v>
      </c>
      <c r="H176" s="26">
        <v>232</v>
      </c>
      <c r="I176" s="26">
        <f t="shared" si="42"/>
        <v>667.37400000000002</v>
      </c>
      <c r="J176" s="27">
        <v>3120.16</v>
      </c>
      <c r="K176" s="27">
        <v>3120.16</v>
      </c>
      <c r="L176" s="27">
        <v>1710</v>
      </c>
      <c r="M176" s="27">
        <v>1760</v>
      </c>
      <c r="N176" s="28">
        <f t="shared" si="48"/>
        <v>423143.8908799999</v>
      </c>
      <c r="O176" s="28">
        <f t="shared" si="49"/>
        <v>154138.94896000001</v>
      </c>
      <c r="P176" s="28">
        <f t="shared" si="50"/>
        <v>35364.159999999996</v>
      </c>
      <c r="Q176" s="28">
        <f t="shared" si="43"/>
        <v>315557.12</v>
      </c>
      <c r="R176" s="28">
        <f t="shared" si="51"/>
        <v>928204.11983999994</v>
      </c>
      <c r="S176" s="30"/>
      <c r="T176" s="30"/>
      <c r="U176" s="30"/>
    </row>
    <row r="177" spans="1:21" s="2" customFormat="1" ht="48.75" customHeight="1">
      <c r="A177" s="24" t="s">
        <v>224</v>
      </c>
      <c r="B177" s="25" t="s">
        <v>403</v>
      </c>
      <c r="C177" s="25" t="s">
        <v>210</v>
      </c>
      <c r="D177" s="25" t="s">
        <v>225</v>
      </c>
      <c r="E177" s="26">
        <v>2318.944</v>
      </c>
      <c r="F177" s="26">
        <v>1158.5940000000001</v>
      </c>
      <c r="G177" s="26">
        <v>199.88</v>
      </c>
      <c r="H177" s="26">
        <v>2421.6</v>
      </c>
      <c r="I177" s="26">
        <f t="shared" si="42"/>
        <v>6099.018</v>
      </c>
      <c r="J177" s="27">
        <v>3258.39</v>
      </c>
      <c r="K177" s="27">
        <v>3258.39</v>
      </c>
      <c r="L177" s="27">
        <v>1541.67</v>
      </c>
      <c r="M177" s="27">
        <v>1580</v>
      </c>
      <c r="N177" s="28">
        <f t="shared" si="48"/>
        <v>3980977.5436799997</v>
      </c>
      <c r="O177" s="28">
        <f t="shared" si="49"/>
        <v>1988981.4916799997</v>
      </c>
      <c r="P177" s="28">
        <f t="shared" si="50"/>
        <v>335476.59319999994</v>
      </c>
      <c r="Q177" s="28">
        <f t="shared" si="43"/>
        <v>4064389.2239999995</v>
      </c>
      <c r="R177" s="28">
        <f t="shared" si="51"/>
        <v>10369824.852559999</v>
      </c>
      <c r="S177" s="30"/>
      <c r="T177" s="30"/>
      <c r="U177" s="30"/>
    </row>
    <row r="178" spans="1:21" s="2" customFormat="1" ht="48.75" customHeight="1">
      <c r="A178" s="24" t="s">
        <v>226</v>
      </c>
      <c r="B178" s="25" t="s">
        <v>227</v>
      </c>
      <c r="C178" s="25" t="s">
        <v>210</v>
      </c>
      <c r="D178" s="25" t="s">
        <v>228</v>
      </c>
      <c r="E178" s="26">
        <v>62.654000000000003</v>
      </c>
      <c r="F178" s="26">
        <v>28.460999999999999</v>
      </c>
      <c r="G178" s="26">
        <v>9.07</v>
      </c>
      <c r="H178" s="26">
        <v>57.792999999999999</v>
      </c>
      <c r="I178" s="26">
        <f t="shared" si="42"/>
        <v>157.97800000000001</v>
      </c>
      <c r="J178" s="27">
        <v>6917.26</v>
      </c>
      <c r="K178" s="27">
        <v>9079.01</v>
      </c>
      <c r="L178" s="27">
        <v>1710.09</v>
      </c>
      <c r="M178" s="27">
        <v>1760</v>
      </c>
      <c r="N178" s="28">
        <f t="shared" si="48"/>
        <v>326250.02918000001</v>
      </c>
      <c r="O178" s="64">
        <f t="shared" si="49"/>
        <v>148201.26537000001</v>
      </c>
      <c r="P178" s="28">
        <f t="shared" si="50"/>
        <v>66383.420700000002</v>
      </c>
      <c r="Q178" s="28">
        <f t="shared" si="43"/>
        <v>422987.54493000003</v>
      </c>
      <c r="R178" s="28">
        <f t="shared" si="51"/>
        <v>963822.26017999998</v>
      </c>
      <c r="S178" s="30"/>
      <c r="T178" s="30"/>
      <c r="U178" s="30"/>
    </row>
    <row r="179" spans="1:21" s="2" customFormat="1" ht="48.75" customHeight="1">
      <c r="A179" s="24" t="s">
        <v>226</v>
      </c>
      <c r="B179" s="25" t="s">
        <v>227</v>
      </c>
      <c r="C179" s="25" t="s">
        <v>210</v>
      </c>
      <c r="D179" s="25" t="s">
        <v>229</v>
      </c>
      <c r="E179" s="26">
        <v>17.234000000000002</v>
      </c>
      <c r="F179" s="26">
        <v>8.1539999999999999</v>
      </c>
      <c r="G179" s="26">
        <v>2.93</v>
      </c>
      <c r="H179" s="26">
        <v>17.146999999999998</v>
      </c>
      <c r="I179" s="26">
        <f t="shared" si="42"/>
        <v>45.465000000000003</v>
      </c>
      <c r="J179" s="27">
        <v>4462.82</v>
      </c>
      <c r="K179" s="27">
        <v>6713.3</v>
      </c>
      <c r="L179" s="27">
        <v>1833.4</v>
      </c>
      <c r="M179" s="27">
        <v>1896</v>
      </c>
      <c r="N179" s="28">
        <f t="shared" si="48"/>
        <v>45315.424279999999</v>
      </c>
      <c r="O179" s="64">
        <f t="shared" si="49"/>
        <v>21440.290679999998</v>
      </c>
      <c r="P179" s="28">
        <f t="shared" si="50"/>
        <v>14114.689000000002</v>
      </c>
      <c r="Q179" s="28">
        <f t="shared" si="43"/>
        <v>82602.243099999992</v>
      </c>
      <c r="R179" s="28">
        <f t="shared" si="51"/>
        <v>163472.64705999999</v>
      </c>
      <c r="S179" s="30"/>
      <c r="T179" s="30"/>
      <c r="U179" s="30"/>
    </row>
    <row r="180" spans="1:21" s="2" customFormat="1" ht="48.75" customHeight="1">
      <c r="A180" s="24" t="s">
        <v>226</v>
      </c>
      <c r="B180" s="25" t="s">
        <v>227</v>
      </c>
      <c r="C180" s="25" t="s">
        <v>210</v>
      </c>
      <c r="D180" s="25" t="s">
        <v>230</v>
      </c>
      <c r="E180" s="26">
        <v>7.7809999999999988</v>
      </c>
      <c r="F180" s="26">
        <v>3.6819999999999999</v>
      </c>
      <c r="G180" s="26">
        <v>1.383</v>
      </c>
      <c r="H180" s="26">
        <v>7.7409999999999997</v>
      </c>
      <c r="I180" s="26">
        <f t="shared" si="42"/>
        <v>20.587</v>
      </c>
      <c r="J180" s="27">
        <v>3614.56</v>
      </c>
      <c r="K180" s="27">
        <v>5890.18</v>
      </c>
      <c r="L180" s="27">
        <v>1929.72</v>
      </c>
      <c r="M180" s="27">
        <v>2000</v>
      </c>
      <c r="N180" s="28">
        <f t="shared" si="48"/>
        <v>13109.740039999997</v>
      </c>
      <c r="O180" s="64">
        <f t="shared" si="49"/>
        <v>6203.5808799999995</v>
      </c>
      <c r="P180" s="28">
        <f t="shared" si="50"/>
        <v>5380.1189400000003</v>
      </c>
      <c r="Q180" s="28">
        <f t="shared" si="43"/>
        <v>30113.883379999999</v>
      </c>
      <c r="R180" s="28">
        <f t="shared" si="51"/>
        <v>54807.323239999998</v>
      </c>
      <c r="S180" s="30"/>
      <c r="T180" s="30"/>
      <c r="U180" s="30"/>
    </row>
    <row r="181" spans="1:21" s="2" customFormat="1" ht="48.75" customHeight="1">
      <c r="A181" s="24" t="s">
        <v>226</v>
      </c>
      <c r="B181" s="25" t="s">
        <v>227</v>
      </c>
      <c r="C181" s="25" t="s">
        <v>210</v>
      </c>
      <c r="D181" s="25" t="s">
        <v>231</v>
      </c>
      <c r="E181" s="26">
        <v>7.6080000000000005</v>
      </c>
      <c r="F181" s="26">
        <v>3.6</v>
      </c>
      <c r="G181" s="26">
        <v>1.353</v>
      </c>
      <c r="H181" s="26">
        <v>7.57</v>
      </c>
      <c r="I181" s="26">
        <f t="shared" si="42"/>
        <v>20.131</v>
      </c>
      <c r="J181" s="27">
        <v>6349.15</v>
      </c>
      <c r="K181" s="27">
        <v>6872.04</v>
      </c>
      <c r="L181" s="27">
        <v>1400.83</v>
      </c>
      <c r="M181" s="27">
        <v>1450</v>
      </c>
      <c r="N181" s="28">
        <f t="shared" si="48"/>
        <v>37646.81856</v>
      </c>
      <c r="O181" s="64">
        <f t="shared" si="49"/>
        <v>17813.952000000001</v>
      </c>
      <c r="P181" s="28">
        <f t="shared" si="50"/>
        <v>7336.0201200000001</v>
      </c>
      <c r="Q181" s="28">
        <f t="shared" si="43"/>
        <v>41044.842799999999</v>
      </c>
      <c r="R181" s="28">
        <f t="shared" si="51"/>
        <v>103841.63348</v>
      </c>
      <c r="S181" s="30"/>
      <c r="T181" s="30"/>
      <c r="U181" s="30"/>
    </row>
    <row r="182" spans="1:21" s="2" customFormat="1" ht="48.75" customHeight="1">
      <c r="A182" s="24" t="s">
        <v>232</v>
      </c>
      <c r="B182" s="25" t="s">
        <v>233</v>
      </c>
      <c r="C182" s="25" t="s">
        <v>210</v>
      </c>
      <c r="D182" s="25" t="s">
        <v>234</v>
      </c>
      <c r="E182" s="26">
        <v>58.768999999999998</v>
      </c>
      <c r="F182" s="26">
        <v>15.960999999999999</v>
      </c>
      <c r="G182" s="26">
        <v>5.86</v>
      </c>
      <c r="H182" s="26">
        <v>35.19</v>
      </c>
      <c r="I182" s="26">
        <f t="shared" si="42"/>
        <v>115.77999999999999</v>
      </c>
      <c r="J182" s="27">
        <v>6744.05</v>
      </c>
      <c r="K182" s="27">
        <v>6773.31</v>
      </c>
      <c r="L182" s="27">
        <f>2022.15*0+1950</f>
        <v>1950</v>
      </c>
      <c r="M182" s="27">
        <v>2000</v>
      </c>
      <c r="N182" s="28">
        <f t="shared" si="48"/>
        <v>281741.52445000003</v>
      </c>
      <c r="O182" s="64">
        <f t="shared" si="49"/>
        <v>76517.832049999997</v>
      </c>
      <c r="P182" s="28">
        <f t="shared" si="50"/>
        <v>27971.596600000004</v>
      </c>
      <c r="Q182" s="28">
        <f t="shared" si="43"/>
        <v>167972.7789</v>
      </c>
      <c r="R182" s="28">
        <f t="shared" si="51"/>
        <v>554203.73199999996</v>
      </c>
      <c r="S182" s="30"/>
      <c r="T182" s="30"/>
      <c r="U182" s="30"/>
    </row>
    <row r="183" spans="1:21" s="2" customFormat="1" ht="65.25" customHeight="1">
      <c r="A183" s="24" t="s">
        <v>232</v>
      </c>
      <c r="B183" s="25" t="s">
        <v>233</v>
      </c>
      <c r="C183" s="25" t="s">
        <v>210</v>
      </c>
      <c r="D183" s="25" t="s">
        <v>294</v>
      </c>
      <c r="E183" s="26">
        <v>129.92099999999999</v>
      </c>
      <c r="F183" s="26">
        <v>65.382000000000005</v>
      </c>
      <c r="G183" s="26">
        <v>9.85</v>
      </c>
      <c r="H183" s="26">
        <v>59.13</v>
      </c>
      <c r="I183" s="26">
        <f t="shared" si="42"/>
        <v>264.28300000000002</v>
      </c>
      <c r="J183" s="27">
        <v>6640.42</v>
      </c>
      <c r="K183" s="27">
        <v>6717.5</v>
      </c>
      <c r="L183" s="27">
        <v>1950</v>
      </c>
      <c r="M183" s="27">
        <v>2000</v>
      </c>
      <c r="N183" s="28">
        <f t="shared" si="48"/>
        <v>609384.05681999994</v>
      </c>
      <c r="O183" s="64">
        <f>(J183-L183)*F183-0.01</f>
        <v>306669.03044</v>
      </c>
      <c r="P183" s="28">
        <f>(K183-M183)*G183</f>
        <v>46467.375</v>
      </c>
      <c r="Q183" s="28">
        <f t="shared" si="43"/>
        <v>278945.77500000002</v>
      </c>
      <c r="R183" s="28">
        <f t="shared" si="51"/>
        <v>1241466.2372599998</v>
      </c>
      <c r="S183" s="30"/>
      <c r="T183" s="30"/>
      <c r="U183" s="30"/>
    </row>
    <row r="184" spans="1:21" s="2" customFormat="1" ht="14.25" customHeight="1">
      <c r="A184" s="24"/>
      <c r="B184" s="25"/>
      <c r="C184" s="25"/>
      <c r="D184" s="25"/>
      <c r="E184" s="26"/>
      <c r="F184" s="26"/>
      <c r="G184" s="26"/>
      <c r="H184" s="26"/>
      <c r="I184" s="26"/>
      <c r="J184" s="27"/>
      <c r="K184" s="27"/>
      <c r="L184" s="27"/>
      <c r="M184" s="27"/>
      <c r="N184" s="28"/>
      <c r="O184" s="28"/>
      <c r="P184" s="28"/>
      <c r="Q184" s="28">
        <f t="shared" si="43"/>
        <v>0</v>
      </c>
      <c r="R184" s="28"/>
      <c r="S184" s="30"/>
      <c r="T184" s="30"/>
      <c r="U184" s="30"/>
    </row>
    <row r="185" spans="1:21" s="2" customFormat="1" ht="48.75" customHeight="1">
      <c r="A185" s="24" t="s">
        <v>236</v>
      </c>
      <c r="B185" s="25" t="s">
        <v>237</v>
      </c>
      <c r="C185" s="25" t="s">
        <v>235</v>
      </c>
      <c r="D185" s="25" t="s">
        <v>238</v>
      </c>
      <c r="E185" s="26">
        <v>7067.5209999999997</v>
      </c>
      <c r="F185" s="26">
        <v>3165.748</v>
      </c>
      <c r="G185" s="26">
        <v>900.18</v>
      </c>
      <c r="H185" s="26">
        <v>7059.58</v>
      </c>
      <c r="I185" s="26">
        <f t="shared" si="42"/>
        <v>18193.029000000002</v>
      </c>
      <c r="J185" s="27">
        <v>5754.73</v>
      </c>
      <c r="K185" s="27">
        <v>5754.73</v>
      </c>
      <c r="L185" s="27">
        <v>1233.33</v>
      </c>
      <c r="M185" s="27">
        <v>1275</v>
      </c>
      <c r="N185" s="28">
        <f t="shared" ref="N185:N199" si="52">(J185-L185)*E185</f>
        <v>31955089.449399997</v>
      </c>
      <c r="O185" s="28">
        <f>(J185-L185)*F185-0.01</f>
        <v>14313612.997199999</v>
      </c>
      <c r="P185" s="28">
        <f t="shared" ref="P185:P201" si="53">(K185-M185)*G185</f>
        <v>4032563.3513999996</v>
      </c>
      <c r="Q185" s="28">
        <f t="shared" si="43"/>
        <v>31625012.313399997</v>
      </c>
      <c r="R185" s="28">
        <f t="shared" ref="R185:R202" si="54">N185+O185+P185+Q185</f>
        <v>81926278.111399993</v>
      </c>
      <c r="S185" s="30"/>
      <c r="T185" s="30"/>
      <c r="U185" s="30"/>
    </row>
    <row r="186" spans="1:21" s="2" customFormat="1" ht="48.75" customHeight="1">
      <c r="A186" s="24" t="s">
        <v>239</v>
      </c>
      <c r="B186" s="25" t="s">
        <v>240</v>
      </c>
      <c r="C186" s="25" t="s">
        <v>235</v>
      </c>
      <c r="D186" s="25" t="s">
        <v>241</v>
      </c>
      <c r="E186" s="26">
        <v>2865.087</v>
      </c>
      <c r="F186" s="26">
        <v>1910.058</v>
      </c>
      <c r="G186" s="26">
        <v>956</v>
      </c>
      <c r="H186" s="26">
        <v>2598</v>
      </c>
      <c r="I186" s="26">
        <f t="shared" si="42"/>
        <v>8329.1450000000004</v>
      </c>
      <c r="J186" s="27">
        <v>4812.08</v>
      </c>
      <c r="K186" s="27">
        <v>4812.08</v>
      </c>
      <c r="L186" s="27">
        <v>1460</v>
      </c>
      <c r="M186" s="27">
        <v>1490</v>
      </c>
      <c r="N186" s="28">
        <f t="shared" si="52"/>
        <v>9604000.8309599999</v>
      </c>
      <c r="O186" s="28">
        <f>(J186-L186)*F186</f>
        <v>6402667.22064</v>
      </c>
      <c r="P186" s="28">
        <f t="shared" si="53"/>
        <v>3175908.48</v>
      </c>
      <c r="Q186" s="28">
        <f t="shared" si="43"/>
        <v>8630763.8399999999</v>
      </c>
      <c r="R186" s="28">
        <f t="shared" si="54"/>
        <v>27813340.371599998</v>
      </c>
      <c r="S186" s="30"/>
      <c r="T186" s="30"/>
      <c r="U186" s="30"/>
    </row>
    <row r="187" spans="1:21" s="2" customFormat="1" ht="78" customHeight="1">
      <c r="A187" s="24" t="s">
        <v>242</v>
      </c>
      <c r="B187" s="25" t="s">
        <v>243</v>
      </c>
      <c r="C187" s="25" t="s">
        <v>235</v>
      </c>
      <c r="D187" s="25" t="s">
        <v>295</v>
      </c>
      <c r="E187" s="26">
        <v>5468.0129999999999</v>
      </c>
      <c r="F187" s="26">
        <v>1909.8030000000001</v>
      </c>
      <c r="G187" s="26">
        <v>712.35699999999997</v>
      </c>
      <c r="H187" s="26">
        <v>3672.4560000000001</v>
      </c>
      <c r="I187" s="26">
        <f t="shared" si="42"/>
        <v>11762.629000000001</v>
      </c>
      <c r="J187" s="27">
        <v>3757.29</v>
      </c>
      <c r="K187" s="27">
        <v>4005.82</v>
      </c>
      <c r="L187" s="27">
        <v>1501.6</v>
      </c>
      <c r="M187" s="27">
        <v>1530</v>
      </c>
      <c r="N187" s="28">
        <f t="shared" si="52"/>
        <v>12334142.243969999</v>
      </c>
      <c r="O187" s="28">
        <f>(J187-L187)*F187</f>
        <v>4307923.5290700002</v>
      </c>
      <c r="P187" s="28">
        <f t="shared" si="53"/>
        <v>1763667.70774</v>
      </c>
      <c r="Q187" s="28">
        <f t="shared" si="43"/>
        <v>9092340.0139200017</v>
      </c>
      <c r="R187" s="28">
        <f t="shared" si="54"/>
        <v>27498073.494700003</v>
      </c>
      <c r="S187" s="30"/>
      <c r="T187" s="30"/>
      <c r="U187" s="30"/>
    </row>
    <row r="188" spans="1:21" s="2" customFormat="1" ht="63" customHeight="1">
      <c r="A188" s="24" t="s">
        <v>244</v>
      </c>
      <c r="B188" s="25" t="s">
        <v>245</v>
      </c>
      <c r="C188" s="25" t="s">
        <v>235</v>
      </c>
      <c r="D188" s="25" t="s">
        <v>296</v>
      </c>
      <c r="E188" s="26">
        <v>1044.798</v>
      </c>
      <c r="F188" s="26">
        <v>476.565</v>
      </c>
      <c r="G188" s="26">
        <v>187.12799999999999</v>
      </c>
      <c r="H188" s="26">
        <v>812.66</v>
      </c>
      <c r="I188" s="26">
        <f t="shared" si="42"/>
        <v>2521.1509999999998</v>
      </c>
      <c r="J188" s="27">
        <v>5345.84</v>
      </c>
      <c r="K188" s="27">
        <v>5345.84</v>
      </c>
      <c r="L188" s="27">
        <v>1501.6</v>
      </c>
      <c r="M188" s="27">
        <v>1530</v>
      </c>
      <c r="N188" s="28">
        <f t="shared" si="52"/>
        <v>4016454.26352</v>
      </c>
      <c r="O188" s="28">
        <f>(J188-L188)*F188</f>
        <v>1832030.2356</v>
      </c>
      <c r="P188" s="28">
        <f t="shared" si="53"/>
        <v>714050.50751999998</v>
      </c>
      <c r="Q188" s="28">
        <f t="shared" si="43"/>
        <v>3100980.5343999998</v>
      </c>
      <c r="R188" s="28">
        <f t="shared" si="54"/>
        <v>9663515.5410399996</v>
      </c>
      <c r="S188" s="30"/>
      <c r="T188" s="30"/>
      <c r="U188" s="30"/>
    </row>
    <row r="189" spans="1:21" s="2" customFormat="1" ht="64.5" customHeight="1">
      <c r="A189" s="24" t="s">
        <v>244</v>
      </c>
      <c r="B189" s="25" t="s">
        <v>245</v>
      </c>
      <c r="C189" s="25" t="s">
        <v>235</v>
      </c>
      <c r="D189" s="25" t="s">
        <v>297</v>
      </c>
      <c r="E189" s="26">
        <v>565.03300000000002</v>
      </c>
      <c r="F189" s="26">
        <v>156.09300000000002</v>
      </c>
      <c r="G189" s="26">
        <v>44.16</v>
      </c>
      <c r="H189" s="26">
        <v>344.29199999999997</v>
      </c>
      <c r="I189" s="26">
        <f t="shared" si="42"/>
        <v>1109.578</v>
      </c>
      <c r="J189" s="27">
        <v>5364.96</v>
      </c>
      <c r="K189" s="27">
        <v>5364.96</v>
      </c>
      <c r="L189" s="27">
        <v>1501.6</v>
      </c>
      <c r="M189" s="27">
        <v>1530</v>
      </c>
      <c r="N189" s="28">
        <f t="shared" si="52"/>
        <v>2182925.8908800003</v>
      </c>
      <c r="O189" s="28">
        <f>(J189-L189)*F189</f>
        <v>603043.45248000009</v>
      </c>
      <c r="P189" s="28">
        <f t="shared" si="53"/>
        <v>169351.83359999998</v>
      </c>
      <c r="Q189" s="28">
        <f t="shared" si="43"/>
        <v>1320346.0483199998</v>
      </c>
      <c r="R189" s="28">
        <f t="shared" si="54"/>
        <v>4275667.2252799999</v>
      </c>
      <c r="S189" s="30"/>
      <c r="T189" s="30"/>
      <c r="U189" s="30"/>
    </row>
    <row r="190" spans="1:21" s="2" customFormat="1" ht="64.5" customHeight="1">
      <c r="A190" s="24" t="s">
        <v>244</v>
      </c>
      <c r="B190" s="25" t="s">
        <v>245</v>
      </c>
      <c r="C190" s="25" t="s">
        <v>235</v>
      </c>
      <c r="D190" s="25" t="s">
        <v>298</v>
      </c>
      <c r="E190" s="26">
        <v>425.67500000000001</v>
      </c>
      <c r="F190" s="26">
        <v>283.78399999999999</v>
      </c>
      <c r="G190" s="26">
        <v>141.892</v>
      </c>
      <c r="H190" s="26">
        <v>425.67599999999999</v>
      </c>
      <c r="I190" s="26">
        <f t="shared" si="42"/>
        <v>1277.027</v>
      </c>
      <c r="J190" s="27">
        <v>5364.96</v>
      </c>
      <c r="K190" s="27">
        <v>5364.96</v>
      </c>
      <c r="L190" s="27">
        <v>1457.58</v>
      </c>
      <c r="M190" s="27">
        <v>1490</v>
      </c>
      <c r="N190" s="28">
        <f t="shared" si="52"/>
        <v>1663273.9815</v>
      </c>
      <c r="O190" s="28">
        <f>(J190-L190)*F190</f>
        <v>1108851.9259200001</v>
      </c>
      <c r="P190" s="28">
        <f t="shared" si="53"/>
        <v>549825.82432000001</v>
      </c>
      <c r="Q190" s="28">
        <f t="shared" si="43"/>
        <v>1649477.4729599999</v>
      </c>
      <c r="R190" s="28">
        <f t="shared" si="54"/>
        <v>4971429.2047000006</v>
      </c>
      <c r="S190" s="30"/>
      <c r="T190" s="30"/>
      <c r="U190" s="30"/>
    </row>
    <row r="191" spans="1:21" s="2" customFormat="1" ht="64.5" customHeight="1">
      <c r="A191" s="24" t="s">
        <v>244</v>
      </c>
      <c r="B191" s="25" t="s">
        <v>245</v>
      </c>
      <c r="C191" s="25" t="s">
        <v>235</v>
      </c>
      <c r="D191" s="25" t="s">
        <v>246</v>
      </c>
      <c r="E191" s="26">
        <v>3210.451</v>
      </c>
      <c r="F191" s="26">
        <v>1403.749</v>
      </c>
      <c r="G191" s="26">
        <v>732.94100000000003</v>
      </c>
      <c r="H191" s="26">
        <v>2198.8229999999999</v>
      </c>
      <c r="I191" s="26">
        <f t="shared" si="42"/>
        <v>7545.9639999999999</v>
      </c>
      <c r="J191" s="27">
        <v>5632.49</v>
      </c>
      <c r="K191" s="27">
        <v>7943.24</v>
      </c>
      <c r="L191" s="27">
        <v>1460</v>
      </c>
      <c r="M191" s="27">
        <v>1490</v>
      </c>
      <c r="N191" s="28">
        <f t="shared" si="52"/>
        <v>13395574.692989999</v>
      </c>
      <c r="O191" s="28">
        <f>(J191-L191)*F191-0.01</f>
        <v>5857128.6550099999</v>
      </c>
      <c r="P191" s="28">
        <f t="shared" si="53"/>
        <v>4729844.1788400002</v>
      </c>
      <c r="Q191" s="28">
        <f t="shared" si="43"/>
        <v>14189532.536519999</v>
      </c>
      <c r="R191" s="28">
        <f t="shared" si="54"/>
        <v>38172080.063359998</v>
      </c>
      <c r="S191" s="30"/>
      <c r="T191" s="30"/>
      <c r="U191" s="30"/>
    </row>
    <row r="192" spans="1:21" s="2" customFormat="1" ht="64.5" customHeight="1">
      <c r="A192" s="24" t="s">
        <v>247</v>
      </c>
      <c r="B192" s="25" t="s">
        <v>248</v>
      </c>
      <c r="C192" s="25" t="s">
        <v>235</v>
      </c>
      <c r="D192" s="25" t="s">
        <v>249</v>
      </c>
      <c r="E192" s="26">
        <v>3411.652</v>
      </c>
      <c r="F192" s="26">
        <v>1544.1610000000001</v>
      </c>
      <c r="G192" s="26">
        <v>686.3</v>
      </c>
      <c r="H192" s="26">
        <v>2745.4</v>
      </c>
      <c r="I192" s="26">
        <f t="shared" si="42"/>
        <v>8387.5130000000008</v>
      </c>
      <c r="J192" s="27">
        <v>4792.3900000000003</v>
      </c>
      <c r="K192" s="27">
        <v>4917.6400000000003</v>
      </c>
      <c r="L192" s="27">
        <v>1480</v>
      </c>
      <c r="M192" s="27">
        <v>1530</v>
      </c>
      <c r="N192" s="28">
        <f t="shared" si="52"/>
        <v>11300721.968280001</v>
      </c>
      <c r="O192" s="28">
        <f>(J192-L192)*F192</f>
        <v>5114863.4547900008</v>
      </c>
      <c r="P192" s="28">
        <f t="shared" si="53"/>
        <v>2324937.3319999999</v>
      </c>
      <c r="Q192" s="28">
        <f t="shared" si="43"/>
        <v>9300426.8560000006</v>
      </c>
      <c r="R192" s="28">
        <f t="shared" si="54"/>
        <v>28040949.61107</v>
      </c>
      <c r="S192" s="30"/>
      <c r="T192" s="30"/>
      <c r="U192" s="30"/>
    </row>
    <row r="193" spans="1:21" s="2" customFormat="1" ht="64.5" customHeight="1">
      <c r="A193" s="24" t="s">
        <v>250</v>
      </c>
      <c r="B193" s="25" t="s">
        <v>251</v>
      </c>
      <c r="C193" s="25" t="s">
        <v>235</v>
      </c>
      <c r="D193" s="25" t="s">
        <v>252</v>
      </c>
      <c r="E193" s="26">
        <v>698.96799999999996</v>
      </c>
      <c r="F193" s="26">
        <v>467.101</v>
      </c>
      <c r="G193" s="26">
        <v>246.21</v>
      </c>
      <c r="H193" s="26">
        <v>864.21</v>
      </c>
      <c r="I193" s="26">
        <f t="shared" si="42"/>
        <v>2276.489</v>
      </c>
      <c r="J193" s="27">
        <v>5260.69</v>
      </c>
      <c r="K193" s="27">
        <v>5481.43</v>
      </c>
      <c r="L193" s="27">
        <v>1448.66</v>
      </c>
      <c r="M193" s="27">
        <v>1490</v>
      </c>
      <c r="N193" s="28">
        <f t="shared" si="52"/>
        <v>2664486.9850399997</v>
      </c>
      <c r="O193" s="28">
        <f>(J193-L193)*F193</f>
        <v>1780603.0250299999</v>
      </c>
      <c r="P193" s="28">
        <f t="shared" si="53"/>
        <v>982729.98030000005</v>
      </c>
      <c r="Q193" s="28">
        <f t="shared" si="43"/>
        <v>3449433.7203000006</v>
      </c>
      <c r="R193" s="28">
        <f t="shared" si="54"/>
        <v>8877253.7106699999</v>
      </c>
      <c r="S193" s="30"/>
      <c r="T193" s="30"/>
      <c r="U193" s="30"/>
    </row>
    <row r="194" spans="1:21" s="2" customFormat="1" ht="64.5" customHeight="1">
      <c r="A194" s="24" t="s">
        <v>253</v>
      </c>
      <c r="B194" s="25" t="s">
        <v>254</v>
      </c>
      <c r="C194" s="25" t="s">
        <v>235</v>
      </c>
      <c r="D194" s="25" t="s">
        <v>255</v>
      </c>
      <c r="E194" s="26">
        <v>2157.5249999999996</v>
      </c>
      <c r="F194" s="26">
        <v>1438.35</v>
      </c>
      <c r="G194" s="26">
        <v>595.20000000000005</v>
      </c>
      <c r="H194" s="26">
        <v>2157.5</v>
      </c>
      <c r="I194" s="26">
        <f t="shared" si="42"/>
        <v>6348.5749999999998</v>
      </c>
      <c r="J194" s="27">
        <v>4348.91</v>
      </c>
      <c r="K194" s="27">
        <v>4348.91</v>
      </c>
      <c r="L194" s="27">
        <v>1420</v>
      </c>
      <c r="M194" s="27">
        <v>1470</v>
      </c>
      <c r="N194" s="28">
        <f t="shared" si="52"/>
        <v>6319196.547749999</v>
      </c>
      <c r="O194" s="28">
        <f>(J194-L194)*F194-0.01</f>
        <v>4212797.6885000002</v>
      </c>
      <c r="P194" s="28">
        <f t="shared" si="53"/>
        <v>1713527.2320000001</v>
      </c>
      <c r="Q194" s="28">
        <f t="shared" si="43"/>
        <v>6211248.3249999993</v>
      </c>
      <c r="R194" s="28">
        <f t="shared" si="54"/>
        <v>18456769.793249998</v>
      </c>
      <c r="S194" s="30"/>
      <c r="T194" s="30"/>
      <c r="U194" s="30"/>
    </row>
    <row r="195" spans="1:21" s="2" customFormat="1" ht="64.5" customHeight="1">
      <c r="A195" s="24" t="s">
        <v>256</v>
      </c>
      <c r="B195" s="25" t="s">
        <v>257</v>
      </c>
      <c r="C195" s="25" t="s">
        <v>235</v>
      </c>
      <c r="D195" s="25" t="s">
        <v>299</v>
      </c>
      <c r="E195" s="26">
        <v>199.77600000000001</v>
      </c>
      <c r="F195" s="26">
        <v>133.184</v>
      </c>
      <c r="G195" s="26">
        <v>66.591999999999999</v>
      </c>
      <c r="H195" s="26">
        <v>199.77600000000001</v>
      </c>
      <c r="I195" s="26">
        <f t="shared" si="42"/>
        <v>599.32799999999997</v>
      </c>
      <c r="J195" s="27">
        <v>5642.82</v>
      </c>
      <c r="K195" s="27">
        <v>5642.82</v>
      </c>
      <c r="L195" s="27">
        <v>1518.8</v>
      </c>
      <c r="M195" s="27">
        <v>1530</v>
      </c>
      <c r="N195" s="28">
        <f t="shared" si="52"/>
        <v>823880.21951999993</v>
      </c>
      <c r="O195" s="28">
        <f>(J195-L195)*F195</f>
        <v>549253.47967999987</v>
      </c>
      <c r="P195" s="28">
        <f t="shared" si="53"/>
        <v>273880.90943999996</v>
      </c>
      <c r="Q195" s="28">
        <f t="shared" si="43"/>
        <v>821642.72831999999</v>
      </c>
      <c r="R195" s="28">
        <f t="shared" si="54"/>
        <v>2468657.33696</v>
      </c>
      <c r="S195" s="30"/>
      <c r="T195" s="30"/>
      <c r="U195" s="30"/>
    </row>
    <row r="196" spans="1:21" s="2" customFormat="1" ht="64.5" customHeight="1">
      <c r="A196" s="24" t="s">
        <v>256</v>
      </c>
      <c r="B196" s="25" t="s">
        <v>257</v>
      </c>
      <c r="C196" s="25" t="s">
        <v>235</v>
      </c>
      <c r="D196" s="25" t="s">
        <v>300</v>
      </c>
      <c r="E196" s="26">
        <v>67.700999999999993</v>
      </c>
      <c r="F196" s="26">
        <v>45.134</v>
      </c>
      <c r="G196" s="26">
        <v>22.567</v>
      </c>
      <c r="H196" s="26">
        <v>67.700999999999993</v>
      </c>
      <c r="I196" s="26">
        <f t="shared" si="42"/>
        <v>203.10299999999998</v>
      </c>
      <c r="J196" s="27">
        <v>5642.82</v>
      </c>
      <c r="K196" s="27">
        <v>5642.82</v>
      </c>
      <c r="L196" s="27">
        <v>1451.91</v>
      </c>
      <c r="M196" s="27">
        <v>1490</v>
      </c>
      <c r="N196" s="28">
        <f t="shared" si="52"/>
        <v>283728.79790999996</v>
      </c>
      <c r="O196" s="28">
        <f>(J196-L196)*F196</f>
        <v>189152.53193999999</v>
      </c>
      <c r="P196" s="28">
        <f t="shared" si="53"/>
        <v>93716.688939999993</v>
      </c>
      <c r="Q196" s="28">
        <f t="shared" si="43"/>
        <v>281150.06681999995</v>
      </c>
      <c r="R196" s="28">
        <f t="shared" si="54"/>
        <v>847748.08560999995</v>
      </c>
      <c r="S196" s="30"/>
      <c r="T196" s="30"/>
      <c r="U196" s="30"/>
    </row>
    <row r="197" spans="1:21" s="2" customFormat="1" ht="64.5" customHeight="1">
      <c r="A197" s="24" t="s">
        <v>259</v>
      </c>
      <c r="B197" s="25" t="s">
        <v>260</v>
      </c>
      <c r="C197" s="25" t="s">
        <v>235</v>
      </c>
      <c r="D197" s="25" t="s">
        <v>301</v>
      </c>
      <c r="E197" s="26">
        <v>3580.3339999999998</v>
      </c>
      <c r="F197" s="26">
        <v>1231.3229999999999</v>
      </c>
      <c r="G197" s="26">
        <v>530.96</v>
      </c>
      <c r="H197" s="26">
        <v>2546.7660000000001</v>
      </c>
      <c r="I197" s="26">
        <f t="shared" si="42"/>
        <v>7889.3829999999998</v>
      </c>
      <c r="J197" s="27">
        <v>4051.58</v>
      </c>
      <c r="K197" s="27">
        <v>4443.37</v>
      </c>
      <c r="L197" s="27">
        <v>1501.6</v>
      </c>
      <c r="M197" s="27">
        <v>1530</v>
      </c>
      <c r="N197" s="28">
        <f t="shared" si="52"/>
        <v>9129780.0933199991</v>
      </c>
      <c r="O197" s="28">
        <f>(J197-L197)*F197-0.01</f>
        <v>3139849.0135399997</v>
      </c>
      <c r="P197" s="28">
        <f t="shared" si="53"/>
        <v>1546882.9351999999</v>
      </c>
      <c r="Q197" s="28">
        <f t="shared" si="43"/>
        <v>7419671.6614199998</v>
      </c>
      <c r="R197" s="28">
        <f t="shared" si="54"/>
        <v>21236183.703479998</v>
      </c>
      <c r="S197" s="30"/>
      <c r="T197" s="30"/>
      <c r="U197" s="30"/>
    </row>
    <row r="198" spans="1:21" s="2" customFormat="1" ht="64.5" customHeight="1">
      <c r="A198" s="24" t="s">
        <v>261</v>
      </c>
      <c r="B198" s="25" t="s">
        <v>262</v>
      </c>
      <c r="C198" s="25" t="s">
        <v>235</v>
      </c>
      <c r="D198" s="25" t="s">
        <v>302</v>
      </c>
      <c r="E198" s="26">
        <v>827.15000000000009</v>
      </c>
      <c r="F198" s="26">
        <v>411.65899999999999</v>
      </c>
      <c r="G198" s="26">
        <v>190.08600000000001</v>
      </c>
      <c r="H198" s="26">
        <v>669.44</v>
      </c>
      <c r="I198" s="26">
        <f t="shared" si="42"/>
        <v>2098.335</v>
      </c>
      <c r="J198" s="27">
        <v>4627.67</v>
      </c>
      <c r="K198" s="27">
        <v>5445.9</v>
      </c>
      <c r="L198" s="27">
        <v>1490.15</v>
      </c>
      <c r="M198" s="27">
        <v>1530</v>
      </c>
      <c r="N198" s="28">
        <f t="shared" si="52"/>
        <v>2595199.6680000001</v>
      </c>
      <c r="O198" s="28">
        <f>(J198-L198)*F198-0.01</f>
        <v>1291588.33568</v>
      </c>
      <c r="P198" s="28">
        <f t="shared" si="53"/>
        <v>744357.76740000001</v>
      </c>
      <c r="Q198" s="28">
        <f t="shared" si="43"/>
        <v>2621460.0959999999</v>
      </c>
      <c r="R198" s="28">
        <f t="shared" si="54"/>
        <v>7252605.8670800002</v>
      </c>
      <c r="S198" s="30"/>
      <c r="T198" s="30"/>
      <c r="U198" s="30"/>
    </row>
    <row r="199" spans="1:21" s="2" customFormat="1" ht="64.5" customHeight="1">
      <c r="A199" s="24" t="s">
        <v>263</v>
      </c>
      <c r="B199" s="25" t="s">
        <v>264</v>
      </c>
      <c r="C199" s="25" t="s">
        <v>235</v>
      </c>
      <c r="D199" s="25" t="s">
        <v>48</v>
      </c>
      <c r="E199" s="26">
        <v>556.45100000000002</v>
      </c>
      <c r="F199" s="26">
        <v>195.88799999999998</v>
      </c>
      <c r="G199" s="26">
        <v>100</v>
      </c>
      <c r="H199" s="26">
        <v>464.11</v>
      </c>
      <c r="I199" s="26">
        <f t="shared" si="42"/>
        <v>1316.4490000000001</v>
      </c>
      <c r="J199" s="27">
        <v>5913.94</v>
      </c>
      <c r="K199" s="27">
        <v>6602.27</v>
      </c>
      <c r="L199" s="27">
        <v>1489</v>
      </c>
      <c r="M199" s="27">
        <v>1530</v>
      </c>
      <c r="N199" s="28">
        <f t="shared" si="52"/>
        <v>2462262.2879399997</v>
      </c>
      <c r="O199" s="28">
        <f>(J199-L199)*F199</f>
        <v>866792.64671999984</v>
      </c>
      <c r="P199" s="28">
        <f t="shared" si="53"/>
        <v>507227.00000000006</v>
      </c>
      <c r="Q199" s="28">
        <f t="shared" si="43"/>
        <v>2354091.2297000005</v>
      </c>
      <c r="R199" s="28">
        <f t="shared" si="54"/>
        <v>6190373.1643599998</v>
      </c>
      <c r="S199" s="30"/>
      <c r="T199" s="30"/>
      <c r="U199" s="30"/>
    </row>
    <row r="200" spans="1:21" s="2" customFormat="1" ht="64.5" customHeight="1">
      <c r="A200" s="24" t="s">
        <v>265</v>
      </c>
      <c r="B200" s="25" t="s">
        <v>266</v>
      </c>
      <c r="C200" s="25" t="s">
        <v>235</v>
      </c>
      <c r="D200" s="25" t="s">
        <v>258</v>
      </c>
      <c r="E200" s="26">
        <v>3675.777</v>
      </c>
      <c r="F200" s="26">
        <v>1444.57</v>
      </c>
      <c r="G200" s="26">
        <v>547.53</v>
      </c>
      <c r="H200" s="26">
        <v>2634.14</v>
      </c>
      <c r="I200" s="26">
        <f t="shared" si="42"/>
        <v>8302.0169999999998</v>
      </c>
      <c r="J200" s="27">
        <v>4282.87</v>
      </c>
      <c r="K200" s="27">
        <v>4282.87</v>
      </c>
      <c r="L200" s="27">
        <v>1489</v>
      </c>
      <c r="M200" s="27">
        <v>1530</v>
      </c>
      <c r="N200" s="28">
        <f>(J200-L200)*E200+0.003</f>
        <v>10269643.089989999</v>
      </c>
      <c r="O200" s="28">
        <f>(J200-L200)*F200</f>
        <v>4035940.7858999996</v>
      </c>
      <c r="P200" s="28">
        <f t="shared" si="53"/>
        <v>1507278.9110999999</v>
      </c>
      <c r="Q200" s="28">
        <f t="shared" si="43"/>
        <v>7251444.9817999993</v>
      </c>
      <c r="R200" s="28">
        <f t="shared" si="54"/>
        <v>23064307.768789999</v>
      </c>
      <c r="S200" s="30"/>
      <c r="T200" s="30"/>
      <c r="U200" s="30"/>
    </row>
    <row r="201" spans="1:21" s="2" customFormat="1" ht="64.5" customHeight="1">
      <c r="A201" s="24" t="s">
        <v>265</v>
      </c>
      <c r="B201" s="25" t="s">
        <v>266</v>
      </c>
      <c r="C201" s="25" t="s">
        <v>235</v>
      </c>
      <c r="D201" s="25" t="s">
        <v>267</v>
      </c>
      <c r="E201" s="26">
        <v>1448.8980000000001</v>
      </c>
      <c r="F201" s="26">
        <v>673.702</v>
      </c>
      <c r="G201" s="26">
        <v>237.422</v>
      </c>
      <c r="H201" s="26">
        <v>1086.4870000000001</v>
      </c>
      <c r="I201" s="26">
        <f t="shared" ref="I201:I210" si="55">E201+F201+G201+H201</f>
        <v>3446.5090000000005</v>
      </c>
      <c r="J201" s="27">
        <v>5749.01</v>
      </c>
      <c r="K201" s="27">
        <v>5968.71</v>
      </c>
      <c r="L201" s="27">
        <v>1489</v>
      </c>
      <c r="M201" s="27">
        <v>1530</v>
      </c>
      <c r="N201" s="28">
        <f>(J201-L201)*E201</f>
        <v>6172319.9689800013</v>
      </c>
      <c r="O201" s="28">
        <f>(J201-L201)*F201</f>
        <v>2869977.2570200004</v>
      </c>
      <c r="P201" s="28">
        <f t="shared" si="53"/>
        <v>1053847.4056200001</v>
      </c>
      <c r="Q201" s="28">
        <f t="shared" ref="Q201:Q210" si="56">(K201-M201)*H201</f>
        <v>4822600.7117699999</v>
      </c>
      <c r="R201" s="28">
        <f t="shared" si="54"/>
        <v>14918745.343390001</v>
      </c>
      <c r="S201" s="30"/>
      <c r="T201" s="30"/>
      <c r="U201" s="30"/>
    </row>
    <row r="202" spans="1:21" s="2" customFormat="1" ht="85.5" customHeight="1">
      <c r="A202" s="24" t="s">
        <v>361</v>
      </c>
      <c r="B202" s="25" t="s">
        <v>362</v>
      </c>
      <c r="C202" s="25" t="s">
        <v>235</v>
      </c>
      <c r="D202" s="25" t="s">
        <v>363</v>
      </c>
      <c r="E202" s="26">
        <v>0</v>
      </c>
      <c r="F202" s="26">
        <v>0</v>
      </c>
      <c r="G202" s="26">
        <f>13.937144+52.785+35.189712*1.0263</f>
        <v>102.83734542560001</v>
      </c>
      <c r="H202" s="26">
        <v>55.748576000000007</v>
      </c>
      <c r="I202" s="26">
        <f t="shared" si="55"/>
        <v>158.58592142560002</v>
      </c>
      <c r="J202" s="27">
        <f>2229.4561926*0+2453.51</f>
        <v>2453.5100000000002</v>
      </c>
      <c r="K202" s="27">
        <f>2229.4561926*0+2453.51</f>
        <v>2453.5100000000002</v>
      </c>
      <c r="L202" s="27">
        <v>1160</v>
      </c>
      <c r="M202" s="27">
        <f>1206.4*0+1200</f>
        <v>1200</v>
      </c>
      <c r="N202" s="28">
        <f>(J202-L202)*E202</f>
        <v>0</v>
      </c>
      <c r="O202" s="28">
        <f>(J202-L202)*F202</f>
        <v>0</v>
      </c>
      <c r="P202" s="28">
        <f>(K202-M202)*13.937144+(52.785+35.189712*1.0263)*(J202-L202)</f>
        <v>132463.64892146786</v>
      </c>
      <c r="Q202" s="28">
        <f t="shared" si="56"/>
        <v>69881.397501760017</v>
      </c>
      <c r="R202" s="28">
        <f t="shared" si="54"/>
        <v>202345.04642322788</v>
      </c>
      <c r="S202" s="30"/>
      <c r="T202" s="30"/>
      <c r="U202" s="30"/>
    </row>
    <row r="203" spans="1:21" s="2" customFormat="1" ht="14.25" customHeight="1">
      <c r="A203" s="24"/>
      <c r="B203" s="25"/>
      <c r="C203" s="25"/>
      <c r="D203" s="25"/>
      <c r="E203" s="26"/>
      <c r="F203" s="26"/>
      <c r="G203" s="26"/>
      <c r="H203" s="26"/>
      <c r="I203" s="26"/>
      <c r="J203" s="27"/>
      <c r="K203" s="27"/>
      <c r="L203" s="27"/>
      <c r="M203" s="27"/>
      <c r="N203" s="28"/>
      <c r="O203" s="28"/>
      <c r="P203" s="28"/>
      <c r="Q203" s="28">
        <f t="shared" si="56"/>
        <v>0</v>
      </c>
      <c r="R203" s="28"/>
      <c r="S203" s="30"/>
      <c r="T203" s="30"/>
      <c r="U203" s="30"/>
    </row>
    <row r="204" spans="1:21" s="2" customFormat="1" ht="51" customHeight="1">
      <c r="A204" s="24" t="s">
        <v>59</v>
      </c>
      <c r="B204" s="25" t="s">
        <v>60</v>
      </c>
      <c r="C204" s="25" t="s">
        <v>268</v>
      </c>
      <c r="D204" s="25" t="s">
        <v>269</v>
      </c>
      <c r="E204" s="26">
        <v>147.16300000000001</v>
      </c>
      <c r="F204" s="26">
        <v>70.412999999999997</v>
      </c>
      <c r="G204" s="26">
        <v>27.42</v>
      </c>
      <c r="H204" s="26">
        <v>156.38999999999999</v>
      </c>
      <c r="I204" s="26">
        <f t="shared" si="55"/>
        <v>401.38600000000002</v>
      </c>
      <c r="J204" s="27">
        <v>4251.3999999999996</v>
      </c>
      <c r="K204" s="27">
        <v>5309.71</v>
      </c>
      <c r="L204" s="27">
        <v>1700</v>
      </c>
      <c r="M204" s="27">
        <v>1755</v>
      </c>
      <c r="N204" s="28">
        <f t="shared" ref="N204:N210" si="57">(J204-L204)*E204</f>
        <v>375471.67819999997</v>
      </c>
      <c r="O204" s="28">
        <f>(J204-L204)*F204</f>
        <v>179651.72819999995</v>
      </c>
      <c r="P204" s="28">
        <f>(K204-M204)*G204</f>
        <v>97470.148200000011</v>
      </c>
      <c r="Q204" s="28">
        <f t="shared" si="56"/>
        <v>555921.0969</v>
      </c>
      <c r="R204" s="28">
        <f t="shared" ref="R204:R210" si="58">N204+O204+P204+Q204</f>
        <v>1208514.6515000002</v>
      </c>
      <c r="S204" s="30"/>
      <c r="T204" s="30"/>
      <c r="U204" s="30"/>
    </row>
    <row r="205" spans="1:21" s="2" customFormat="1" ht="51" customHeight="1">
      <c r="A205" s="24" t="s">
        <v>59</v>
      </c>
      <c r="B205" s="25" t="s">
        <v>60</v>
      </c>
      <c r="C205" s="25" t="s">
        <v>268</v>
      </c>
      <c r="D205" s="25" t="s">
        <v>303</v>
      </c>
      <c r="E205" s="26">
        <v>67.391999999999996</v>
      </c>
      <c r="F205" s="26">
        <v>36.231999999999999</v>
      </c>
      <c r="G205" s="26">
        <v>22.46</v>
      </c>
      <c r="H205" s="26">
        <v>67.39</v>
      </c>
      <c r="I205" s="26">
        <f t="shared" si="55"/>
        <v>193.47399999999999</v>
      </c>
      <c r="J205" s="27">
        <v>4638.46</v>
      </c>
      <c r="K205" s="27">
        <v>6551.18</v>
      </c>
      <c r="L205" s="27">
        <v>1700</v>
      </c>
      <c r="M205" s="27">
        <v>1755</v>
      </c>
      <c r="N205" s="28">
        <f t="shared" si="57"/>
        <v>198028.69631999999</v>
      </c>
      <c r="O205" s="28">
        <f>(J205-L205)*F205-0.01</f>
        <v>106466.27272000001</v>
      </c>
      <c r="P205" s="28">
        <f t="shared" ref="P205:P210" si="59">(K205-M205)*G205</f>
        <v>107722.20280000001</v>
      </c>
      <c r="Q205" s="28">
        <f t="shared" si="56"/>
        <v>323214.57020000002</v>
      </c>
      <c r="R205" s="28">
        <f t="shared" si="58"/>
        <v>735431.74204000004</v>
      </c>
      <c r="S205" s="30"/>
      <c r="T205" s="30"/>
      <c r="U205" s="30"/>
    </row>
    <row r="206" spans="1:21" s="2" customFormat="1" ht="51" customHeight="1">
      <c r="A206" s="24" t="s">
        <v>59</v>
      </c>
      <c r="B206" s="25" t="s">
        <v>60</v>
      </c>
      <c r="C206" s="25" t="s">
        <v>268</v>
      </c>
      <c r="D206" s="25" t="s">
        <v>304</v>
      </c>
      <c r="E206" s="26">
        <v>121.74300000000001</v>
      </c>
      <c r="F206" s="26">
        <v>61.526000000000003</v>
      </c>
      <c r="G206" s="26">
        <v>21.64</v>
      </c>
      <c r="H206" s="26">
        <v>121.74</v>
      </c>
      <c r="I206" s="26">
        <f t="shared" si="55"/>
        <v>326.649</v>
      </c>
      <c r="J206" s="27">
        <v>8421.9599999999991</v>
      </c>
      <c r="K206" s="27">
        <v>13563.33</v>
      </c>
      <c r="L206" s="27">
        <v>1700</v>
      </c>
      <c r="M206" s="27">
        <v>1755</v>
      </c>
      <c r="N206" s="28">
        <f t="shared" si="57"/>
        <v>818351.57627999992</v>
      </c>
      <c r="O206" s="28">
        <f>(J206-L206)*F206</f>
        <v>413575.31095999997</v>
      </c>
      <c r="P206" s="28">
        <f t="shared" si="59"/>
        <v>255532.26120000001</v>
      </c>
      <c r="Q206" s="28">
        <f t="shared" si="56"/>
        <v>1437546.0941999999</v>
      </c>
      <c r="R206" s="28">
        <f t="shared" si="58"/>
        <v>2925005.2426399998</v>
      </c>
      <c r="S206" s="30"/>
      <c r="T206" s="30"/>
      <c r="U206" s="30"/>
    </row>
    <row r="207" spans="1:21" s="2" customFormat="1" ht="51" customHeight="1">
      <c r="A207" s="24" t="s">
        <v>46</v>
      </c>
      <c r="B207" s="25" t="s">
        <v>47</v>
      </c>
      <c r="C207" s="25" t="s">
        <v>268</v>
      </c>
      <c r="D207" s="25" t="s">
        <v>270</v>
      </c>
      <c r="E207" s="26">
        <v>2303.6559999999999</v>
      </c>
      <c r="F207" s="26">
        <v>1104.1010000000001</v>
      </c>
      <c r="G207" s="26">
        <v>535.07899999999995</v>
      </c>
      <c r="H207" s="26">
        <v>2358.6660000000002</v>
      </c>
      <c r="I207" s="26">
        <f t="shared" si="55"/>
        <v>6301.5020000000004</v>
      </c>
      <c r="J207" s="27">
        <v>3667.39</v>
      </c>
      <c r="K207" s="27">
        <v>7041.1</v>
      </c>
      <c r="L207" s="27">
        <v>2000</v>
      </c>
      <c r="M207" s="27">
        <v>2000</v>
      </c>
      <c r="N207" s="28">
        <f t="shared" si="57"/>
        <v>3841092.9778399998</v>
      </c>
      <c r="O207" s="28">
        <f>(J207-L207)*F207-0.01</f>
        <v>1840966.9563899999</v>
      </c>
      <c r="P207" s="28">
        <f t="shared" si="59"/>
        <v>2697386.7469000001</v>
      </c>
      <c r="Q207" s="28">
        <f t="shared" si="56"/>
        <v>11890271.172600001</v>
      </c>
      <c r="R207" s="28">
        <f t="shared" si="58"/>
        <v>20269717.853730001</v>
      </c>
      <c r="S207" s="30"/>
      <c r="T207" s="30"/>
      <c r="U207" s="30"/>
    </row>
    <row r="208" spans="1:21" s="2" customFormat="1" ht="51" customHeight="1">
      <c r="A208" s="24" t="s">
        <v>46</v>
      </c>
      <c r="B208" s="25" t="s">
        <v>47</v>
      </c>
      <c r="C208" s="25" t="s">
        <v>268</v>
      </c>
      <c r="D208" s="25" t="s">
        <v>271</v>
      </c>
      <c r="E208" s="26">
        <v>549.43200000000002</v>
      </c>
      <c r="F208" s="26">
        <v>258.48199999999997</v>
      </c>
      <c r="G208" s="26">
        <v>127.776</v>
      </c>
      <c r="H208" s="26">
        <v>552.63</v>
      </c>
      <c r="I208" s="26">
        <f t="shared" si="55"/>
        <v>1488.32</v>
      </c>
      <c r="J208" s="27">
        <v>3667.39</v>
      </c>
      <c r="K208" s="27">
        <v>7041.1</v>
      </c>
      <c r="L208" s="27">
        <v>2000</v>
      </c>
      <c r="M208" s="27">
        <v>2000</v>
      </c>
      <c r="N208" s="28">
        <f t="shared" si="57"/>
        <v>916117.42247999995</v>
      </c>
      <c r="O208" s="28">
        <f>(J208-L208)*F208</f>
        <v>430990.30197999993</v>
      </c>
      <c r="P208" s="28">
        <f t="shared" si="59"/>
        <v>644131.59360000002</v>
      </c>
      <c r="Q208" s="28">
        <f t="shared" si="56"/>
        <v>2785863.0930000003</v>
      </c>
      <c r="R208" s="28">
        <f t="shared" si="58"/>
        <v>4777102.4110599998</v>
      </c>
      <c r="S208" s="30"/>
      <c r="T208" s="30"/>
      <c r="U208" s="30"/>
    </row>
    <row r="209" spans="1:16139" s="2" customFormat="1" ht="51" customHeight="1">
      <c r="A209" s="24" t="s">
        <v>46</v>
      </c>
      <c r="B209" s="25" t="s">
        <v>47</v>
      </c>
      <c r="C209" s="25" t="s">
        <v>268</v>
      </c>
      <c r="D209" s="25" t="s">
        <v>272</v>
      </c>
      <c r="E209" s="26">
        <v>79.956999999999994</v>
      </c>
      <c r="F209" s="26">
        <v>35.704000000000001</v>
      </c>
      <c r="G209" s="26">
        <v>15.36</v>
      </c>
      <c r="H209" s="26">
        <v>70.658000000000001</v>
      </c>
      <c r="I209" s="26">
        <f t="shared" si="55"/>
        <v>201.67900000000003</v>
      </c>
      <c r="J209" s="27">
        <v>6468.79</v>
      </c>
      <c r="K209" s="27">
        <v>6508.61</v>
      </c>
      <c r="L209" s="27">
        <v>1310.6199999999999</v>
      </c>
      <c r="M209" s="27">
        <v>1350</v>
      </c>
      <c r="N209" s="28">
        <f t="shared" si="57"/>
        <v>412431.79868999997</v>
      </c>
      <c r="O209" s="28">
        <f>(J209-L209)*F209</f>
        <v>184167.30168</v>
      </c>
      <c r="P209" s="28">
        <f t="shared" si="59"/>
        <v>79236.249599999996</v>
      </c>
      <c r="Q209" s="28">
        <f t="shared" si="56"/>
        <v>364497.06537999999</v>
      </c>
      <c r="R209" s="28">
        <f t="shared" si="58"/>
        <v>1040332.4153499999</v>
      </c>
      <c r="S209" s="30"/>
      <c r="T209" s="30"/>
      <c r="U209" s="30"/>
    </row>
    <row r="210" spans="1:16139" s="2" customFormat="1" ht="51" customHeight="1">
      <c r="A210" s="24" t="s">
        <v>343</v>
      </c>
      <c r="B210" s="25" t="s">
        <v>344</v>
      </c>
      <c r="C210" s="25" t="s">
        <v>268</v>
      </c>
      <c r="D210" s="25" t="s">
        <v>345</v>
      </c>
      <c r="E210" s="26">
        <v>1800.394</v>
      </c>
      <c r="F210" s="26">
        <v>835.803</v>
      </c>
      <c r="G210" s="26">
        <v>396.93200000000002</v>
      </c>
      <c r="H210" s="26">
        <v>1794.883</v>
      </c>
      <c r="I210" s="26">
        <f t="shared" si="55"/>
        <v>4828.0119999999997</v>
      </c>
      <c r="J210" s="27">
        <v>3746.2</v>
      </c>
      <c r="K210" s="27">
        <v>7639.47</v>
      </c>
      <c r="L210" s="27">
        <v>2000</v>
      </c>
      <c r="M210" s="27">
        <v>2000</v>
      </c>
      <c r="N210" s="28">
        <f t="shared" si="57"/>
        <v>3143848.0027999999</v>
      </c>
      <c r="O210" s="28">
        <f>(J210-L210)*F210</f>
        <v>1459479.1985999998</v>
      </c>
      <c r="P210" s="28">
        <f t="shared" si="59"/>
        <v>2238486.10604</v>
      </c>
      <c r="Q210" s="28">
        <f t="shared" si="56"/>
        <v>10122188.832010001</v>
      </c>
      <c r="R210" s="28">
        <f t="shared" si="58"/>
        <v>16964002.139449999</v>
      </c>
      <c r="S210" s="30"/>
      <c r="T210" s="30"/>
      <c r="U210" s="30"/>
    </row>
    <row r="211" spans="1:16139" s="19" customFormat="1" ht="47.25" customHeight="1">
      <c r="A211" s="85" t="s">
        <v>366</v>
      </c>
      <c r="B211" s="86"/>
      <c r="C211" s="86"/>
      <c r="D211" s="87"/>
      <c r="E211" s="36">
        <f t="shared" ref="E211:I211" si="60">SUM(E8:E210)</f>
        <v>1707082.8210000002</v>
      </c>
      <c r="F211" s="36">
        <f t="shared" si="60"/>
        <v>783715.81699999981</v>
      </c>
      <c r="G211" s="36">
        <f t="shared" si="60"/>
        <v>326175.32942235528</v>
      </c>
      <c r="H211" s="36">
        <f t="shared" si="60"/>
        <v>1402531.3538437763</v>
      </c>
      <c r="I211" s="36">
        <f t="shared" si="60"/>
        <v>4219505.3212661333</v>
      </c>
      <c r="J211" s="36"/>
      <c r="K211" s="36"/>
      <c r="L211" s="36"/>
      <c r="M211" s="36"/>
      <c r="N211" s="37">
        <f t="shared" ref="N211:R211" si="61">SUM(N8:N210)</f>
        <v>1178341775.00948</v>
      </c>
      <c r="O211" s="37">
        <f t="shared" si="61"/>
        <v>543608037.26748025</v>
      </c>
      <c r="P211" s="37">
        <f t="shared" si="61"/>
        <v>212189416.30133829</v>
      </c>
      <c r="Q211" s="37">
        <f t="shared" si="61"/>
        <v>1031669703.6118333</v>
      </c>
      <c r="R211" s="37">
        <f t="shared" si="61"/>
        <v>2965808932.1901312</v>
      </c>
      <c r="S211" s="38">
        <v>356838481.49999988</v>
      </c>
      <c r="T211" s="38">
        <f>Q211*0.36</f>
        <v>371401093.30026001</v>
      </c>
      <c r="U211" s="37">
        <f>R211+S211-T211</f>
        <v>2951246320.3898711</v>
      </c>
    </row>
    <row r="212" spans="1:16139" s="19" customFormat="1" ht="47.25" customHeight="1">
      <c r="A212" s="83" t="s">
        <v>394</v>
      </c>
      <c r="B212" s="84"/>
      <c r="C212" s="84"/>
      <c r="D212" s="84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9"/>
    </row>
    <row r="213" spans="1:16139" s="11" customFormat="1" ht="56.25" customHeight="1">
      <c r="A213" s="29">
        <v>2914001089</v>
      </c>
      <c r="B213" s="25" t="s">
        <v>368</v>
      </c>
      <c r="C213" s="25" t="s">
        <v>121</v>
      </c>
      <c r="D213" s="25" t="s">
        <v>369</v>
      </c>
      <c r="E213" s="39">
        <v>77.650000000000006</v>
      </c>
      <c r="F213" s="39">
        <v>20.990000000000002</v>
      </c>
      <c r="G213" s="39">
        <v>3.49</v>
      </c>
      <c r="H213" s="39">
        <v>48.17</v>
      </c>
      <c r="I213" s="26">
        <f>E213+F213+G213+H213</f>
        <v>150.30000000000001</v>
      </c>
      <c r="J213" s="40">
        <v>7287.55</v>
      </c>
      <c r="K213" s="40">
        <v>7287.55</v>
      </c>
      <c r="L213" s="40">
        <v>1745</v>
      </c>
      <c r="M213" s="40">
        <v>1800</v>
      </c>
      <c r="N213" s="28">
        <f t="shared" ref="N213:N225" si="62">(J213-L213)*E213</f>
        <v>430379.00750000007</v>
      </c>
      <c r="O213" s="28">
        <f t="shared" ref="O213:P218" si="63">(J213-L213)*F213</f>
        <v>116338.12450000002</v>
      </c>
      <c r="P213" s="41">
        <f t="shared" si="63"/>
        <v>19151.549500000001</v>
      </c>
      <c r="Q213" s="41">
        <f t="shared" ref="Q213:Q226" si="64">(H213*(K213-M213))</f>
        <v>264335.28350000002</v>
      </c>
      <c r="R213" s="28">
        <f t="shared" ref="R213:R226" si="65">N213+O213+P213+Q213</f>
        <v>830203.96500000008</v>
      </c>
      <c r="S213" s="42"/>
      <c r="T213" s="43"/>
      <c r="U213" s="43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</row>
    <row r="214" spans="1:16139" s="16" customFormat="1" ht="56.25" customHeight="1">
      <c r="A214" s="44">
        <v>2919003788</v>
      </c>
      <c r="B214" s="32" t="s">
        <v>370</v>
      </c>
      <c r="C214" s="32" t="s">
        <v>170</v>
      </c>
      <c r="D214" s="32" t="s">
        <v>371</v>
      </c>
      <c r="E214" s="45">
        <v>15.561</v>
      </c>
      <c r="F214" s="45">
        <v>8.0310000000000006</v>
      </c>
      <c r="G214" s="46">
        <f>17.92*0.2</f>
        <v>3.5840000000000005</v>
      </c>
      <c r="H214" s="46">
        <f>17.92*0.8</f>
        <v>14.336000000000002</v>
      </c>
      <c r="I214" s="26">
        <f t="shared" ref="I214:I226" si="66">E214+F214+G214+H214</f>
        <v>41.512</v>
      </c>
      <c r="J214" s="48">
        <v>2541.4299999999998</v>
      </c>
      <c r="K214" s="48">
        <v>2541.4299999999998</v>
      </c>
      <c r="L214" s="48">
        <v>1627.92</v>
      </c>
      <c r="M214" s="48">
        <v>1680</v>
      </c>
      <c r="N214" s="28">
        <f t="shared" si="62"/>
        <v>14215.129109999996</v>
      </c>
      <c r="O214" s="28">
        <f t="shared" si="63"/>
        <v>7336.3988099999988</v>
      </c>
      <c r="P214" s="49">
        <f t="shared" si="63"/>
        <v>3087.3651199999999</v>
      </c>
      <c r="Q214" s="49">
        <f t="shared" si="64"/>
        <v>12349.46048</v>
      </c>
      <c r="R214" s="28">
        <f t="shared" si="65"/>
        <v>36988.35351999999</v>
      </c>
      <c r="S214" s="50"/>
      <c r="T214" s="51"/>
      <c r="U214" s="51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  <c r="OP214" s="15"/>
      <c r="OQ214" s="15"/>
      <c r="OR214" s="15"/>
      <c r="OS214" s="15"/>
      <c r="OT214" s="15"/>
      <c r="OU214" s="15"/>
      <c r="OV214" s="15"/>
      <c r="OW214" s="15"/>
      <c r="OX214" s="15"/>
      <c r="OY214" s="15"/>
      <c r="OZ214" s="15"/>
      <c r="PA214" s="15"/>
      <c r="PB214" s="15"/>
      <c r="PC214" s="15"/>
      <c r="PD214" s="15"/>
      <c r="PE214" s="15"/>
      <c r="PF214" s="15"/>
      <c r="PG214" s="15"/>
      <c r="PH214" s="15"/>
      <c r="PI214" s="15"/>
      <c r="PJ214" s="15"/>
      <c r="PK214" s="15"/>
      <c r="PL214" s="15"/>
      <c r="PM214" s="15"/>
      <c r="PN214" s="15"/>
      <c r="PO214" s="15"/>
      <c r="PP214" s="15"/>
      <c r="PQ214" s="15"/>
      <c r="PR214" s="15"/>
      <c r="PS214" s="15"/>
      <c r="PT214" s="15"/>
      <c r="PU214" s="15"/>
      <c r="PV214" s="15"/>
      <c r="PW214" s="15"/>
      <c r="PX214" s="15"/>
      <c r="PY214" s="15"/>
      <c r="PZ214" s="15"/>
      <c r="QA214" s="15"/>
      <c r="QB214" s="15"/>
      <c r="QC214" s="15"/>
      <c r="QD214" s="15"/>
      <c r="QE214" s="15"/>
      <c r="QF214" s="15"/>
      <c r="QG214" s="15"/>
      <c r="QH214" s="15"/>
      <c r="QI214" s="15"/>
      <c r="QJ214" s="15"/>
      <c r="QK214" s="15"/>
      <c r="QL214" s="15"/>
      <c r="QM214" s="15"/>
      <c r="QN214" s="15"/>
      <c r="QO214" s="15"/>
      <c r="QP214" s="15"/>
      <c r="QQ214" s="15"/>
      <c r="QR214" s="15"/>
      <c r="QS214" s="15"/>
      <c r="QT214" s="15"/>
      <c r="QU214" s="15"/>
      <c r="QV214" s="15"/>
      <c r="QW214" s="15"/>
      <c r="QX214" s="15"/>
      <c r="QY214" s="15"/>
      <c r="QZ214" s="15"/>
      <c r="RA214" s="15"/>
      <c r="RB214" s="15"/>
      <c r="RC214" s="15"/>
      <c r="RD214" s="15"/>
      <c r="RE214" s="15"/>
      <c r="RF214" s="15"/>
      <c r="RG214" s="15"/>
      <c r="RH214" s="15"/>
      <c r="RI214" s="15"/>
      <c r="RJ214" s="15"/>
      <c r="RK214" s="15"/>
      <c r="RL214" s="15"/>
      <c r="RM214" s="15"/>
      <c r="RN214" s="15"/>
      <c r="RO214" s="15"/>
      <c r="RP214" s="15"/>
      <c r="RQ214" s="15"/>
      <c r="RR214" s="15"/>
      <c r="RS214" s="15"/>
      <c r="RT214" s="15"/>
      <c r="RU214" s="15"/>
      <c r="RV214" s="15"/>
      <c r="RW214" s="15"/>
      <c r="RX214" s="15"/>
      <c r="RY214" s="15"/>
      <c r="RZ214" s="15"/>
      <c r="SA214" s="15"/>
      <c r="SB214" s="15"/>
      <c r="SC214" s="15"/>
      <c r="SD214" s="15"/>
      <c r="SE214" s="15"/>
      <c r="SF214" s="15"/>
      <c r="SG214" s="15"/>
      <c r="SH214" s="15"/>
      <c r="SI214" s="15"/>
      <c r="SJ214" s="15"/>
      <c r="SK214" s="15"/>
      <c r="SL214" s="15"/>
      <c r="SM214" s="15"/>
      <c r="SN214" s="15"/>
      <c r="SO214" s="15"/>
      <c r="SP214" s="15"/>
      <c r="SQ214" s="15"/>
      <c r="SR214" s="15"/>
      <c r="SS214" s="15"/>
      <c r="ST214" s="15"/>
      <c r="SU214" s="15"/>
      <c r="SV214" s="15"/>
      <c r="SW214" s="15"/>
      <c r="SX214" s="15"/>
      <c r="SY214" s="15"/>
      <c r="SZ214" s="15"/>
      <c r="TA214" s="15"/>
      <c r="TB214" s="15"/>
      <c r="TC214" s="15"/>
      <c r="TD214" s="15"/>
      <c r="TE214" s="15"/>
      <c r="TF214" s="15"/>
      <c r="TG214" s="15"/>
      <c r="TH214" s="15"/>
      <c r="TI214" s="15"/>
      <c r="TJ214" s="15"/>
      <c r="TK214" s="15"/>
      <c r="TL214" s="15"/>
      <c r="TM214" s="15"/>
      <c r="TN214" s="15"/>
      <c r="TO214" s="15"/>
      <c r="TP214" s="15"/>
      <c r="TQ214" s="15"/>
      <c r="TR214" s="15"/>
      <c r="TS214" s="15"/>
      <c r="TT214" s="15"/>
      <c r="TU214" s="15"/>
      <c r="TV214" s="15"/>
      <c r="TW214" s="15"/>
      <c r="TX214" s="15"/>
      <c r="TY214" s="15"/>
      <c r="TZ214" s="15"/>
      <c r="UA214" s="15"/>
      <c r="UB214" s="15"/>
      <c r="UC214" s="15"/>
      <c r="UD214" s="15"/>
      <c r="UE214" s="15"/>
      <c r="UF214" s="15"/>
      <c r="UG214" s="15"/>
      <c r="UH214" s="15"/>
      <c r="UI214" s="15"/>
      <c r="UJ214" s="15"/>
      <c r="UK214" s="15"/>
      <c r="UL214" s="15"/>
      <c r="UM214" s="15"/>
      <c r="UN214" s="15"/>
      <c r="UO214" s="15"/>
      <c r="UP214" s="15"/>
      <c r="UQ214" s="15"/>
      <c r="UR214" s="15"/>
      <c r="US214" s="15"/>
      <c r="UT214" s="15"/>
      <c r="UU214" s="15"/>
      <c r="UV214" s="15"/>
      <c r="UW214" s="15"/>
      <c r="UX214" s="15"/>
      <c r="UY214" s="15"/>
      <c r="UZ214" s="15"/>
      <c r="VA214" s="15"/>
      <c r="VB214" s="15"/>
      <c r="VC214" s="15"/>
      <c r="VD214" s="15"/>
      <c r="VE214" s="15"/>
      <c r="VF214" s="15"/>
      <c r="VG214" s="15"/>
      <c r="VH214" s="15"/>
      <c r="VI214" s="15"/>
      <c r="VJ214" s="15"/>
      <c r="VK214" s="15"/>
      <c r="VL214" s="15"/>
      <c r="VM214" s="15"/>
      <c r="VN214" s="15"/>
      <c r="VO214" s="15"/>
      <c r="VP214" s="15"/>
      <c r="VQ214" s="15"/>
      <c r="VR214" s="15"/>
      <c r="VS214" s="15"/>
      <c r="VT214" s="15"/>
      <c r="VU214" s="15"/>
      <c r="VV214" s="15"/>
      <c r="VW214" s="15"/>
      <c r="VX214" s="15"/>
      <c r="VY214" s="15"/>
      <c r="VZ214" s="15"/>
      <c r="WA214" s="15"/>
      <c r="WB214" s="15"/>
      <c r="WC214" s="15"/>
      <c r="WD214" s="15"/>
      <c r="WE214" s="15"/>
      <c r="WF214" s="15"/>
      <c r="WG214" s="15"/>
      <c r="WH214" s="15"/>
      <c r="WI214" s="15"/>
      <c r="WJ214" s="15"/>
      <c r="WK214" s="15"/>
      <c r="WL214" s="15"/>
      <c r="WM214" s="15"/>
      <c r="WN214" s="15"/>
      <c r="WO214" s="15"/>
      <c r="WP214" s="15"/>
      <c r="WQ214" s="15"/>
      <c r="WR214" s="15"/>
      <c r="WS214" s="15"/>
      <c r="WT214" s="15"/>
      <c r="WU214" s="15"/>
      <c r="WV214" s="15"/>
      <c r="WW214" s="15"/>
      <c r="WX214" s="15"/>
      <c r="WY214" s="15"/>
      <c r="WZ214" s="15"/>
      <c r="XA214" s="15"/>
      <c r="XB214" s="15"/>
      <c r="XC214" s="15"/>
      <c r="XD214" s="15"/>
      <c r="XE214" s="15"/>
      <c r="XF214" s="15"/>
      <c r="XG214" s="15"/>
      <c r="XH214" s="15"/>
      <c r="XI214" s="15"/>
      <c r="XJ214" s="15"/>
      <c r="XK214" s="15"/>
      <c r="XL214" s="15"/>
      <c r="XM214" s="15"/>
      <c r="XN214" s="15"/>
      <c r="XO214" s="15"/>
      <c r="XP214" s="15"/>
      <c r="XQ214" s="15"/>
      <c r="XR214" s="15"/>
      <c r="XS214" s="15"/>
      <c r="XT214" s="15"/>
      <c r="XU214" s="15"/>
      <c r="XV214" s="15"/>
      <c r="XW214" s="15"/>
      <c r="XX214" s="15"/>
      <c r="XY214" s="15"/>
      <c r="XZ214" s="15"/>
      <c r="YA214" s="15"/>
      <c r="YB214" s="15"/>
      <c r="YC214" s="15"/>
      <c r="YD214" s="15"/>
      <c r="YE214" s="15"/>
      <c r="YF214" s="15"/>
      <c r="YG214" s="15"/>
      <c r="YH214" s="15"/>
      <c r="YI214" s="15"/>
      <c r="YJ214" s="15"/>
      <c r="YK214" s="15"/>
      <c r="YL214" s="15"/>
      <c r="YM214" s="15"/>
      <c r="YN214" s="15"/>
      <c r="YO214" s="15"/>
      <c r="YP214" s="15"/>
      <c r="YQ214" s="15"/>
      <c r="YR214" s="15"/>
      <c r="YS214" s="15"/>
      <c r="YT214" s="15"/>
      <c r="YU214" s="15"/>
      <c r="YV214" s="15"/>
      <c r="YW214" s="15"/>
      <c r="YX214" s="15"/>
      <c r="YY214" s="15"/>
      <c r="YZ214" s="15"/>
      <c r="ZA214" s="15"/>
      <c r="ZB214" s="15"/>
      <c r="ZC214" s="15"/>
      <c r="ZD214" s="15"/>
      <c r="ZE214" s="15"/>
      <c r="ZF214" s="15"/>
      <c r="ZG214" s="15"/>
      <c r="ZH214" s="15"/>
      <c r="ZI214" s="15"/>
      <c r="ZJ214" s="15"/>
      <c r="ZK214" s="15"/>
      <c r="ZL214" s="15"/>
      <c r="ZM214" s="15"/>
      <c r="ZN214" s="15"/>
      <c r="ZO214" s="15"/>
      <c r="ZP214" s="15"/>
      <c r="ZQ214" s="15"/>
      <c r="ZR214" s="15"/>
      <c r="ZS214" s="15"/>
      <c r="ZT214" s="15"/>
      <c r="ZU214" s="15"/>
      <c r="ZV214" s="15"/>
      <c r="ZW214" s="15"/>
      <c r="ZX214" s="15"/>
      <c r="ZY214" s="15"/>
      <c r="ZZ214" s="15"/>
      <c r="AAA214" s="15"/>
      <c r="AAB214" s="15"/>
      <c r="AAC214" s="15"/>
      <c r="AAD214" s="15"/>
      <c r="AAE214" s="15"/>
      <c r="AAF214" s="15"/>
      <c r="AAG214" s="15"/>
      <c r="AAH214" s="15"/>
      <c r="AAI214" s="15"/>
      <c r="AAJ214" s="15"/>
      <c r="AAK214" s="15"/>
      <c r="AAL214" s="15"/>
      <c r="AAM214" s="15"/>
      <c r="AAN214" s="15"/>
      <c r="AAO214" s="15"/>
      <c r="AAP214" s="15"/>
      <c r="AAQ214" s="15"/>
      <c r="AAR214" s="15"/>
      <c r="AAS214" s="15"/>
      <c r="AAT214" s="15"/>
      <c r="AAU214" s="15"/>
      <c r="AAV214" s="15"/>
      <c r="AAW214" s="15"/>
      <c r="AAX214" s="15"/>
      <c r="AAY214" s="15"/>
      <c r="AAZ214" s="15"/>
      <c r="ABA214" s="15"/>
      <c r="ABB214" s="15"/>
      <c r="ABC214" s="15"/>
      <c r="ABD214" s="15"/>
      <c r="ABE214" s="15"/>
      <c r="ABF214" s="15"/>
      <c r="ABG214" s="15"/>
      <c r="ABH214" s="15"/>
      <c r="ABI214" s="15"/>
      <c r="ABJ214" s="15"/>
      <c r="ABK214" s="15"/>
      <c r="ABL214" s="15"/>
      <c r="ABM214" s="15"/>
      <c r="ABN214" s="15"/>
      <c r="ABO214" s="15"/>
      <c r="ABP214" s="15"/>
      <c r="ABQ214" s="15"/>
      <c r="ABR214" s="15"/>
      <c r="ABS214" s="15"/>
      <c r="ABT214" s="15"/>
      <c r="ABU214" s="15"/>
      <c r="ABV214" s="15"/>
      <c r="ABW214" s="15"/>
      <c r="ABX214" s="15"/>
      <c r="ABY214" s="15"/>
      <c r="ABZ214" s="15"/>
      <c r="ACA214" s="15"/>
      <c r="ACB214" s="15"/>
      <c r="ACC214" s="15"/>
      <c r="ACD214" s="15"/>
      <c r="ACE214" s="15"/>
      <c r="ACF214" s="15"/>
      <c r="ACG214" s="15"/>
      <c r="ACH214" s="15"/>
      <c r="ACI214" s="15"/>
      <c r="ACJ214" s="15"/>
      <c r="ACK214" s="15"/>
      <c r="ACL214" s="15"/>
      <c r="ACM214" s="15"/>
      <c r="ACN214" s="15"/>
      <c r="ACO214" s="15"/>
      <c r="ACP214" s="15"/>
      <c r="ACQ214" s="15"/>
      <c r="ACR214" s="15"/>
      <c r="ACS214" s="15"/>
      <c r="ACT214" s="15"/>
      <c r="ACU214" s="15"/>
      <c r="ACV214" s="15"/>
      <c r="ACW214" s="15"/>
      <c r="ACX214" s="15"/>
      <c r="ACY214" s="15"/>
      <c r="ACZ214" s="15"/>
      <c r="ADA214" s="15"/>
      <c r="ADB214" s="15"/>
      <c r="ADC214" s="15"/>
      <c r="ADD214" s="15"/>
      <c r="ADE214" s="15"/>
      <c r="ADF214" s="15"/>
      <c r="ADG214" s="15"/>
      <c r="ADH214" s="15"/>
      <c r="ADI214" s="15"/>
      <c r="ADJ214" s="15"/>
      <c r="ADK214" s="15"/>
      <c r="ADL214" s="15"/>
      <c r="ADM214" s="15"/>
      <c r="ADN214" s="15"/>
      <c r="ADO214" s="15"/>
      <c r="ADP214" s="15"/>
      <c r="ADQ214" s="15"/>
      <c r="ADR214" s="15"/>
      <c r="ADS214" s="15"/>
      <c r="ADT214" s="15"/>
      <c r="ADU214" s="15"/>
      <c r="ADV214" s="15"/>
      <c r="ADW214" s="15"/>
      <c r="ADX214" s="15"/>
      <c r="ADY214" s="15"/>
      <c r="ADZ214" s="15"/>
      <c r="AEA214" s="15"/>
      <c r="AEB214" s="15"/>
      <c r="AEC214" s="15"/>
      <c r="AED214" s="15"/>
      <c r="AEE214" s="15"/>
      <c r="AEF214" s="15"/>
      <c r="AEG214" s="15"/>
      <c r="AEH214" s="15"/>
      <c r="AEI214" s="15"/>
      <c r="AEJ214" s="15"/>
      <c r="AEK214" s="15"/>
      <c r="AEL214" s="15"/>
      <c r="AEM214" s="15"/>
      <c r="AEN214" s="15"/>
      <c r="AEO214" s="15"/>
      <c r="AEP214" s="15"/>
      <c r="AEQ214" s="15"/>
      <c r="AER214" s="15"/>
      <c r="AES214" s="15"/>
      <c r="AET214" s="15"/>
      <c r="AEU214" s="15"/>
      <c r="AEV214" s="15"/>
      <c r="AEW214" s="15"/>
      <c r="AEX214" s="15"/>
      <c r="AEY214" s="15"/>
      <c r="AEZ214" s="15"/>
      <c r="AFA214" s="15"/>
      <c r="AFB214" s="15"/>
      <c r="AFC214" s="15"/>
      <c r="AFD214" s="15"/>
      <c r="AFE214" s="15"/>
      <c r="AFF214" s="15"/>
      <c r="AFG214" s="15"/>
      <c r="AFH214" s="15"/>
      <c r="AFI214" s="15"/>
      <c r="AFJ214" s="15"/>
      <c r="AFK214" s="15"/>
      <c r="AFL214" s="15"/>
      <c r="AFM214" s="15"/>
      <c r="AFN214" s="15"/>
      <c r="AFO214" s="15"/>
      <c r="AFP214" s="15"/>
      <c r="AFQ214" s="15"/>
      <c r="AFR214" s="15"/>
      <c r="AFS214" s="15"/>
      <c r="AFT214" s="15"/>
      <c r="AFU214" s="15"/>
      <c r="AFV214" s="15"/>
      <c r="AFW214" s="15"/>
      <c r="AFX214" s="15"/>
      <c r="AFY214" s="15"/>
      <c r="AFZ214" s="15"/>
      <c r="AGA214" s="15"/>
      <c r="AGB214" s="15"/>
      <c r="AGC214" s="15"/>
      <c r="AGD214" s="15"/>
      <c r="AGE214" s="15"/>
      <c r="AGF214" s="15"/>
      <c r="AGG214" s="15"/>
      <c r="AGH214" s="15"/>
      <c r="AGI214" s="15"/>
      <c r="AGJ214" s="15"/>
      <c r="AGK214" s="15"/>
      <c r="AGL214" s="15"/>
      <c r="AGM214" s="15"/>
      <c r="AGN214" s="15"/>
      <c r="AGO214" s="15"/>
      <c r="AGP214" s="15"/>
      <c r="AGQ214" s="15"/>
      <c r="AGR214" s="15"/>
      <c r="AGS214" s="15"/>
      <c r="AGT214" s="15"/>
      <c r="AGU214" s="15"/>
      <c r="AGV214" s="15"/>
      <c r="AGW214" s="15"/>
      <c r="AGX214" s="15"/>
      <c r="AGY214" s="15"/>
      <c r="AGZ214" s="15"/>
      <c r="AHA214" s="15"/>
      <c r="AHB214" s="15"/>
      <c r="AHC214" s="15"/>
      <c r="AHD214" s="15"/>
      <c r="AHE214" s="15"/>
      <c r="AHF214" s="15"/>
      <c r="AHG214" s="15"/>
      <c r="AHH214" s="15"/>
      <c r="AHI214" s="15"/>
      <c r="AHJ214" s="15"/>
      <c r="AHK214" s="15"/>
      <c r="AHL214" s="15"/>
      <c r="AHM214" s="15"/>
      <c r="AHN214" s="15"/>
      <c r="AHO214" s="15"/>
      <c r="AHP214" s="15"/>
      <c r="AHQ214" s="15"/>
      <c r="AHR214" s="15"/>
      <c r="AHS214" s="15"/>
      <c r="AHT214" s="15"/>
      <c r="AHU214" s="15"/>
      <c r="AHV214" s="15"/>
      <c r="AHW214" s="15"/>
      <c r="AHX214" s="15"/>
      <c r="AHY214" s="15"/>
      <c r="AHZ214" s="15"/>
      <c r="AIA214" s="15"/>
      <c r="AIB214" s="15"/>
      <c r="AIC214" s="15"/>
      <c r="AID214" s="15"/>
      <c r="AIE214" s="15"/>
      <c r="AIF214" s="15"/>
      <c r="AIG214" s="15"/>
      <c r="AIH214" s="15"/>
      <c r="AII214" s="15"/>
      <c r="AIJ214" s="15"/>
      <c r="AIK214" s="15"/>
      <c r="AIL214" s="15"/>
      <c r="AIM214" s="15"/>
      <c r="AIN214" s="15"/>
      <c r="AIO214" s="15"/>
      <c r="AIP214" s="15"/>
      <c r="AIQ214" s="15"/>
      <c r="AIR214" s="15"/>
      <c r="AIS214" s="15"/>
      <c r="AIT214" s="15"/>
      <c r="AIU214" s="15"/>
      <c r="AIV214" s="15"/>
      <c r="AIW214" s="15"/>
      <c r="AIX214" s="15"/>
      <c r="AIY214" s="15"/>
      <c r="AIZ214" s="15"/>
      <c r="AJA214" s="15"/>
      <c r="AJB214" s="15"/>
      <c r="AJC214" s="15"/>
      <c r="AJD214" s="15"/>
      <c r="AJE214" s="15"/>
      <c r="AJF214" s="15"/>
      <c r="AJG214" s="15"/>
      <c r="AJH214" s="15"/>
      <c r="AJI214" s="15"/>
      <c r="AJJ214" s="15"/>
      <c r="AJK214" s="15"/>
      <c r="AJL214" s="15"/>
      <c r="AJM214" s="15"/>
      <c r="AJN214" s="15"/>
      <c r="AJO214" s="15"/>
      <c r="AJP214" s="15"/>
      <c r="AJQ214" s="15"/>
      <c r="AJR214" s="15"/>
      <c r="AJS214" s="15"/>
      <c r="AJT214" s="15"/>
      <c r="AJU214" s="15"/>
      <c r="AJV214" s="15"/>
      <c r="AJW214" s="15"/>
      <c r="AJX214" s="15"/>
      <c r="AJY214" s="15"/>
      <c r="AJZ214" s="15"/>
      <c r="AKA214" s="15"/>
      <c r="AKB214" s="15"/>
      <c r="AKC214" s="15"/>
      <c r="AKD214" s="15"/>
      <c r="AKE214" s="15"/>
      <c r="AKF214" s="15"/>
      <c r="AKG214" s="15"/>
      <c r="AKH214" s="15"/>
      <c r="AKI214" s="15"/>
      <c r="AKJ214" s="15"/>
      <c r="AKK214" s="15"/>
      <c r="AKL214" s="15"/>
      <c r="AKM214" s="15"/>
      <c r="AKN214" s="15"/>
      <c r="AKO214" s="15"/>
      <c r="AKP214" s="15"/>
      <c r="AKQ214" s="15"/>
      <c r="AKR214" s="15"/>
      <c r="AKS214" s="15"/>
      <c r="AKT214" s="15"/>
      <c r="AKU214" s="15"/>
      <c r="AKV214" s="15"/>
      <c r="AKW214" s="15"/>
      <c r="AKX214" s="15"/>
      <c r="AKY214" s="15"/>
      <c r="AKZ214" s="15"/>
      <c r="ALA214" s="15"/>
      <c r="ALB214" s="15"/>
      <c r="ALC214" s="15"/>
      <c r="ALD214" s="15"/>
      <c r="ALE214" s="15"/>
      <c r="ALF214" s="15"/>
      <c r="ALG214" s="15"/>
      <c r="ALH214" s="15"/>
      <c r="ALI214" s="15"/>
      <c r="ALJ214" s="15"/>
      <c r="ALK214" s="15"/>
      <c r="ALL214" s="15"/>
      <c r="ALM214" s="15"/>
      <c r="ALN214" s="15"/>
      <c r="ALO214" s="15"/>
      <c r="ALP214" s="15"/>
      <c r="ALQ214" s="15"/>
      <c r="ALR214" s="15"/>
      <c r="ALS214" s="15"/>
      <c r="ALT214" s="15"/>
      <c r="ALU214" s="15"/>
      <c r="ALV214" s="15"/>
      <c r="ALW214" s="15"/>
      <c r="ALX214" s="15"/>
      <c r="ALY214" s="15"/>
      <c r="ALZ214" s="15"/>
      <c r="AMA214" s="15"/>
      <c r="AMB214" s="15"/>
      <c r="AMC214" s="15"/>
      <c r="AMD214" s="15"/>
      <c r="AME214" s="15"/>
      <c r="AMF214" s="15"/>
      <c r="AMG214" s="15"/>
      <c r="AMH214" s="15"/>
      <c r="AMI214" s="15"/>
      <c r="AMJ214" s="15"/>
      <c r="AMK214" s="15"/>
      <c r="AML214" s="15"/>
      <c r="AMM214" s="15"/>
      <c r="AMN214" s="15"/>
      <c r="AMO214" s="15"/>
      <c r="AMP214" s="15"/>
      <c r="AMQ214" s="15"/>
      <c r="AMR214" s="15"/>
      <c r="AMS214" s="15"/>
      <c r="AMT214" s="15"/>
      <c r="AMU214" s="15"/>
      <c r="AMV214" s="15"/>
      <c r="AMW214" s="15"/>
      <c r="AMX214" s="15"/>
      <c r="AMY214" s="15"/>
      <c r="AMZ214" s="15"/>
      <c r="ANA214" s="15"/>
      <c r="ANB214" s="15"/>
      <c r="ANC214" s="15"/>
      <c r="AND214" s="15"/>
      <c r="ANE214" s="15"/>
      <c r="ANF214" s="15"/>
      <c r="ANG214" s="15"/>
      <c r="ANH214" s="15"/>
      <c r="ANI214" s="15"/>
      <c r="ANJ214" s="15"/>
      <c r="ANK214" s="15"/>
      <c r="ANL214" s="15"/>
      <c r="ANM214" s="15"/>
      <c r="ANN214" s="15"/>
      <c r="ANO214" s="15"/>
      <c r="ANP214" s="15"/>
      <c r="ANQ214" s="15"/>
      <c r="ANR214" s="15"/>
      <c r="ANS214" s="15"/>
      <c r="ANT214" s="15"/>
      <c r="ANU214" s="15"/>
      <c r="ANV214" s="15"/>
      <c r="ANW214" s="15"/>
      <c r="ANX214" s="15"/>
      <c r="ANY214" s="15"/>
      <c r="ANZ214" s="15"/>
      <c r="AOA214" s="15"/>
      <c r="AOB214" s="15"/>
      <c r="AOC214" s="15"/>
      <c r="AOD214" s="15"/>
      <c r="AOE214" s="15"/>
      <c r="AOF214" s="15"/>
      <c r="AOG214" s="15"/>
      <c r="AOH214" s="15"/>
      <c r="AOI214" s="15"/>
      <c r="AOJ214" s="15"/>
      <c r="AOK214" s="15"/>
      <c r="AOL214" s="15"/>
      <c r="AOM214" s="15"/>
      <c r="AON214" s="15"/>
      <c r="AOO214" s="15"/>
      <c r="AOP214" s="15"/>
      <c r="AOQ214" s="15"/>
      <c r="AOR214" s="15"/>
      <c r="AOS214" s="15"/>
      <c r="AOT214" s="15"/>
      <c r="AOU214" s="15"/>
      <c r="AOV214" s="15"/>
      <c r="AOW214" s="15"/>
      <c r="AOX214" s="15"/>
      <c r="AOY214" s="15"/>
      <c r="AOZ214" s="15"/>
      <c r="APA214" s="15"/>
      <c r="APB214" s="15"/>
      <c r="APC214" s="15"/>
      <c r="APD214" s="15"/>
      <c r="APE214" s="15"/>
      <c r="APF214" s="15"/>
      <c r="APG214" s="15"/>
      <c r="APH214" s="15"/>
      <c r="API214" s="15"/>
      <c r="APJ214" s="15"/>
      <c r="APK214" s="15"/>
      <c r="APL214" s="15"/>
      <c r="APM214" s="15"/>
      <c r="APN214" s="15"/>
      <c r="APO214" s="15"/>
      <c r="APP214" s="15"/>
      <c r="APQ214" s="15"/>
      <c r="APR214" s="15"/>
      <c r="APS214" s="15"/>
      <c r="APT214" s="15"/>
      <c r="APU214" s="15"/>
      <c r="APV214" s="15"/>
      <c r="APW214" s="15"/>
      <c r="APX214" s="15"/>
      <c r="APY214" s="15"/>
      <c r="APZ214" s="15"/>
      <c r="AQA214" s="15"/>
      <c r="AQB214" s="15"/>
      <c r="AQC214" s="15"/>
      <c r="AQD214" s="15"/>
      <c r="AQE214" s="15"/>
      <c r="AQF214" s="15"/>
      <c r="AQG214" s="15"/>
      <c r="AQH214" s="15"/>
      <c r="AQI214" s="15"/>
      <c r="AQJ214" s="15"/>
      <c r="AQK214" s="15"/>
      <c r="AQL214" s="15"/>
      <c r="AQM214" s="15"/>
      <c r="AQN214" s="15"/>
      <c r="AQO214" s="15"/>
      <c r="AQP214" s="15"/>
      <c r="AQQ214" s="15"/>
      <c r="AQR214" s="15"/>
      <c r="AQS214" s="15"/>
      <c r="AQT214" s="15"/>
      <c r="AQU214" s="15"/>
      <c r="AQV214" s="15"/>
      <c r="AQW214" s="15"/>
      <c r="AQX214" s="15"/>
      <c r="AQY214" s="15"/>
      <c r="AQZ214" s="15"/>
      <c r="ARA214" s="15"/>
      <c r="ARB214" s="15"/>
      <c r="ARC214" s="15"/>
      <c r="ARD214" s="15"/>
      <c r="ARE214" s="15"/>
      <c r="ARF214" s="15"/>
      <c r="ARG214" s="15"/>
      <c r="ARH214" s="15"/>
      <c r="ARI214" s="15"/>
      <c r="ARJ214" s="15"/>
      <c r="ARK214" s="15"/>
      <c r="ARL214" s="15"/>
      <c r="ARM214" s="15"/>
      <c r="ARN214" s="15"/>
      <c r="ARO214" s="15"/>
      <c r="ARP214" s="15"/>
      <c r="ARQ214" s="15"/>
      <c r="ARR214" s="15"/>
      <c r="ARS214" s="15"/>
      <c r="ART214" s="15"/>
      <c r="ARU214" s="15"/>
      <c r="ARV214" s="15"/>
      <c r="ARW214" s="15"/>
      <c r="ARX214" s="15"/>
      <c r="ARY214" s="15"/>
      <c r="ARZ214" s="15"/>
      <c r="ASA214" s="15"/>
      <c r="ASB214" s="15"/>
      <c r="ASC214" s="15"/>
      <c r="ASD214" s="15"/>
      <c r="ASE214" s="15"/>
      <c r="ASF214" s="15"/>
      <c r="ASG214" s="15"/>
      <c r="ASH214" s="15"/>
      <c r="ASI214" s="15"/>
      <c r="ASJ214" s="15"/>
      <c r="ASK214" s="15"/>
      <c r="ASL214" s="15"/>
      <c r="ASM214" s="15"/>
      <c r="ASN214" s="15"/>
      <c r="ASO214" s="15"/>
      <c r="ASP214" s="15"/>
      <c r="ASQ214" s="15"/>
      <c r="ASR214" s="15"/>
      <c r="ASS214" s="15"/>
      <c r="AST214" s="15"/>
      <c r="ASU214" s="15"/>
      <c r="ASV214" s="15"/>
      <c r="ASW214" s="15"/>
      <c r="ASX214" s="15"/>
      <c r="ASY214" s="15"/>
      <c r="ASZ214" s="15"/>
      <c r="ATA214" s="15"/>
      <c r="ATB214" s="15"/>
      <c r="ATC214" s="15"/>
      <c r="ATD214" s="15"/>
      <c r="ATE214" s="15"/>
      <c r="ATF214" s="15"/>
      <c r="ATG214" s="15"/>
      <c r="ATH214" s="15"/>
      <c r="ATI214" s="15"/>
      <c r="ATJ214" s="15"/>
      <c r="ATK214" s="15"/>
      <c r="ATL214" s="15"/>
      <c r="ATM214" s="15"/>
      <c r="ATN214" s="15"/>
      <c r="ATO214" s="15"/>
      <c r="ATP214" s="15"/>
      <c r="ATQ214" s="15"/>
      <c r="ATR214" s="15"/>
      <c r="ATS214" s="15"/>
      <c r="ATT214" s="15"/>
      <c r="ATU214" s="15"/>
      <c r="ATV214" s="15"/>
      <c r="ATW214" s="15"/>
      <c r="ATX214" s="15"/>
      <c r="ATY214" s="15"/>
      <c r="ATZ214" s="15"/>
      <c r="AUA214" s="15"/>
      <c r="AUB214" s="15"/>
      <c r="AUC214" s="15"/>
      <c r="AUD214" s="15"/>
      <c r="AUE214" s="15"/>
      <c r="AUF214" s="15"/>
      <c r="AUG214" s="15"/>
      <c r="AUH214" s="15"/>
      <c r="AUI214" s="15"/>
      <c r="AUJ214" s="15"/>
      <c r="AUK214" s="15"/>
      <c r="AUL214" s="15"/>
      <c r="AUM214" s="15"/>
      <c r="AUN214" s="15"/>
      <c r="AUO214" s="15"/>
      <c r="AUP214" s="15"/>
      <c r="AUQ214" s="15"/>
      <c r="AUR214" s="15"/>
      <c r="AUS214" s="15"/>
      <c r="AUT214" s="15"/>
      <c r="AUU214" s="15"/>
      <c r="AUV214" s="15"/>
      <c r="AUW214" s="15"/>
      <c r="AUX214" s="15"/>
      <c r="AUY214" s="15"/>
      <c r="AUZ214" s="15"/>
      <c r="AVA214" s="15"/>
      <c r="AVB214" s="15"/>
      <c r="AVC214" s="15"/>
      <c r="AVD214" s="15"/>
      <c r="AVE214" s="15"/>
      <c r="AVF214" s="15"/>
      <c r="AVG214" s="15"/>
      <c r="AVH214" s="15"/>
      <c r="AVI214" s="15"/>
      <c r="AVJ214" s="15"/>
      <c r="AVK214" s="15"/>
      <c r="AVL214" s="15"/>
      <c r="AVM214" s="15"/>
      <c r="AVN214" s="15"/>
      <c r="AVO214" s="15"/>
      <c r="AVP214" s="15"/>
      <c r="AVQ214" s="15"/>
      <c r="AVR214" s="15"/>
      <c r="AVS214" s="15"/>
      <c r="AVT214" s="15"/>
      <c r="AVU214" s="15"/>
      <c r="AVV214" s="15"/>
      <c r="AVW214" s="15"/>
      <c r="AVX214" s="15"/>
      <c r="AVY214" s="15"/>
      <c r="AVZ214" s="15"/>
      <c r="AWA214" s="15"/>
      <c r="AWB214" s="15"/>
      <c r="AWC214" s="15"/>
      <c r="AWD214" s="15"/>
      <c r="AWE214" s="15"/>
      <c r="AWF214" s="15"/>
      <c r="AWG214" s="15"/>
      <c r="AWH214" s="15"/>
      <c r="AWI214" s="15"/>
      <c r="AWJ214" s="15"/>
      <c r="AWK214" s="15"/>
      <c r="AWL214" s="15"/>
      <c r="AWM214" s="15"/>
      <c r="AWN214" s="15"/>
      <c r="AWO214" s="15"/>
      <c r="AWP214" s="15"/>
      <c r="AWQ214" s="15"/>
      <c r="AWR214" s="15"/>
      <c r="AWS214" s="15"/>
      <c r="AWT214" s="15"/>
      <c r="AWU214" s="15"/>
      <c r="AWV214" s="15"/>
      <c r="AWW214" s="15"/>
      <c r="AWX214" s="15"/>
      <c r="AWY214" s="15"/>
      <c r="AWZ214" s="15"/>
      <c r="AXA214" s="15"/>
      <c r="AXB214" s="15"/>
      <c r="AXC214" s="15"/>
      <c r="AXD214" s="15"/>
      <c r="AXE214" s="15"/>
      <c r="AXF214" s="15"/>
      <c r="AXG214" s="15"/>
      <c r="AXH214" s="15"/>
      <c r="AXI214" s="15"/>
      <c r="AXJ214" s="15"/>
      <c r="AXK214" s="15"/>
      <c r="AXL214" s="15"/>
      <c r="AXM214" s="15"/>
      <c r="AXN214" s="15"/>
      <c r="AXO214" s="15"/>
      <c r="AXP214" s="15"/>
      <c r="AXQ214" s="15"/>
      <c r="AXR214" s="15"/>
      <c r="AXS214" s="15"/>
      <c r="AXT214" s="15"/>
      <c r="AXU214" s="15"/>
      <c r="AXV214" s="15"/>
      <c r="AXW214" s="15"/>
      <c r="AXX214" s="15"/>
      <c r="AXY214" s="15"/>
      <c r="AXZ214" s="15"/>
      <c r="AYA214" s="15"/>
      <c r="AYB214" s="15"/>
      <c r="AYC214" s="15"/>
      <c r="AYD214" s="15"/>
      <c r="AYE214" s="15"/>
      <c r="AYF214" s="15"/>
      <c r="AYG214" s="15"/>
      <c r="AYH214" s="15"/>
      <c r="AYI214" s="15"/>
      <c r="AYJ214" s="15"/>
      <c r="AYK214" s="15"/>
      <c r="AYL214" s="15"/>
      <c r="AYM214" s="15"/>
      <c r="AYN214" s="15"/>
      <c r="AYO214" s="15"/>
      <c r="AYP214" s="15"/>
      <c r="AYQ214" s="15"/>
      <c r="AYR214" s="15"/>
      <c r="AYS214" s="15"/>
      <c r="AYT214" s="15"/>
      <c r="AYU214" s="15"/>
      <c r="AYV214" s="15"/>
      <c r="AYW214" s="15"/>
      <c r="AYX214" s="15"/>
      <c r="AYY214" s="15"/>
      <c r="AYZ214" s="15"/>
      <c r="AZA214" s="15"/>
      <c r="AZB214" s="15"/>
      <c r="AZC214" s="15"/>
      <c r="AZD214" s="15"/>
      <c r="AZE214" s="15"/>
      <c r="AZF214" s="15"/>
      <c r="AZG214" s="15"/>
      <c r="AZH214" s="15"/>
      <c r="AZI214" s="15"/>
      <c r="AZJ214" s="15"/>
      <c r="AZK214" s="15"/>
      <c r="AZL214" s="15"/>
      <c r="AZM214" s="15"/>
      <c r="AZN214" s="15"/>
      <c r="AZO214" s="15"/>
      <c r="AZP214" s="15"/>
      <c r="AZQ214" s="15"/>
      <c r="AZR214" s="15"/>
      <c r="AZS214" s="15"/>
      <c r="AZT214" s="15"/>
      <c r="AZU214" s="15"/>
      <c r="AZV214" s="15"/>
      <c r="AZW214" s="15"/>
      <c r="AZX214" s="15"/>
      <c r="AZY214" s="15"/>
      <c r="AZZ214" s="15"/>
      <c r="BAA214" s="15"/>
      <c r="BAB214" s="15"/>
      <c r="BAC214" s="15"/>
      <c r="BAD214" s="15"/>
      <c r="BAE214" s="15"/>
      <c r="BAF214" s="15"/>
      <c r="BAG214" s="15"/>
      <c r="BAH214" s="15"/>
      <c r="BAI214" s="15"/>
      <c r="BAJ214" s="15"/>
      <c r="BAK214" s="15"/>
      <c r="BAL214" s="15"/>
      <c r="BAM214" s="15"/>
      <c r="BAN214" s="15"/>
      <c r="BAO214" s="15"/>
      <c r="BAP214" s="15"/>
      <c r="BAQ214" s="15"/>
      <c r="BAR214" s="15"/>
      <c r="BAS214" s="15"/>
      <c r="BAT214" s="15"/>
      <c r="BAU214" s="15"/>
      <c r="BAV214" s="15"/>
      <c r="BAW214" s="15"/>
      <c r="BAX214" s="15"/>
      <c r="BAY214" s="15"/>
      <c r="BAZ214" s="15"/>
      <c r="BBA214" s="15"/>
      <c r="BBB214" s="15"/>
      <c r="BBC214" s="15"/>
      <c r="BBD214" s="15"/>
      <c r="BBE214" s="15"/>
      <c r="BBF214" s="15"/>
      <c r="BBG214" s="15"/>
      <c r="BBH214" s="15"/>
      <c r="BBI214" s="15"/>
      <c r="BBJ214" s="15"/>
      <c r="BBK214" s="15"/>
      <c r="BBL214" s="15"/>
      <c r="BBM214" s="15"/>
      <c r="BBN214" s="15"/>
      <c r="BBO214" s="15"/>
      <c r="BBP214" s="15"/>
      <c r="BBQ214" s="15"/>
      <c r="BBR214" s="15"/>
      <c r="BBS214" s="15"/>
      <c r="BBT214" s="15"/>
      <c r="BBU214" s="15"/>
      <c r="BBV214" s="15"/>
      <c r="BBW214" s="15"/>
      <c r="BBX214" s="15"/>
      <c r="BBY214" s="15"/>
      <c r="BBZ214" s="15"/>
      <c r="BCA214" s="15"/>
      <c r="BCB214" s="15"/>
      <c r="BCC214" s="15"/>
      <c r="BCD214" s="15"/>
      <c r="BCE214" s="15"/>
      <c r="BCF214" s="15"/>
      <c r="BCG214" s="15"/>
      <c r="BCH214" s="15"/>
      <c r="BCI214" s="15"/>
      <c r="BCJ214" s="15"/>
      <c r="BCK214" s="15"/>
      <c r="BCL214" s="15"/>
      <c r="BCM214" s="15"/>
      <c r="BCN214" s="15"/>
      <c r="BCO214" s="15"/>
      <c r="BCP214" s="15"/>
      <c r="BCQ214" s="15"/>
      <c r="BCR214" s="15"/>
      <c r="BCS214" s="15"/>
      <c r="BCT214" s="15"/>
      <c r="BCU214" s="15"/>
      <c r="BCV214" s="15"/>
      <c r="BCW214" s="15"/>
      <c r="BCX214" s="15"/>
      <c r="BCY214" s="15"/>
      <c r="BCZ214" s="15"/>
      <c r="BDA214" s="15"/>
      <c r="BDB214" s="15"/>
      <c r="BDC214" s="15"/>
      <c r="BDD214" s="15"/>
      <c r="BDE214" s="15"/>
      <c r="BDF214" s="15"/>
      <c r="BDG214" s="15"/>
      <c r="BDH214" s="15"/>
      <c r="BDI214" s="15"/>
      <c r="BDJ214" s="15"/>
      <c r="BDK214" s="15"/>
      <c r="BDL214" s="15"/>
      <c r="BDM214" s="15"/>
      <c r="BDN214" s="15"/>
      <c r="BDO214" s="15"/>
      <c r="BDP214" s="15"/>
      <c r="BDQ214" s="15"/>
      <c r="BDR214" s="15"/>
      <c r="BDS214" s="15"/>
      <c r="BDT214" s="15"/>
      <c r="BDU214" s="15"/>
      <c r="BDV214" s="15"/>
      <c r="BDW214" s="15"/>
      <c r="BDX214" s="15"/>
      <c r="BDY214" s="15"/>
      <c r="BDZ214" s="15"/>
      <c r="BEA214" s="15"/>
      <c r="BEB214" s="15"/>
      <c r="BEC214" s="15"/>
      <c r="BED214" s="15"/>
      <c r="BEE214" s="15"/>
      <c r="BEF214" s="15"/>
      <c r="BEG214" s="15"/>
      <c r="BEH214" s="15"/>
      <c r="BEI214" s="15"/>
      <c r="BEJ214" s="15"/>
      <c r="BEK214" s="15"/>
      <c r="BEL214" s="15"/>
      <c r="BEM214" s="15"/>
      <c r="BEN214" s="15"/>
      <c r="BEO214" s="15"/>
      <c r="BEP214" s="15"/>
      <c r="BEQ214" s="15"/>
      <c r="BER214" s="15"/>
      <c r="BES214" s="15"/>
      <c r="BET214" s="15"/>
      <c r="BEU214" s="15"/>
      <c r="BEV214" s="15"/>
      <c r="BEW214" s="15"/>
      <c r="BEX214" s="15"/>
      <c r="BEY214" s="15"/>
      <c r="BEZ214" s="15"/>
      <c r="BFA214" s="15"/>
      <c r="BFB214" s="15"/>
      <c r="BFC214" s="15"/>
      <c r="BFD214" s="15"/>
      <c r="BFE214" s="15"/>
      <c r="BFF214" s="15"/>
      <c r="BFG214" s="15"/>
      <c r="BFH214" s="15"/>
      <c r="BFI214" s="15"/>
      <c r="BFJ214" s="15"/>
      <c r="BFK214" s="15"/>
      <c r="BFL214" s="15"/>
      <c r="BFM214" s="15"/>
      <c r="BFN214" s="15"/>
      <c r="BFO214" s="15"/>
      <c r="BFP214" s="15"/>
      <c r="BFQ214" s="15"/>
      <c r="BFR214" s="15"/>
      <c r="BFS214" s="15"/>
      <c r="BFT214" s="15"/>
      <c r="BFU214" s="15"/>
      <c r="BFV214" s="15"/>
      <c r="BFW214" s="15"/>
      <c r="BFX214" s="15"/>
      <c r="BFY214" s="15"/>
      <c r="BFZ214" s="15"/>
      <c r="BGA214" s="15"/>
      <c r="BGB214" s="15"/>
      <c r="BGC214" s="15"/>
      <c r="BGD214" s="15"/>
      <c r="BGE214" s="15"/>
      <c r="BGF214" s="15"/>
      <c r="BGG214" s="15"/>
      <c r="BGH214" s="15"/>
      <c r="BGI214" s="15"/>
      <c r="BGJ214" s="15"/>
      <c r="BGK214" s="15"/>
      <c r="BGL214" s="15"/>
      <c r="BGM214" s="15"/>
      <c r="BGN214" s="15"/>
      <c r="BGO214" s="15"/>
      <c r="BGP214" s="15"/>
      <c r="BGQ214" s="15"/>
      <c r="BGR214" s="15"/>
      <c r="BGS214" s="15"/>
      <c r="BGT214" s="15"/>
      <c r="BGU214" s="15"/>
      <c r="BGV214" s="15"/>
      <c r="BGW214" s="15"/>
      <c r="BGX214" s="15"/>
      <c r="BGY214" s="15"/>
      <c r="BGZ214" s="15"/>
      <c r="BHA214" s="15"/>
      <c r="BHB214" s="15"/>
      <c r="BHC214" s="15"/>
      <c r="BHD214" s="15"/>
      <c r="BHE214" s="15"/>
      <c r="BHF214" s="15"/>
      <c r="BHG214" s="15"/>
      <c r="BHH214" s="15"/>
      <c r="BHI214" s="15"/>
      <c r="BHJ214" s="15"/>
      <c r="BHK214" s="15"/>
      <c r="BHL214" s="15"/>
      <c r="BHM214" s="15"/>
      <c r="BHN214" s="15"/>
      <c r="BHO214" s="15"/>
      <c r="BHP214" s="15"/>
      <c r="BHQ214" s="15"/>
      <c r="BHR214" s="15"/>
      <c r="BHS214" s="15"/>
      <c r="BHT214" s="15"/>
      <c r="BHU214" s="15"/>
      <c r="BHV214" s="15"/>
      <c r="BHW214" s="15"/>
      <c r="BHX214" s="15"/>
      <c r="BHY214" s="15"/>
      <c r="BHZ214" s="15"/>
      <c r="BIA214" s="15"/>
      <c r="BIB214" s="15"/>
      <c r="BIC214" s="15"/>
      <c r="BID214" s="15"/>
      <c r="BIE214" s="15"/>
      <c r="BIF214" s="15"/>
      <c r="BIG214" s="15"/>
      <c r="BIH214" s="15"/>
      <c r="BII214" s="15"/>
      <c r="BIJ214" s="15"/>
      <c r="BIK214" s="15"/>
      <c r="BIL214" s="15"/>
      <c r="BIM214" s="15"/>
      <c r="BIN214" s="15"/>
      <c r="BIO214" s="15"/>
      <c r="BIP214" s="15"/>
      <c r="BIQ214" s="15"/>
      <c r="BIR214" s="15"/>
      <c r="BIS214" s="15"/>
      <c r="BIT214" s="15"/>
      <c r="BIU214" s="15"/>
      <c r="BIV214" s="15"/>
      <c r="BIW214" s="15"/>
      <c r="BIX214" s="15"/>
      <c r="BIY214" s="15"/>
      <c r="BIZ214" s="15"/>
      <c r="BJA214" s="15"/>
      <c r="BJB214" s="15"/>
      <c r="BJC214" s="15"/>
      <c r="BJD214" s="15"/>
      <c r="BJE214" s="15"/>
      <c r="BJF214" s="15"/>
      <c r="BJG214" s="15"/>
      <c r="BJH214" s="15"/>
      <c r="BJI214" s="15"/>
      <c r="BJJ214" s="15"/>
      <c r="BJK214" s="15"/>
      <c r="BJL214" s="15"/>
      <c r="BJM214" s="15"/>
      <c r="BJN214" s="15"/>
      <c r="BJO214" s="15"/>
      <c r="BJP214" s="15"/>
      <c r="BJQ214" s="15"/>
      <c r="BJR214" s="15"/>
      <c r="BJS214" s="15"/>
      <c r="BJT214" s="15"/>
      <c r="BJU214" s="15"/>
      <c r="BJV214" s="15"/>
      <c r="BJW214" s="15"/>
      <c r="BJX214" s="15"/>
      <c r="BJY214" s="15"/>
      <c r="BJZ214" s="15"/>
      <c r="BKA214" s="15"/>
      <c r="BKB214" s="15"/>
      <c r="BKC214" s="15"/>
      <c r="BKD214" s="15"/>
      <c r="BKE214" s="15"/>
      <c r="BKF214" s="15"/>
      <c r="BKG214" s="15"/>
      <c r="BKH214" s="15"/>
      <c r="BKI214" s="15"/>
      <c r="BKJ214" s="15"/>
      <c r="BKK214" s="15"/>
      <c r="BKL214" s="15"/>
      <c r="BKM214" s="15"/>
      <c r="BKN214" s="15"/>
      <c r="BKO214" s="15"/>
      <c r="BKP214" s="15"/>
      <c r="BKQ214" s="15"/>
      <c r="BKR214" s="15"/>
      <c r="BKS214" s="15"/>
      <c r="BKT214" s="15"/>
      <c r="BKU214" s="15"/>
      <c r="BKV214" s="15"/>
      <c r="BKW214" s="15"/>
      <c r="BKX214" s="15"/>
      <c r="BKY214" s="15"/>
      <c r="BKZ214" s="15"/>
      <c r="BLA214" s="15"/>
      <c r="BLB214" s="15"/>
      <c r="BLC214" s="15"/>
      <c r="BLD214" s="15"/>
      <c r="BLE214" s="15"/>
      <c r="BLF214" s="15"/>
      <c r="BLG214" s="15"/>
      <c r="BLH214" s="15"/>
      <c r="BLI214" s="15"/>
      <c r="BLJ214" s="15"/>
      <c r="BLK214" s="15"/>
      <c r="BLL214" s="15"/>
      <c r="BLM214" s="15"/>
      <c r="BLN214" s="15"/>
      <c r="BLO214" s="15"/>
      <c r="BLP214" s="15"/>
      <c r="BLQ214" s="15"/>
      <c r="BLR214" s="15"/>
      <c r="BLS214" s="15"/>
      <c r="BLT214" s="15"/>
      <c r="BLU214" s="15"/>
      <c r="BLV214" s="15"/>
      <c r="BLW214" s="15"/>
      <c r="BLX214" s="15"/>
      <c r="BLY214" s="15"/>
      <c r="BLZ214" s="15"/>
      <c r="BMA214" s="15"/>
      <c r="BMB214" s="15"/>
      <c r="BMC214" s="15"/>
      <c r="BMD214" s="15"/>
      <c r="BME214" s="15"/>
      <c r="BMF214" s="15"/>
      <c r="BMG214" s="15"/>
      <c r="BMH214" s="15"/>
      <c r="BMI214" s="15"/>
      <c r="BMJ214" s="15"/>
      <c r="BMK214" s="15"/>
      <c r="BML214" s="15"/>
      <c r="BMM214" s="15"/>
      <c r="BMN214" s="15"/>
      <c r="BMO214" s="15"/>
      <c r="BMP214" s="15"/>
      <c r="BMQ214" s="15"/>
      <c r="BMR214" s="15"/>
      <c r="BMS214" s="15"/>
      <c r="BMT214" s="15"/>
      <c r="BMU214" s="15"/>
      <c r="BMV214" s="15"/>
      <c r="BMW214" s="15"/>
      <c r="BMX214" s="15"/>
      <c r="BMY214" s="15"/>
      <c r="BMZ214" s="15"/>
      <c r="BNA214" s="15"/>
      <c r="BNB214" s="15"/>
      <c r="BNC214" s="15"/>
      <c r="BND214" s="15"/>
      <c r="BNE214" s="15"/>
      <c r="BNF214" s="15"/>
      <c r="BNG214" s="15"/>
      <c r="BNH214" s="15"/>
      <c r="BNI214" s="15"/>
      <c r="BNJ214" s="15"/>
      <c r="BNK214" s="15"/>
      <c r="BNL214" s="15"/>
      <c r="BNM214" s="15"/>
      <c r="BNN214" s="15"/>
      <c r="BNO214" s="15"/>
      <c r="BNP214" s="15"/>
      <c r="BNQ214" s="15"/>
      <c r="BNR214" s="15"/>
      <c r="BNS214" s="15"/>
      <c r="BNT214" s="15"/>
      <c r="BNU214" s="15"/>
      <c r="BNV214" s="15"/>
      <c r="BNW214" s="15"/>
      <c r="BNX214" s="15"/>
      <c r="BNY214" s="15"/>
      <c r="BNZ214" s="15"/>
      <c r="BOA214" s="15"/>
      <c r="BOB214" s="15"/>
      <c r="BOC214" s="15"/>
      <c r="BOD214" s="15"/>
      <c r="BOE214" s="15"/>
      <c r="BOF214" s="15"/>
      <c r="BOG214" s="15"/>
      <c r="BOH214" s="15"/>
      <c r="BOI214" s="15"/>
      <c r="BOJ214" s="15"/>
      <c r="BOK214" s="15"/>
      <c r="BOL214" s="15"/>
      <c r="BOM214" s="15"/>
      <c r="BON214" s="15"/>
      <c r="BOO214" s="15"/>
      <c r="BOP214" s="15"/>
      <c r="BOQ214" s="15"/>
      <c r="BOR214" s="15"/>
      <c r="BOS214" s="15"/>
      <c r="BOT214" s="15"/>
      <c r="BOU214" s="15"/>
      <c r="BOV214" s="15"/>
      <c r="BOW214" s="15"/>
      <c r="BOX214" s="15"/>
      <c r="BOY214" s="15"/>
      <c r="BOZ214" s="15"/>
      <c r="BPA214" s="15"/>
      <c r="BPB214" s="15"/>
      <c r="BPC214" s="15"/>
      <c r="BPD214" s="15"/>
      <c r="BPE214" s="15"/>
      <c r="BPF214" s="15"/>
      <c r="BPG214" s="15"/>
      <c r="BPH214" s="15"/>
      <c r="BPI214" s="15"/>
      <c r="BPJ214" s="15"/>
      <c r="BPK214" s="15"/>
      <c r="BPL214" s="15"/>
      <c r="BPM214" s="15"/>
      <c r="BPN214" s="15"/>
      <c r="BPO214" s="15"/>
      <c r="BPP214" s="15"/>
      <c r="BPQ214" s="15"/>
      <c r="BPR214" s="15"/>
      <c r="BPS214" s="15"/>
      <c r="BPT214" s="15"/>
      <c r="BPU214" s="15"/>
      <c r="BPV214" s="15"/>
      <c r="BPW214" s="15"/>
      <c r="BPX214" s="15"/>
      <c r="BPY214" s="15"/>
      <c r="BPZ214" s="15"/>
      <c r="BQA214" s="15"/>
      <c r="BQB214" s="15"/>
      <c r="BQC214" s="15"/>
      <c r="BQD214" s="15"/>
      <c r="BQE214" s="15"/>
      <c r="BQF214" s="15"/>
      <c r="BQG214" s="15"/>
      <c r="BQH214" s="15"/>
      <c r="BQI214" s="15"/>
      <c r="BQJ214" s="15"/>
      <c r="BQK214" s="15"/>
      <c r="BQL214" s="15"/>
      <c r="BQM214" s="15"/>
      <c r="BQN214" s="15"/>
      <c r="BQO214" s="15"/>
      <c r="BQP214" s="15"/>
      <c r="BQQ214" s="15"/>
      <c r="BQR214" s="15"/>
      <c r="BQS214" s="15"/>
      <c r="BQT214" s="15"/>
      <c r="BQU214" s="15"/>
      <c r="BQV214" s="15"/>
      <c r="BQW214" s="15"/>
      <c r="BQX214" s="15"/>
      <c r="BQY214" s="15"/>
      <c r="BQZ214" s="15"/>
      <c r="BRA214" s="15"/>
      <c r="BRB214" s="15"/>
      <c r="BRC214" s="15"/>
      <c r="BRD214" s="15"/>
      <c r="BRE214" s="15"/>
      <c r="BRF214" s="15"/>
      <c r="BRG214" s="15"/>
      <c r="BRH214" s="15"/>
      <c r="BRI214" s="15"/>
      <c r="BRJ214" s="15"/>
      <c r="BRK214" s="15"/>
      <c r="BRL214" s="15"/>
      <c r="BRM214" s="15"/>
      <c r="BRN214" s="15"/>
      <c r="BRO214" s="15"/>
      <c r="BRP214" s="15"/>
      <c r="BRQ214" s="15"/>
      <c r="BRR214" s="15"/>
      <c r="BRS214" s="15"/>
      <c r="BRT214" s="15"/>
      <c r="BRU214" s="15"/>
      <c r="BRV214" s="15"/>
      <c r="BRW214" s="15"/>
      <c r="BRX214" s="15"/>
      <c r="BRY214" s="15"/>
      <c r="BRZ214" s="15"/>
      <c r="BSA214" s="15"/>
      <c r="BSB214" s="15"/>
      <c r="BSC214" s="15"/>
      <c r="BSD214" s="15"/>
      <c r="BSE214" s="15"/>
      <c r="BSF214" s="15"/>
      <c r="BSG214" s="15"/>
      <c r="BSH214" s="15"/>
      <c r="BSI214" s="15"/>
      <c r="BSJ214" s="15"/>
      <c r="BSK214" s="15"/>
      <c r="BSL214" s="15"/>
      <c r="BSM214" s="15"/>
      <c r="BSN214" s="15"/>
      <c r="BSO214" s="15"/>
      <c r="BSP214" s="15"/>
      <c r="BSQ214" s="15"/>
      <c r="BSR214" s="15"/>
      <c r="BSS214" s="15"/>
      <c r="BST214" s="15"/>
      <c r="BSU214" s="15"/>
      <c r="BSV214" s="15"/>
      <c r="BSW214" s="15"/>
      <c r="BSX214" s="15"/>
      <c r="BSY214" s="15"/>
      <c r="BSZ214" s="15"/>
      <c r="BTA214" s="15"/>
      <c r="BTB214" s="15"/>
      <c r="BTC214" s="15"/>
      <c r="BTD214" s="15"/>
      <c r="BTE214" s="15"/>
      <c r="BTF214" s="15"/>
      <c r="BTG214" s="15"/>
      <c r="BTH214" s="15"/>
      <c r="BTI214" s="15"/>
      <c r="BTJ214" s="15"/>
      <c r="BTK214" s="15"/>
      <c r="BTL214" s="15"/>
      <c r="BTM214" s="15"/>
      <c r="BTN214" s="15"/>
      <c r="BTO214" s="15"/>
      <c r="BTP214" s="15"/>
      <c r="BTQ214" s="15"/>
      <c r="BTR214" s="15"/>
      <c r="BTS214" s="15"/>
      <c r="BTT214" s="15"/>
      <c r="BTU214" s="15"/>
      <c r="BTV214" s="15"/>
      <c r="BTW214" s="15"/>
      <c r="BTX214" s="15"/>
      <c r="BTY214" s="15"/>
      <c r="BTZ214" s="15"/>
      <c r="BUA214" s="15"/>
      <c r="BUB214" s="15"/>
      <c r="BUC214" s="15"/>
      <c r="BUD214" s="15"/>
      <c r="BUE214" s="15"/>
      <c r="BUF214" s="15"/>
      <c r="BUG214" s="15"/>
      <c r="BUH214" s="15"/>
      <c r="BUI214" s="15"/>
      <c r="BUJ214" s="15"/>
      <c r="BUK214" s="15"/>
      <c r="BUL214" s="15"/>
      <c r="BUM214" s="15"/>
      <c r="BUN214" s="15"/>
      <c r="BUO214" s="15"/>
      <c r="BUP214" s="15"/>
      <c r="BUQ214" s="15"/>
      <c r="BUR214" s="15"/>
      <c r="BUS214" s="15"/>
      <c r="BUT214" s="15"/>
      <c r="BUU214" s="15"/>
      <c r="BUV214" s="15"/>
      <c r="BUW214" s="15"/>
      <c r="BUX214" s="15"/>
      <c r="BUY214" s="15"/>
      <c r="BUZ214" s="15"/>
      <c r="BVA214" s="15"/>
      <c r="BVB214" s="15"/>
      <c r="BVC214" s="15"/>
      <c r="BVD214" s="15"/>
      <c r="BVE214" s="15"/>
      <c r="BVF214" s="15"/>
      <c r="BVG214" s="15"/>
      <c r="BVH214" s="15"/>
      <c r="BVI214" s="15"/>
      <c r="BVJ214" s="15"/>
      <c r="BVK214" s="15"/>
      <c r="BVL214" s="15"/>
      <c r="BVM214" s="15"/>
      <c r="BVN214" s="15"/>
      <c r="BVO214" s="15"/>
      <c r="BVP214" s="15"/>
      <c r="BVQ214" s="15"/>
      <c r="BVR214" s="15"/>
      <c r="BVS214" s="15"/>
      <c r="BVT214" s="15"/>
      <c r="BVU214" s="15"/>
      <c r="BVV214" s="15"/>
      <c r="BVW214" s="15"/>
      <c r="BVX214" s="15"/>
      <c r="BVY214" s="15"/>
      <c r="BVZ214" s="15"/>
      <c r="BWA214" s="15"/>
      <c r="BWB214" s="15"/>
      <c r="BWC214" s="15"/>
      <c r="BWD214" s="15"/>
      <c r="BWE214" s="15"/>
      <c r="BWF214" s="15"/>
      <c r="BWG214" s="15"/>
      <c r="BWH214" s="15"/>
      <c r="BWI214" s="15"/>
      <c r="BWJ214" s="15"/>
      <c r="BWK214" s="15"/>
      <c r="BWL214" s="15"/>
      <c r="BWM214" s="15"/>
      <c r="BWN214" s="15"/>
      <c r="BWO214" s="15"/>
      <c r="BWP214" s="15"/>
      <c r="BWQ214" s="15"/>
      <c r="BWR214" s="15"/>
      <c r="BWS214" s="15"/>
      <c r="BWT214" s="15"/>
      <c r="BWU214" s="15"/>
      <c r="BWV214" s="15"/>
      <c r="BWW214" s="15"/>
      <c r="BWX214" s="15"/>
      <c r="BWY214" s="15"/>
      <c r="BWZ214" s="15"/>
      <c r="BXA214" s="15"/>
      <c r="BXB214" s="15"/>
      <c r="BXC214" s="15"/>
      <c r="BXD214" s="15"/>
      <c r="BXE214" s="15"/>
      <c r="BXF214" s="15"/>
      <c r="BXG214" s="15"/>
      <c r="BXH214" s="15"/>
      <c r="BXI214" s="15"/>
      <c r="BXJ214" s="15"/>
      <c r="BXK214" s="15"/>
      <c r="BXL214" s="15"/>
      <c r="BXM214" s="15"/>
      <c r="BXN214" s="15"/>
      <c r="BXO214" s="15"/>
      <c r="BXP214" s="15"/>
      <c r="BXQ214" s="15"/>
      <c r="BXR214" s="15"/>
      <c r="BXS214" s="15"/>
      <c r="BXT214" s="15"/>
      <c r="BXU214" s="15"/>
      <c r="BXV214" s="15"/>
      <c r="BXW214" s="15"/>
      <c r="BXX214" s="15"/>
      <c r="BXY214" s="15"/>
      <c r="BXZ214" s="15"/>
      <c r="BYA214" s="15"/>
      <c r="BYB214" s="15"/>
      <c r="BYC214" s="15"/>
      <c r="BYD214" s="15"/>
      <c r="BYE214" s="15"/>
      <c r="BYF214" s="15"/>
      <c r="BYG214" s="15"/>
      <c r="BYH214" s="15"/>
      <c r="BYI214" s="15"/>
      <c r="BYJ214" s="15"/>
      <c r="BYK214" s="15"/>
      <c r="BYL214" s="15"/>
      <c r="BYM214" s="15"/>
      <c r="BYN214" s="15"/>
      <c r="BYO214" s="15"/>
      <c r="BYP214" s="15"/>
      <c r="BYQ214" s="15"/>
      <c r="BYR214" s="15"/>
      <c r="BYS214" s="15"/>
      <c r="BYT214" s="15"/>
      <c r="BYU214" s="15"/>
      <c r="BYV214" s="15"/>
      <c r="BYW214" s="15"/>
      <c r="BYX214" s="15"/>
      <c r="BYY214" s="15"/>
      <c r="BYZ214" s="15"/>
      <c r="BZA214" s="15"/>
      <c r="BZB214" s="15"/>
      <c r="BZC214" s="15"/>
      <c r="BZD214" s="15"/>
      <c r="BZE214" s="15"/>
      <c r="BZF214" s="15"/>
      <c r="BZG214" s="15"/>
      <c r="BZH214" s="15"/>
      <c r="BZI214" s="15"/>
      <c r="BZJ214" s="15"/>
      <c r="BZK214" s="15"/>
      <c r="BZL214" s="15"/>
      <c r="BZM214" s="15"/>
      <c r="BZN214" s="15"/>
      <c r="BZO214" s="15"/>
      <c r="BZP214" s="15"/>
      <c r="BZQ214" s="15"/>
      <c r="BZR214" s="15"/>
      <c r="BZS214" s="15"/>
      <c r="BZT214" s="15"/>
      <c r="BZU214" s="15"/>
      <c r="BZV214" s="15"/>
      <c r="BZW214" s="15"/>
      <c r="BZX214" s="15"/>
      <c r="BZY214" s="15"/>
      <c r="BZZ214" s="15"/>
      <c r="CAA214" s="15"/>
      <c r="CAB214" s="15"/>
      <c r="CAC214" s="15"/>
      <c r="CAD214" s="15"/>
      <c r="CAE214" s="15"/>
      <c r="CAF214" s="15"/>
      <c r="CAG214" s="15"/>
      <c r="CAH214" s="15"/>
      <c r="CAI214" s="15"/>
      <c r="CAJ214" s="15"/>
      <c r="CAK214" s="15"/>
      <c r="CAL214" s="15"/>
      <c r="CAM214" s="15"/>
      <c r="CAN214" s="15"/>
      <c r="CAO214" s="15"/>
      <c r="CAP214" s="15"/>
      <c r="CAQ214" s="15"/>
      <c r="CAR214" s="15"/>
      <c r="CAS214" s="15"/>
      <c r="CAT214" s="15"/>
      <c r="CAU214" s="15"/>
      <c r="CAV214" s="15"/>
      <c r="CAW214" s="15"/>
      <c r="CAX214" s="15"/>
      <c r="CAY214" s="15"/>
      <c r="CAZ214" s="15"/>
      <c r="CBA214" s="15"/>
      <c r="CBB214" s="15"/>
      <c r="CBC214" s="15"/>
      <c r="CBD214" s="15"/>
      <c r="CBE214" s="15"/>
      <c r="CBF214" s="15"/>
      <c r="CBG214" s="15"/>
      <c r="CBH214" s="15"/>
      <c r="CBI214" s="15"/>
      <c r="CBJ214" s="15"/>
      <c r="CBK214" s="15"/>
      <c r="CBL214" s="15"/>
      <c r="CBM214" s="15"/>
      <c r="CBN214" s="15"/>
      <c r="CBO214" s="15"/>
      <c r="CBP214" s="15"/>
      <c r="CBQ214" s="15"/>
      <c r="CBR214" s="15"/>
      <c r="CBS214" s="15"/>
      <c r="CBT214" s="15"/>
      <c r="CBU214" s="15"/>
      <c r="CBV214" s="15"/>
      <c r="CBW214" s="15"/>
      <c r="CBX214" s="15"/>
      <c r="CBY214" s="15"/>
      <c r="CBZ214" s="15"/>
      <c r="CCA214" s="15"/>
      <c r="CCB214" s="15"/>
      <c r="CCC214" s="15"/>
      <c r="CCD214" s="15"/>
      <c r="CCE214" s="15"/>
      <c r="CCF214" s="15"/>
      <c r="CCG214" s="15"/>
      <c r="CCH214" s="15"/>
      <c r="CCI214" s="15"/>
      <c r="CCJ214" s="15"/>
      <c r="CCK214" s="15"/>
      <c r="CCL214" s="15"/>
      <c r="CCM214" s="15"/>
      <c r="CCN214" s="15"/>
      <c r="CCO214" s="15"/>
      <c r="CCP214" s="15"/>
      <c r="CCQ214" s="15"/>
      <c r="CCR214" s="15"/>
      <c r="CCS214" s="15"/>
      <c r="CCT214" s="15"/>
      <c r="CCU214" s="15"/>
      <c r="CCV214" s="15"/>
      <c r="CCW214" s="15"/>
      <c r="CCX214" s="15"/>
      <c r="CCY214" s="15"/>
      <c r="CCZ214" s="15"/>
      <c r="CDA214" s="15"/>
      <c r="CDB214" s="15"/>
      <c r="CDC214" s="15"/>
      <c r="CDD214" s="15"/>
      <c r="CDE214" s="15"/>
      <c r="CDF214" s="15"/>
      <c r="CDG214" s="15"/>
      <c r="CDH214" s="15"/>
      <c r="CDI214" s="15"/>
      <c r="CDJ214" s="15"/>
      <c r="CDK214" s="15"/>
      <c r="CDL214" s="15"/>
      <c r="CDM214" s="15"/>
      <c r="CDN214" s="15"/>
      <c r="CDO214" s="15"/>
      <c r="CDP214" s="15"/>
      <c r="CDQ214" s="15"/>
      <c r="CDR214" s="15"/>
      <c r="CDS214" s="15"/>
      <c r="CDT214" s="15"/>
      <c r="CDU214" s="15"/>
      <c r="CDV214" s="15"/>
      <c r="CDW214" s="15"/>
      <c r="CDX214" s="15"/>
      <c r="CDY214" s="15"/>
      <c r="CDZ214" s="15"/>
      <c r="CEA214" s="15"/>
      <c r="CEB214" s="15"/>
      <c r="CEC214" s="15"/>
      <c r="CED214" s="15"/>
      <c r="CEE214" s="15"/>
      <c r="CEF214" s="15"/>
      <c r="CEG214" s="15"/>
      <c r="CEH214" s="15"/>
      <c r="CEI214" s="15"/>
      <c r="CEJ214" s="15"/>
      <c r="CEK214" s="15"/>
      <c r="CEL214" s="15"/>
      <c r="CEM214" s="15"/>
      <c r="CEN214" s="15"/>
      <c r="CEO214" s="15"/>
      <c r="CEP214" s="15"/>
      <c r="CEQ214" s="15"/>
      <c r="CER214" s="15"/>
      <c r="CES214" s="15"/>
      <c r="CET214" s="15"/>
      <c r="CEU214" s="15"/>
      <c r="CEV214" s="15"/>
      <c r="CEW214" s="15"/>
      <c r="CEX214" s="15"/>
      <c r="CEY214" s="15"/>
      <c r="CEZ214" s="15"/>
      <c r="CFA214" s="15"/>
      <c r="CFB214" s="15"/>
      <c r="CFC214" s="15"/>
      <c r="CFD214" s="15"/>
      <c r="CFE214" s="15"/>
      <c r="CFF214" s="15"/>
      <c r="CFG214" s="15"/>
      <c r="CFH214" s="15"/>
      <c r="CFI214" s="15"/>
      <c r="CFJ214" s="15"/>
      <c r="CFK214" s="15"/>
      <c r="CFL214" s="15"/>
      <c r="CFM214" s="15"/>
      <c r="CFN214" s="15"/>
      <c r="CFO214" s="15"/>
      <c r="CFP214" s="15"/>
      <c r="CFQ214" s="15"/>
      <c r="CFR214" s="15"/>
      <c r="CFS214" s="15"/>
      <c r="CFT214" s="15"/>
      <c r="CFU214" s="15"/>
      <c r="CFV214" s="15"/>
      <c r="CFW214" s="15"/>
      <c r="CFX214" s="15"/>
      <c r="CFY214" s="15"/>
      <c r="CFZ214" s="15"/>
      <c r="CGA214" s="15"/>
      <c r="CGB214" s="15"/>
      <c r="CGC214" s="15"/>
      <c r="CGD214" s="15"/>
      <c r="CGE214" s="15"/>
      <c r="CGF214" s="15"/>
      <c r="CGG214" s="15"/>
      <c r="CGH214" s="15"/>
      <c r="CGI214" s="15"/>
      <c r="CGJ214" s="15"/>
      <c r="CGK214" s="15"/>
      <c r="CGL214" s="15"/>
      <c r="CGM214" s="15"/>
      <c r="CGN214" s="15"/>
      <c r="CGO214" s="15"/>
      <c r="CGP214" s="15"/>
      <c r="CGQ214" s="15"/>
      <c r="CGR214" s="15"/>
      <c r="CGS214" s="15"/>
      <c r="CGT214" s="15"/>
      <c r="CGU214" s="15"/>
      <c r="CGV214" s="15"/>
      <c r="CGW214" s="15"/>
      <c r="CGX214" s="15"/>
      <c r="CGY214" s="15"/>
      <c r="CGZ214" s="15"/>
      <c r="CHA214" s="15"/>
      <c r="CHB214" s="15"/>
      <c r="CHC214" s="15"/>
      <c r="CHD214" s="15"/>
      <c r="CHE214" s="15"/>
      <c r="CHF214" s="15"/>
      <c r="CHG214" s="15"/>
      <c r="CHH214" s="15"/>
      <c r="CHI214" s="15"/>
      <c r="CHJ214" s="15"/>
      <c r="CHK214" s="15"/>
      <c r="CHL214" s="15"/>
      <c r="CHM214" s="15"/>
      <c r="CHN214" s="15"/>
      <c r="CHO214" s="15"/>
      <c r="CHP214" s="15"/>
      <c r="CHQ214" s="15"/>
      <c r="CHR214" s="15"/>
      <c r="CHS214" s="15"/>
      <c r="CHT214" s="15"/>
      <c r="CHU214" s="15"/>
      <c r="CHV214" s="15"/>
      <c r="CHW214" s="15"/>
      <c r="CHX214" s="15"/>
      <c r="CHY214" s="15"/>
      <c r="CHZ214" s="15"/>
      <c r="CIA214" s="15"/>
      <c r="CIB214" s="15"/>
      <c r="CIC214" s="15"/>
      <c r="CID214" s="15"/>
      <c r="CIE214" s="15"/>
      <c r="CIF214" s="15"/>
      <c r="CIG214" s="15"/>
      <c r="CIH214" s="15"/>
      <c r="CII214" s="15"/>
      <c r="CIJ214" s="15"/>
      <c r="CIK214" s="15"/>
      <c r="CIL214" s="15"/>
      <c r="CIM214" s="15"/>
      <c r="CIN214" s="15"/>
      <c r="CIO214" s="15"/>
      <c r="CIP214" s="15"/>
      <c r="CIQ214" s="15"/>
      <c r="CIR214" s="15"/>
      <c r="CIS214" s="15"/>
      <c r="CIT214" s="15"/>
      <c r="CIU214" s="15"/>
      <c r="CIV214" s="15"/>
      <c r="CIW214" s="15"/>
      <c r="CIX214" s="15"/>
      <c r="CIY214" s="15"/>
      <c r="CIZ214" s="15"/>
      <c r="CJA214" s="15"/>
      <c r="CJB214" s="15"/>
      <c r="CJC214" s="15"/>
      <c r="CJD214" s="15"/>
      <c r="CJE214" s="15"/>
      <c r="CJF214" s="15"/>
      <c r="CJG214" s="15"/>
      <c r="CJH214" s="15"/>
      <c r="CJI214" s="15"/>
      <c r="CJJ214" s="15"/>
      <c r="CJK214" s="15"/>
      <c r="CJL214" s="15"/>
      <c r="CJM214" s="15"/>
      <c r="CJN214" s="15"/>
      <c r="CJO214" s="15"/>
      <c r="CJP214" s="15"/>
      <c r="CJQ214" s="15"/>
      <c r="CJR214" s="15"/>
      <c r="CJS214" s="15"/>
      <c r="CJT214" s="15"/>
      <c r="CJU214" s="15"/>
      <c r="CJV214" s="15"/>
      <c r="CJW214" s="15"/>
      <c r="CJX214" s="15"/>
      <c r="CJY214" s="15"/>
      <c r="CJZ214" s="15"/>
      <c r="CKA214" s="15"/>
      <c r="CKB214" s="15"/>
      <c r="CKC214" s="15"/>
      <c r="CKD214" s="15"/>
      <c r="CKE214" s="15"/>
      <c r="CKF214" s="15"/>
      <c r="CKG214" s="15"/>
      <c r="CKH214" s="15"/>
      <c r="CKI214" s="15"/>
      <c r="CKJ214" s="15"/>
      <c r="CKK214" s="15"/>
      <c r="CKL214" s="15"/>
      <c r="CKM214" s="15"/>
      <c r="CKN214" s="15"/>
      <c r="CKO214" s="15"/>
      <c r="CKP214" s="15"/>
      <c r="CKQ214" s="15"/>
      <c r="CKR214" s="15"/>
      <c r="CKS214" s="15"/>
      <c r="CKT214" s="15"/>
      <c r="CKU214" s="15"/>
      <c r="CKV214" s="15"/>
      <c r="CKW214" s="15"/>
      <c r="CKX214" s="15"/>
      <c r="CKY214" s="15"/>
      <c r="CKZ214" s="15"/>
      <c r="CLA214" s="15"/>
      <c r="CLB214" s="15"/>
      <c r="CLC214" s="15"/>
      <c r="CLD214" s="15"/>
      <c r="CLE214" s="15"/>
      <c r="CLF214" s="15"/>
      <c r="CLG214" s="15"/>
      <c r="CLH214" s="15"/>
      <c r="CLI214" s="15"/>
      <c r="CLJ214" s="15"/>
      <c r="CLK214" s="15"/>
      <c r="CLL214" s="15"/>
      <c r="CLM214" s="15"/>
      <c r="CLN214" s="15"/>
      <c r="CLO214" s="15"/>
      <c r="CLP214" s="15"/>
      <c r="CLQ214" s="15"/>
      <c r="CLR214" s="15"/>
      <c r="CLS214" s="15"/>
      <c r="CLT214" s="15"/>
      <c r="CLU214" s="15"/>
      <c r="CLV214" s="15"/>
      <c r="CLW214" s="15"/>
      <c r="CLX214" s="15"/>
      <c r="CLY214" s="15"/>
      <c r="CLZ214" s="15"/>
      <c r="CMA214" s="15"/>
      <c r="CMB214" s="15"/>
      <c r="CMC214" s="15"/>
      <c r="CMD214" s="15"/>
      <c r="CME214" s="15"/>
      <c r="CMF214" s="15"/>
      <c r="CMG214" s="15"/>
      <c r="CMH214" s="15"/>
      <c r="CMI214" s="15"/>
      <c r="CMJ214" s="15"/>
      <c r="CMK214" s="15"/>
      <c r="CML214" s="15"/>
      <c r="CMM214" s="15"/>
      <c r="CMN214" s="15"/>
      <c r="CMO214" s="15"/>
      <c r="CMP214" s="15"/>
      <c r="CMQ214" s="15"/>
      <c r="CMR214" s="15"/>
      <c r="CMS214" s="15"/>
      <c r="CMT214" s="15"/>
      <c r="CMU214" s="15"/>
      <c r="CMV214" s="15"/>
      <c r="CMW214" s="15"/>
      <c r="CMX214" s="15"/>
      <c r="CMY214" s="15"/>
      <c r="CMZ214" s="15"/>
      <c r="CNA214" s="15"/>
      <c r="CNB214" s="15"/>
      <c r="CNC214" s="15"/>
      <c r="CND214" s="15"/>
      <c r="CNE214" s="15"/>
      <c r="CNF214" s="15"/>
      <c r="CNG214" s="15"/>
      <c r="CNH214" s="15"/>
      <c r="CNI214" s="15"/>
      <c r="CNJ214" s="15"/>
      <c r="CNK214" s="15"/>
      <c r="CNL214" s="15"/>
      <c r="CNM214" s="15"/>
      <c r="CNN214" s="15"/>
      <c r="CNO214" s="15"/>
      <c r="CNP214" s="15"/>
      <c r="CNQ214" s="15"/>
      <c r="CNR214" s="15"/>
      <c r="CNS214" s="15"/>
      <c r="CNT214" s="15"/>
      <c r="CNU214" s="15"/>
      <c r="CNV214" s="15"/>
      <c r="CNW214" s="15"/>
      <c r="CNX214" s="15"/>
      <c r="CNY214" s="15"/>
      <c r="CNZ214" s="15"/>
      <c r="COA214" s="15"/>
      <c r="COB214" s="15"/>
      <c r="COC214" s="15"/>
      <c r="COD214" s="15"/>
      <c r="COE214" s="15"/>
      <c r="COF214" s="15"/>
      <c r="COG214" s="15"/>
      <c r="COH214" s="15"/>
      <c r="COI214" s="15"/>
      <c r="COJ214" s="15"/>
      <c r="COK214" s="15"/>
      <c r="COL214" s="15"/>
      <c r="COM214" s="15"/>
      <c r="CON214" s="15"/>
      <c r="COO214" s="15"/>
      <c r="COP214" s="15"/>
      <c r="COQ214" s="15"/>
      <c r="COR214" s="15"/>
      <c r="COS214" s="15"/>
      <c r="COT214" s="15"/>
      <c r="COU214" s="15"/>
      <c r="COV214" s="15"/>
      <c r="COW214" s="15"/>
      <c r="COX214" s="15"/>
      <c r="COY214" s="15"/>
      <c r="COZ214" s="15"/>
      <c r="CPA214" s="15"/>
      <c r="CPB214" s="15"/>
      <c r="CPC214" s="15"/>
      <c r="CPD214" s="15"/>
      <c r="CPE214" s="15"/>
      <c r="CPF214" s="15"/>
      <c r="CPG214" s="15"/>
      <c r="CPH214" s="15"/>
      <c r="CPI214" s="15"/>
      <c r="CPJ214" s="15"/>
      <c r="CPK214" s="15"/>
      <c r="CPL214" s="15"/>
      <c r="CPM214" s="15"/>
      <c r="CPN214" s="15"/>
      <c r="CPO214" s="15"/>
      <c r="CPP214" s="15"/>
      <c r="CPQ214" s="15"/>
      <c r="CPR214" s="15"/>
      <c r="CPS214" s="15"/>
      <c r="CPT214" s="15"/>
      <c r="CPU214" s="15"/>
      <c r="CPV214" s="15"/>
      <c r="CPW214" s="15"/>
      <c r="CPX214" s="15"/>
      <c r="CPY214" s="15"/>
      <c r="CPZ214" s="15"/>
      <c r="CQA214" s="15"/>
      <c r="CQB214" s="15"/>
      <c r="CQC214" s="15"/>
      <c r="CQD214" s="15"/>
      <c r="CQE214" s="15"/>
      <c r="CQF214" s="15"/>
      <c r="CQG214" s="15"/>
      <c r="CQH214" s="15"/>
      <c r="CQI214" s="15"/>
      <c r="CQJ214" s="15"/>
      <c r="CQK214" s="15"/>
      <c r="CQL214" s="15"/>
      <c r="CQM214" s="15"/>
      <c r="CQN214" s="15"/>
      <c r="CQO214" s="15"/>
      <c r="CQP214" s="15"/>
      <c r="CQQ214" s="15"/>
      <c r="CQR214" s="15"/>
      <c r="CQS214" s="15"/>
      <c r="CQT214" s="15"/>
      <c r="CQU214" s="15"/>
      <c r="CQV214" s="15"/>
      <c r="CQW214" s="15"/>
      <c r="CQX214" s="15"/>
      <c r="CQY214" s="15"/>
      <c r="CQZ214" s="15"/>
      <c r="CRA214" s="15"/>
      <c r="CRB214" s="15"/>
      <c r="CRC214" s="15"/>
      <c r="CRD214" s="15"/>
      <c r="CRE214" s="15"/>
      <c r="CRF214" s="15"/>
      <c r="CRG214" s="15"/>
      <c r="CRH214" s="15"/>
      <c r="CRI214" s="15"/>
      <c r="CRJ214" s="15"/>
      <c r="CRK214" s="15"/>
      <c r="CRL214" s="15"/>
      <c r="CRM214" s="15"/>
      <c r="CRN214" s="15"/>
      <c r="CRO214" s="15"/>
      <c r="CRP214" s="15"/>
      <c r="CRQ214" s="15"/>
      <c r="CRR214" s="15"/>
      <c r="CRS214" s="15"/>
      <c r="CRT214" s="15"/>
      <c r="CRU214" s="15"/>
      <c r="CRV214" s="15"/>
      <c r="CRW214" s="15"/>
      <c r="CRX214" s="15"/>
      <c r="CRY214" s="15"/>
      <c r="CRZ214" s="15"/>
      <c r="CSA214" s="15"/>
      <c r="CSB214" s="15"/>
      <c r="CSC214" s="15"/>
      <c r="CSD214" s="15"/>
      <c r="CSE214" s="15"/>
      <c r="CSF214" s="15"/>
      <c r="CSG214" s="15"/>
      <c r="CSH214" s="15"/>
      <c r="CSI214" s="15"/>
      <c r="CSJ214" s="15"/>
      <c r="CSK214" s="15"/>
      <c r="CSL214" s="15"/>
      <c r="CSM214" s="15"/>
      <c r="CSN214" s="15"/>
      <c r="CSO214" s="15"/>
      <c r="CSP214" s="15"/>
      <c r="CSQ214" s="15"/>
      <c r="CSR214" s="15"/>
      <c r="CSS214" s="15"/>
      <c r="CST214" s="15"/>
      <c r="CSU214" s="15"/>
      <c r="CSV214" s="15"/>
      <c r="CSW214" s="15"/>
      <c r="CSX214" s="15"/>
      <c r="CSY214" s="15"/>
      <c r="CSZ214" s="15"/>
      <c r="CTA214" s="15"/>
      <c r="CTB214" s="15"/>
      <c r="CTC214" s="15"/>
      <c r="CTD214" s="15"/>
      <c r="CTE214" s="15"/>
      <c r="CTF214" s="15"/>
      <c r="CTG214" s="15"/>
      <c r="CTH214" s="15"/>
      <c r="CTI214" s="15"/>
      <c r="CTJ214" s="15"/>
      <c r="CTK214" s="15"/>
      <c r="CTL214" s="15"/>
      <c r="CTM214" s="15"/>
      <c r="CTN214" s="15"/>
      <c r="CTO214" s="15"/>
      <c r="CTP214" s="15"/>
      <c r="CTQ214" s="15"/>
      <c r="CTR214" s="15"/>
      <c r="CTS214" s="15"/>
      <c r="CTT214" s="15"/>
      <c r="CTU214" s="15"/>
      <c r="CTV214" s="15"/>
      <c r="CTW214" s="15"/>
      <c r="CTX214" s="15"/>
      <c r="CTY214" s="15"/>
      <c r="CTZ214" s="15"/>
      <c r="CUA214" s="15"/>
      <c r="CUB214" s="15"/>
      <c r="CUC214" s="15"/>
      <c r="CUD214" s="15"/>
      <c r="CUE214" s="15"/>
      <c r="CUF214" s="15"/>
      <c r="CUG214" s="15"/>
      <c r="CUH214" s="15"/>
      <c r="CUI214" s="15"/>
      <c r="CUJ214" s="15"/>
      <c r="CUK214" s="15"/>
      <c r="CUL214" s="15"/>
      <c r="CUM214" s="15"/>
      <c r="CUN214" s="15"/>
      <c r="CUO214" s="15"/>
      <c r="CUP214" s="15"/>
      <c r="CUQ214" s="15"/>
      <c r="CUR214" s="15"/>
      <c r="CUS214" s="15"/>
      <c r="CUT214" s="15"/>
      <c r="CUU214" s="15"/>
      <c r="CUV214" s="15"/>
      <c r="CUW214" s="15"/>
      <c r="CUX214" s="15"/>
      <c r="CUY214" s="15"/>
      <c r="CUZ214" s="15"/>
      <c r="CVA214" s="15"/>
      <c r="CVB214" s="15"/>
      <c r="CVC214" s="15"/>
      <c r="CVD214" s="15"/>
      <c r="CVE214" s="15"/>
      <c r="CVF214" s="15"/>
      <c r="CVG214" s="15"/>
      <c r="CVH214" s="15"/>
      <c r="CVI214" s="15"/>
      <c r="CVJ214" s="15"/>
      <c r="CVK214" s="15"/>
      <c r="CVL214" s="15"/>
      <c r="CVM214" s="15"/>
      <c r="CVN214" s="15"/>
      <c r="CVO214" s="15"/>
      <c r="CVP214" s="15"/>
      <c r="CVQ214" s="15"/>
      <c r="CVR214" s="15"/>
      <c r="CVS214" s="15"/>
      <c r="CVT214" s="15"/>
      <c r="CVU214" s="15"/>
      <c r="CVV214" s="15"/>
      <c r="CVW214" s="15"/>
      <c r="CVX214" s="15"/>
      <c r="CVY214" s="15"/>
      <c r="CVZ214" s="15"/>
      <c r="CWA214" s="15"/>
      <c r="CWB214" s="15"/>
      <c r="CWC214" s="15"/>
      <c r="CWD214" s="15"/>
      <c r="CWE214" s="15"/>
      <c r="CWF214" s="15"/>
      <c r="CWG214" s="15"/>
      <c r="CWH214" s="15"/>
      <c r="CWI214" s="15"/>
      <c r="CWJ214" s="15"/>
      <c r="CWK214" s="15"/>
      <c r="CWL214" s="15"/>
      <c r="CWM214" s="15"/>
      <c r="CWN214" s="15"/>
      <c r="CWO214" s="15"/>
      <c r="CWP214" s="15"/>
      <c r="CWQ214" s="15"/>
      <c r="CWR214" s="15"/>
      <c r="CWS214" s="15"/>
      <c r="CWT214" s="15"/>
      <c r="CWU214" s="15"/>
      <c r="CWV214" s="15"/>
      <c r="CWW214" s="15"/>
      <c r="CWX214" s="15"/>
      <c r="CWY214" s="15"/>
      <c r="CWZ214" s="15"/>
      <c r="CXA214" s="15"/>
      <c r="CXB214" s="15"/>
      <c r="CXC214" s="15"/>
      <c r="CXD214" s="15"/>
      <c r="CXE214" s="15"/>
      <c r="CXF214" s="15"/>
      <c r="CXG214" s="15"/>
      <c r="CXH214" s="15"/>
      <c r="CXI214" s="15"/>
      <c r="CXJ214" s="15"/>
      <c r="CXK214" s="15"/>
      <c r="CXL214" s="15"/>
      <c r="CXM214" s="15"/>
      <c r="CXN214" s="15"/>
      <c r="CXO214" s="15"/>
      <c r="CXP214" s="15"/>
      <c r="CXQ214" s="15"/>
      <c r="CXR214" s="15"/>
      <c r="CXS214" s="15"/>
      <c r="CXT214" s="15"/>
      <c r="CXU214" s="15"/>
      <c r="CXV214" s="15"/>
      <c r="CXW214" s="15"/>
      <c r="CXX214" s="15"/>
      <c r="CXY214" s="15"/>
      <c r="CXZ214" s="15"/>
      <c r="CYA214" s="15"/>
      <c r="CYB214" s="15"/>
      <c r="CYC214" s="15"/>
      <c r="CYD214" s="15"/>
      <c r="CYE214" s="15"/>
      <c r="CYF214" s="15"/>
      <c r="CYG214" s="15"/>
      <c r="CYH214" s="15"/>
      <c r="CYI214" s="15"/>
      <c r="CYJ214" s="15"/>
      <c r="CYK214" s="15"/>
      <c r="CYL214" s="15"/>
      <c r="CYM214" s="15"/>
      <c r="CYN214" s="15"/>
      <c r="CYO214" s="15"/>
      <c r="CYP214" s="15"/>
      <c r="CYQ214" s="15"/>
      <c r="CYR214" s="15"/>
      <c r="CYS214" s="15"/>
      <c r="CYT214" s="15"/>
      <c r="CYU214" s="15"/>
      <c r="CYV214" s="15"/>
      <c r="CYW214" s="15"/>
      <c r="CYX214" s="15"/>
      <c r="CYY214" s="15"/>
      <c r="CYZ214" s="15"/>
      <c r="CZA214" s="15"/>
      <c r="CZB214" s="15"/>
      <c r="CZC214" s="15"/>
      <c r="CZD214" s="15"/>
      <c r="CZE214" s="15"/>
      <c r="CZF214" s="15"/>
      <c r="CZG214" s="15"/>
      <c r="CZH214" s="15"/>
      <c r="CZI214" s="15"/>
      <c r="CZJ214" s="15"/>
      <c r="CZK214" s="15"/>
      <c r="CZL214" s="15"/>
      <c r="CZM214" s="15"/>
      <c r="CZN214" s="15"/>
      <c r="CZO214" s="15"/>
      <c r="CZP214" s="15"/>
      <c r="CZQ214" s="15"/>
      <c r="CZR214" s="15"/>
      <c r="CZS214" s="15"/>
      <c r="CZT214" s="15"/>
      <c r="CZU214" s="15"/>
      <c r="CZV214" s="15"/>
      <c r="CZW214" s="15"/>
      <c r="CZX214" s="15"/>
      <c r="CZY214" s="15"/>
      <c r="CZZ214" s="15"/>
      <c r="DAA214" s="15"/>
      <c r="DAB214" s="15"/>
      <c r="DAC214" s="15"/>
      <c r="DAD214" s="15"/>
      <c r="DAE214" s="15"/>
      <c r="DAF214" s="15"/>
      <c r="DAG214" s="15"/>
      <c r="DAH214" s="15"/>
      <c r="DAI214" s="15"/>
      <c r="DAJ214" s="15"/>
      <c r="DAK214" s="15"/>
      <c r="DAL214" s="15"/>
      <c r="DAM214" s="15"/>
      <c r="DAN214" s="15"/>
      <c r="DAO214" s="15"/>
      <c r="DAP214" s="15"/>
      <c r="DAQ214" s="15"/>
      <c r="DAR214" s="15"/>
      <c r="DAS214" s="15"/>
      <c r="DAT214" s="15"/>
      <c r="DAU214" s="15"/>
      <c r="DAV214" s="15"/>
      <c r="DAW214" s="15"/>
      <c r="DAX214" s="15"/>
      <c r="DAY214" s="15"/>
      <c r="DAZ214" s="15"/>
      <c r="DBA214" s="15"/>
      <c r="DBB214" s="15"/>
      <c r="DBC214" s="15"/>
      <c r="DBD214" s="15"/>
      <c r="DBE214" s="15"/>
      <c r="DBF214" s="15"/>
      <c r="DBG214" s="15"/>
      <c r="DBH214" s="15"/>
      <c r="DBI214" s="15"/>
      <c r="DBJ214" s="15"/>
      <c r="DBK214" s="15"/>
      <c r="DBL214" s="15"/>
      <c r="DBM214" s="15"/>
      <c r="DBN214" s="15"/>
      <c r="DBO214" s="15"/>
      <c r="DBP214" s="15"/>
      <c r="DBQ214" s="15"/>
      <c r="DBR214" s="15"/>
      <c r="DBS214" s="15"/>
      <c r="DBT214" s="15"/>
      <c r="DBU214" s="15"/>
      <c r="DBV214" s="15"/>
      <c r="DBW214" s="15"/>
      <c r="DBX214" s="15"/>
      <c r="DBY214" s="15"/>
      <c r="DBZ214" s="15"/>
      <c r="DCA214" s="15"/>
      <c r="DCB214" s="15"/>
      <c r="DCC214" s="15"/>
      <c r="DCD214" s="15"/>
      <c r="DCE214" s="15"/>
      <c r="DCF214" s="15"/>
      <c r="DCG214" s="15"/>
      <c r="DCH214" s="15"/>
      <c r="DCI214" s="15"/>
      <c r="DCJ214" s="15"/>
      <c r="DCK214" s="15"/>
      <c r="DCL214" s="15"/>
      <c r="DCM214" s="15"/>
      <c r="DCN214" s="15"/>
      <c r="DCO214" s="15"/>
      <c r="DCP214" s="15"/>
      <c r="DCQ214" s="15"/>
      <c r="DCR214" s="15"/>
      <c r="DCS214" s="15"/>
      <c r="DCT214" s="15"/>
      <c r="DCU214" s="15"/>
      <c r="DCV214" s="15"/>
      <c r="DCW214" s="15"/>
      <c r="DCX214" s="15"/>
      <c r="DCY214" s="15"/>
      <c r="DCZ214" s="15"/>
      <c r="DDA214" s="15"/>
      <c r="DDB214" s="15"/>
      <c r="DDC214" s="15"/>
      <c r="DDD214" s="15"/>
      <c r="DDE214" s="15"/>
      <c r="DDF214" s="15"/>
      <c r="DDG214" s="15"/>
      <c r="DDH214" s="15"/>
      <c r="DDI214" s="15"/>
      <c r="DDJ214" s="15"/>
      <c r="DDK214" s="15"/>
      <c r="DDL214" s="15"/>
      <c r="DDM214" s="15"/>
      <c r="DDN214" s="15"/>
      <c r="DDO214" s="15"/>
      <c r="DDP214" s="15"/>
      <c r="DDQ214" s="15"/>
      <c r="DDR214" s="15"/>
      <c r="DDS214" s="15"/>
      <c r="DDT214" s="15"/>
      <c r="DDU214" s="15"/>
      <c r="DDV214" s="15"/>
      <c r="DDW214" s="15"/>
      <c r="DDX214" s="15"/>
      <c r="DDY214" s="15"/>
      <c r="DDZ214" s="15"/>
      <c r="DEA214" s="15"/>
      <c r="DEB214" s="15"/>
      <c r="DEC214" s="15"/>
      <c r="DED214" s="15"/>
      <c r="DEE214" s="15"/>
      <c r="DEF214" s="15"/>
      <c r="DEG214" s="15"/>
      <c r="DEH214" s="15"/>
      <c r="DEI214" s="15"/>
      <c r="DEJ214" s="15"/>
      <c r="DEK214" s="15"/>
      <c r="DEL214" s="15"/>
      <c r="DEM214" s="15"/>
      <c r="DEN214" s="15"/>
      <c r="DEO214" s="15"/>
      <c r="DEP214" s="15"/>
      <c r="DEQ214" s="15"/>
      <c r="DER214" s="15"/>
      <c r="DES214" s="15"/>
      <c r="DET214" s="15"/>
      <c r="DEU214" s="15"/>
      <c r="DEV214" s="15"/>
      <c r="DEW214" s="15"/>
      <c r="DEX214" s="15"/>
      <c r="DEY214" s="15"/>
      <c r="DEZ214" s="15"/>
      <c r="DFA214" s="15"/>
      <c r="DFB214" s="15"/>
      <c r="DFC214" s="15"/>
      <c r="DFD214" s="15"/>
      <c r="DFE214" s="15"/>
      <c r="DFF214" s="15"/>
      <c r="DFG214" s="15"/>
      <c r="DFH214" s="15"/>
      <c r="DFI214" s="15"/>
      <c r="DFJ214" s="15"/>
      <c r="DFK214" s="15"/>
      <c r="DFL214" s="15"/>
      <c r="DFM214" s="15"/>
      <c r="DFN214" s="15"/>
      <c r="DFO214" s="15"/>
      <c r="DFP214" s="15"/>
      <c r="DFQ214" s="15"/>
      <c r="DFR214" s="15"/>
      <c r="DFS214" s="15"/>
      <c r="DFT214" s="15"/>
      <c r="DFU214" s="15"/>
      <c r="DFV214" s="15"/>
      <c r="DFW214" s="15"/>
      <c r="DFX214" s="15"/>
      <c r="DFY214" s="15"/>
      <c r="DFZ214" s="15"/>
      <c r="DGA214" s="15"/>
      <c r="DGB214" s="15"/>
      <c r="DGC214" s="15"/>
      <c r="DGD214" s="15"/>
      <c r="DGE214" s="15"/>
      <c r="DGF214" s="15"/>
      <c r="DGG214" s="15"/>
      <c r="DGH214" s="15"/>
      <c r="DGI214" s="15"/>
      <c r="DGJ214" s="15"/>
      <c r="DGK214" s="15"/>
      <c r="DGL214" s="15"/>
      <c r="DGM214" s="15"/>
      <c r="DGN214" s="15"/>
      <c r="DGO214" s="15"/>
      <c r="DGP214" s="15"/>
      <c r="DGQ214" s="15"/>
      <c r="DGR214" s="15"/>
      <c r="DGS214" s="15"/>
      <c r="DGT214" s="15"/>
      <c r="DGU214" s="15"/>
      <c r="DGV214" s="15"/>
      <c r="DGW214" s="15"/>
      <c r="DGX214" s="15"/>
      <c r="DGY214" s="15"/>
      <c r="DGZ214" s="15"/>
      <c r="DHA214" s="15"/>
      <c r="DHB214" s="15"/>
      <c r="DHC214" s="15"/>
      <c r="DHD214" s="15"/>
      <c r="DHE214" s="15"/>
      <c r="DHF214" s="15"/>
      <c r="DHG214" s="15"/>
      <c r="DHH214" s="15"/>
      <c r="DHI214" s="15"/>
      <c r="DHJ214" s="15"/>
      <c r="DHK214" s="15"/>
      <c r="DHL214" s="15"/>
      <c r="DHM214" s="15"/>
      <c r="DHN214" s="15"/>
      <c r="DHO214" s="15"/>
      <c r="DHP214" s="15"/>
      <c r="DHQ214" s="15"/>
      <c r="DHR214" s="15"/>
      <c r="DHS214" s="15"/>
      <c r="DHT214" s="15"/>
      <c r="DHU214" s="15"/>
      <c r="DHV214" s="15"/>
      <c r="DHW214" s="15"/>
      <c r="DHX214" s="15"/>
      <c r="DHY214" s="15"/>
      <c r="DHZ214" s="15"/>
      <c r="DIA214" s="15"/>
      <c r="DIB214" s="15"/>
      <c r="DIC214" s="15"/>
      <c r="DID214" s="15"/>
      <c r="DIE214" s="15"/>
      <c r="DIF214" s="15"/>
      <c r="DIG214" s="15"/>
      <c r="DIH214" s="15"/>
      <c r="DII214" s="15"/>
      <c r="DIJ214" s="15"/>
      <c r="DIK214" s="15"/>
      <c r="DIL214" s="15"/>
      <c r="DIM214" s="15"/>
      <c r="DIN214" s="15"/>
      <c r="DIO214" s="15"/>
      <c r="DIP214" s="15"/>
      <c r="DIQ214" s="15"/>
      <c r="DIR214" s="15"/>
      <c r="DIS214" s="15"/>
      <c r="DIT214" s="15"/>
      <c r="DIU214" s="15"/>
      <c r="DIV214" s="15"/>
      <c r="DIW214" s="15"/>
      <c r="DIX214" s="15"/>
      <c r="DIY214" s="15"/>
      <c r="DIZ214" s="15"/>
      <c r="DJA214" s="15"/>
      <c r="DJB214" s="15"/>
      <c r="DJC214" s="15"/>
      <c r="DJD214" s="15"/>
      <c r="DJE214" s="15"/>
      <c r="DJF214" s="15"/>
      <c r="DJG214" s="15"/>
      <c r="DJH214" s="15"/>
      <c r="DJI214" s="15"/>
      <c r="DJJ214" s="15"/>
      <c r="DJK214" s="15"/>
      <c r="DJL214" s="15"/>
      <c r="DJM214" s="15"/>
      <c r="DJN214" s="15"/>
      <c r="DJO214" s="15"/>
      <c r="DJP214" s="15"/>
      <c r="DJQ214" s="15"/>
      <c r="DJR214" s="15"/>
      <c r="DJS214" s="15"/>
      <c r="DJT214" s="15"/>
      <c r="DJU214" s="15"/>
      <c r="DJV214" s="15"/>
      <c r="DJW214" s="15"/>
      <c r="DJX214" s="15"/>
      <c r="DJY214" s="15"/>
      <c r="DJZ214" s="15"/>
      <c r="DKA214" s="15"/>
      <c r="DKB214" s="15"/>
      <c r="DKC214" s="15"/>
      <c r="DKD214" s="15"/>
      <c r="DKE214" s="15"/>
      <c r="DKF214" s="15"/>
      <c r="DKG214" s="15"/>
      <c r="DKH214" s="15"/>
      <c r="DKI214" s="15"/>
      <c r="DKJ214" s="15"/>
      <c r="DKK214" s="15"/>
      <c r="DKL214" s="15"/>
      <c r="DKM214" s="15"/>
      <c r="DKN214" s="15"/>
      <c r="DKO214" s="15"/>
      <c r="DKP214" s="15"/>
      <c r="DKQ214" s="15"/>
      <c r="DKR214" s="15"/>
      <c r="DKS214" s="15"/>
      <c r="DKT214" s="15"/>
      <c r="DKU214" s="15"/>
      <c r="DKV214" s="15"/>
      <c r="DKW214" s="15"/>
      <c r="DKX214" s="15"/>
      <c r="DKY214" s="15"/>
      <c r="DKZ214" s="15"/>
      <c r="DLA214" s="15"/>
      <c r="DLB214" s="15"/>
      <c r="DLC214" s="15"/>
      <c r="DLD214" s="15"/>
      <c r="DLE214" s="15"/>
      <c r="DLF214" s="15"/>
      <c r="DLG214" s="15"/>
      <c r="DLH214" s="15"/>
      <c r="DLI214" s="15"/>
      <c r="DLJ214" s="15"/>
      <c r="DLK214" s="15"/>
      <c r="DLL214" s="15"/>
      <c r="DLM214" s="15"/>
      <c r="DLN214" s="15"/>
      <c r="DLO214" s="15"/>
      <c r="DLP214" s="15"/>
      <c r="DLQ214" s="15"/>
      <c r="DLR214" s="15"/>
      <c r="DLS214" s="15"/>
      <c r="DLT214" s="15"/>
      <c r="DLU214" s="15"/>
      <c r="DLV214" s="15"/>
      <c r="DLW214" s="15"/>
      <c r="DLX214" s="15"/>
      <c r="DLY214" s="15"/>
      <c r="DLZ214" s="15"/>
      <c r="DMA214" s="15"/>
      <c r="DMB214" s="15"/>
      <c r="DMC214" s="15"/>
      <c r="DMD214" s="15"/>
      <c r="DME214" s="15"/>
      <c r="DMF214" s="15"/>
      <c r="DMG214" s="15"/>
      <c r="DMH214" s="15"/>
      <c r="DMI214" s="15"/>
      <c r="DMJ214" s="15"/>
      <c r="DMK214" s="15"/>
      <c r="DML214" s="15"/>
      <c r="DMM214" s="15"/>
      <c r="DMN214" s="15"/>
      <c r="DMO214" s="15"/>
      <c r="DMP214" s="15"/>
      <c r="DMQ214" s="15"/>
      <c r="DMR214" s="15"/>
      <c r="DMS214" s="15"/>
      <c r="DMT214" s="15"/>
      <c r="DMU214" s="15"/>
      <c r="DMV214" s="15"/>
      <c r="DMW214" s="15"/>
      <c r="DMX214" s="15"/>
      <c r="DMY214" s="15"/>
      <c r="DMZ214" s="15"/>
      <c r="DNA214" s="15"/>
      <c r="DNB214" s="15"/>
      <c r="DNC214" s="15"/>
      <c r="DND214" s="15"/>
      <c r="DNE214" s="15"/>
      <c r="DNF214" s="15"/>
      <c r="DNG214" s="15"/>
      <c r="DNH214" s="15"/>
      <c r="DNI214" s="15"/>
      <c r="DNJ214" s="15"/>
      <c r="DNK214" s="15"/>
      <c r="DNL214" s="15"/>
      <c r="DNM214" s="15"/>
      <c r="DNN214" s="15"/>
      <c r="DNO214" s="15"/>
      <c r="DNP214" s="15"/>
      <c r="DNQ214" s="15"/>
      <c r="DNR214" s="15"/>
      <c r="DNS214" s="15"/>
      <c r="DNT214" s="15"/>
      <c r="DNU214" s="15"/>
      <c r="DNV214" s="15"/>
      <c r="DNW214" s="15"/>
      <c r="DNX214" s="15"/>
      <c r="DNY214" s="15"/>
      <c r="DNZ214" s="15"/>
      <c r="DOA214" s="15"/>
      <c r="DOB214" s="15"/>
      <c r="DOC214" s="15"/>
      <c r="DOD214" s="15"/>
      <c r="DOE214" s="15"/>
      <c r="DOF214" s="15"/>
      <c r="DOG214" s="15"/>
      <c r="DOH214" s="15"/>
      <c r="DOI214" s="15"/>
      <c r="DOJ214" s="15"/>
      <c r="DOK214" s="15"/>
      <c r="DOL214" s="15"/>
      <c r="DOM214" s="15"/>
      <c r="DON214" s="15"/>
      <c r="DOO214" s="15"/>
      <c r="DOP214" s="15"/>
      <c r="DOQ214" s="15"/>
      <c r="DOR214" s="15"/>
      <c r="DOS214" s="15"/>
      <c r="DOT214" s="15"/>
      <c r="DOU214" s="15"/>
      <c r="DOV214" s="15"/>
      <c r="DOW214" s="15"/>
      <c r="DOX214" s="15"/>
      <c r="DOY214" s="15"/>
      <c r="DOZ214" s="15"/>
      <c r="DPA214" s="15"/>
      <c r="DPB214" s="15"/>
      <c r="DPC214" s="15"/>
      <c r="DPD214" s="15"/>
      <c r="DPE214" s="15"/>
      <c r="DPF214" s="15"/>
      <c r="DPG214" s="15"/>
      <c r="DPH214" s="15"/>
      <c r="DPI214" s="15"/>
      <c r="DPJ214" s="15"/>
      <c r="DPK214" s="15"/>
      <c r="DPL214" s="15"/>
      <c r="DPM214" s="15"/>
      <c r="DPN214" s="15"/>
      <c r="DPO214" s="15"/>
      <c r="DPP214" s="15"/>
      <c r="DPQ214" s="15"/>
      <c r="DPR214" s="15"/>
      <c r="DPS214" s="15"/>
      <c r="DPT214" s="15"/>
      <c r="DPU214" s="15"/>
      <c r="DPV214" s="15"/>
      <c r="DPW214" s="15"/>
      <c r="DPX214" s="15"/>
      <c r="DPY214" s="15"/>
      <c r="DPZ214" s="15"/>
      <c r="DQA214" s="15"/>
      <c r="DQB214" s="15"/>
      <c r="DQC214" s="15"/>
      <c r="DQD214" s="15"/>
      <c r="DQE214" s="15"/>
      <c r="DQF214" s="15"/>
      <c r="DQG214" s="15"/>
      <c r="DQH214" s="15"/>
      <c r="DQI214" s="15"/>
      <c r="DQJ214" s="15"/>
      <c r="DQK214" s="15"/>
      <c r="DQL214" s="15"/>
      <c r="DQM214" s="15"/>
      <c r="DQN214" s="15"/>
      <c r="DQO214" s="15"/>
      <c r="DQP214" s="15"/>
      <c r="DQQ214" s="15"/>
      <c r="DQR214" s="15"/>
      <c r="DQS214" s="15"/>
      <c r="DQT214" s="15"/>
      <c r="DQU214" s="15"/>
      <c r="DQV214" s="15"/>
      <c r="DQW214" s="15"/>
      <c r="DQX214" s="15"/>
      <c r="DQY214" s="15"/>
      <c r="DQZ214" s="15"/>
      <c r="DRA214" s="15"/>
      <c r="DRB214" s="15"/>
      <c r="DRC214" s="15"/>
      <c r="DRD214" s="15"/>
      <c r="DRE214" s="15"/>
      <c r="DRF214" s="15"/>
      <c r="DRG214" s="15"/>
      <c r="DRH214" s="15"/>
      <c r="DRI214" s="15"/>
      <c r="DRJ214" s="15"/>
      <c r="DRK214" s="15"/>
      <c r="DRL214" s="15"/>
      <c r="DRM214" s="15"/>
      <c r="DRN214" s="15"/>
      <c r="DRO214" s="15"/>
      <c r="DRP214" s="15"/>
      <c r="DRQ214" s="15"/>
      <c r="DRR214" s="15"/>
      <c r="DRS214" s="15"/>
      <c r="DRT214" s="15"/>
      <c r="DRU214" s="15"/>
      <c r="DRV214" s="15"/>
      <c r="DRW214" s="15"/>
      <c r="DRX214" s="15"/>
      <c r="DRY214" s="15"/>
      <c r="DRZ214" s="15"/>
      <c r="DSA214" s="15"/>
      <c r="DSB214" s="15"/>
      <c r="DSC214" s="15"/>
      <c r="DSD214" s="15"/>
      <c r="DSE214" s="15"/>
      <c r="DSF214" s="15"/>
      <c r="DSG214" s="15"/>
      <c r="DSH214" s="15"/>
      <c r="DSI214" s="15"/>
      <c r="DSJ214" s="15"/>
      <c r="DSK214" s="15"/>
      <c r="DSL214" s="15"/>
      <c r="DSM214" s="15"/>
      <c r="DSN214" s="15"/>
      <c r="DSO214" s="15"/>
      <c r="DSP214" s="15"/>
      <c r="DSQ214" s="15"/>
      <c r="DSR214" s="15"/>
      <c r="DSS214" s="15"/>
      <c r="DST214" s="15"/>
      <c r="DSU214" s="15"/>
      <c r="DSV214" s="15"/>
      <c r="DSW214" s="15"/>
      <c r="DSX214" s="15"/>
      <c r="DSY214" s="15"/>
      <c r="DSZ214" s="15"/>
      <c r="DTA214" s="15"/>
      <c r="DTB214" s="15"/>
      <c r="DTC214" s="15"/>
      <c r="DTD214" s="15"/>
      <c r="DTE214" s="15"/>
      <c r="DTF214" s="15"/>
      <c r="DTG214" s="15"/>
      <c r="DTH214" s="15"/>
      <c r="DTI214" s="15"/>
      <c r="DTJ214" s="15"/>
      <c r="DTK214" s="15"/>
      <c r="DTL214" s="15"/>
      <c r="DTM214" s="15"/>
      <c r="DTN214" s="15"/>
      <c r="DTO214" s="15"/>
      <c r="DTP214" s="15"/>
      <c r="DTQ214" s="15"/>
      <c r="DTR214" s="15"/>
      <c r="DTS214" s="15"/>
      <c r="DTT214" s="15"/>
      <c r="DTU214" s="15"/>
      <c r="DTV214" s="15"/>
      <c r="DTW214" s="15"/>
      <c r="DTX214" s="15"/>
      <c r="DTY214" s="15"/>
      <c r="DTZ214" s="15"/>
      <c r="DUA214" s="15"/>
      <c r="DUB214" s="15"/>
      <c r="DUC214" s="15"/>
      <c r="DUD214" s="15"/>
      <c r="DUE214" s="15"/>
      <c r="DUF214" s="15"/>
      <c r="DUG214" s="15"/>
      <c r="DUH214" s="15"/>
      <c r="DUI214" s="15"/>
      <c r="DUJ214" s="15"/>
      <c r="DUK214" s="15"/>
      <c r="DUL214" s="15"/>
      <c r="DUM214" s="15"/>
      <c r="DUN214" s="15"/>
      <c r="DUO214" s="15"/>
      <c r="DUP214" s="15"/>
      <c r="DUQ214" s="15"/>
      <c r="DUR214" s="15"/>
      <c r="DUS214" s="15"/>
      <c r="DUT214" s="15"/>
      <c r="DUU214" s="15"/>
      <c r="DUV214" s="15"/>
      <c r="DUW214" s="15"/>
      <c r="DUX214" s="15"/>
      <c r="DUY214" s="15"/>
      <c r="DUZ214" s="15"/>
      <c r="DVA214" s="15"/>
      <c r="DVB214" s="15"/>
      <c r="DVC214" s="15"/>
      <c r="DVD214" s="15"/>
      <c r="DVE214" s="15"/>
      <c r="DVF214" s="15"/>
      <c r="DVG214" s="15"/>
      <c r="DVH214" s="15"/>
      <c r="DVI214" s="15"/>
      <c r="DVJ214" s="15"/>
      <c r="DVK214" s="15"/>
      <c r="DVL214" s="15"/>
      <c r="DVM214" s="15"/>
      <c r="DVN214" s="15"/>
      <c r="DVO214" s="15"/>
      <c r="DVP214" s="15"/>
      <c r="DVQ214" s="15"/>
      <c r="DVR214" s="15"/>
      <c r="DVS214" s="15"/>
      <c r="DVT214" s="15"/>
      <c r="DVU214" s="15"/>
      <c r="DVV214" s="15"/>
      <c r="DVW214" s="15"/>
      <c r="DVX214" s="15"/>
      <c r="DVY214" s="15"/>
      <c r="DVZ214" s="15"/>
      <c r="DWA214" s="15"/>
      <c r="DWB214" s="15"/>
      <c r="DWC214" s="15"/>
      <c r="DWD214" s="15"/>
      <c r="DWE214" s="15"/>
      <c r="DWF214" s="15"/>
      <c r="DWG214" s="15"/>
      <c r="DWH214" s="15"/>
      <c r="DWI214" s="15"/>
      <c r="DWJ214" s="15"/>
      <c r="DWK214" s="15"/>
      <c r="DWL214" s="15"/>
      <c r="DWM214" s="15"/>
      <c r="DWN214" s="15"/>
      <c r="DWO214" s="15"/>
      <c r="DWP214" s="15"/>
      <c r="DWQ214" s="15"/>
      <c r="DWR214" s="15"/>
      <c r="DWS214" s="15"/>
      <c r="DWT214" s="15"/>
      <c r="DWU214" s="15"/>
      <c r="DWV214" s="15"/>
      <c r="DWW214" s="15"/>
      <c r="DWX214" s="15"/>
      <c r="DWY214" s="15"/>
      <c r="DWZ214" s="15"/>
      <c r="DXA214" s="15"/>
      <c r="DXB214" s="15"/>
      <c r="DXC214" s="15"/>
      <c r="DXD214" s="15"/>
      <c r="DXE214" s="15"/>
      <c r="DXF214" s="15"/>
      <c r="DXG214" s="15"/>
      <c r="DXH214" s="15"/>
      <c r="DXI214" s="15"/>
      <c r="DXJ214" s="15"/>
      <c r="DXK214" s="15"/>
      <c r="DXL214" s="15"/>
      <c r="DXM214" s="15"/>
      <c r="DXN214" s="15"/>
      <c r="DXO214" s="15"/>
      <c r="DXP214" s="15"/>
      <c r="DXQ214" s="15"/>
      <c r="DXR214" s="15"/>
      <c r="DXS214" s="15"/>
      <c r="DXT214" s="15"/>
      <c r="DXU214" s="15"/>
      <c r="DXV214" s="15"/>
      <c r="DXW214" s="15"/>
      <c r="DXX214" s="15"/>
      <c r="DXY214" s="15"/>
      <c r="DXZ214" s="15"/>
      <c r="DYA214" s="15"/>
      <c r="DYB214" s="15"/>
      <c r="DYC214" s="15"/>
      <c r="DYD214" s="15"/>
      <c r="DYE214" s="15"/>
      <c r="DYF214" s="15"/>
      <c r="DYG214" s="15"/>
      <c r="DYH214" s="15"/>
      <c r="DYI214" s="15"/>
      <c r="DYJ214" s="15"/>
      <c r="DYK214" s="15"/>
      <c r="DYL214" s="15"/>
      <c r="DYM214" s="15"/>
      <c r="DYN214" s="15"/>
      <c r="DYO214" s="15"/>
      <c r="DYP214" s="15"/>
      <c r="DYQ214" s="15"/>
      <c r="DYR214" s="15"/>
      <c r="DYS214" s="15"/>
      <c r="DYT214" s="15"/>
      <c r="DYU214" s="15"/>
      <c r="DYV214" s="15"/>
      <c r="DYW214" s="15"/>
      <c r="DYX214" s="15"/>
      <c r="DYY214" s="15"/>
      <c r="DYZ214" s="15"/>
      <c r="DZA214" s="15"/>
      <c r="DZB214" s="15"/>
      <c r="DZC214" s="15"/>
      <c r="DZD214" s="15"/>
      <c r="DZE214" s="15"/>
      <c r="DZF214" s="15"/>
      <c r="DZG214" s="15"/>
      <c r="DZH214" s="15"/>
      <c r="DZI214" s="15"/>
      <c r="DZJ214" s="15"/>
      <c r="DZK214" s="15"/>
      <c r="DZL214" s="15"/>
      <c r="DZM214" s="15"/>
      <c r="DZN214" s="15"/>
      <c r="DZO214" s="15"/>
      <c r="DZP214" s="15"/>
      <c r="DZQ214" s="15"/>
      <c r="DZR214" s="15"/>
      <c r="DZS214" s="15"/>
      <c r="DZT214" s="15"/>
      <c r="DZU214" s="15"/>
      <c r="DZV214" s="15"/>
      <c r="DZW214" s="15"/>
      <c r="DZX214" s="15"/>
      <c r="DZY214" s="15"/>
      <c r="DZZ214" s="15"/>
      <c r="EAA214" s="15"/>
      <c r="EAB214" s="15"/>
      <c r="EAC214" s="15"/>
      <c r="EAD214" s="15"/>
      <c r="EAE214" s="15"/>
      <c r="EAF214" s="15"/>
      <c r="EAG214" s="15"/>
      <c r="EAH214" s="15"/>
      <c r="EAI214" s="15"/>
      <c r="EAJ214" s="15"/>
      <c r="EAK214" s="15"/>
      <c r="EAL214" s="15"/>
      <c r="EAM214" s="15"/>
      <c r="EAN214" s="15"/>
      <c r="EAO214" s="15"/>
      <c r="EAP214" s="15"/>
      <c r="EAQ214" s="15"/>
      <c r="EAR214" s="15"/>
      <c r="EAS214" s="15"/>
      <c r="EAT214" s="15"/>
      <c r="EAU214" s="15"/>
      <c r="EAV214" s="15"/>
      <c r="EAW214" s="15"/>
      <c r="EAX214" s="15"/>
      <c r="EAY214" s="15"/>
      <c r="EAZ214" s="15"/>
      <c r="EBA214" s="15"/>
      <c r="EBB214" s="15"/>
      <c r="EBC214" s="15"/>
      <c r="EBD214" s="15"/>
      <c r="EBE214" s="15"/>
      <c r="EBF214" s="15"/>
      <c r="EBG214" s="15"/>
      <c r="EBH214" s="15"/>
      <c r="EBI214" s="15"/>
      <c r="EBJ214" s="15"/>
      <c r="EBK214" s="15"/>
      <c r="EBL214" s="15"/>
      <c r="EBM214" s="15"/>
      <c r="EBN214" s="15"/>
      <c r="EBO214" s="15"/>
      <c r="EBP214" s="15"/>
      <c r="EBQ214" s="15"/>
      <c r="EBR214" s="15"/>
      <c r="EBS214" s="15"/>
      <c r="EBT214" s="15"/>
      <c r="EBU214" s="15"/>
      <c r="EBV214" s="15"/>
      <c r="EBW214" s="15"/>
      <c r="EBX214" s="15"/>
      <c r="EBY214" s="15"/>
      <c r="EBZ214" s="15"/>
      <c r="ECA214" s="15"/>
      <c r="ECB214" s="15"/>
      <c r="ECC214" s="15"/>
      <c r="ECD214" s="15"/>
      <c r="ECE214" s="15"/>
      <c r="ECF214" s="15"/>
      <c r="ECG214" s="15"/>
      <c r="ECH214" s="15"/>
      <c r="ECI214" s="15"/>
      <c r="ECJ214" s="15"/>
      <c r="ECK214" s="15"/>
      <c r="ECL214" s="15"/>
      <c r="ECM214" s="15"/>
      <c r="ECN214" s="15"/>
      <c r="ECO214" s="15"/>
      <c r="ECP214" s="15"/>
      <c r="ECQ214" s="15"/>
      <c r="ECR214" s="15"/>
      <c r="ECS214" s="15"/>
      <c r="ECT214" s="15"/>
      <c r="ECU214" s="15"/>
      <c r="ECV214" s="15"/>
      <c r="ECW214" s="15"/>
      <c r="ECX214" s="15"/>
      <c r="ECY214" s="15"/>
      <c r="ECZ214" s="15"/>
      <c r="EDA214" s="15"/>
      <c r="EDB214" s="15"/>
      <c r="EDC214" s="15"/>
      <c r="EDD214" s="15"/>
      <c r="EDE214" s="15"/>
      <c r="EDF214" s="15"/>
      <c r="EDG214" s="15"/>
      <c r="EDH214" s="15"/>
      <c r="EDI214" s="15"/>
      <c r="EDJ214" s="15"/>
      <c r="EDK214" s="15"/>
      <c r="EDL214" s="15"/>
      <c r="EDM214" s="15"/>
      <c r="EDN214" s="15"/>
      <c r="EDO214" s="15"/>
      <c r="EDP214" s="15"/>
      <c r="EDQ214" s="15"/>
      <c r="EDR214" s="15"/>
      <c r="EDS214" s="15"/>
      <c r="EDT214" s="15"/>
      <c r="EDU214" s="15"/>
      <c r="EDV214" s="15"/>
      <c r="EDW214" s="15"/>
      <c r="EDX214" s="15"/>
      <c r="EDY214" s="15"/>
      <c r="EDZ214" s="15"/>
      <c r="EEA214" s="15"/>
      <c r="EEB214" s="15"/>
      <c r="EEC214" s="15"/>
      <c r="EED214" s="15"/>
      <c r="EEE214" s="15"/>
      <c r="EEF214" s="15"/>
      <c r="EEG214" s="15"/>
      <c r="EEH214" s="15"/>
      <c r="EEI214" s="15"/>
      <c r="EEJ214" s="15"/>
      <c r="EEK214" s="15"/>
      <c r="EEL214" s="15"/>
      <c r="EEM214" s="15"/>
      <c r="EEN214" s="15"/>
      <c r="EEO214" s="15"/>
      <c r="EEP214" s="15"/>
      <c r="EEQ214" s="15"/>
      <c r="EER214" s="15"/>
      <c r="EES214" s="15"/>
      <c r="EET214" s="15"/>
      <c r="EEU214" s="15"/>
      <c r="EEV214" s="15"/>
      <c r="EEW214" s="15"/>
      <c r="EEX214" s="15"/>
      <c r="EEY214" s="15"/>
      <c r="EEZ214" s="15"/>
      <c r="EFA214" s="15"/>
      <c r="EFB214" s="15"/>
      <c r="EFC214" s="15"/>
      <c r="EFD214" s="15"/>
      <c r="EFE214" s="15"/>
      <c r="EFF214" s="15"/>
      <c r="EFG214" s="15"/>
      <c r="EFH214" s="15"/>
      <c r="EFI214" s="15"/>
      <c r="EFJ214" s="15"/>
      <c r="EFK214" s="15"/>
      <c r="EFL214" s="15"/>
      <c r="EFM214" s="15"/>
      <c r="EFN214" s="15"/>
      <c r="EFO214" s="15"/>
      <c r="EFP214" s="15"/>
      <c r="EFQ214" s="15"/>
      <c r="EFR214" s="15"/>
      <c r="EFS214" s="15"/>
      <c r="EFT214" s="15"/>
      <c r="EFU214" s="15"/>
      <c r="EFV214" s="15"/>
      <c r="EFW214" s="15"/>
      <c r="EFX214" s="15"/>
      <c r="EFY214" s="15"/>
      <c r="EFZ214" s="15"/>
      <c r="EGA214" s="15"/>
      <c r="EGB214" s="15"/>
      <c r="EGC214" s="15"/>
      <c r="EGD214" s="15"/>
      <c r="EGE214" s="15"/>
      <c r="EGF214" s="15"/>
      <c r="EGG214" s="15"/>
      <c r="EGH214" s="15"/>
      <c r="EGI214" s="15"/>
      <c r="EGJ214" s="15"/>
      <c r="EGK214" s="15"/>
      <c r="EGL214" s="15"/>
      <c r="EGM214" s="15"/>
      <c r="EGN214" s="15"/>
      <c r="EGO214" s="15"/>
      <c r="EGP214" s="15"/>
      <c r="EGQ214" s="15"/>
      <c r="EGR214" s="15"/>
      <c r="EGS214" s="15"/>
      <c r="EGT214" s="15"/>
      <c r="EGU214" s="15"/>
      <c r="EGV214" s="15"/>
      <c r="EGW214" s="15"/>
      <c r="EGX214" s="15"/>
      <c r="EGY214" s="15"/>
      <c r="EGZ214" s="15"/>
      <c r="EHA214" s="15"/>
      <c r="EHB214" s="15"/>
      <c r="EHC214" s="15"/>
      <c r="EHD214" s="15"/>
      <c r="EHE214" s="15"/>
      <c r="EHF214" s="15"/>
      <c r="EHG214" s="15"/>
      <c r="EHH214" s="15"/>
      <c r="EHI214" s="15"/>
      <c r="EHJ214" s="15"/>
      <c r="EHK214" s="15"/>
      <c r="EHL214" s="15"/>
      <c r="EHM214" s="15"/>
      <c r="EHN214" s="15"/>
      <c r="EHO214" s="15"/>
      <c r="EHP214" s="15"/>
      <c r="EHQ214" s="15"/>
      <c r="EHR214" s="15"/>
      <c r="EHS214" s="15"/>
      <c r="EHT214" s="15"/>
      <c r="EHU214" s="15"/>
      <c r="EHV214" s="15"/>
      <c r="EHW214" s="15"/>
      <c r="EHX214" s="15"/>
      <c r="EHY214" s="15"/>
      <c r="EHZ214" s="15"/>
      <c r="EIA214" s="15"/>
      <c r="EIB214" s="15"/>
      <c r="EIC214" s="15"/>
      <c r="EID214" s="15"/>
      <c r="EIE214" s="15"/>
      <c r="EIF214" s="15"/>
      <c r="EIG214" s="15"/>
      <c r="EIH214" s="15"/>
      <c r="EII214" s="15"/>
      <c r="EIJ214" s="15"/>
      <c r="EIK214" s="15"/>
      <c r="EIL214" s="15"/>
      <c r="EIM214" s="15"/>
      <c r="EIN214" s="15"/>
      <c r="EIO214" s="15"/>
      <c r="EIP214" s="15"/>
      <c r="EIQ214" s="15"/>
      <c r="EIR214" s="15"/>
      <c r="EIS214" s="15"/>
      <c r="EIT214" s="15"/>
      <c r="EIU214" s="15"/>
      <c r="EIV214" s="15"/>
      <c r="EIW214" s="15"/>
      <c r="EIX214" s="15"/>
      <c r="EIY214" s="15"/>
      <c r="EIZ214" s="15"/>
      <c r="EJA214" s="15"/>
      <c r="EJB214" s="15"/>
      <c r="EJC214" s="15"/>
      <c r="EJD214" s="15"/>
      <c r="EJE214" s="15"/>
      <c r="EJF214" s="15"/>
      <c r="EJG214" s="15"/>
      <c r="EJH214" s="15"/>
      <c r="EJI214" s="15"/>
      <c r="EJJ214" s="15"/>
      <c r="EJK214" s="15"/>
      <c r="EJL214" s="15"/>
      <c r="EJM214" s="15"/>
      <c r="EJN214" s="15"/>
      <c r="EJO214" s="15"/>
      <c r="EJP214" s="15"/>
      <c r="EJQ214" s="15"/>
      <c r="EJR214" s="15"/>
      <c r="EJS214" s="15"/>
      <c r="EJT214" s="15"/>
      <c r="EJU214" s="15"/>
      <c r="EJV214" s="15"/>
      <c r="EJW214" s="15"/>
      <c r="EJX214" s="15"/>
      <c r="EJY214" s="15"/>
      <c r="EJZ214" s="15"/>
      <c r="EKA214" s="15"/>
      <c r="EKB214" s="15"/>
      <c r="EKC214" s="15"/>
      <c r="EKD214" s="15"/>
      <c r="EKE214" s="15"/>
      <c r="EKF214" s="15"/>
      <c r="EKG214" s="15"/>
      <c r="EKH214" s="15"/>
      <c r="EKI214" s="15"/>
      <c r="EKJ214" s="15"/>
      <c r="EKK214" s="15"/>
      <c r="EKL214" s="15"/>
      <c r="EKM214" s="15"/>
      <c r="EKN214" s="15"/>
      <c r="EKO214" s="15"/>
      <c r="EKP214" s="15"/>
      <c r="EKQ214" s="15"/>
      <c r="EKR214" s="15"/>
      <c r="EKS214" s="15"/>
      <c r="EKT214" s="15"/>
      <c r="EKU214" s="15"/>
      <c r="EKV214" s="15"/>
      <c r="EKW214" s="15"/>
      <c r="EKX214" s="15"/>
      <c r="EKY214" s="15"/>
      <c r="EKZ214" s="15"/>
      <c r="ELA214" s="15"/>
      <c r="ELB214" s="15"/>
      <c r="ELC214" s="15"/>
      <c r="ELD214" s="15"/>
      <c r="ELE214" s="15"/>
      <c r="ELF214" s="15"/>
      <c r="ELG214" s="15"/>
      <c r="ELH214" s="15"/>
      <c r="ELI214" s="15"/>
      <c r="ELJ214" s="15"/>
      <c r="ELK214" s="15"/>
      <c r="ELL214" s="15"/>
      <c r="ELM214" s="15"/>
      <c r="ELN214" s="15"/>
      <c r="ELO214" s="15"/>
      <c r="ELP214" s="15"/>
      <c r="ELQ214" s="15"/>
      <c r="ELR214" s="15"/>
      <c r="ELS214" s="15"/>
      <c r="ELT214" s="15"/>
      <c r="ELU214" s="15"/>
      <c r="ELV214" s="15"/>
      <c r="ELW214" s="15"/>
      <c r="ELX214" s="15"/>
      <c r="ELY214" s="15"/>
      <c r="ELZ214" s="15"/>
      <c r="EMA214" s="15"/>
      <c r="EMB214" s="15"/>
      <c r="EMC214" s="15"/>
      <c r="EMD214" s="15"/>
      <c r="EME214" s="15"/>
      <c r="EMF214" s="15"/>
      <c r="EMG214" s="15"/>
      <c r="EMH214" s="15"/>
      <c r="EMI214" s="15"/>
      <c r="EMJ214" s="15"/>
      <c r="EMK214" s="15"/>
      <c r="EML214" s="15"/>
      <c r="EMM214" s="15"/>
      <c r="EMN214" s="15"/>
      <c r="EMO214" s="15"/>
      <c r="EMP214" s="15"/>
      <c r="EMQ214" s="15"/>
      <c r="EMR214" s="15"/>
      <c r="EMS214" s="15"/>
      <c r="EMT214" s="15"/>
      <c r="EMU214" s="15"/>
      <c r="EMV214" s="15"/>
      <c r="EMW214" s="15"/>
      <c r="EMX214" s="15"/>
      <c r="EMY214" s="15"/>
      <c r="EMZ214" s="15"/>
      <c r="ENA214" s="15"/>
      <c r="ENB214" s="15"/>
      <c r="ENC214" s="15"/>
      <c r="END214" s="15"/>
      <c r="ENE214" s="15"/>
      <c r="ENF214" s="15"/>
      <c r="ENG214" s="15"/>
      <c r="ENH214" s="15"/>
      <c r="ENI214" s="15"/>
      <c r="ENJ214" s="15"/>
      <c r="ENK214" s="15"/>
      <c r="ENL214" s="15"/>
      <c r="ENM214" s="15"/>
      <c r="ENN214" s="15"/>
      <c r="ENO214" s="15"/>
      <c r="ENP214" s="15"/>
      <c r="ENQ214" s="15"/>
      <c r="ENR214" s="15"/>
      <c r="ENS214" s="15"/>
      <c r="ENT214" s="15"/>
      <c r="ENU214" s="15"/>
      <c r="ENV214" s="15"/>
      <c r="ENW214" s="15"/>
      <c r="ENX214" s="15"/>
      <c r="ENY214" s="15"/>
      <c r="ENZ214" s="15"/>
      <c r="EOA214" s="15"/>
      <c r="EOB214" s="15"/>
      <c r="EOC214" s="15"/>
      <c r="EOD214" s="15"/>
      <c r="EOE214" s="15"/>
      <c r="EOF214" s="15"/>
      <c r="EOG214" s="15"/>
      <c r="EOH214" s="15"/>
      <c r="EOI214" s="15"/>
      <c r="EOJ214" s="15"/>
      <c r="EOK214" s="15"/>
      <c r="EOL214" s="15"/>
      <c r="EOM214" s="15"/>
      <c r="EON214" s="15"/>
      <c r="EOO214" s="15"/>
      <c r="EOP214" s="15"/>
      <c r="EOQ214" s="15"/>
      <c r="EOR214" s="15"/>
      <c r="EOS214" s="15"/>
      <c r="EOT214" s="15"/>
      <c r="EOU214" s="15"/>
      <c r="EOV214" s="15"/>
      <c r="EOW214" s="15"/>
      <c r="EOX214" s="15"/>
      <c r="EOY214" s="15"/>
      <c r="EOZ214" s="15"/>
      <c r="EPA214" s="15"/>
      <c r="EPB214" s="15"/>
      <c r="EPC214" s="15"/>
      <c r="EPD214" s="15"/>
      <c r="EPE214" s="15"/>
      <c r="EPF214" s="15"/>
      <c r="EPG214" s="15"/>
      <c r="EPH214" s="15"/>
      <c r="EPI214" s="15"/>
      <c r="EPJ214" s="15"/>
      <c r="EPK214" s="15"/>
      <c r="EPL214" s="15"/>
      <c r="EPM214" s="15"/>
      <c r="EPN214" s="15"/>
      <c r="EPO214" s="15"/>
      <c r="EPP214" s="15"/>
      <c r="EPQ214" s="15"/>
      <c r="EPR214" s="15"/>
      <c r="EPS214" s="15"/>
      <c r="EPT214" s="15"/>
      <c r="EPU214" s="15"/>
      <c r="EPV214" s="15"/>
      <c r="EPW214" s="15"/>
      <c r="EPX214" s="15"/>
      <c r="EPY214" s="15"/>
      <c r="EPZ214" s="15"/>
      <c r="EQA214" s="15"/>
      <c r="EQB214" s="15"/>
      <c r="EQC214" s="15"/>
      <c r="EQD214" s="15"/>
      <c r="EQE214" s="15"/>
      <c r="EQF214" s="15"/>
      <c r="EQG214" s="15"/>
      <c r="EQH214" s="15"/>
      <c r="EQI214" s="15"/>
      <c r="EQJ214" s="15"/>
      <c r="EQK214" s="15"/>
      <c r="EQL214" s="15"/>
      <c r="EQM214" s="15"/>
      <c r="EQN214" s="15"/>
      <c r="EQO214" s="15"/>
      <c r="EQP214" s="15"/>
      <c r="EQQ214" s="15"/>
      <c r="EQR214" s="15"/>
      <c r="EQS214" s="15"/>
      <c r="EQT214" s="15"/>
      <c r="EQU214" s="15"/>
      <c r="EQV214" s="15"/>
      <c r="EQW214" s="15"/>
      <c r="EQX214" s="15"/>
      <c r="EQY214" s="15"/>
      <c r="EQZ214" s="15"/>
      <c r="ERA214" s="15"/>
      <c r="ERB214" s="15"/>
      <c r="ERC214" s="15"/>
      <c r="ERD214" s="15"/>
      <c r="ERE214" s="15"/>
      <c r="ERF214" s="15"/>
      <c r="ERG214" s="15"/>
      <c r="ERH214" s="15"/>
      <c r="ERI214" s="15"/>
      <c r="ERJ214" s="15"/>
      <c r="ERK214" s="15"/>
      <c r="ERL214" s="15"/>
      <c r="ERM214" s="15"/>
      <c r="ERN214" s="15"/>
      <c r="ERO214" s="15"/>
      <c r="ERP214" s="15"/>
      <c r="ERQ214" s="15"/>
      <c r="ERR214" s="15"/>
      <c r="ERS214" s="15"/>
      <c r="ERT214" s="15"/>
      <c r="ERU214" s="15"/>
      <c r="ERV214" s="15"/>
      <c r="ERW214" s="15"/>
      <c r="ERX214" s="15"/>
      <c r="ERY214" s="15"/>
      <c r="ERZ214" s="15"/>
      <c r="ESA214" s="15"/>
      <c r="ESB214" s="15"/>
      <c r="ESC214" s="15"/>
      <c r="ESD214" s="15"/>
      <c r="ESE214" s="15"/>
      <c r="ESF214" s="15"/>
      <c r="ESG214" s="15"/>
      <c r="ESH214" s="15"/>
      <c r="ESI214" s="15"/>
      <c r="ESJ214" s="15"/>
      <c r="ESK214" s="15"/>
      <c r="ESL214" s="15"/>
      <c r="ESM214" s="15"/>
      <c r="ESN214" s="15"/>
      <c r="ESO214" s="15"/>
      <c r="ESP214" s="15"/>
      <c r="ESQ214" s="15"/>
      <c r="ESR214" s="15"/>
      <c r="ESS214" s="15"/>
      <c r="EST214" s="15"/>
      <c r="ESU214" s="15"/>
      <c r="ESV214" s="15"/>
      <c r="ESW214" s="15"/>
      <c r="ESX214" s="15"/>
      <c r="ESY214" s="15"/>
      <c r="ESZ214" s="15"/>
      <c r="ETA214" s="15"/>
      <c r="ETB214" s="15"/>
      <c r="ETC214" s="15"/>
      <c r="ETD214" s="15"/>
      <c r="ETE214" s="15"/>
      <c r="ETF214" s="15"/>
      <c r="ETG214" s="15"/>
      <c r="ETH214" s="15"/>
      <c r="ETI214" s="15"/>
      <c r="ETJ214" s="15"/>
      <c r="ETK214" s="15"/>
      <c r="ETL214" s="15"/>
      <c r="ETM214" s="15"/>
      <c r="ETN214" s="15"/>
      <c r="ETO214" s="15"/>
      <c r="ETP214" s="15"/>
      <c r="ETQ214" s="15"/>
      <c r="ETR214" s="15"/>
      <c r="ETS214" s="15"/>
      <c r="ETT214" s="15"/>
      <c r="ETU214" s="15"/>
      <c r="ETV214" s="15"/>
      <c r="ETW214" s="15"/>
      <c r="ETX214" s="15"/>
      <c r="ETY214" s="15"/>
      <c r="ETZ214" s="15"/>
      <c r="EUA214" s="15"/>
      <c r="EUB214" s="15"/>
      <c r="EUC214" s="15"/>
      <c r="EUD214" s="15"/>
      <c r="EUE214" s="15"/>
      <c r="EUF214" s="15"/>
      <c r="EUG214" s="15"/>
      <c r="EUH214" s="15"/>
      <c r="EUI214" s="15"/>
      <c r="EUJ214" s="15"/>
      <c r="EUK214" s="15"/>
      <c r="EUL214" s="15"/>
      <c r="EUM214" s="15"/>
      <c r="EUN214" s="15"/>
      <c r="EUO214" s="15"/>
      <c r="EUP214" s="15"/>
      <c r="EUQ214" s="15"/>
      <c r="EUR214" s="15"/>
      <c r="EUS214" s="15"/>
      <c r="EUT214" s="15"/>
      <c r="EUU214" s="15"/>
      <c r="EUV214" s="15"/>
      <c r="EUW214" s="15"/>
      <c r="EUX214" s="15"/>
      <c r="EUY214" s="15"/>
      <c r="EUZ214" s="15"/>
      <c r="EVA214" s="15"/>
      <c r="EVB214" s="15"/>
      <c r="EVC214" s="15"/>
      <c r="EVD214" s="15"/>
      <c r="EVE214" s="15"/>
      <c r="EVF214" s="15"/>
      <c r="EVG214" s="15"/>
      <c r="EVH214" s="15"/>
      <c r="EVI214" s="15"/>
      <c r="EVJ214" s="15"/>
      <c r="EVK214" s="15"/>
      <c r="EVL214" s="15"/>
      <c r="EVM214" s="15"/>
      <c r="EVN214" s="15"/>
      <c r="EVO214" s="15"/>
      <c r="EVP214" s="15"/>
      <c r="EVQ214" s="15"/>
      <c r="EVR214" s="15"/>
      <c r="EVS214" s="15"/>
      <c r="EVT214" s="15"/>
      <c r="EVU214" s="15"/>
      <c r="EVV214" s="15"/>
      <c r="EVW214" s="15"/>
      <c r="EVX214" s="15"/>
      <c r="EVY214" s="15"/>
      <c r="EVZ214" s="15"/>
      <c r="EWA214" s="15"/>
      <c r="EWB214" s="15"/>
      <c r="EWC214" s="15"/>
      <c r="EWD214" s="15"/>
      <c r="EWE214" s="15"/>
      <c r="EWF214" s="15"/>
      <c r="EWG214" s="15"/>
      <c r="EWH214" s="15"/>
      <c r="EWI214" s="15"/>
      <c r="EWJ214" s="15"/>
      <c r="EWK214" s="15"/>
      <c r="EWL214" s="15"/>
      <c r="EWM214" s="15"/>
      <c r="EWN214" s="15"/>
      <c r="EWO214" s="15"/>
      <c r="EWP214" s="15"/>
      <c r="EWQ214" s="15"/>
      <c r="EWR214" s="15"/>
      <c r="EWS214" s="15"/>
      <c r="EWT214" s="15"/>
      <c r="EWU214" s="15"/>
      <c r="EWV214" s="15"/>
      <c r="EWW214" s="15"/>
      <c r="EWX214" s="15"/>
      <c r="EWY214" s="15"/>
      <c r="EWZ214" s="15"/>
      <c r="EXA214" s="15"/>
      <c r="EXB214" s="15"/>
      <c r="EXC214" s="15"/>
      <c r="EXD214" s="15"/>
      <c r="EXE214" s="15"/>
      <c r="EXF214" s="15"/>
      <c r="EXG214" s="15"/>
      <c r="EXH214" s="15"/>
      <c r="EXI214" s="15"/>
      <c r="EXJ214" s="15"/>
      <c r="EXK214" s="15"/>
      <c r="EXL214" s="15"/>
      <c r="EXM214" s="15"/>
      <c r="EXN214" s="15"/>
      <c r="EXO214" s="15"/>
      <c r="EXP214" s="15"/>
      <c r="EXQ214" s="15"/>
      <c r="EXR214" s="15"/>
      <c r="EXS214" s="15"/>
      <c r="EXT214" s="15"/>
      <c r="EXU214" s="15"/>
      <c r="EXV214" s="15"/>
      <c r="EXW214" s="15"/>
      <c r="EXX214" s="15"/>
      <c r="EXY214" s="15"/>
      <c r="EXZ214" s="15"/>
      <c r="EYA214" s="15"/>
      <c r="EYB214" s="15"/>
      <c r="EYC214" s="15"/>
      <c r="EYD214" s="15"/>
      <c r="EYE214" s="15"/>
      <c r="EYF214" s="15"/>
      <c r="EYG214" s="15"/>
      <c r="EYH214" s="15"/>
      <c r="EYI214" s="15"/>
      <c r="EYJ214" s="15"/>
      <c r="EYK214" s="15"/>
      <c r="EYL214" s="15"/>
      <c r="EYM214" s="15"/>
      <c r="EYN214" s="15"/>
      <c r="EYO214" s="15"/>
      <c r="EYP214" s="15"/>
      <c r="EYQ214" s="15"/>
      <c r="EYR214" s="15"/>
      <c r="EYS214" s="15"/>
      <c r="EYT214" s="15"/>
      <c r="EYU214" s="15"/>
      <c r="EYV214" s="15"/>
      <c r="EYW214" s="15"/>
      <c r="EYX214" s="15"/>
      <c r="EYY214" s="15"/>
      <c r="EYZ214" s="15"/>
      <c r="EZA214" s="15"/>
      <c r="EZB214" s="15"/>
      <c r="EZC214" s="15"/>
      <c r="EZD214" s="15"/>
      <c r="EZE214" s="15"/>
      <c r="EZF214" s="15"/>
      <c r="EZG214" s="15"/>
      <c r="EZH214" s="15"/>
      <c r="EZI214" s="15"/>
      <c r="EZJ214" s="15"/>
      <c r="EZK214" s="15"/>
      <c r="EZL214" s="15"/>
      <c r="EZM214" s="15"/>
      <c r="EZN214" s="15"/>
      <c r="EZO214" s="15"/>
      <c r="EZP214" s="15"/>
      <c r="EZQ214" s="15"/>
      <c r="EZR214" s="15"/>
      <c r="EZS214" s="15"/>
      <c r="EZT214" s="15"/>
      <c r="EZU214" s="15"/>
      <c r="EZV214" s="15"/>
      <c r="EZW214" s="15"/>
      <c r="EZX214" s="15"/>
      <c r="EZY214" s="15"/>
      <c r="EZZ214" s="15"/>
      <c r="FAA214" s="15"/>
      <c r="FAB214" s="15"/>
      <c r="FAC214" s="15"/>
      <c r="FAD214" s="15"/>
      <c r="FAE214" s="15"/>
      <c r="FAF214" s="15"/>
      <c r="FAG214" s="15"/>
      <c r="FAH214" s="15"/>
      <c r="FAI214" s="15"/>
      <c r="FAJ214" s="15"/>
      <c r="FAK214" s="15"/>
      <c r="FAL214" s="15"/>
      <c r="FAM214" s="15"/>
      <c r="FAN214" s="15"/>
      <c r="FAO214" s="15"/>
      <c r="FAP214" s="15"/>
      <c r="FAQ214" s="15"/>
      <c r="FAR214" s="15"/>
      <c r="FAS214" s="15"/>
      <c r="FAT214" s="15"/>
      <c r="FAU214" s="15"/>
      <c r="FAV214" s="15"/>
      <c r="FAW214" s="15"/>
      <c r="FAX214" s="15"/>
      <c r="FAY214" s="15"/>
      <c r="FAZ214" s="15"/>
      <c r="FBA214" s="15"/>
      <c r="FBB214" s="15"/>
      <c r="FBC214" s="15"/>
      <c r="FBD214" s="15"/>
      <c r="FBE214" s="15"/>
      <c r="FBF214" s="15"/>
      <c r="FBG214" s="15"/>
      <c r="FBH214" s="15"/>
      <c r="FBI214" s="15"/>
      <c r="FBJ214" s="15"/>
      <c r="FBK214" s="15"/>
      <c r="FBL214" s="15"/>
      <c r="FBM214" s="15"/>
      <c r="FBN214" s="15"/>
      <c r="FBO214" s="15"/>
      <c r="FBP214" s="15"/>
      <c r="FBQ214" s="15"/>
      <c r="FBR214" s="15"/>
      <c r="FBS214" s="15"/>
      <c r="FBT214" s="15"/>
      <c r="FBU214" s="15"/>
      <c r="FBV214" s="15"/>
      <c r="FBW214" s="15"/>
      <c r="FBX214" s="15"/>
      <c r="FBY214" s="15"/>
      <c r="FBZ214" s="15"/>
      <c r="FCA214" s="15"/>
      <c r="FCB214" s="15"/>
      <c r="FCC214" s="15"/>
      <c r="FCD214" s="15"/>
      <c r="FCE214" s="15"/>
      <c r="FCF214" s="15"/>
      <c r="FCG214" s="15"/>
      <c r="FCH214" s="15"/>
      <c r="FCI214" s="15"/>
      <c r="FCJ214" s="15"/>
      <c r="FCK214" s="15"/>
      <c r="FCL214" s="15"/>
      <c r="FCM214" s="15"/>
      <c r="FCN214" s="15"/>
      <c r="FCO214" s="15"/>
      <c r="FCP214" s="15"/>
      <c r="FCQ214" s="15"/>
      <c r="FCR214" s="15"/>
      <c r="FCS214" s="15"/>
      <c r="FCT214" s="15"/>
      <c r="FCU214" s="15"/>
      <c r="FCV214" s="15"/>
      <c r="FCW214" s="15"/>
      <c r="FCX214" s="15"/>
      <c r="FCY214" s="15"/>
      <c r="FCZ214" s="15"/>
      <c r="FDA214" s="15"/>
      <c r="FDB214" s="15"/>
      <c r="FDC214" s="15"/>
      <c r="FDD214" s="15"/>
      <c r="FDE214" s="15"/>
      <c r="FDF214" s="15"/>
      <c r="FDG214" s="15"/>
      <c r="FDH214" s="15"/>
      <c r="FDI214" s="15"/>
      <c r="FDJ214" s="15"/>
      <c r="FDK214" s="15"/>
      <c r="FDL214" s="15"/>
      <c r="FDM214" s="15"/>
      <c r="FDN214" s="15"/>
      <c r="FDO214" s="15"/>
      <c r="FDP214" s="15"/>
      <c r="FDQ214" s="15"/>
      <c r="FDR214" s="15"/>
      <c r="FDS214" s="15"/>
      <c r="FDT214" s="15"/>
      <c r="FDU214" s="15"/>
      <c r="FDV214" s="15"/>
      <c r="FDW214" s="15"/>
      <c r="FDX214" s="15"/>
      <c r="FDY214" s="15"/>
      <c r="FDZ214" s="15"/>
      <c r="FEA214" s="15"/>
      <c r="FEB214" s="15"/>
      <c r="FEC214" s="15"/>
      <c r="FED214" s="15"/>
      <c r="FEE214" s="15"/>
      <c r="FEF214" s="15"/>
      <c r="FEG214" s="15"/>
      <c r="FEH214" s="15"/>
      <c r="FEI214" s="15"/>
      <c r="FEJ214" s="15"/>
      <c r="FEK214" s="15"/>
      <c r="FEL214" s="15"/>
      <c r="FEM214" s="15"/>
      <c r="FEN214" s="15"/>
      <c r="FEO214" s="15"/>
      <c r="FEP214" s="15"/>
      <c r="FEQ214" s="15"/>
      <c r="FER214" s="15"/>
      <c r="FES214" s="15"/>
      <c r="FET214" s="15"/>
      <c r="FEU214" s="15"/>
      <c r="FEV214" s="15"/>
      <c r="FEW214" s="15"/>
      <c r="FEX214" s="15"/>
      <c r="FEY214" s="15"/>
      <c r="FEZ214" s="15"/>
      <c r="FFA214" s="15"/>
      <c r="FFB214" s="15"/>
      <c r="FFC214" s="15"/>
      <c r="FFD214" s="15"/>
      <c r="FFE214" s="15"/>
      <c r="FFF214" s="15"/>
      <c r="FFG214" s="15"/>
      <c r="FFH214" s="15"/>
      <c r="FFI214" s="15"/>
      <c r="FFJ214" s="15"/>
      <c r="FFK214" s="15"/>
      <c r="FFL214" s="15"/>
      <c r="FFM214" s="15"/>
      <c r="FFN214" s="15"/>
      <c r="FFO214" s="15"/>
      <c r="FFP214" s="15"/>
      <c r="FFQ214" s="15"/>
      <c r="FFR214" s="15"/>
      <c r="FFS214" s="15"/>
      <c r="FFT214" s="15"/>
      <c r="FFU214" s="15"/>
      <c r="FFV214" s="15"/>
      <c r="FFW214" s="15"/>
      <c r="FFX214" s="15"/>
      <c r="FFY214" s="15"/>
      <c r="FFZ214" s="15"/>
      <c r="FGA214" s="15"/>
      <c r="FGB214" s="15"/>
      <c r="FGC214" s="15"/>
      <c r="FGD214" s="15"/>
      <c r="FGE214" s="15"/>
      <c r="FGF214" s="15"/>
      <c r="FGG214" s="15"/>
      <c r="FGH214" s="15"/>
      <c r="FGI214" s="15"/>
      <c r="FGJ214" s="15"/>
      <c r="FGK214" s="15"/>
      <c r="FGL214" s="15"/>
      <c r="FGM214" s="15"/>
      <c r="FGN214" s="15"/>
      <c r="FGO214" s="15"/>
      <c r="FGP214" s="15"/>
      <c r="FGQ214" s="15"/>
      <c r="FGR214" s="15"/>
      <c r="FGS214" s="15"/>
      <c r="FGT214" s="15"/>
      <c r="FGU214" s="15"/>
      <c r="FGV214" s="15"/>
      <c r="FGW214" s="15"/>
      <c r="FGX214" s="15"/>
      <c r="FGY214" s="15"/>
      <c r="FGZ214" s="15"/>
      <c r="FHA214" s="15"/>
      <c r="FHB214" s="15"/>
      <c r="FHC214" s="15"/>
      <c r="FHD214" s="15"/>
      <c r="FHE214" s="15"/>
      <c r="FHF214" s="15"/>
      <c r="FHG214" s="15"/>
      <c r="FHH214" s="15"/>
      <c r="FHI214" s="15"/>
      <c r="FHJ214" s="15"/>
      <c r="FHK214" s="15"/>
      <c r="FHL214" s="15"/>
      <c r="FHM214" s="15"/>
      <c r="FHN214" s="15"/>
      <c r="FHO214" s="15"/>
      <c r="FHP214" s="15"/>
      <c r="FHQ214" s="15"/>
      <c r="FHR214" s="15"/>
      <c r="FHS214" s="15"/>
      <c r="FHT214" s="15"/>
      <c r="FHU214" s="15"/>
      <c r="FHV214" s="15"/>
      <c r="FHW214" s="15"/>
      <c r="FHX214" s="15"/>
      <c r="FHY214" s="15"/>
      <c r="FHZ214" s="15"/>
      <c r="FIA214" s="15"/>
      <c r="FIB214" s="15"/>
      <c r="FIC214" s="15"/>
      <c r="FID214" s="15"/>
      <c r="FIE214" s="15"/>
      <c r="FIF214" s="15"/>
      <c r="FIG214" s="15"/>
      <c r="FIH214" s="15"/>
      <c r="FII214" s="15"/>
      <c r="FIJ214" s="15"/>
      <c r="FIK214" s="15"/>
      <c r="FIL214" s="15"/>
      <c r="FIM214" s="15"/>
      <c r="FIN214" s="15"/>
      <c r="FIO214" s="15"/>
      <c r="FIP214" s="15"/>
      <c r="FIQ214" s="15"/>
      <c r="FIR214" s="15"/>
      <c r="FIS214" s="15"/>
      <c r="FIT214" s="15"/>
      <c r="FIU214" s="15"/>
      <c r="FIV214" s="15"/>
      <c r="FIW214" s="15"/>
      <c r="FIX214" s="15"/>
      <c r="FIY214" s="15"/>
      <c r="FIZ214" s="15"/>
      <c r="FJA214" s="15"/>
      <c r="FJB214" s="15"/>
      <c r="FJC214" s="15"/>
      <c r="FJD214" s="15"/>
      <c r="FJE214" s="15"/>
      <c r="FJF214" s="15"/>
      <c r="FJG214" s="15"/>
      <c r="FJH214" s="15"/>
      <c r="FJI214" s="15"/>
      <c r="FJJ214" s="15"/>
      <c r="FJK214" s="15"/>
      <c r="FJL214" s="15"/>
      <c r="FJM214" s="15"/>
      <c r="FJN214" s="15"/>
      <c r="FJO214" s="15"/>
      <c r="FJP214" s="15"/>
      <c r="FJQ214" s="15"/>
      <c r="FJR214" s="15"/>
      <c r="FJS214" s="15"/>
      <c r="FJT214" s="15"/>
      <c r="FJU214" s="15"/>
      <c r="FJV214" s="15"/>
      <c r="FJW214" s="15"/>
      <c r="FJX214" s="15"/>
      <c r="FJY214" s="15"/>
      <c r="FJZ214" s="15"/>
      <c r="FKA214" s="15"/>
      <c r="FKB214" s="15"/>
      <c r="FKC214" s="15"/>
      <c r="FKD214" s="15"/>
      <c r="FKE214" s="15"/>
      <c r="FKF214" s="15"/>
      <c r="FKG214" s="15"/>
      <c r="FKH214" s="15"/>
      <c r="FKI214" s="15"/>
      <c r="FKJ214" s="15"/>
      <c r="FKK214" s="15"/>
      <c r="FKL214" s="15"/>
      <c r="FKM214" s="15"/>
      <c r="FKN214" s="15"/>
      <c r="FKO214" s="15"/>
      <c r="FKP214" s="15"/>
      <c r="FKQ214" s="15"/>
      <c r="FKR214" s="15"/>
      <c r="FKS214" s="15"/>
      <c r="FKT214" s="15"/>
      <c r="FKU214" s="15"/>
      <c r="FKV214" s="15"/>
      <c r="FKW214" s="15"/>
      <c r="FKX214" s="15"/>
      <c r="FKY214" s="15"/>
      <c r="FKZ214" s="15"/>
      <c r="FLA214" s="15"/>
      <c r="FLB214" s="15"/>
      <c r="FLC214" s="15"/>
      <c r="FLD214" s="15"/>
      <c r="FLE214" s="15"/>
      <c r="FLF214" s="15"/>
      <c r="FLG214" s="15"/>
      <c r="FLH214" s="15"/>
      <c r="FLI214" s="15"/>
      <c r="FLJ214" s="15"/>
      <c r="FLK214" s="15"/>
      <c r="FLL214" s="15"/>
      <c r="FLM214" s="15"/>
      <c r="FLN214" s="15"/>
      <c r="FLO214" s="15"/>
      <c r="FLP214" s="15"/>
      <c r="FLQ214" s="15"/>
      <c r="FLR214" s="15"/>
      <c r="FLS214" s="15"/>
      <c r="FLT214" s="15"/>
      <c r="FLU214" s="15"/>
      <c r="FLV214" s="15"/>
      <c r="FLW214" s="15"/>
      <c r="FLX214" s="15"/>
      <c r="FLY214" s="15"/>
      <c r="FLZ214" s="15"/>
      <c r="FMA214" s="15"/>
      <c r="FMB214" s="15"/>
      <c r="FMC214" s="15"/>
      <c r="FMD214" s="15"/>
      <c r="FME214" s="15"/>
      <c r="FMF214" s="15"/>
      <c r="FMG214" s="15"/>
      <c r="FMH214" s="15"/>
      <c r="FMI214" s="15"/>
      <c r="FMJ214" s="15"/>
      <c r="FMK214" s="15"/>
      <c r="FML214" s="15"/>
      <c r="FMM214" s="15"/>
      <c r="FMN214" s="15"/>
      <c r="FMO214" s="15"/>
      <c r="FMP214" s="15"/>
      <c r="FMQ214" s="15"/>
      <c r="FMR214" s="15"/>
      <c r="FMS214" s="15"/>
      <c r="FMT214" s="15"/>
      <c r="FMU214" s="15"/>
      <c r="FMV214" s="15"/>
      <c r="FMW214" s="15"/>
      <c r="FMX214" s="15"/>
      <c r="FMY214" s="15"/>
      <c r="FMZ214" s="15"/>
      <c r="FNA214" s="15"/>
      <c r="FNB214" s="15"/>
      <c r="FNC214" s="15"/>
      <c r="FND214" s="15"/>
      <c r="FNE214" s="15"/>
      <c r="FNF214" s="15"/>
      <c r="FNG214" s="15"/>
      <c r="FNH214" s="15"/>
      <c r="FNI214" s="15"/>
      <c r="FNJ214" s="15"/>
      <c r="FNK214" s="15"/>
      <c r="FNL214" s="15"/>
      <c r="FNM214" s="15"/>
      <c r="FNN214" s="15"/>
      <c r="FNO214" s="15"/>
      <c r="FNP214" s="15"/>
      <c r="FNQ214" s="15"/>
      <c r="FNR214" s="15"/>
      <c r="FNS214" s="15"/>
      <c r="FNT214" s="15"/>
      <c r="FNU214" s="15"/>
      <c r="FNV214" s="15"/>
      <c r="FNW214" s="15"/>
      <c r="FNX214" s="15"/>
      <c r="FNY214" s="15"/>
      <c r="FNZ214" s="15"/>
      <c r="FOA214" s="15"/>
      <c r="FOB214" s="15"/>
      <c r="FOC214" s="15"/>
      <c r="FOD214" s="15"/>
      <c r="FOE214" s="15"/>
      <c r="FOF214" s="15"/>
      <c r="FOG214" s="15"/>
      <c r="FOH214" s="15"/>
      <c r="FOI214" s="15"/>
      <c r="FOJ214" s="15"/>
      <c r="FOK214" s="15"/>
      <c r="FOL214" s="15"/>
      <c r="FOM214" s="15"/>
      <c r="FON214" s="15"/>
      <c r="FOO214" s="15"/>
      <c r="FOP214" s="15"/>
      <c r="FOQ214" s="15"/>
      <c r="FOR214" s="15"/>
      <c r="FOS214" s="15"/>
      <c r="FOT214" s="15"/>
      <c r="FOU214" s="15"/>
      <c r="FOV214" s="15"/>
      <c r="FOW214" s="15"/>
      <c r="FOX214" s="15"/>
      <c r="FOY214" s="15"/>
      <c r="FOZ214" s="15"/>
      <c r="FPA214" s="15"/>
      <c r="FPB214" s="15"/>
      <c r="FPC214" s="15"/>
      <c r="FPD214" s="15"/>
      <c r="FPE214" s="15"/>
      <c r="FPF214" s="15"/>
      <c r="FPG214" s="15"/>
      <c r="FPH214" s="15"/>
      <c r="FPI214" s="15"/>
      <c r="FPJ214" s="15"/>
      <c r="FPK214" s="15"/>
      <c r="FPL214" s="15"/>
      <c r="FPM214" s="15"/>
      <c r="FPN214" s="15"/>
      <c r="FPO214" s="15"/>
      <c r="FPP214" s="15"/>
      <c r="FPQ214" s="15"/>
      <c r="FPR214" s="15"/>
      <c r="FPS214" s="15"/>
      <c r="FPT214" s="15"/>
      <c r="FPU214" s="15"/>
      <c r="FPV214" s="15"/>
      <c r="FPW214" s="15"/>
      <c r="FPX214" s="15"/>
      <c r="FPY214" s="15"/>
      <c r="FPZ214" s="15"/>
      <c r="FQA214" s="15"/>
      <c r="FQB214" s="15"/>
      <c r="FQC214" s="15"/>
      <c r="FQD214" s="15"/>
      <c r="FQE214" s="15"/>
      <c r="FQF214" s="15"/>
      <c r="FQG214" s="15"/>
      <c r="FQH214" s="15"/>
      <c r="FQI214" s="15"/>
      <c r="FQJ214" s="15"/>
      <c r="FQK214" s="15"/>
      <c r="FQL214" s="15"/>
      <c r="FQM214" s="15"/>
      <c r="FQN214" s="15"/>
      <c r="FQO214" s="15"/>
      <c r="FQP214" s="15"/>
      <c r="FQQ214" s="15"/>
      <c r="FQR214" s="15"/>
      <c r="FQS214" s="15"/>
      <c r="FQT214" s="15"/>
      <c r="FQU214" s="15"/>
      <c r="FQV214" s="15"/>
      <c r="FQW214" s="15"/>
      <c r="FQX214" s="15"/>
      <c r="FQY214" s="15"/>
      <c r="FQZ214" s="15"/>
      <c r="FRA214" s="15"/>
      <c r="FRB214" s="15"/>
      <c r="FRC214" s="15"/>
      <c r="FRD214" s="15"/>
      <c r="FRE214" s="15"/>
      <c r="FRF214" s="15"/>
      <c r="FRG214" s="15"/>
      <c r="FRH214" s="15"/>
      <c r="FRI214" s="15"/>
      <c r="FRJ214" s="15"/>
      <c r="FRK214" s="15"/>
      <c r="FRL214" s="15"/>
      <c r="FRM214" s="15"/>
      <c r="FRN214" s="15"/>
      <c r="FRO214" s="15"/>
      <c r="FRP214" s="15"/>
      <c r="FRQ214" s="15"/>
      <c r="FRR214" s="15"/>
      <c r="FRS214" s="15"/>
      <c r="FRT214" s="15"/>
      <c r="FRU214" s="15"/>
      <c r="FRV214" s="15"/>
      <c r="FRW214" s="15"/>
      <c r="FRX214" s="15"/>
      <c r="FRY214" s="15"/>
      <c r="FRZ214" s="15"/>
      <c r="FSA214" s="15"/>
      <c r="FSB214" s="15"/>
      <c r="FSC214" s="15"/>
      <c r="FSD214" s="15"/>
      <c r="FSE214" s="15"/>
      <c r="FSF214" s="15"/>
      <c r="FSG214" s="15"/>
      <c r="FSH214" s="15"/>
      <c r="FSI214" s="15"/>
      <c r="FSJ214" s="15"/>
      <c r="FSK214" s="15"/>
      <c r="FSL214" s="15"/>
      <c r="FSM214" s="15"/>
      <c r="FSN214" s="15"/>
      <c r="FSO214" s="15"/>
      <c r="FSP214" s="15"/>
      <c r="FSQ214" s="15"/>
      <c r="FSR214" s="15"/>
      <c r="FSS214" s="15"/>
      <c r="FST214" s="15"/>
      <c r="FSU214" s="15"/>
      <c r="FSV214" s="15"/>
      <c r="FSW214" s="15"/>
      <c r="FSX214" s="15"/>
      <c r="FSY214" s="15"/>
      <c r="FSZ214" s="15"/>
      <c r="FTA214" s="15"/>
      <c r="FTB214" s="15"/>
      <c r="FTC214" s="15"/>
      <c r="FTD214" s="15"/>
      <c r="FTE214" s="15"/>
      <c r="FTF214" s="15"/>
      <c r="FTG214" s="15"/>
      <c r="FTH214" s="15"/>
      <c r="FTI214" s="15"/>
      <c r="FTJ214" s="15"/>
      <c r="FTK214" s="15"/>
      <c r="FTL214" s="15"/>
      <c r="FTM214" s="15"/>
      <c r="FTN214" s="15"/>
      <c r="FTO214" s="15"/>
      <c r="FTP214" s="15"/>
      <c r="FTQ214" s="15"/>
      <c r="FTR214" s="15"/>
      <c r="FTS214" s="15"/>
      <c r="FTT214" s="15"/>
      <c r="FTU214" s="15"/>
      <c r="FTV214" s="15"/>
      <c r="FTW214" s="15"/>
      <c r="FTX214" s="15"/>
      <c r="FTY214" s="15"/>
      <c r="FTZ214" s="15"/>
      <c r="FUA214" s="15"/>
      <c r="FUB214" s="15"/>
      <c r="FUC214" s="15"/>
      <c r="FUD214" s="15"/>
      <c r="FUE214" s="15"/>
      <c r="FUF214" s="15"/>
      <c r="FUG214" s="15"/>
      <c r="FUH214" s="15"/>
      <c r="FUI214" s="15"/>
      <c r="FUJ214" s="15"/>
      <c r="FUK214" s="15"/>
      <c r="FUL214" s="15"/>
      <c r="FUM214" s="15"/>
      <c r="FUN214" s="15"/>
      <c r="FUO214" s="15"/>
      <c r="FUP214" s="15"/>
      <c r="FUQ214" s="15"/>
      <c r="FUR214" s="15"/>
      <c r="FUS214" s="15"/>
      <c r="FUT214" s="15"/>
      <c r="FUU214" s="15"/>
      <c r="FUV214" s="15"/>
      <c r="FUW214" s="15"/>
      <c r="FUX214" s="15"/>
      <c r="FUY214" s="15"/>
      <c r="FUZ214" s="15"/>
      <c r="FVA214" s="15"/>
      <c r="FVB214" s="15"/>
      <c r="FVC214" s="15"/>
      <c r="FVD214" s="15"/>
      <c r="FVE214" s="15"/>
      <c r="FVF214" s="15"/>
      <c r="FVG214" s="15"/>
      <c r="FVH214" s="15"/>
      <c r="FVI214" s="15"/>
      <c r="FVJ214" s="15"/>
      <c r="FVK214" s="15"/>
      <c r="FVL214" s="15"/>
      <c r="FVM214" s="15"/>
      <c r="FVN214" s="15"/>
      <c r="FVO214" s="15"/>
      <c r="FVP214" s="15"/>
      <c r="FVQ214" s="15"/>
      <c r="FVR214" s="15"/>
      <c r="FVS214" s="15"/>
      <c r="FVT214" s="15"/>
      <c r="FVU214" s="15"/>
      <c r="FVV214" s="15"/>
      <c r="FVW214" s="15"/>
      <c r="FVX214" s="15"/>
      <c r="FVY214" s="15"/>
      <c r="FVZ214" s="15"/>
      <c r="FWA214" s="15"/>
      <c r="FWB214" s="15"/>
      <c r="FWC214" s="15"/>
      <c r="FWD214" s="15"/>
      <c r="FWE214" s="15"/>
      <c r="FWF214" s="15"/>
      <c r="FWG214" s="15"/>
      <c r="FWH214" s="15"/>
      <c r="FWI214" s="15"/>
      <c r="FWJ214" s="15"/>
      <c r="FWK214" s="15"/>
      <c r="FWL214" s="15"/>
      <c r="FWM214" s="15"/>
      <c r="FWN214" s="15"/>
      <c r="FWO214" s="15"/>
      <c r="FWP214" s="15"/>
      <c r="FWQ214" s="15"/>
      <c r="FWR214" s="15"/>
      <c r="FWS214" s="15"/>
      <c r="FWT214" s="15"/>
      <c r="FWU214" s="15"/>
      <c r="FWV214" s="15"/>
      <c r="FWW214" s="15"/>
      <c r="FWX214" s="15"/>
      <c r="FWY214" s="15"/>
      <c r="FWZ214" s="15"/>
      <c r="FXA214" s="15"/>
      <c r="FXB214" s="15"/>
      <c r="FXC214" s="15"/>
      <c r="FXD214" s="15"/>
      <c r="FXE214" s="15"/>
      <c r="FXF214" s="15"/>
      <c r="FXG214" s="15"/>
      <c r="FXH214" s="15"/>
      <c r="FXI214" s="15"/>
      <c r="FXJ214" s="15"/>
      <c r="FXK214" s="15"/>
      <c r="FXL214" s="15"/>
      <c r="FXM214" s="15"/>
      <c r="FXN214" s="15"/>
      <c r="FXO214" s="15"/>
      <c r="FXP214" s="15"/>
      <c r="FXQ214" s="15"/>
      <c r="FXR214" s="15"/>
      <c r="FXS214" s="15"/>
      <c r="FXT214" s="15"/>
      <c r="FXU214" s="15"/>
      <c r="FXV214" s="15"/>
      <c r="FXW214" s="15"/>
      <c r="FXX214" s="15"/>
      <c r="FXY214" s="15"/>
      <c r="FXZ214" s="15"/>
      <c r="FYA214" s="15"/>
      <c r="FYB214" s="15"/>
      <c r="FYC214" s="15"/>
      <c r="FYD214" s="15"/>
      <c r="FYE214" s="15"/>
      <c r="FYF214" s="15"/>
      <c r="FYG214" s="15"/>
      <c r="FYH214" s="15"/>
      <c r="FYI214" s="15"/>
      <c r="FYJ214" s="15"/>
      <c r="FYK214" s="15"/>
      <c r="FYL214" s="15"/>
      <c r="FYM214" s="15"/>
      <c r="FYN214" s="15"/>
      <c r="FYO214" s="15"/>
      <c r="FYP214" s="15"/>
      <c r="FYQ214" s="15"/>
      <c r="FYR214" s="15"/>
      <c r="FYS214" s="15"/>
      <c r="FYT214" s="15"/>
      <c r="FYU214" s="15"/>
      <c r="FYV214" s="15"/>
      <c r="FYW214" s="15"/>
      <c r="FYX214" s="15"/>
      <c r="FYY214" s="15"/>
      <c r="FYZ214" s="15"/>
      <c r="FZA214" s="15"/>
      <c r="FZB214" s="15"/>
      <c r="FZC214" s="15"/>
      <c r="FZD214" s="15"/>
      <c r="FZE214" s="15"/>
      <c r="FZF214" s="15"/>
      <c r="FZG214" s="15"/>
      <c r="FZH214" s="15"/>
      <c r="FZI214" s="15"/>
      <c r="FZJ214" s="15"/>
      <c r="FZK214" s="15"/>
      <c r="FZL214" s="15"/>
      <c r="FZM214" s="15"/>
      <c r="FZN214" s="15"/>
      <c r="FZO214" s="15"/>
      <c r="FZP214" s="15"/>
      <c r="FZQ214" s="15"/>
      <c r="FZR214" s="15"/>
      <c r="FZS214" s="15"/>
      <c r="FZT214" s="15"/>
      <c r="FZU214" s="15"/>
      <c r="FZV214" s="15"/>
      <c r="FZW214" s="15"/>
      <c r="FZX214" s="15"/>
      <c r="FZY214" s="15"/>
      <c r="FZZ214" s="15"/>
      <c r="GAA214" s="15"/>
      <c r="GAB214" s="15"/>
      <c r="GAC214" s="15"/>
      <c r="GAD214" s="15"/>
      <c r="GAE214" s="15"/>
      <c r="GAF214" s="15"/>
      <c r="GAG214" s="15"/>
      <c r="GAH214" s="15"/>
      <c r="GAI214" s="15"/>
      <c r="GAJ214" s="15"/>
      <c r="GAK214" s="15"/>
      <c r="GAL214" s="15"/>
      <c r="GAM214" s="15"/>
      <c r="GAN214" s="15"/>
      <c r="GAO214" s="15"/>
      <c r="GAP214" s="15"/>
      <c r="GAQ214" s="15"/>
      <c r="GAR214" s="15"/>
      <c r="GAS214" s="15"/>
      <c r="GAT214" s="15"/>
      <c r="GAU214" s="15"/>
      <c r="GAV214" s="15"/>
      <c r="GAW214" s="15"/>
      <c r="GAX214" s="15"/>
      <c r="GAY214" s="15"/>
      <c r="GAZ214" s="15"/>
      <c r="GBA214" s="15"/>
      <c r="GBB214" s="15"/>
      <c r="GBC214" s="15"/>
      <c r="GBD214" s="15"/>
      <c r="GBE214" s="15"/>
      <c r="GBF214" s="15"/>
      <c r="GBG214" s="15"/>
      <c r="GBH214" s="15"/>
      <c r="GBI214" s="15"/>
      <c r="GBJ214" s="15"/>
      <c r="GBK214" s="15"/>
      <c r="GBL214" s="15"/>
      <c r="GBM214" s="15"/>
      <c r="GBN214" s="15"/>
      <c r="GBO214" s="15"/>
      <c r="GBP214" s="15"/>
      <c r="GBQ214" s="15"/>
      <c r="GBR214" s="15"/>
      <c r="GBS214" s="15"/>
      <c r="GBT214" s="15"/>
      <c r="GBU214" s="15"/>
      <c r="GBV214" s="15"/>
      <c r="GBW214" s="15"/>
      <c r="GBX214" s="15"/>
      <c r="GBY214" s="15"/>
      <c r="GBZ214" s="15"/>
      <c r="GCA214" s="15"/>
      <c r="GCB214" s="15"/>
      <c r="GCC214" s="15"/>
      <c r="GCD214" s="15"/>
      <c r="GCE214" s="15"/>
      <c r="GCF214" s="15"/>
      <c r="GCG214" s="15"/>
      <c r="GCH214" s="15"/>
      <c r="GCI214" s="15"/>
      <c r="GCJ214" s="15"/>
      <c r="GCK214" s="15"/>
      <c r="GCL214" s="15"/>
      <c r="GCM214" s="15"/>
      <c r="GCN214" s="15"/>
      <c r="GCO214" s="15"/>
      <c r="GCP214" s="15"/>
      <c r="GCQ214" s="15"/>
      <c r="GCR214" s="15"/>
      <c r="GCS214" s="15"/>
      <c r="GCT214" s="15"/>
      <c r="GCU214" s="15"/>
      <c r="GCV214" s="15"/>
      <c r="GCW214" s="15"/>
      <c r="GCX214" s="15"/>
      <c r="GCY214" s="15"/>
      <c r="GCZ214" s="15"/>
      <c r="GDA214" s="15"/>
      <c r="GDB214" s="15"/>
      <c r="GDC214" s="15"/>
      <c r="GDD214" s="15"/>
      <c r="GDE214" s="15"/>
      <c r="GDF214" s="15"/>
      <c r="GDG214" s="15"/>
      <c r="GDH214" s="15"/>
      <c r="GDI214" s="15"/>
      <c r="GDJ214" s="15"/>
      <c r="GDK214" s="15"/>
      <c r="GDL214" s="15"/>
      <c r="GDM214" s="15"/>
      <c r="GDN214" s="15"/>
      <c r="GDO214" s="15"/>
      <c r="GDP214" s="15"/>
      <c r="GDQ214" s="15"/>
      <c r="GDR214" s="15"/>
      <c r="GDS214" s="15"/>
      <c r="GDT214" s="15"/>
      <c r="GDU214" s="15"/>
      <c r="GDV214" s="15"/>
      <c r="GDW214" s="15"/>
      <c r="GDX214" s="15"/>
      <c r="GDY214" s="15"/>
      <c r="GDZ214" s="15"/>
      <c r="GEA214" s="15"/>
      <c r="GEB214" s="15"/>
      <c r="GEC214" s="15"/>
      <c r="GED214" s="15"/>
      <c r="GEE214" s="15"/>
      <c r="GEF214" s="15"/>
      <c r="GEG214" s="15"/>
      <c r="GEH214" s="15"/>
      <c r="GEI214" s="15"/>
      <c r="GEJ214" s="15"/>
      <c r="GEK214" s="15"/>
      <c r="GEL214" s="15"/>
      <c r="GEM214" s="15"/>
      <c r="GEN214" s="15"/>
      <c r="GEO214" s="15"/>
      <c r="GEP214" s="15"/>
      <c r="GEQ214" s="15"/>
      <c r="GER214" s="15"/>
      <c r="GES214" s="15"/>
      <c r="GET214" s="15"/>
      <c r="GEU214" s="15"/>
      <c r="GEV214" s="15"/>
      <c r="GEW214" s="15"/>
      <c r="GEX214" s="15"/>
      <c r="GEY214" s="15"/>
      <c r="GEZ214" s="15"/>
      <c r="GFA214" s="15"/>
      <c r="GFB214" s="15"/>
      <c r="GFC214" s="15"/>
      <c r="GFD214" s="15"/>
      <c r="GFE214" s="15"/>
      <c r="GFF214" s="15"/>
      <c r="GFG214" s="15"/>
      <c r="GFH214" s="15"/>
      <c r="GFI214" s="15"/>
      <c r="GFJ214" s="15"/>
      <c r="GFK214" s="15"/>
      <c r="GFL214" s="15"/>
      <c r="GFM214" s="15"/>
      <c r="GFN214" s="15"/>
      <c r="GFO214" s="15"/>
      <c r="GFP214" s="15"/>
      <c r="GFQ214" s="15"/>
      <c r="GFR214" s="15"/>
      <c r="GFS214" s="15"/>
      <c r="GFT214" s="15"/>
      <c r="GFU214" s="15"/>
      <c r="GFV214" s="15"/>
      <c r="GFW214" s="15"/>
      <c r="GFX214" s="15"/>
      <c r="GFY214" s="15"/>
      <c r="GFZ214" s="15"/>
      <c r="GGA214" s="15"/>
      <c r="GGB214" s="15"/>
      <c r="GGC214" s="15"/>
      <c r="GGD214" s="15"/>
      <c r="GGE214" s="15"/>
      <c r="GGF214" s="15"/>
      <c r="GGG214" s="15"/>
      <c r="GGH214" s="15"/>
      <c r="GGI214" s="15"/>
      <c r="GGJ214" s="15"/>
      <c r="GGK214" s="15"/>
      <c r="GGL214" s="15"/>
      <c r="GGM214" s="15"/>
      <c r="GGN214" s="15"/>
      <c r="GGO214" s="15"/>
      <c r="GGP214" s="15"/>
      <c r="GGQ214" s="15"/>
      <c r="GGR214" s="15"/>
      <c r="GGS214" s="15"/>
      <c r="GGT214" s="15"/>
      <c r="GGU214" s="15"/>
      <c r="GGV214" s="15"/>
      <c r="GGW214" s="15"/>
      <c r="GGX214" s="15"/>
      <c r="GGY214" s="15"/>
      <c r="GGZ214" s="15"/>
      <c r="GHA214" s="15"/>
      <c r="GHB214" s="15"/>
      <c r="GHC214" s="15"/>
      <c r="GHD214" s="15"/>
      <c r="GHE214" s="15"/>
      <c r="GHF214" s="15"/>
      <c r="GHG214" s="15"/>
      <c r="GHH214" s="15"/>
      <c r="GHI214" s="15"/>
      <c r="GHJ214" s="15"/>
      <c r="GHK214" s="15"/>
      <c r="GHL214" s="15"/>
      <c r="GHM214" s="15"/>
      <c r="GHN214" s="15"/>
      <c r="GHO214" s="15"/>
      <c r="GHP214" s="15"/>
      <c r="GHQ214" s="15"/>
      <c r="GHR214" s="15"/>
      <c r="GHS214" s="15"/>
      <c r="GHT214" s="15"/>
      <c r="GHU214" s="15"/>
      <c r="GHV214" s="15"/>
      <c r="GHW214" s="15"/>
      <c r="GHX214" s="15"/>
      <c r="GHY214" s="15"/>
      <c r="GHZ214" s="15"/>
      <c r="GIA214" s="15"/>
      <c r="GIB214" s="15"/>
      <c r="GIC214" s="15"/>
      <c r="GID214" s="15"/>
      <c r="GIE214" s="15"/>
      <c r="GIF214" s="15"/>
      <c r="GIG214" s="15"/>
      <c r="GIH214" s="15"/>
      <c r="GII214" s="15"/>
      <c r="GIJ214" s="15"/>
      <c r="GIK214" s="15"/>
      <c r="GIL214" s="15"/>
      <c r="GIM214" s="15"/>
      <c r="GIN214" s="15"/>
      <c r="GIO214" s="15"/>
      <c r="GIP214" s="15"/>
      <c r="GIQ214" s="15"/>
      <c r="GIR214" s="15"/>
      <c r="GIS214" s="15"/>
      <c r="GIT214" s="15"/>
      <c r="GIU214" s="15"/>
      <c r="GIV214" s="15"/>
      <c r="GIW214" s="15"/>
      <c r="GIX214" s="15"/>
      <c r="GIY214" s="15"/>
      <c r="GIZ214" s="15"/>
      <c r="GJA214" s="15"/>
      <c r="GJB214" s="15"/>
      <c r="GJC214" s="15"/>
      <c r="GJD214" s="15"/>
      <c r="GJE214" s="15"/>
      <c r="GJF214" s="15"/>
      <c r="GJG214" s="15"/>
      <c r="GJH214" s="15"/>
      <c r="GJI214" s="15"/>
      <c r="GJJ214" s="15"/>
      <c r="GJK214" s="15"/>
      <c r="GJL214" s="15"/>
      <c r="GJM214" s="15"/>
      <c r="GJN214" s="15"/>
      <c r="GJO214" s="15"/>
      <c r="GJP214" s="15"/>
      <c r="GJQ214" s="15"/>
      <c r="GJR214" s="15"/>
      <c r="GJS214" s="15"/>
      <c r="GJT214" s="15"/>
      <c r="GJU214" s="15"/>
      <c r="GJV214" s="15"/>
      <c r="GJW214" s="15"/>
      <c r="GJX214" s="15"/>
      <c r="GJY214" s="15"/>
      <c r="GJZ214" s="15"/>
      <c r="GKA214" s="15"/>
      <c r="GKB214" s="15"/>
      <c r="GKC214" s="15"/>
      <c r="GKD214" s="15"/>
      <c r="GKE214" s="15"/>
      <c r="GKF214" s="15"/>
      <c r="GKG214" s="15"/>
      <c r="GKH214" s="15"/>
      <c r="GKI214" s="15"/>
      <c r="GKJ214" s="15"/>
      <c r="GKK214" s="15"/>
      <c r="GKL214" s="15"/>
      <c r="GKM214" s="15"/>
      <c r="GKN214" s="15"/>
      <c r="GKO214" s="15"/>
      <c r="GKP214" s="15"/>
      <c r="GKQ214" s="15"/>
      <c r="GKR214" s="15"/>
      <c r="GKS214" s="15"/>
      <c r="GKT214" s="15"/>
      <c r="GKU214" s="15"/>
      <c r="GKV214" s="15"/>
      <c r="GKW214" s="15"/>
      <c r="GKX214" s="15"/>
      <c r="GKY214" s="15"/>
      <c r="GKZ214" s="15"/>
      <c r="GLA214" s="15"/>
      <c r="GLB214" s="15"/>
      <c r="GLC214" s="15"/>
      <c r="GLD214" s="15"/>
      <c r="GLE214" s="15"/>
      <c r="GLF214" s="15"/>
      <c r="GLG214" s="15"/>
      <c r="GLH214" s="15"/>
      <c r="GLI214" s="15"/>
      <c r="GLJ214" s="15"/>
      <c r="GLK214" s="15"/>
      <c r="GLL214" s="15"/>
      <c r="GLM214" s="15"/>
      <c r="GLN214" s="15"/>
      <c r="GLO214" s="15"/>
      <c r="GLP214" s="15"/>
      <c r="GLQ214" s="15"/>
      <c r="GLR214" s="15"/>
      <c r="GLS214" s="15"/>
      <c r="GLT214" s="15"/>
      <c r="GLU214" s="15"/>
      <c r="GLV214" s="15"/>
      <c r="GLW214" s="15"/>
      <c r="GLX214" s="15"/>
      <c r="GLY214" s="15"/>
      <c r="GLZ214" s="15"/>
      <c r="GMA214" s="15"/>
      <c r="GMB214" s="15"/>
      <c r="GMC214" s="15"/>
      <c r="GMD214" s="15"/>
      <c r="GME214" s="15"/>
      <c r="GMF214" s="15"/>
      <c r="GMG214" s="15"/>
      <c r="GMH214" s="15"/>
      <c r="GMI214" s="15"/>
      <c r="GMJ214" s="15"/>
      <c r="GMK214" s="15"/>
      <c r="GML214" s="15"/>
      <c r="GMM214" s="15"/>
      <c r="GMN214" s="15"/>
      <c r="GMO214" s="15"/>
      <c r="GMP214" s="15"/>
      <c r="GMQ214" s="15"/>
      <c r="GMR214" s="15"/>
      <c r="GMS214" s="15"/>
      <c r="GMT214" s="15"/>
      <c r="GMU214" s="15"/>
      <c r="GMV214" s="15"/>
      <c r="GMW214" s="15"/>
      <c r="GMX214" s="15"/>
      <c r="GMY214" s="15"/>
      <c r="GMZ214" s="15"/>
      <c r="GNA214" s="15"/>
      <c r="GNB214" s="15"/>
      <c r="GNC214" s="15"/>
      <c r="GND214" s="15"/>
      <c r="GNE214" s="15"/>
      <c r="GNF214" s="15"/>
      <c r="GNG214" s="15"/>
      <c r="GNH214" s="15"/>
      <c r="GNI214" s="15"/>
      <c r="GNJ214" s="15"/>
      <c r="GNK214" s="15"/>
      <c r="GNL214" s="15"/>
      <c r="GNM214" s="15"/>
      <c r="GNN214" s="15"/>
      <c r="GNO214" s="15"/>
      <c r="GNP214" s="15"/>
      <c r="GNQ214" s="15"/>
      <c r="GNR214" s="15"/>
      <c r="GNS214" s="15"/>
      <c r="GNT214" s="15"/>
      <c r="GNU214" s="15"/>
      <c r="GNV214" s="15"/>
      <c r="GNW214" s="15"/>
      <c r="GNX214" s="15"/>
      <c r="GNY214" s="15"/>
      <c r="GNZ214" s="15"/>
      <c r="GOA214" s="15"/>
      <c r="GOB214" s="15"/>
      <c r="GOC214" s="15"/>
      <c r="GOD214" s="15"/>
      <c r="GOE214" s="15"/>
      <c r="GOF214" s="15"/>
      <c r="GOG214" s="15"/>
      <c r="GOH214" s="15"/>
      <c r="GOI214" s="15"/>
      <c r="GOJ214" s="15"/>
      <c r="GOK214" s="15"/>
      <c r="GOL214" s="15"/>
      <c r="GOM214" s="15"/>
      <c r="GON214" s="15"/>
      <c r="GOO214" s="15"/>
      <c r="GOP214" s="15"/>
      <c r="GOQ214" s="15"/>
      <c r="GOR214" s="15"/>
      <c r="GOS214" s="15"/>
      <c r="GOT214" s="15"/>
      <c r="GOU214" s="15"/>
      <c r="GOV214" s="15"/>
      <c r="GOW214" s="15"/>
      <c r="GOX214" s="15"/>
      <c r="GOY214" s="15"/>
      <c r="GOZ214" s="15"/>
      <c r="GPA214" s="15"/>
      <c r="GPB214" s="15"/>
      <c r="GPC214" s="15"/>
      <c r="GPD214" s="15"/>
      <c r="GPE214" s="15"/>
      <c r="GPF214" s="15"/>
      <c r="GPG214" s="15"/>
      <c r="GPH214" s="15"/>
      <c r="GPI214" s="15"/>
      <c r="GPJ214" s="15"/>
      <c r="GPK214" s="15"/>
      <c r="GPL214" s="15"/>
      <c r="GPM214" s="15"/>
      <c r="GPN214" s="15"/>
      <c r="GPO214" s="15"/>
      <c r="GPP214" s="15"/>
      <c r="GPQ214" s="15"/>
      <c r="GPR214" s="15"/>
      <c r="GPS214" s="15"/>
      <c r="GPT214" s="15"/>
      <c r="GPU214" s="15"/>
      <c r="GPV214" s="15"/>
      <c r="GPW214" s="15"/>
      <c r="GPX214" s="15"/>
      <c r="GPY214" s="15"/>
      <c r="GPZ214" s="15"/>
      <c r="GQA214" s="15"/>
      <c r="GQB214" s="15"/>
      <c r="GQC214" s="15"/>
      <c r="GQD214" s="15"/>
      <c r="GQE214" s="15"/>
      <c r="GQF214" s="15"/>
      <c r="GQG214" s="15"/>
      <c r="GQH214" s="15"/>
      <c r="GQI214" s="15"/>
      <c r="GQJ214" s="15"/>
      <c r="GQK214" s="15"/>
      <c r="GQL214" s="15"/>
      <c r="GQM214" s="15"/>
      <c r="GQN214" s="15"/>
      <c r="GQO214" s="15"/>
      <c r="GQP214" s="15"/>
      <c r="GQQ214" s="15"/>
      <c r="GQR214" s="15"/>
      <c r="GQS214" s="15"/>
      <c r="GQT214" s="15"/>
      <c r="GQU214" s="15"/>
      <c r="GQV214" s="15"/>
      <c r="GQW214" s="15"/>
      <c r="GQX214" s="15"/>
      <c r="GQY214" s="15"/>
      <c r="GQZ214" s="15"/>
      <c r="GRA214" s="15"/>
      <c r="GRB214" s="15"/>
      <c r="GRC214" s="15"/>
      <c r="GRD214" s="15"/>
      <c r="GRE214" s="15"/>
      <c r="GRF214" s="15"/>
      <c r="GRG214" s="15"/>
      <c r="GRH214" s="15"/>
      <c r="GRI214" s="15"/>
      <c r="GRJ214" s="15"/>
      <c r="GRK214" s="15"/>
      <c r="GRL214" s="15"/>
      <c r="GRM214" s="15"/>
      <c r="GRN214" s="15"/>
      <c r="GRO214" s="15"/>
      <c r="GRP214" s="15"/>
      <c r="GRQ214" s="15"/>
      <c r="GRR214" s="15"/>
      <c r="GRS214" s="15"/>
      <c r="GRT214" s="15"/>
      <c r="GRU214" s="15"/>
      <c r="GRV214" s="15"/>
      <c r="GRW214" s="15"/>
      <c r="GRX214" s="15"/>
      <c r="GRY214" s="15"/>
      <c r="GRZ214" s="15"/>
      <c r="GSA214" s="15"/>
      <c r="GSB214" s="15"/>
      <c r="GSC214" s="15"/>
      <c r="GSD214" s="15"/>
      <c r="GSE214" s="15"/>
      <c r="GSF214" s="15"/>
      <c r="GSG214" s="15"/>
      <c r="GSH214" s="15"/>
      <c r="GSI214" s="15"/>
      <c r="GSJ214" s="15"/>
      <c r="GSK214" s="15"/>
      <c r="GSL214" s="15"/>
      <c r="GSM214" s="15"/>
      <c r="GSN214" s="15"/>
      <c r="GSO214" s="15"/>
      <c r="GSP214" s="15"/>
      <c r="GSQ214" s="15"/>
      <c r="GSR214" s="15"/>
      <c r="GSS214" s="15"/>
      <c r="GST214" s="15"/>
      <c r="GSU214" s="15"/>
      <c r="GSV214" s="15"/>
      <c r="GSW214" s="15"/>
      <c r="GSX214" s="15"/>
      <c r="GSY214" s="15"/>
      <c r="GSZ214" s="15"/>
      <c r="GTA214" s="15"/>
      <c r="GTB214" s="15"/>
      <c r="GTC214" s="15"/>
      <c r="GTD214" s="15"/>
      <c r="GTE214" s="15"/>
      <c r="GTF214" s="15"/>
      <c r="GTG214" s="15"/>
      <c r="GTH214" s="15"/>
      <c r="GTI214" s="15"/>
      <c r="GTJ214" s="15"/>
      <c r="GTK214" s="15"/>
      <c r="GTL214" s="15"/>
      <c r="GTM214" s="15"/>
      <c r="GTN214" s="15"/>
      <c r="GTO214" s="15"/>
      <c r="GTP214" s="15"/>
      <c r="GTQ214" s="15"/>
      <c r="GTR214" s="15"/>
      <c r="GTS214" s="15"/>
      <c r="GTT214" s="15"/>
      <c r="GTU214" s="15"/>
      <c r="GTV214" s="15"/>
      <c r="GTW214" s="15"/>
      <c r="GTX214" s="15"/>
      <c r="GTY214" s="15"/>
      <c r="GTZ214" s="15"/>
      <c r="GUA214" s="15"/>
      <c r="GUB214" s="15"/>
      <c r="GUC214" s="15"/>
      <c r="GUD214" s="15"/>
      <c r="GUE214" s="15"/>
      <c r="GUF214" s="15"/>
      <c r="GUG214" s="15"/>
      <c r="GUH214" s="15"/>
      <c r="GUI214" s="15"/>
      <c r="GUJ214" s="15"/>
      <c r="GUK214" s="15"/>
      <c r="GUL214" s="15"/>
      <c r="GUM214" s="15"/>
      <c r="GUN214" s="15"/>
      <c r="GUO214" s="15"/>
      <c r="GUP214" s="15"/>
      <c r="GUQ214" s="15"/>
      <c r="GUR214" s="15"/>
      <c r="GUS214" s="15"/>
      <c r="GUT214" s="15"/>
      <c r="GUU214" s="15"/>
      <c r="GUV214" s="15"/>
      <c r="GUW214" s="15"/>
      <c r="GUX214" s="15"/>
      <c r="GUY214" s="15"/>
      <c r="GUZ214" s="15"/>
      <c r="GVA214" s="15"/>
      <c r="GVB214" s="15"/>
      <c r="GVC214" s="15"/>
      <c r="GVD214" s="15"/>
      <c r="GVE214" s="15"/>
      <c r="GVF214" s="15"/>
      <c r="GVG214" s="15"/>
      <c r="GVH214" s="15"/>
      <c r="GVI214" s="15"/>
      <c r="GVJ214" s="15"/>
      <c r="GVK214" s="15"/>
      <c r="GVL214" s="15"/>
      <c r="GVM214" s="15"/>
      <c r="GVN214" s="15"/>
      <c r="GVO214" s="15"/>
      <c r="GVP214" s="15"/>
      <c r="GVQ214" s="15"/>
      <c r="GVR214" s="15"/>
      <c r="GVS214" s="15"/>
      <c r="GVT214" s="15"/>
      <c r="GVU214" s="15"/>
      <c r="GVV214" s="15"/>
      <c r="GVW214" s="15"/>
      <c r="GVX214" s="15"/>
      <c r="GVY214" s="15"/>
      <c r="GVZ214" s="15"/>
      <c r="GWA214" s="15"/>
      <c r="GWB214" s="15"/>
      <c r="GWC214" s="15"/>
      <c r="GWD214" s="15"/>
      <c r="GWE214" s="15"/>
      <c r="GWF214" s="15"/>
      <c r="GWG214" s="15"/>
      <c r="GWH214" s="15"/>
      <c r="GWI214" s="15"/>
      <c r="GWJ214" s="15"/>
      <c r="GWK214" s="15"/>
      <c r="GWL214" s="15"/>
      <c r="GWM214" s="15"/>
      <c r="GWN214" s="15"/>
      <c r="GWO214" s="15"/>
      <c r="GWP214" s="15"/>
      <c r="GWQ214" s="15"/>
      <c r="GWR214" s="15"/>
      <c r="GWS214" s="15"/>
      <c r="GWT214" s="15"/>
      <c r="GWU214" s="15"/>
      <c r="GWV214" s="15"/>
      <c r="GWW214" s="15"/>
      <c r="GWX214" s="15"/>
      <c r="GWY214" s="15"/>
      <c r="GWZ214" s="15"/>
      <c r="GXA214" s="15"/>
      <c r="GXB214" s="15"/>
      <c r="GXC214" s="15"/>
      <c r="GXD214" s="15"/>
      <c r="GXE214" s="15"/>
      <c r="GXF214" s="15"/>
      <c r="GXG214" s="15"/>
      <c r="GXH214" s="15"/>
      <c r="GXI214" s="15"/>
      <c r="GXJ214" s="15"/>
      <c r="GXK214" s="15"/>
      <c r="GXL214" s="15"/>
      <c r="GXM214" s="15"/>
      <c r="GXN214" s="15"/>
      <c r="GXO214" s="15"/>
      <c r="GXP214" s="15"/>
      <c r="GXQ214" s="15"/>
      <c r="GXR214" s="15"/>
      <c r="GXS214" s="15"/>
      <c r="GXT214" s="15"/>
      <c r="GXU214" s="15"/>
      <c r="GXV214" s="15"/>
      <c r="GXW214" s="15"/>
      <c r="GXX214" s="15"/>
      <c r="GXY214" s="15"/>
      <c r="GXZ214" s="15"/>
      <c r="GYA214" s="15"/>
      <c r="GYB214" s="15"/>
      <c r="GYC214" s="15"/>
      <c r="GYD214" s="15"/>
      <c r="GYE214" s="15"/>
      <c r="GYF214" s="15"/>
      <c r="GYG214" s="15"/>
      <c r="GYH214" s="15"/>
      <c r="GYI214" s="15"/>
      <c r="GYJ214" s="15"/>
      <c r="GYK214" s="15"/>
      <c r="GYL214" s="15"/>
      <c r="GYM214" s="15"/>
      <c r="GYN214" s="15"/>
      <c r="GYO214" s="15"/>
      <c r="GYP214" s="15"/>
      <c r="GYQ214" s="15"/>
      <c r="GYR214" s="15"/>
      <c r="GYS214" s="15"/>
      <c r="GYT214" s="15"/>
      <c r="GYU214" s="15"/>
      <c r="GYV214" s="15"/>
      <c r="GYW214" s="15"/>
      <c r="GYX214" s="15"/>
      <c r="GYY214" s="15"/>
      <c r="GYZ214" s="15"/>
      <c r="GZA214" s="15"/>
      <c r="GZB214" s="15"/>
      <c r="GZC214" s="15"/>
      <c r="GZD214" s="15"/>
      <c r="GZE214" s="15"/>
      <c r="GZF214" s="15"/>
      <c r="GZG214" s="15"/>
      <c r="GZH214" s="15"/>
      <c r="GZI214" s="15"/>
      <c r="GZJ214" s="15"/>
      <c r="GZK214" s="15"/>
      <c r="GZL214" s="15"/>
      <c r="GZM214" s="15"/>
      <c r="GZN214" s="15"/>
      <c r="GZO214" s="15"/>
      <c r="GZP214" s="15"/>
      <c r="GZQ214" s="15"/>
      <c r="GZR214" s="15"/>
      <c r="GZS214" s="15"/>
      <c r="GZT214" s="15"/>
      <c r="GZU214" s="15"/>
      <c r="GZV214" s="15"/>
      <c r="GZW214" s="15"/>
      <c r="GZX214" s="15"/>
      <c r="GZY214" s="15"/>
      <c r="GZZ214" s="15"/>
      <c r="HAA214" s="15"/>
      <c r="HAB214" s="15"/>
      <c r="HAC214" s="15"/>
      <c r="HAD214" s="15"/>
      <c r="HAE214" s="15"/>
      <c r="HAF214" s="15"/>
      <c r="HAG214" s="15"/>
      <c r="HAH214" s="15"/>
      <c r="HAI214" s="15"/>
      <c r="HAJ214" s="15"/>
      <c r="HAK214" s="15"/>
      <c r="HAL214" s="15"/>
      <c r="HAM214" s="15"/>
      <c r="HAN214" s="15"/>
      <c r="HAO214" s="15"/>
      <c r="HAP214" s="15"/>
      <c r="HAQ214" s="15"/>
      <c r="HAR214" s="15"/>
      <c r="HAS214" s="15"/>
      <c r="HAT214" s="15"/>
      <c r="HAU214" s="15"/>
      <c r="HAV214" s="15"/>
      <c r="HAW214" s="15"/>
      <c r="HAX214" s="15"/>
      <c r="HAY214" s="15"/>
      <c r="HAZ214" s="15"/>
      <c r="HBA214" s="15"/>
      <c r="HBB214" s="15"/>
      <c r="HBC214" s="15"/>
      <c r="HBD214" s="15"/>
      <c r="HBE214" s="15"/>
      <c r="HBF214" s="15"/>
      <c r="HBG214" s="15"/>
      <c r="HBH214" s="15"/>
      <c r="HBI214" s="15"/>
      <c r="HBJ214" s="15"/>
      <c r="HBK214" s="15"/>
      <c r="HBL214" s="15"/>
      <c r="HBM214" s="15"/>
      <c r="HBN214" s="15"/>
      <c r="HBO214" s="15"/>
      <c r="HBP214" s="15"/>
      <c r="HBQ214" s="15"/>
      <c r="HBR214" s="15"/>
      <c r="HBS214" s="15"/>
      <c r="HBT214" s="15"/>
      <c r="HBU214" s="15"/>
      <c r="HBV214" s="15"/>
      <c r="HBW214" s="15"/>
      <c r="HBX214" s="15"/>
      <c r="HBY214" s="15"/>
      <c r="HBZ214" s="15"/>
      <c r="HCA214" s="15"/>
      <c r="HCB214" s="15"/>
      <c r="HCC214" s="15"/>
      <c r="HCD214" s="15"/>
      <c r="HCE214" s="15"/>
      <c r="HCF214" s="15"/>
      <c r="HCG214" s="15"/>
      <c r="HCH214" s="15"/>
      <c r="HCI214" s="15"/>
      <c r="HCJ214" s="15"/>
      <c r="HCK214" s="15"/>
      <c r="HCL214" s="15"/>
      <c r="HCM214" s="15"/>
      <c r="HCN214" s="15"/>
      <c r="HCO214" s="15"/>
      <c r="HCP214" s="15"/>
      <c r="HCQ214" s="15"/>
      <c r="HCR214" s="15"/>
      <c r="HCS214" s="15"/>
      <c r="HCT214" s="15"/>
      <c r="HCU214" s="15"/>
      <c r="HCV214" s="15"/>
      <c r="HCW214" s="15"/>
      <c r="HCX214" s="15"/>
      <c r="HCY214" s="15"/>
      <c r="HCZ214" s="15"/>
      <c r="HDA214" s="15"/>
      <c r="HDB214" s="15"/>
      <c r="HDC214" s="15"/>
      <c r="HDD214" s="15"/>
      <c r="HDE214" s="15"/>
      <c r="HDF214" s="15"/>
      <c r="HDG214" s="15"/>
      <c r="HDH214" s="15"/>
      <c r="HDI214" s="15"/>
      <c r="HDJ214" s="15"/>
      <c r="HDK214" s="15"/>
      <c r="HDL214" s="15"/>
      <c r="HDM214" s="15"/>
      <c r="HDN214" s="15"/>
      <c r="HDO214" s="15"/>
      <c r="HDP214" s="15"/>
      <c r="HDQ214" s="15"/>
      <c r="HDR214" s="15"/>
      <c r="HDS214" s="15"/>
      <c r="HDT214" s="15"/>
      <c r="HDU214" s="15"/>
      <c r="HDV214" s="15"/>
      <c r="HDW214" s="15"/>
      <c r="HDX214" s="15"/>
      <c r="HDY214" s="15"/>
      <c r="HDZ214" s="15"/>
      <c r="HEA214" s="15"/>
      <c r="HEB214" s="15"/>
      <c r="HEC214" s="15"/>
      <c r="HED214" s="15"/>
      <c r="HEE214" s="15"/>
      <c r="HEF214" s="15"/>
      <c r="HEG214" s="15"/>
      <c r="HEH214" s="15"/>
      <c r="HEI214" s="15"/>
      <c r="HEJ214" s="15"/>
      <c r="HEK214" s="15"/>
      <c r="HEL214" s="15"/>
      <c r="HEM214" s="15"/>
      <c r="HEN214" s="15"/>
      <c r="HEO214" s="15"/>
      <c r="HEP214" s="15"/>
      <c r="HEQ214" s="15"/>
      <c r="HER214" s="15"/>
      <c r="HES214" s="15"/>
      <c r="HET214" s="15"/>
      <c r="HEU214" s="15"/>
      <c r="HEV214" s="15"/>
      <c r="HEW214" s="15"/>
      <c r="HEX214" s="15"/>
      <c r="HEY214" s="15"/>
      <c r="HEZ214" s="15"/>
      <c r="HFA214" s="15"/>
      <c r="HFB214" s="15"/>
      <c r="HFC214" s="15"/>
      <c r="HFD214" s="15"/>
      <c r="HFE214" s="15"/>
      <c r="HFF214" s="15"/>
      <c r="HFG214" s="15"/>
      <c r="HFH214" s="15"/>
      <c r="HFI214" s="15"/>
      <c r="HFJ214" s="15"/>
      <c r="HFK214" s="15"/>
      <c r="HFL214" s="15"/>
      <c r="HFM214" s="15"/>
      <c r="HFN214" s="15"/>
      <c r="HFO214" s="15"/>
      <c r="HFP214" s="15"/>
      <c r="HFQ214" s="15"/>
      <c r="HFR214" s="15"/>
      <c r="HFS214" s="15"/>
      <c r="HFT214" s="15"/>
      <c r="HFU214" s="15"/>
      <c r="HFV214" s="15"/>
      <c r="HFW214" s="15"/>
      <c r="HFX214" s="15"/>
      <c r="HFY214" s="15"/>
      <c r="HFZ214" s="15"/>
      <c r="HGA214" s="15"/>
      <c r="HGB214" s="15"/>
      <c r="HGC214" s="15"/>
      <c r="HGD214" s="15"/>
      <c r="HGE214" s="15"/>
      <c r="HGF214" s="15"/>
      <c r="HGG214" s="15"/>
      <c r="HGH214" s="15"/>
      <c r="HGI214" s="15"/>
      <c r="HGJ214" s="15"/>
      <c r="HGK214" s="15"/>
      <c r="HGL214" s="15"/>
      <c r="HGM214" s="15"/>
      <c r="HGN214" s="15"/>
      <c r="HGO214" s="15"/>
      <c r="HGP214" s="15"/>
      <c r="HGQ214" s="15"/>
      <c r="HGR214" s="15"/>
      <c r="HGS214" s="15"/>
      <c r="HGT214" s="15"/>
      <c r="HGU214" s="15"/>
      <c r="HGV214" s="15"/>
      <c r="HGW214" s="15"/>
      <c r="HGX214" s="15"/>
      <c r="HGY214" s="15"/>
      <c r="HGZ214" s="15"/>
      <c r="HHA214" s="15"/>
      <c r="HHB214" s="15"/>
      <c r="HHC214" s="15"/>
      <c r="HHD214" s="15"/>
      <c r="HHE214" s="15"/>
      <c r="HHF214" s="15"/>
      <c r="HHG214" s="15"/>
      <c r="HHH214" s="15"/>
      <c r="HHI214" s="15"/>
      <c r="HHJ214" s="15"/>
      <c r="HHK214" s="15"/>
      <c r="HHL214" s="15"/>
      <c r="HHM214" s="15"/>
      <c r="HHN214" s="15"/>
      <c r="HHO214" s="15"/>
      <c r="HHP214" s="15"/>
      <c r="HHQ214" s="15"/>
      <c r="HHR214" s="15"/>
      <c r="HHS214" s="15"/>
      <c r="HHT214" s="15"/>
      <c r="HHU214" s="15"/>
      <c r="HHV214" s="15"/>
      <c r="HHW214" s="15"/>
      <c r="HHX214" s="15"/>
      <c r="HHY214" s="15"/>
      <c r="HHZ214" s="15"/>
      <c r="HIA214" s="15"/>
      <c r="HIB214" s="15"/>
      <c r="HIC214" s="15"/>
      <c r="HID214" s="15"/>
      <c r="HIE214" s="15"/>
      <c r="HIF214" s="15"/>
      <c r="HIG214" s="15"/>
      <c r="HIH214" s="15"/>
      <c r="HII214" s="15"/>
      <c r="HIJ214" s="15"/>
      <c r="HIK214" s="15"/>
      <c r="HIL214" s="15"/>
      <c r="HIM214" s="15"/>
      <c r="HIN214" s="15"/>
      <c r="HIO214" s="15"/>
      <c r="HIP214" s="15"/>
      <c r="HIQ214" s="15"/>
      <c r="HIR214" s="15"/>
      <c r="HIS214" s="15"/>
      <c r="HIT214" s="15"/>
      <c r="HIU214" s="15"/>
      <c r="HIV214" s="15"/>
      <c r="HIW214" s="15"/>
      <c r="HIX214" s="15"/>
      <c r="HIY214" s="15"/>
      <c r="HIZ214" s="15"/>
      <c r="HJA214" s="15"/>
      <c r="HJB214" s="15"/>
      <c r="HJC214" s="15"/>
      <c r="HJD214" s="15"/>
      <c r="HJE214" s="15"/>
      <c r="HJF214" s="15"/>
      <c r="HJG214" s="15"/>
      <c r="HJH214" s="15"/>
      <c r="HJI214" s="15"/>
      <c r="HJJ214" s="15"/>
      <c r="HJK214" s="15"/>
      <c r="HJL214" s="15"/>
      <c r="HJM214" s="15"/>
      <c r="HJN214" s="15"/>
      <c r="HJO214" s="15"/>
      <c r="HJP214" s="15"/>
      <c r="HJQ214" s="15"/>
      <c r="HJR214" s="15"/>
      <c r="HJS214" s="15"/>
      <c r="HJT214" s="15"/>
      <c r="HJU214" s="15"/>
      <c r="HJV214" s="15"/>
      <c r="HJW214" s="15"/>
      <c r="HJX214" s="15"/>
      <c r="HJY214" s="15"/>
      <c r="HJZ214" s="15"/>
      <c r="HKA214" s="15"/>
      <c r="HKB214" s="15"/>
      <c r="HKC214" s="15"/>
      <c r="HKD214" s="15"/>
      <c r="HKE214" s="15"/>
      <c r="HKF214" s="15"/>
      <c r="HKG214" s="15"/>
      <c r="HKH214" s="15"/>
      <c r="HKI214" s="15"/>
      <c r="HKJ214" s="15"/>
      <c r="HKK214" s="15"/>
      <c r="HKL214" s="15"/>
      <c r="HKM214" s="15"/>
      <c r="HKN214" s="15"/>
      <c r="HKO214" s="15"/>
      <c r="HKP214" s="15"/>
      <c r="HKQ214" s="15"/>
      <c r="HKR214" s="15"/>
      <c r="HKS214" s="15"/>
      <c r="HKT214" s="15"/>
      <c r="HKU214" s="15"/>
      <c r="HKV214" s="15"/>
      <c r="HKW214" s="15"/>
      <c r="HKX214" s="15"/>
      <c r="HKY214" s="15"/>
      <c r="HKZ214" s="15"/>
      <c r="HLA214" s="15"/>
      <c r="HLB214" s="15"/>
      <c r="HLC214" s="15"/>
      <c r="HLD214" s="15"/>
      <c r="HLE214" s="15"/>
      <c r="HLF214" s="15"/>
      <c r="HLG214" s="15"/>
      <c r="HLH214" s="15"/>
      <c r="HLI214" s="15"/>
      <c r="HLJ214" s="15"/>
      <c r="HLK214" s="15"/>
      <c r="HLL214" s="15"/>
      <c r="HLM214" s="15"/>
      <c r="HLN214" s="15"/>
      <c r="HLO214" s="15"/>
      <c r="HLP214" s="15"/>
      <c r="HLQ214" s="15"/>
      <c r="HLR214" s="15"/>
      <c r="HLS214" s="15"/>
      <c r="HLT214" s="15"/>
      <c r="HLU214" s="15"/>
      <c r="HLV214" s="15"/>
      <c r="HLW214" s="15"/>
      <c r="HLX214" s="15"/>
      <c r="HLY214" s="15"/>
      <c r="HLZ214" s="15"/>
      <c r="HMA214" s="15"/>
      <c r="HMB214" s="15"/>
      <c r="HMC214" s="15"/>
      <c r="HMD214" s="15"/>
      <c r="HME214" s="15"/>
      <c r="HMF214" s="15"/>
      <c r="HMG214" s="15"/>
      <c r="HMH214" s="15"/>
      <c r="HMI214" s="15"/>
      <c r="HMJ214" s="15"/>
      <c r="HMK214" s="15"/>
      <c r="HML214" s="15"/>
      <c r="HMM214" s="15"/>
      <c r="HMN214" s="15"/>
      <c r="HMO214" s="15"/>
      <c r="HMP214" s="15"/>
      <c r="HMQ214" s="15"/>
      <c r="HMR214" s="15"/>
      <c r="HMS214" s="15"/>
      <c r="HMT214" s="15"/>
      <c r="HMU214" s="15"/>
      <c r="HMV214" s="15"/>
      <c r="HMW214" s="15"/>
      <c r="HMX214" s="15"/>
      <c r="HMY214" s="15"/>
      <c r="HMZ214" s="15"/>
      <c r="HNA214" s="15"/>
      <c r="HNB214" s="15"/>
      <c r="HNC214" s="15"/>
      <c r="HND214" s="15"/>
      <c r="HNE214" s="15"/>
      <c r="HNF214" s="15"/>
      <c r="HNG214" s="15"/>
      <c r="HNH214" s="15"/>
      <c r="HNI214" s="15"/>
      <c r="HNJ214" s="15"/>
      <c r="HNK214" s="15"/>
      <c r="HNL214" s="15"/>
      <c r="HNM214" s="15"/>
      <c r="HNN214" s="15"/>
      <c r="HNO214" s="15"/>
      <c r="HNP214" s="15"/>
      <c r="HNQ214" s="15"/>
      <c r="HNR214" s="15"/>
      <c r="HNS214" s="15"/>
      <c r="HNT214" s="15"/>
      <c r="HNU214" s="15"/>
      <c r="HNV214" s="15"/>
      <c r="HNW214" s="15"/>
      <c r="HNX214" s="15"/>
      <c r="HNY214" s="15"/>
      <c r="HNZ214" s="15"/>
      <c r="HOA214" s="15"/>
      <c r="HOB214" s="15"/>
      <c r="HOC214" s="15"/>
      <c r="HOD214" s="15"/>
      <c r="HOE214" s="15"/>
      <c r="HOF214" s="15"/>
      <c r="HOG214" s="15"/>
      <c r="HOH214" s="15"/>
      <c r="HOI214" s="15"/>
      <c r="HOJ214" s="15"/>
      <c r="HOK214" s="15"/>
      <c r="HOL214" s="15"/>
      <c r="HOM214" s="15"/>
      <c r="HON214" s="15"/>
      <c r="HOO214" s="15"/>
      <c r="HOP214" s="15"/>
      <c r="HOQ214" s="15"/>
      <c r="HOR214" s="15"/>
      <c r="HOS214" s="15"/>
      <c r="HOT214" s="15"/>
      <c r="HOU214" s="15"/>
      <c r="HOV214" s="15"/>
      <c r="HOW214" s="15"/>
      <c r="HOX214" s="15"/>
      <c r="HOY214" s="15"/>
      <c r="HOZ214" s="15"/>
      <c r="HPA214" s="15"/>
      <c r="HPB214" s="15"/>
      <c r="HPC214" s="15"/>
      <c r="HPD214" s="15"/>
      <c r="HPE214" s="15"/>
      <c r="HPF214" s="15"/>
      <c r="HPG214" s="15"/>
      <c r="HPH214" s="15"/>
      <c r="HPI214" s="15"/>
      <c r="HPJ214" s="15"/>
      <c r="HPK214" s="15"/>
      <c r="HPL214" s="15"/>
      <c r="HPM214" s="15"/>
      <c r="HPN214" s="15"/>
      <c r="HPO214" s="15"/>
      <c r="HPP214" s="15"/>
      <c r="HPQ214" s="15"/>
      <c r="HPR214" s="15"/>
      <c r="HPS214" s="15"/>
      <c r="HPT214" s="15"/>
      <c r="HPU214" s="15"/>
      <c r="HPV214" s="15"/>
      <c r="HPW214" s="15"/>
      <c r="HPX214" s="15"/>
      <c r="HPY214" s="15"/>
      <c r="HPZ214" s="15"/>
      <c r="HQA214" s="15"/>
      <c r="HQB214" s="15"/>
      <c r="HQC214" s="15"/>
      <c r="HQD214" s="15"/>
      <c r="HQE214" s="15"/>
      <c r="HQF214" s="15"/>
      <c r="HQG214" s="15"/>
      <c r="HQH214" s="15"/>
      <c r="HQI214" s="15"/>
      <c r="HQJ214" s="15"/>
      <c r="HQK214" s="15"/>
      <c r="HQL214" s="15"/>
      <c r="HQM214" s="15"/>
      <c r="HQN214" s="15"/>
      <c r="HQO214" s="15"/>
      <c r="HQP214" s="15"/>
      <c r="HQQ214" s="15"/>
      <c r="HQR214" s="15"/>
      <c r="HQS214" s="15"/>
      <c r="HQT214" s="15"/>
      <c r="HQU214" s="15"/>
      <c r="HQV214" s="15"/>
      <c r="HQW214" s="15"/>
      <c r="HQX214" s="15"/>
      <c r="HQY214" s="15"/>
      <c r="HQZ214" s="15"/>
      <c r="HRA214" s="15"/>
      <c r="HRB214" s="15"/>
      <c r="HRC214" s="15"/>
      <c r="HRD214" s="15"/>
      <c r="HRE214" s="15"/>
      <c r="HRF214" s="15"/>
      <c r="HRG214" s="15"/>
      <c r="HRH214" s="15"/>
      <c r="HRI214" s="15"/>
      <c r="HRJ214" s="15"/>
      <c r="HRK214" s="15"/>
      <c r="HRL214" s="15"/>
      <c r="HRM214" s="15"/>
      <c r="HRN214" s="15"/>
      <c r="HRO214" s="15"/>
      <c r="HRP214" s="15"/>
      <c r="HRQ214" s="15"/>
      <c r="HRR214" s="15"/>
      <c r="HRS214" s="15"/>
      <c r="HRT214" s="15"/>
      <c r="HRU214" s="15"/>
      <c r="HRV214" s="15"/>
      <c r="HRW214" s="15"/>
      <c r="HRX214" s="15"/>
      <c r="HRY214" s="15"/>
      <c r="HRZ214" s="15"/>
      <c r="HSA214" s="15"/>
      <c r="HSB214" s="15"/>
      <c r="HSC214" s="15"/>
      <c r="HSD214" s="15"/>
      <c r="HSE214" s="15"/>
      <c r="HSF214" s="15"/>
      <c r="HSG214" s="15"/>
      <c r="HSH214" s="15"/>
      <c r="HSI214" s="15"/>
      <c r="HSJ214" s="15"/>
      <c r="HSK214" s="15"/>
      <c r="HSL214" s="15"/>
      <c r="HSM214" s="15"/>
      <c r="HSN214" s="15"/>
      <c r="HSO214" s="15"/>
      <c r="HSP214" s="15"/>
      <c r="HSQ214" s="15"/>
      <c r="HSR214" s="15"/>
      <c r="HSS214" s="15"/>
      <c r="HST214" s="15"/>
      <c r="HSU214" s="15"/>
      <c r="HSV214" s="15"/>
      <c r="HSW214" s="15"/>
      <c r="HSX214" s="15"/>
      <c r="HSY214" s="15"/>
      <c r="HSZ214" s="15"/>
      <c r="HTA214" s="15"/>
      <c r="HTB214" s="15"/>
      <c r="HTC214" s="15"/>
      <c r="HTD214" s="15"/>
      <c r="HTE214" s="15"/>
      <c r="HTF214" s="15"/>
      <c r="HTG214" s="15"/>
      <c r="HTH214" s="15"/>
      <c r="HTI214" s="15"/>
      <c r="HTJ214" s="15"/>
      <c r="HTK214" s="15"/>
      <c r="HTL214" s="15"/>
      <c r="HTM214" s="15"/>
      <c r="HTN214" s="15"/>
      <c r="HTO214" s="15"/>
      <c r="HTP214" s="15"/>
      <c r="HTQ214" s="15"/>
      <c r="HTR214" s="15"/>
      <c r="HTS214" s="15"/>
      <c r="HTT214" s="15"/>
      <c r="HTU214" s="15"/>
      <c r="HTV214" s="15"/>
      <c r="HTW214" s="15"/>
      <c r="HTX214" s="15"/>
      <c r="HTY214" s="15"/>
      <c r="HTZ214" s="15"/>
      <c r="HUA214" s="15"/>
      <c r="HUB214" s="15"/>
      <c r="HUC214" s="15"/>
      <c r="HUD214" s="15"/>
      <c r="HUE214" s="15"/>
      <c r="HUF214" s="15"/>
      <c r="HUG214" s="15"/>
      <c r="HUH214" s="15"/>
      <c r="HUI214" s="15"/>
      <c r="HUJ214" s="15"/>
      <c r="HUK214" s="15"/>
      <c r="HUL214" s="15"/>
      <c r="HUM214" s="15"/>
      <c r="HUN214" s="15"/>
      <c r="HUO214" s="15"/>
      <c r="HUP214" s="15"/>
      <c r="HUQ214" s="15"/>
      <c r="HUR214" s="15"/>
      <c r="HUS214" s="15"/>
      <c r="HUT214" s="15"/>
      <c r="HUU214" s="15"/>
      <c r="HUV214" s="15"/>
      <c r="HUW214" s="15"/>
      <c r="HUX214" s="15"/>
      <c r="HUY214" s="15"/>
      <c r="HUZ214" s="15"/>
      <c r="HVA214" s="15"/>
      <c r="HVB214" s="15"/>
      <c r="HVC214" s="15"/>
      <c r="HVD214" s="15"/>
      <c r="HVE214" s="15"/>
      <c r="HVF214" s="15"/>
      <c r="HVG214" s="15"/>
      <c r="HVH214" s="15"/>
      <c r="HVI214" s="15"/>
      <c r="HVJ214" s="15"/>
      <c r="HVK214" s="15"/>
      <c r="HVL214" s="15"/>
      <c r="HVM214" s="15"/>
      <c r="HVN214" s="15"/>
      <c r="HVO214" s="15"/>
      <c r="HVP214" s="15"/>
      <c r="HVQ214" s="15"/>
      <c r="HVR214" s="15"/>
      <c r="HVS214" s="15"/>
      <c r="HVT214" s="15"/>
      <c r="HVU214" s="15"/>
      <c r="HVV214" s="15"/>
      <c r="HVW214" s="15"/>
      <c r="HVX214" s="15"/>
      <c r="HVY214" s="15"/>
      <c r="HVZ214" s="15"/>
      <c r="HWA214" s="15"/>
      <c r="HWB214" s="15"/>
      <c r="HWC214" s="15"/>
      <c r="HWD214" s="15"/>
      <c r="HWE214" s="15"/>
      <c r="HWF214" s="15"/>
      <c r="HWG214" s="15"/>
      <c r="HWH214" s="15"/>
      <c r="HWI214" s="15"/>
      <c r="HWJ214" s="15"/>
      <c r="HWK214" s="15"/>
      <c r="HWL214" s="15"/>
      <c r="HWM214" s="15"/>
      <c r="HWN214" s="15"/>
      <c r="HWO214" s="15"/>
      <c r="HWP214" s="15"/>
      <c r="HWQ214" s="15"/>
      <c r="HWR214" s="15"/>
      <c r="HWS214" s="15"/>
      <c r="HWT214" s="15"/>
      <c r="HWU214" s="15"/>
      <c r="HWV214" s="15"/>
      <c r="HWW214" s="15"/>
      <c r="HWX214" s="15"/>
      <c r="HWY214" s="15"/>
      <c r="HWZ214" s="15"/>
      <c r="HXA214" s="15"/>
      <c r="HXB214" s="15"/>
      <c r="HXC214" s="15"/>
      <c r="HXD214" s="15"/>
      <c r="HXE214" s="15"/>
      <c r="HXF214" s="15"/>
      <c r="HXG214" s="15"/>
      <c r="HXH214" s="15"/>
      <c r="HXI214" s="15"/>
      <c r="HXJ214" s="15"/>
      <c r="HXK214" s="15"/>
      <c r="HXL214" s="15"/>
      <c r="HXM214" s="15"/>
      <c r="HXN214" s="15"/>
      <c r="HXO214" s="15"/>
      <c r="HXP214" s="15"/>
      <c r="HXQ214" s="15"/>
      <c r="HXR214" s="15"/>
      <c r="HXS214" s="15"/>
      <c r="HXT214" s="15"/>
      <c r="HXU214" s="15"/>
      <c r="HXV214" s="15"/>
      <c r="HXW214" s="15"/>
      <c r="HXX214" s="15"/>
      <c r="HXY214" s="15"/>
      <c r="HXZ214" s="15"/>
      <c r="HYA214" s="15"/>
      <c r="HYB214" s="15"/>
      <c r="HYC214" s="15"/>
      <c r="HYD214" s="15"/>
      <c r="HYE214" s="15"/>
      <c r="HYF214" s="15"/>
      <c r="HYG214" s="15"/>
      <c r="HYH214" s="15"/>
      <c r="HYI214" s="15"/>
      <c r="HYJ214" s="15"/>
      <c r="HYK214" s="15"/>
      <c r="HYL214" s="15"/>
      <c r="HYM214" s="15"/>
      <c r="HYN214" s="15"/>
      <c r="HYO214" s="15"/>
      <c r="HYP214" s="15"/>
      <c r="HYQ214" s="15"/>
      <c r="HYR214" s="15"/>
      <c r="HYS214" s="15"/>
      <c r="HYT214" s="15"/>
      <c r="HYU214" s="15"/>
      <c r="HYV214" s="15"/>
      <c r="HYW214" s="15"/>
      <c r="HYX214" s="15"/>
      <c r="HYY214" s="15"/>
      <c r="HYZ214" s="15"/>
      <c r="HZA214" s="15"/>
      <c r="HZB214" s="15"/>
      <c r="HZC214" s="15"/>
      <c r="HZD214" s="15"/>
      <c r="HZE214" s="15"/>
      <c r="HZF214" s="15"/>
      <c r="HZG214" s="15"/>
      <c r="HZH214" s="15"/>
      <c r="HZI214" s="15"/>
      <c r="HZJ214" s="15"/>
      <c r="HZK214" s="15"/>
      <c r="HZL214" s="15"/>
      <c r="HZM214" s="15"/>
      <c r="HZN214" s="15"/>
      <c r="HZO214" s="15"/>
      <c r="HZP214" s="15"/>
      <c r="HZQ214" s="15"/>
      <c r="HZR214" s="15"/>
      <c r="HZS214" s="15"/>
      <c r="HZT214" s="15"/>
      <c r="HZU214" s="15"/>
      <c r="HZV214" s="15"/>
      <c r="HZW214" s="15"/>
      <c r="HZX214" s="15"/>
      <c r="HZY214" s="15"/>
      <c r="HZZ214" s="15"/>
      <c r="IAA214" s="15"/>
      <c r="IAB214" s="15"/>
      <c r="IAC214" s="15"/>
      <c r="IAD214" s="15"/>
      <c r="IAE214" s="15"/>
      <c r="IAF214" s="15"/>
      <c r="IAG214" s="15"/>
      <c r="IAH214" s="15"/>
      <c r="IAI214" s="15"/>
      <c r="IAJ214" s="15"/>
      <c r="IAK214" s="15"/>
      <c r="IAL214" s="15"/>
      <c r="IAM214" s="15"/>
      <c r="IAN214" s="15"/>
      <c r="IAO214" s="15"/>
      <c r="IAP214" s="15"/>
      <c r="IAQ214" s="15"/>
      <c r="IAR214" s="15"/>
      <c r="IAS214" s="15"/>
      <c r="IAT214" s="15"/>
      <c r="IAU214" s="15"/>
      <c r="IAV214" s="15"/>
      <c r="IAW214" s="15"/>
      <c r="IAX214" s="15"/>
      <c r="IAY214" s="15"/>
      <c r="IAZ214" s="15"/>
      <c r="IBA214" s="15"/>
      <c r="IBB214" s="15"/>
      <c r="IBC214" s="15"/>
      <c r="IBD214" s="15"/>
      <c r="IBE214" s="15"/>
      <c r="IBF214" s="15"/>
      <c r="IBG214" s="15"/>
      <c r="IBH214" s="15"/>
      <c r="IBI214" s="15"/>
      <c r="IBJ214" s="15"/>
      <c r="IBK214" s="15"/>
      <c r="IBL214" s="15"/>
      <c r="IBM214" s="15"/>
      <c r="IBN214" s="15"/>
      <c r="IBO214" s="15"/>
      <c r="IBP214" s="15"/>
      <c r="IBQ214" s="15"/>
      <c r="IBR214" s="15"/>
      <c r="IBS214" s="15"/>
      <c r="IBT214" s="15"/>
      <c r="IBU214" s="15"/>
      <c r="IBV214" s="15"/>
      <c r="IBW214" s="15"/>
      <c r="IBX214" s="15"/>
      <c r="IBY214" s="15"/>
      <c r="IBZ214" s="15"/>
      <c r="ICA214" s="15"/>
      <c r="ICB214" s="15"/>
      <c r="ICC214" s="15"/>
      <c r="ICD214" s="15"/>
      <c r="ICE214" s="15"/>
      <c r="ICF214" s="15"/>
      <c r="ICG214" s="15"/>
      <c r="ICH214" s="15"/>
      <c r="ICI214" s="15"/>
      <c r="ICJ214" s="15"/>
      <c r="ICK214" s="15"/>
      <c r="ICL214" s="15"/>
      <c r="ICM214" s="15"/>
      <c r="ICN214" s="15"/>
      <c r="ICO214" s="15"/>
      <c r="ICP214" s="15"/>
      <c r="ICQ214" s="15"/>
      <c r="ICR214" s="15"/>
      <c r="ICS214" s="15"/>
      <c r="ICT214" s="15"/>
      <c r="ICU214" s="15"/>
      <c r="ICV214" s="15"/>
      <c r="ICW214" s="15"/>
      <c r="ICX214" s="15"/>
      <c r="ICY214" s="15"/>
      <c r="ICZ214" s="15"/>
      <c r="IDA214" s="15"/>
      <c r="IDB214" s="15"/>
      <c r="IDC214" s="15"/>
      <c r="IDD214" s="15"/>
      <c r="IDE214" s="15"/>
      <c r="IDF214" s="15"/>
      <c r="IDG214" s="15"/>
      <c r="IDH214" s="15"/>
      <c r="IDI214" s="15"/>
      <c r="IDJ214" s="15"/>
      <c r="IDK214" s="15"/>
      <c r="IDL214" s="15"/>
      <c r="IDM214" s="15"/>
      <c r="IDN214" s="15"/>
      <c r="IDO214" s="15"/>
      <c r="IDP214" s="15"/>
      <c r="IDQ214" s="15"/>
      <c r="IDR214" s="15"/>
      <c r="IDS214" s="15"/>
      <c r="IDT214" s="15"/>
      <c r="IDU214" s="15"/>
      <c r="IDV214" s="15"/>
      <c r="IDW214" s="15"/>
      <c r="IDX214" s="15"/>
      <c r="IDY214" s="15"/>
      <c r="IDZ214" s="15"/>
      <c r="IEA214" s="15"/>
      <c r="IEB214" s="15"/>
      <c r="IEC214" s="15"/>
      <c r="IED214" s="15"/>
      <c r="IEE214" s="15"/>
      <c r="IEF214" s="15"/>
      <c r="IEG214" s="15"/>
      <c r="IEH214" s="15"/>
      <c r="IEI214" s="15"/>
      <c r="IEJ214" s="15"/>
      <c r="IEK214" s="15"/>
      <c r="IEL214" s="15"/>
      <c r="IEM214" s="15"/>
      <c r="IEN214" s="15"/>
      <c r="IEO214" s="15"/>
      <c r="IEP214" s="15"/>
      <c r="IEQ214" s="15"/>
      <c r="IER214" s="15"/>
      <c r="IES214" s="15"/>
      <c r="IET214" s="15"/>
      <c r="IEU214" s="15"/>
      <c r="IEV214" s="15"/>
      <c r="IEW214" s="15"/>
      <c r="IEX214" s="15"/>
      <c r="IEY214" s="15"/>
      <c r="IEZ214" s="15"/>
      <c r="IFA214" s="15"/>
      <c r="IFB214" s="15"/>
      <c r="IFC214" s="15"/>
      <c r="IFD214" s="15"/>
      <c r="IFE214" s="15"/>
      <c r="IFF214" s="15"/>
      <c r="IFG214" s="15"/>
      <c r="IFH214" s="15"/>
      <c r="IFI214" s="15"/>
      <c r="IFJ214" s="15"/>
      <c r="IFK214" s="15"/>
      <c r="IFL214" s="15"/>
      <c r="IFM214" s="15"/>
      <c r="IFN214" s="15"/>
      <c r="IFO214" s="15"/>
      <c r="IFP214" s="15"/>
      <c r="IFQ214" s="15"/>
      <c r="IFR214" s="15"/>
      <c r="IFS214" s="15"/>
      <c r="IFT214" s="15"/>
      <c r="IFU214" s="15"/>
      <c r="IFV214" s="15"/>
      <c r="IFW214" s="15"/>
      <c r="IFX214" s="15"/>
      <c r="IFY214" s="15"/>
      <c r="IFZ214" s="15"/>
      <c r="IGA214" s="15"/>
      <c r="IGB214" s="15"/>
      <c r="IGC214" s="15"/>
      <c r="IGD214" s="15"/>
      <c r="IGE214" s="15"/>
      <c r="IGF214" s="15"/>
      <c r="IGG214" s="15"/>
      <c r="IGH214" s="15"/>
      <c r="IGI214" s="15"/>
      <c r="IGJ214" s="15"/>
      <c r="IGK214" s="15"/>
      <c r="IGL214" s="15"/>
      <c r="IGM214" s="15"/>
      <c r="IGN214" s="15"/>
      <c r="IGO214" s="15"/>
      <c r="IGP214" s="15"/>
      <c r="IGQ214" s="15"/>
      <c r="IGR214" s="15"/>
      <c r="IGS214" s="15"/>
      <c r="IGT214" s="15"/>
      <c r="IGU214" s="15"/>
      <c r="IGV214" s="15"/>
      <c r="IGW214" s="15"/>
      <c r="IGX214" s="15"/>
      <c r="IGY214" s="15"/>
      <c r="IGZ214" s="15"/>
      <c r="IHA214" s="15"/>
      <c r="IHB214" s="15"/>
      <c r="IHC214" s="15"/>
      <c r="IHD214" s="15"/>
      <c r="IHE214" s="15"/>
      <c r="IHF214" s="15"/>
      <c r="IHG214" s="15"/>
      <c r="IHH214" s="15"/>
      <c r="IHI214" s="15"/>
      <c r="IHJ214" s="15"/>
      <c r="IHK214" s="15"/>
      <c r="IHL214" s="15"/>
      <c r="IHM214" s="15"/>
      <c r="IHN214" s="15"/>
      <c r="IHO214" s="15"/>
      <c r="IHP214" s="15"/>
      <c r="IHQ214" s="15"/>
      <c r="IHR214" s="15"/>
      <c r="IHS214" s="15"/>
      <c r="IHT214" s="15"/>
      <c r="IHU214" s="15"/>
      <c r="IHV214" s="15"/>
      <c r="IHW214" s="15"/>
      <c r="IHX214" s="15"/>
      <c r="IHY214" s="15"/>
      <c r="IHZ214" s="15"/>
      <c r="IIA214" s="15"/>
      <c r="IIB214" s="15"/>
      <c r="IIC214" s="15"/>
      <c r="IID214" s="15"/>
      <c r="IIE214" s="15"/>
      <c r="IIF214" s="15"/>
      <c r="IIG214" s="15"/>
      <c r="IIH214" s="15"/>
      <c r="III214" s="15"/>
      <c r="IIJ214" s="15"/>
      <c r="IIK214" s="15"/>
      <c r="IIL214" s="15"/>
      <c r="IIM214" s="15"/>
      <c r="IIN214" s="15"/>
      <c r="IIO214" s="15"/>
      <c r="IIP214" s="15"/>
      <c r="IIQ214" s="15"/>
      <c r="IIR214" s="15"/>
      <c r="IIS214" s="15"/>
      <c r="IIT214" s="15"/>
      <c r="IIU214" s="15"/>
      <c r="IIV214" s="15"/>
      <c r="IIW214" s="15"/>
      <c r="IIX214" s="15"/>
      <c r="IIY214" s="15"/>
      <c r="IIZ214" s="15"/>
      <c r="IJA214" s="15"/>
      <c r="IJB214" s="15"/>
      <c r="IJC214" s="15"/>
      <c r="IJD214" s="15"/>
      <c r="IJE214" s="15"/>
      <c r="IJF214" s="15"/>
      <c r="IJG214" s="15"/>
      <c r="IJH214" s="15"/>
      <c r="IJI214" s="15"/>
      <c r="IJJ214" s="15"/>
      <c r="IJK214" s="15"/>
      <c r="IJL214" s="15"/>
      <c r="IJM214" s="15"/>
      <c r="IJN214" s="15"/>
      <c r="IJO214" s="15"/>
      <c r="IJP214" s="15"/>
      <c r="IJQ214" s="15"/>
      <c r="IJR214" s="15"/>
      <c r="IJS214" s="15"/>
      <c r="IJT214" s="15"/>
      <c r="IJU214" s="15"/>
      <c r="IJV214" s="15"/>
      <c r="IJW214" s="15"/>
      <c r="IJX214" s="15"/>
      <c r="IJY214" s="15"/>
      <c r="IJZ214" s="15"/>
      <c r="IKA214" s="15"/>
      <c r="IKB214" s="15"/>
      <c r="IKC214" s="15"/>
      <c r="IKD214" s="15"/>
      <c r="IKE214" s="15"/>
      <c r="IKF214" s="15"/>
      <c r="IKG214" s="15"/>
      <c r="IKH214" s="15"/>
      <c r="IKI214" s="15"/>
      <c r="IKJ214" s="15"/>
      <c r="IKK214" s="15"/>
      <c r="IKL214" s="15"/>
      <c r="IKM214" s="15"/>
      <c r="IKN214" s="15"/>
      <c r="IKO214" s="15"/>
      <c r="IKP214" s="15"/>
      <c r="IKQ214" s="15"/>
      <c r="IKR214" s="15"/>
      <c r="IKS214" s="15"/>
      <c r="IKT214" s="15"/>
      <c r="IKU214" s="15"/>
      <c r="IKV214" s="15"/>
      <c r="IKW214" s="15"/>
      <c r="IKX214" s="15"/>
      <c r="IKY214" s="15"/>
      <c r="IKZ214" s="15"/>
      <c r="ILA214" s="15"/>
      <c r="ILB214" s="15"/>
      <c r="ILC214" s="15"/>
      <c r="ILD214" s="15"/>
      <c r="ILE214" s="15"/>
      <c r="ILF214" s="15"/>
      <c r="ILG214" s="15"/>
      <c r="ILH214" s="15"/>
      <c r="ILI214" s="15"/>
      <c r="ILJ214" s="15"/>
      <c r="ILK214" s="15"/>
      <c r="ILL214" s="15"/>
      <c r="ILM214" s="15"/>
      <c r="ILN214" s="15"/>
      <c r="ILO214" s="15"/>
      <c r="ILP214" s="15"/>
      <c r="ILQ214" s="15"/>
      <c r="ILR214" s="15"/>
      <c r="ILS214" s="15"/>
      <c r="ILT214" s="15"/>
      <c r="ILU214" s="15"/>
      <c r="ILV214" s="15"/>
      <c r="ILW214" s="15"/>
      <c r="ILX214" s="15"/>
      <c r="ILY214" s="15"/>
      <c r="ILZ214" s="15"/>
      <c r="IMA214" s="15"/>
      <c r="IMB214" s="15"/>
      <c r="IMC214" s="15"/>
      <c r="IMD214" s="15"/>
      <c r="IME214" s="15"/>
      <c r="IMF214" s="15"/>
      <c r="IMG214" s="15"/>
      <c r="IMH214" s="15"/>
      <c r="IMI214" s="15"/>
      <c r="IMJ214" s="15"/>
      <c r="IMK214" s="15"/>
      <c r="IML214" s="15"/>
      <c r="IMM214" s="15"/>
      <c r="IMN214" s="15"/>
      <c r="IMO214" s="15"/>
      <c r="IMP214" s="15"/>
      <c r="IMQ214" s="15"/>
      <c r="IMR214" s="15"/>
      <c r="IMS214" s="15"/>
      <c r="IMT214" s="15"/>
      <c r="IMU214" s="15"/>
      <c r="IMV214" s="15"/>
      <c r="IMW214" s="15"/>
      <c r="IMX214" s="15"/>
      <c r="IMY214" s="15"/>
      <c r="IMZ214" s="15"/>
      <c r="INA214" s="15"/>
      <c r="INB214" s="15"/>
      <c r="INC214" s="15"/>
      <c r="IND214" s="15"/>
      <c r="INE214" s="15"/>
      <c r="INF214" s="15"/>
      <c r="ING214" s="15"/>
      <c r="INH214" s="15"/>
      <c r="INI214" s="15"/>
      <c r="INJ214" s="15"/>
      <c r="INK214" s="15"/>
      <c r="INL214" s="15"/>
      <c r="INM214" s="15"/>
      <c r="INN214" s="15"/>
      <c r="INO214" s="15"/>
      <c r="INP214" s="15"/>
      <c r="INQ214" s="15"/>
      <c r="INR214" s="15"/>
      <c r="INS214" s="15"/>
      <c r="INT214" s="15"/>
      <c r="INU214" s="15"/>
      <c r="INV214" s="15"/>
      <c r="INW214" s="15"/>
      <c r="INX214" s="15"/>
      <c r="INY214" s="15"/>
      <c r="INZ214" s="15"/>
      <c r="IOA214" s="15"/>
      <c r="IOB214" s="15"/>
      <c r="IOC214" s="15"/>
      <c r="IOD214" s="15"/>
      <c r="IOE214" s="15"/>
      <c r="IOF214" s="15"/>
      <c r="IOG214" s="15"/>
      <c r="IOH214" s="15"/>
      <c r="IOI214" s="15"/>
      <c r="IOJ214" s="15"/>
      <c r="IOK214" s="15"/>
      <c r="IOL214" s="15"/>
      <c r="IOM214" s="15"/>
      <c r="ION214" s="15"/>
      <c r="IOO214" s="15"/>
      <c r="IOP214" s="15"/>
      <c r="IOQ214" s="15"/>
      <c r="IOR214" s="15"/>
      <c r="IOS214" s="15"/>
      <c r="IOT214" s="15"/>
      <c r="IOU214" s="15"/>
      <c r="IOV214" s="15"/>
      <c r="IOW214" s="15"/>
      <c r="IOX214" s="15"/>
      <c r="IOY214" s="15"/>
      <c r="IOZ214" s="15"/>
      <c r="IPA214" s="15"/>
      <c r="IPB214" s="15"/>
      <c r="IPC214" s="15"/>
      <c r="IPD214" s="15"/>
      <c r="IPE214" s="15"/>
      <c r="IPF214" s="15"/>
      <c r="IPG214" s="15"/>
      <c r="IPH214" s="15"/>
      <c r="IPI214" s="15"/>
      <c r="IPJ214" s="15"/>
      <c r="IPK214" s="15"/>
      <c r="IPL214" s="15"/>
      <c r="IPM214" s="15"/>
      <c r="IPN214" s="15"/>
      <c r="IPO214" s="15"/>
      <c r="IPP214" s="15"/>
      <c r="IPQ214" s="15"/>
      <c r="IPR214" s="15"/>
      <c r="IPS214" s="15"/>
      <c r="IPT214" s="15"/>
      <c r="IPU214" s="15"/>
      <c r="IPV214" s="15"/>
      <c r="IPW214" s="15"/>
      <c r="IPX214" s="15"/>
      <c r="IPY214" s="15"/>
      <c r="IPZ214" s="15"/>
      <c r="IQA214" s="15"/>
      <c r="IQB214" s="15"/>
      <c r="IQC214" s="15"/>
      <c r="IQD214" s="15"/>
      <c r="IQE214" s="15"/>
      <c r="IQF214" s="15"/>
      <c r="IQG214" s="15"/>
      <c r="IQH214" s="15"/>
      <c r="IQI214" s="15"/>
      <c r="IQJ214" s="15"/>
      <c r="IQK214" s="15"/>
      <c r="IQL214" s="15"/>
      <c r="IQM214" s="15"/>
      <c r="IQN214" s="15"/>
      <c r="IQO214" s="15"/>
      <c r="IQP214" s="15"/>
      <c r="IQQ214" s="15"/>
      <c r="IQR214" s="15"/>
      <c r="IQS214" s="15"/>
      <c r="IQT214" s="15"/>
      <c r="IQU214" s="15"/>
      <c r="IQV214" s="15"/>
      <c r="IQW214" s="15"/>
      <c r="IQX214" s="15"/>
      <c r="IQY214" s="15"/>
      <c r="IQZ214" s="15"/>
      <c r="IRA214" s="15"/>
      <c r="IRB214" s="15"/>
      <c r="IRC214" s="15"/>
      <c r="IRD214" s="15"/>
      <c r="IRE214" s="15"/>
      <c r="IRF214" s="15"/>
      <c r="IRG214" s="15"/>
      <c r="IRH214" s="15"/>
      <c r="IRI214" s="15"/>
      <c r="IRJ214" s="15"/>
      <c r="IRK214" s="15"/>
      <c r="IRL214" s="15"/>
      <c r="IRM214" s="15"/>
      <c r="IRN214" s="15"/>
      <c r="IRO214" s="15"/>
      <c r="IRP214" s="15"/>
      <c r="IRQ214" s="15"/>
      <c r="IRR214" s="15"/>
      <c r="IRS214" s="15"/>
      <c r="IRT214" s="15"/>
      <c r="IRU214" s="15"/>
      <c r="IRV214" s="15"/>
      <c r="IRW214" s="15"/>
      <c r="IRX214" s="15"/>
      <c r="IRY214" s="15"/>
      <c r="IRZ214" s="15"/>
      <c r="ISA214" s="15"/>
      <c r="ISB214" s="15"/>
      <c r="ISC214" s="15"/>
      <c r="ISD214" s="15"/>
      <c r="ISE214" s="15"/>
      <c r="ISF214" s="15"/>
      <c r="ISG214" s="15"/>
      <c r="ISH214" s="15"/>
      <c r="ISI214" s="15"/>
      <c r="ISJ214" s="15"/>
      <c r="ISK214" s="15"/>
      <c r="ISL214" s="15"/>
      <c r="ISM214" s="15"/>
      <c r="ISN214" s="15"/>
      <c r="ISO214" s="15"/>
      <c r="ISP214" s="15"/>
      <c r="ISQ214" s="15"/>
      <c r="ISR214" s="15"/>
      <c r="ISS214" s="15"/>
      <c r="IST214" s="15"/>
      <c r="ISU214" s="15"/>
      <c r="ISV214" s="15"/>
      <c r="ISW214" s="15"/>
      <c r="ISX214" s="15"/>
      <c r="ISY214" s="15"/>
      <c r="ISZ214" s="15"/>
      <c r="ITA214" s="15"/>
      <c r="ITB214" s="15"/>
      <c r="ITC214" s="15"/>
      <c r="ITD214" s="15"/>
      <c r="ITE214" s="15"/>
      <c r="ITF214" s="15"/>
      <c r="ITG214" s="15"/>
      <c r="ITH214" s="15"/>
      <c r="ITI214" s="15"/>
      <c r="ITJ214" s="15"/>
      <c r="ITK214" s="15"/>
      <c r="ITL214" s="15"/>
      <c r="ITM214" s="15"/>
      <c r="ITN214" s="15"/>
      <c r="ITO214" s="15"/>
      <c r="ITP214" s="15"/>
      <c r="ITQ214" s="15"/>
      <c r="ITR214" s="15"/>
      <c r="ITS214" s="15"/>
      <c r="ITT214" s="15"/>
      <c r="ITU214" s="15"/>
      <c r="ITV214" s="15"/>
      <c r="ITW214" s="15"/>
      <c r="ITX214" s="15"/>
      <c r="ITY214" s="15"/>
      <c r="ITZ214" s="15"/>
      <c r="IUA214" s="15"/>
      <c r="IUB214" s="15"/>
      <c r="IUC214" s="15"/>
      <c r="IUD214" s="15"/>
      <c r="IUE214" s="15"/>
      <c r="IUF214" s="15"/>
      <c r="IUG214" s="15"/>
      <c r="IUH214" s="15"/>
      <c r="IUI214" s="15"/>
      <c r="IUJ214" s="15"/>
      <c r="IUK214" s="15"/>
      <c r="IUL214" s="15"/>
      <c r="IUM214" s="15"/>
      <c r="IUN214" s="15"/>
      <c r="IUO214" s="15"/>
      <c r="IUP214" s="15"/>
      <c r="IUQ214" s="15"/>
      <c r="IUR214" s="15"/>
      <c r="IUS214" s="15"/>
      <c r="IUT214" s="15"/>
      <c r="IUU214" s="15"/>
      <c r="IUV214" s="15"/>
      <c r="IUW214" s="15"/>
      <c r="IUX214" s="15"/>
      <c r="IUY214" s="15"/>
      <c r="IUZ214" s="15"/>
      <c r="IVA214" s="15"/>
      <c r="IVB214" s="15"/>
      <c r="IVC214" s="15"/>
      <c r="IVD214" s="15"/>
      <c r="IVE214" s="15"/>
      <c r="IVF214" s="15"/>
      <c r="IVG214" s="15"/>
      <c r="IVH214" s="15"/>
      <c r="IVI214" s="15"/>
      <c r="IVJ214" s="15"/>
      <c r="IVK214" s="15"/>
      <c r="IVL214" s="15"/>
      <c r="IVM214" s="15"/>
      <c r="IVN214" s="15"/>
      <c r="IVO214" s="15"/>
      <c r="IVP214" s="15"/>
      <c r="IVQ214" s="15"/>
      <c r="IVR214" s="15"/>
      <c r="IVS214" s="15"/>
      <c r="IVT214" s="15"/>
      <c r="IVU214" s="15"/>
      <c r="IVV214" s="15"/>
      <c r="IVW214" s="15"/>
      <c r="IVX214" s="15"/>
      <c r="IVY214" s="15"/>
      <c r="IVZ214" s="15"/>
      <c r="IWA214" s="15"/>
      <c r="IWB214" s="15"/>
      <c r="IWC214" s="15"/>
      <c r="IWD214" s="15"/>
      <c r="IWE214" s="15"/>
      <c r="IWF214" s="15"/>
      <c r="IWG214" s="15"/>
      <c r="IWH214" s="15"/>
      <c r="IWI214" s="15"/>
      <c r="IWJ214" s="15"/>
      <c r="IWK214" s="15"/>
      <c r="IWL214" s="15"/>
      <c r="IWM214" s="15"/>
      <c r="IWN214" s="15"/>
      <c r="IWO214" s="15"/>
      <c r="IWP214" s="15"/>
      <c r="IWQ214" s="15"/>
      <c r="IWR214" s="15"/>
      <c r="IWS214" s="15"/>
      <c r="IWT214" s="15"/>
      <c r="IWU214" s="15"/>
      <c r="IWV214" s="15"/>
      <c r="IWW214" s="15"/>
      <c r="IWX214" s="15"/>
      <c r="IWY214" s="15"/>
      <c r="IWZ214" s="15"/>
      <c r="IXA214" s="15"/>
      <c r="IXB214" s="15"/>
      <c r="IXC214" s="15"/>
      <c r="IXD214" s="15"/>
      <c r="IXE214" s="15"/>
      <c r="IXF214" s="15"/>
      <c r="IXG214" s="15"/>
      <c r="IXH214" s="15"/>
      <c r="IXI214" s="15"/>
      <c r="IXJ214" s="15"/>
      <c r="IXK214" s="15"/>
      <c r="IXL214" s="15"/>
      <c r="IXM214" s="15"/>
      <c r="IXN214" s="15"/>
      <c r="IXO214" s="15"/>
      <c r="IXP214" s="15"/>
      <c r="IXQ214" s="15"/>
      <c r="IXR214" s="15"/>
      <c r="IXS214" s="15"/>
      <c r="IXT214" s="15"/>
      <c r="IXU214" s="15"/>
      <c r="IXV214" s="15"/>
      <c r="IXW214" s="15"/>
      <c r="IXX214" s="15"/>
      <c r="IXY214" s="15"/>
      <c r="IXZ214" s="15"/>
      <c r="IYA214" s="15"/>
      <c r="IYB214" s="15"/>
      <c r="IYC214" s="15"/>
      <c r="IYD214" s="15"/>
      <c r="IYE214" s="15"/>
      <c r="IYF214" s="15"/>
      <c r="IYG214" s="15"/>
      <c r="IYH214" s="15"/>
      <c r="IYI214" s="15"/>
      <c r="IYJ214" s="15"/>
      <c r="IYK214" s="15"/>
      <c r="IYL214" s="15"/>
      <c r="IYM214" s="15"/>
      <c r="IYN214" s="15"/>
      <c r="IYO214" s="15"/>
      <c r="IYP214" s="15"/>
      <c r="IYQ214" s="15"/>
      <c r="IYR214" s="15"/>
      <c r="IYS214" s="15"/>
      <c r="IYT214" s="15"/>
      <c r="IYU214" s="15"/>
      <c r="IYV214" s="15"/>
      <c r="IYW214" s="15"/>
      <c r="IYX214" s="15"/>
      <c r="IYY214" s="15"/>
      <c r="IYZ214" s="15"/>
      <c r="IZA214" s="15"/>
      <c r="IZB214" s="15"/>
      <c r="IZC214" s="15"/>
      <c r="IZD214" s="15"/>
      <c r="IZE214" s="15"/>
      <c r="IZF214" s="15"/>
      <c r="IZG214" s="15"/>
      <c r="IZH214" s="15"/>
      <c r="IZI214" s="15"/>
      <c r="IZJ214" s="15"/>
      <c r="IZK214" s="15"/>
      <c r="IZL214" s="15"/>
      <c r="IZM214" s="15"/>
      <c r="IZN214" s="15"/>
      <c r="IZO214" s="15"/>
      <c r="IZP214" s="15"/>
      <c r="IZQ214" s="15"/>
      <c r="IZR214" s="15"/>
      <c r="IZS214" s="15"/>
      <c r="IZT214" s="15"/>
      <c r="IZU214" s="15"/>
      <c r="IZV214" s="15"/>
      <c r="IZW214" s="15"/>
      <c r="IZX214" s="15"/>
      <c r="IZY214" s="15"/>
      <c r="IZZ214" s="15"/>
      <c r="JAA214" s="15"/>
      <c r="JAB214" s="15"/>
      <c r="JAC214" s="15"/>
      <c r="JAD214" s="15"/>
      <c r="JAE214" s="15"/>
      <c r="JAF214" s="15"/>
      <c r="JAG214" s="15"/>
      <c r="JAH214" s="15"/>
      <c r="JAI214" s="15"/>
      <c r="JAJ214" s="15"/>
      <c r="JAK214" s="15"/>
      <c r="JAL214" s="15"/>
      <c r="JAM214" s="15"/>
      <c r="JAN214" s="15"/>
      <c r="JAO214" s="15"/>
      <c r="JAP214" s="15"/>
      <c r="JAQ214" s="15"/>
      <c r="JAR214" s="15"/>
      <c r="JAS214" s="15"/>
      <c r="JAT214" s="15"/>
      <c r="JAU214" s="15"/>
      <c r="JAV214" s="15"/>
      <c r="JAW214" s="15"/>
      <c r="JAX214" s="15"/>
      <c r="JAY214" s="15"/>
      <c r="JAZ214" s="15"/>
      <c r="JBA214" s="15"/>
      <c r="JBB214" s="15"/>
      <c r="JBC214" s="15"/>
      <c r="JBD214" s="15"/>
      <c r="JBE214" s="15"/>
      <c r="JBF214" s="15"/>
      <c r="JBG214" s="15"/>
      <c r="JBH214" s="15"/>
      <c r="JBI214" s="15"/>
      <c r="JBJ214" s="15"/>
      <c r="JBK214" s="15"/>
      <c r="JBL214" s="15"/>
      <c r="JBM214" s="15"/>
      <c r="JBN214" s="15"/>
      <c r="JBO214" s="15"/>
      <c r="JBP214" s="15"/>
      <c r="JBQ214" s="15"/>
      <c r="JBR214" s="15"/>
      <c r="JBS214" s="15"/>
      <c r="JBT214" s="15"/>
      <c r="JBU214" s="15"/>
      <c r="JBV214" s="15"/>
      <c r="JBW214" s="15"/>
      <c r="JBX214" s="15"/>
      <c r="JBY214" s="15"/>
      <c r="JBZ214" s="15"/>
      <c r="JCA214" s="15"/>
      <c r="JCB214" s="15"/>
      <c r="JCC214" s="15"/>
      <c r="JCD214" s="15"/>
      <c r="JCE214" s="15"/>
      <c r="JCF214" s="15"/>
      <c r="JCG214" s="15"/>
      <c r="JCH214" s="15"/>
      <c r="JCI214" s="15"/>
      <c r="JCJ214" s="15"/>
      <c r="JCK214" s="15"/>
      <c r="JCL214" s="15"/>
      <c r="JCM214" s="15"/>
      <c r="JCN214" s="15"/>
      <c r="JCO214" s="15"/>
      <c r="JCP214" s="15"/>
      <c r="JCQ214" s="15"/>
      <c r="JCR214" s="15"/>
      <c r="JCS214" s="15"/>
      <c r="JCT214" s="15"/>
      <c r="JCU214" s="15"/>
      <c r="JCV214" s="15"/>
      <c r="JCW214" s="15"/>
      <c r="JCX214" s="15"/>
      <c r="JCY214" s="15"/>
      <c r="JCZ214" s="15"/>
      <c r="JDA214" s="15"/>
      <c r="JDB214" s="15"/>
      <c r="JDC214" s="15"/>
      <c r="JDD214" s="15"/>
      <c r="JDE214" s="15"/>
      <c r="JDF214" s="15"/>
      <c r="JDG214" s="15"/>
      <c r="JDH214" s="15"/>
      <c r="JDI214" s="15"/>
      <c r="JDJ214" s="15"/>
      <c r="JDK214" s="15"/>
      <c r="JDL214" s="15"/>
      <c r="JDM214" s="15"/>
      <c r="JDN214" s="15"/>
      <c r="JDO214" s="15"/>
      <c r="JDP214" s="15"/>
      <c r="JDQ214" s="15"/>
      <c r="JDR214" s="15"/>
      <c r="JDS214" s="15"/>
      <c r="JDT214" s="15"/>
      <c r="JDU214" s="15"/>
      <c r="JDV214" s="15"/>
      <c r="JDW214" s="15"/>
      <c r="JDX214" s="15"/>
      <c r="JDY214" s="15"/>
      <c r="JDZ214" s="15"/>
      <c r="JEA214" s="15"/>
      <c r="JEB214" s="15"/>
      <c r="JEC214" s="15"/>
      <c r="JED214" s="15"/>
      <c r="JEE214" s="15"/>
      <c r="JEF214" s="15"/>
      <c r="JEG214" s="15"/>
      <c r="JEH214" s="15"/>
      <c r="JEI214" s="15"/>
      <c r="JEJ214" s="15"/>
      <c r="JEK214" s="15"/>
      <c r="JEL214" s="15"/>
      <c r="JEM214" s="15"/>
      <c r="JEN214" s="15"/>
      <c r="JEO214" s="15"/>
      <c r="JEP214" s="15"/>
      <c r="JEQ214" s="15"/>
      <c r="JER214" s="15"/>
      <c r="JES214" s="15"/>
      <c r="JET214" s="15"/>
      <c r="JEU214" s="15"/>
      <c r="JEV214" s="15"/>
      <c r="JEW214" s="15"/>
      <c r="JEX214" s="15"/>
      <c r="JEY214" s="15"/>
      <c r="JEZ214" s="15"/>
      <c r="JFA214" s="15"/>
      <c r="JFB214" s="15"/>
      <c r="JFC214" s="15"/>
      <c r="JFD214" s="15"/>
      <c r="JFE214" s="15"/>
      <c r="JFF214" s="15"/>
      <c r="JFG214" s="15"/>
      <c r="JFH214" s="15"/>
      <c r="JFI214" s="15"/>
      <c r="JFJ214" s="15"/>
      <c r="JFK214" s="15"/>
      <c r="JFL214" s="15"/>
      <c r="JFM214" s="15"/>
      <c r="JFN214" s="15"/>
      <c r="JFO214" s="15"/>
      <c r="JFP214" s="15"/>
      <c r="JFQ214" s="15"/>
      <c r="JFR214" s="15"/>
      <c r="JFS214" s="15"/>
      <c r="JFT214" s="15"/>
      <c r="JFU214" s="15"/>
      <c r="JFV214" s="15"/>
      <c r="JFW214" s="15"/>
      <c r="JFX214" s="15"/>
      <c r="JFY214" s="15"/>
      <c r="JFZ214" s="15"/>
      <c r="JGA214" s="15"/>
      <c r="JGB214" s="15"/>
      <c r="JGC214" s="15"/>
      <c r="JGD214" s="15"/>
      <c r="JGE214" s="15"/>
      <c r="JGF214" s="15"/>
      <c r="JGG214" s="15"/>
      <c r="JGH214" s="15"/>
      <c r="JGI214" s="15"/>
      <c r="JGJ214" s="15"/>
      <c r="JGK214" s="15"/>
      <c r="JGL214" s="15"/>
      <c r="JGM214" s="15"/>
      <c r="JGN214" s="15"/>
      <c r="JGO214" s="15"/>
      <c r="JGP214" s="15"/>
      <c r="JGQ214" s="15"/>
      <c r="JGR214" s="15"/>
      <c r="JGS214" s="15"/>
      <c r="JGT214" s="15"/>
      <c r="JGU214" s="15"/>
      <c r="JGV214" s="15"/>
      <c r="JGW214" s="15"/>
      <c r="JGX214" s="15"/>
      <c r="JGY214" s="15"/>
      <c r="JGZ214" s="15"/>
      <c r="JHA214" s="15"/>
      <c r="JHB214" s="15"/>
      <c r="JHC214" s="15"/>
      <c r="JHD214" s="15"/>
      <c r="JHE214" s="15"/>
      <c r="JHF214" s="15"/>
      <c r="JHG214" s="15"/>
      <c r="JHH214" s="15"/>
      <c r="JHI214" s="15"/>
      <c r="JHJ214" s="15"/>
      <c r="JHK214" s="15"/>
      <c r="JHL214" s="15"/>
      <c r="JHM214" s="15"/>
      <c r="JHN214" s="15"/>
      <c r="JHO214" s="15"/>
      <c r="JHP214" s="15"/>
      <c r="JHQ214" s="15"/>
      <c r="JHR214" s="15"/>
      <c r="JHS214" s="15"/>
      <c r="JHT214" s="15"/>
      <c r="JHU214" s="15"/>
      <c r="JHV214" s="15"/>
      <c r="JHW214" s="15"/>
      <c r="JHX214" s="15"/>
      <c r="JHY214" s="15"/>
      <c r="JHZ214" s="15"/>
      <c r="JIA214" s="15"/>
      <c r="JIB214" s="15"/>
      <c r="JIC214" s="15"/>
      <c r="JID214" s="15"/>
      <c r="JIE214" s="15"/>
      <c r="JIF214" s="15"/>
      <c r="JIG214" s="15"/>
      <c r="JIH214" s="15"/>
      <c r="JII214" s="15"/>
      <c r="JIJ214" s="15"/>
      <c r="JIK214" s="15"/>
      <c r="JIL214" s="15"/>
      <c r="JIM214" s="15"/>
      <c r="JIN214" s="15"/>
      <c r="JIO214" s="15"/>
      <c r="JIP214" s="15"/>
      <c r="JIQ214" s="15"/>
      <c r="JIR214" s="15"/>
      <c r="JIS214" s="15"/>
      <c r="JIT214" s="15"/>
      <c r="JIU214" s="15"/>
      <c r="JIV214" s="15"/>
      <c r="JIW214" s="15"/>
      <c r="JIX214" s="15"/>
      <c r="JIY214" s="15"/>
      <c r="JIZ214" s="15"/>
      <c r="JJA214" s="15"/>
      <c r="JJB214" s="15"/>
      <c r="JJC214" s="15"/>
      <c r="JJD214" s="15"/>
      <c r="JJE214" s="15"/>
      <c r="JJF214" s="15"/>
      <c r="JJG214" s="15"/>
      <c r="JJH214" s="15"/>
      <c r="JJI214" s="15"/>
      <c r="JJJ214" s="15"/>
      <c r="JJK214" s="15"/>
      <c r="JJL214" s="15"/>
      <c r="JJM214" s="15"/>
      <c r="JJN214" s="15"/>
      <c r="JJO214" s="15"/>
      <c r="JJP214" s="15"/>
      <c r="JJQ214" s="15"/>
      <c r="JJR214" s="15"/>
      <c r="JJS214" s="15"/>
      <c r="JJT214" s="15"/>
      <c r="JJU214" s="15"/>
      <c r="JJV214" s="15"/>
      <c r="JJW214" s="15"/>
      <c r="JJX214" s="15"/>
      <c r="JJY214" s="15"/>
      <c r="JJZ214" s="15"/>
      <c r="JKA214" s="15"/>
      <c r="JKB214" s="15"/>
      <c r="JKC214" s="15"/>
      <c r="JKD214" s="15"/>
      <c r="JKE214" s="15"/>
      <c r="JKF214" s="15"/>
      <c r="JKG214" s="15"/>
      <c r="JKH214" s="15"/>
      <c r="JKI214" s="15"/>
      <c r="JKJ214" s="15"/>
      <c r="JKK214" s="15"/>
      <c r="JKL214" s="15"/>
      <c r="JKM214" s="15"/>
      <c r="JKN214" s="15"/>
      <c r="JKO214" s="15"/>
      <c r="JKP214" s="15"/>
      <c r="JKQ214" s="15"/>
      <c r="JKR214" s="15"/>
      <c r="JKS214" s="15"/>
      <c r="JKT214" s="15"/>
      <c r="JKU214" s="15"/>
      <c r="JKV214" s="15"/>
      <c r="JKW214" s="15"/>
      <c r="JKX214" s="15"/>
      <c r="JKY214" s="15"/>
      <c r="JKZ214" s="15"/>
      <c r="JLA214" s="15"/>
      <c r="JLB214" s="15"/>
      <c r="JLC214" s="15"/>
      <c r="JLD214" s="15"/>
      <c r="JLE214" s="15"/>
      <c r="JLF214" s="15"/>
      <c r="JLG214" s="15"/>
      <c r="JLH214" s="15"/>
      <c r="JLI214" s="15"/>
      <c r="JLJ214" s="15"/>
      <c r="JLK214" s="15"/>
      <c r="JLL214" s="15"/>
      <c r="JLM214" s="15"/>
      <c r="JLN214" s="15"/>
      <c r="JLO214" s="15"/>
      <c r="JLP214" s="15"/>
      <c r="JLQ214" s="15"/>
      <c r="JLR214" s="15"/>
      <c r="JLS214" s="15"/>
      <c r="JLT214" s="15"/>
      <c r="JLU214" s="15"/>
      <c r="JLV214" s="15"/>
      <c r="JLW214" s="15"/>
      <c r="JLX214" s="15"/>
      <c r="JLY214" s="15"/>
      <c r="JLZ214" s="15"/>
      <c r="JMA214" s="15"/>
      <c r="JMB214" s="15"/>
      <c r="JMC214" s="15"/>
      <c r="JMD214" s="15"/>
      <c r="JME214" s="15"/>
      <c r="JMF214" s="15"/>
      <c r="JMG214" s="15"/>
      <c r="JMH214" s="15"/>
      <c r="JMI214" s="15"/>
      <c r="JMJ214" s="15"/>
      <c r="JMK214" s="15"/>
      <c r="JML214" s="15"/>
      <c r="JMM214" s="15"/>
      <c r="JMN214" s="15"/>
      <c r="JMO214" s="15"/>
      <c r="JMP214" s="15"/>
      <c r="JMQ214" s="15"/>
      <c r="JMR214" s="15"/>
      <c r="JMS214" s="15"/>
      <c r="JMT214" s="15"/>
      <c r="JMU214" s="15"/>
      <c r="JMV214" s="15"/>
      <c r="JMW214" s="15"/>
      <c r="JMX214" s="15"/>
      <c r="JMY214" s="15"/>
      <c r="JMZ214" s="15"/>
      <c r="JNA214" s="15"/>
      <c r="JNB214" s="15"/>
      <c r="JNC214" s="15"/>
      <c r="JND214" s="15"/>
      <c r="JNE214" s="15"/>
      <c r="JNF214" s="15"/>
      <c r="JNG214" s="15"/>
      <c r="JNH214" s="15"/>
      <c r="JNI214" s="15"/>
      <c r="JNJ214" s="15"/>
      <c r="JNK214" s="15"/>
      <c r="JNL214" s="15"/>
      <c r="JNM214" s="15"/>
      <c r="JNN214" s="15"/>
      <c r="JNO214" s="15"/>
      <c r="JNP214" s="15"/>
      <c r="JNQ214" s="15"/>
      <c r="JNR214" s="15"/>
      <c r="JNS214" s="15"/>
      <c r="JNT214" s="15"/>
      <c r="JNU214" s="15"/>
      <c r="JNV214" s="15"/>
      <c r="JNW214" s="15"/>
      <c r="JNX214" s="15"/>
      <c r="JNY214" s="15"/>
      <c r="JNZ214" s="15"/>
      <c r="JOA214" s="15"/>
      <c r="JOB214" s="15"/>
      <c r="JOC214" s="15"/>
      <c r="JOD214" s="15"/>
      <c r="JOE214" s="15"/>
      <c r="JOF214" s="15"/>
      <c r="JOG214" s="15"/>
      <c r="JOH214" s="15"/>
      <c r="JOI214" s="15"/>
      <c r="JOJ214" s="15"/>
      <c r="JOK214" s="15"/>
      <c r="JOL214" s="15"/>
      <c r="JOM214" s="15"/>
      <c r="JON214" s="15"/>
      <c r="JOO214" s="15"/>
      <c r="JOP214" s="15"/>
      <c r="JOQ214" s="15"/>
      <c r="JOR214" s="15"/>
      <c r="JOS214" s="15"/>
      <c r="JOT214" s="15"/>
      <c r="JOU214" s="15"/>
      <c r="JOV214" s="15"/>
      <c r="JOW214" s="15"/>
      <c r="JOX214" s="15"/>
      <c r="JOY214" s="15"/>
      <c r="JOZ214" s="15"/>
      <c r="JPA214" s="15"/>
      <c r="JPB214" s="15"/>
      <c r="JPC214" s="15"/>
      <c r="JPD214" s="15"/>
      <c r="JPE214" s="15"/>
      <c r="JPF214" s="15"/>
      <c r="JPG214" s="15"/>
      <c r="JPH214" s="15"/>
      <c r="JPI214" s="15"/>
      <c r="JPJ214" s="15"/>
      <c r="JPK214" s="15"/>
      <c r="JPL214" s="15"/>
      <c r="JPM214" s="15"/>
      <c r="JPN214" s="15"/>
      <c r="JPO214" s="15"/>
      <c r="JPP214" s="15"/>
      <c r="JPQ214" s="15"/>
      <c r="JPR214" s="15"/>
      <c r="JPS214" s="15"/>
      <c r="JPT214" s="15"/>
      <c r="JPU214" s="15"/>
      <c r="JPV214" s="15"/>
      <c r="JPW214" s="15"/>
      <c r="JPX214" s="15"/>
      <c r="JPY214" s="15"/>
      <c r="JPZ214" s="15"/>
      <c r="JQA214" s="15"/>
      <c r="JQB214" s="15"/>
      <c r="JQC214" s="15"/>
      <c r="JQD214" s="15"/>
      <c r="JQE214" s="15"/>
      <c r="JQF214" s="15"/>
      <c r="JQG214" s="15"/>
      <c r="JQH214" s="15"/>
      <c r="JQI214" s="15"/>
      <c r="JQJ214" s="15"/>
      <c r="JQK214" s="15"/>
      <c r="JQL214" s="15"/>
      <c r="JQM214" s="15"/>
      <c r="JQN214" s="15"/>
      <c r="JQO214" s="15"/>
      <c r="JQP214" s="15"/>
      <c r="JQQ214" s="15"/>
      <c r="JQR214" s="15"/>
      <c r="JQS214" s="15"/>
      <c r="JQT214" s="15"/>
      <c r="JQU214" s="15"/>
      <c r="JQV214" s="15"/>
      <c r="JQW214" s="15"/>
      <c r="JQX214" s="15"/>
      <c r="JQY214" s="15"/>
      <c r="JQZ214" s="15"/>
      <c r="JRA214" s="15"/>
      <c r="JRB214" s="15"/>
      <c r="JRC214" s="15"/>
      <c r="JRD214" s="15"/>
      <c r="JRE214" s="15"/>
      <c r="JRF214" s="15"/>
      <c r="JRG214" s="15"/>
      <c r="JRH214" s="15"/>
      <c r="JRI214" s="15"/>
      <c r="JRJ214" s="15"/>
      <c r="JRK214" s="15"/>
      <c r="JRL214" s="15"/>
      <c r="JRM214" s="15"/>
      <c r="JRN214" s="15"/>
      <c r="JRO214" s="15"/>
      <c r="JRP214" s="15"/>
      <c r="JRQ214" s="15"/>
      <c r="JRR214" s="15"/>
      <c r="JRS214" s="15"/>
      <c r="JRT214" s="15"/>
      <c r="JRU214" s="15"/>
      <c r="JRV214" s="15"/>
      <c r="JRW214" s="15"/>
      <c r="JRX214" s="15"/>
      <c r="JRY214" s="15"/>
      <c r="JRZ214" s="15"/>
      <c r="JSA214" s="15"/>
      <c r="JSB214" s="15"/>
      <c r="JSC214" s="15"/>
      <c r="JSD214" s="15"/>
      <c r="JSE214" s="15"/>
      <c r="JSF214" s="15"/>
      <c r="JSG214" s="15"/>
      <c r="JSH214" s="15"/>
      <c r="JSI214" s="15"/>
      <c r="JSJ214" s="15"/>
      <c r="JSK214" s="15"/>
      <c r="JSL214" s="15"/>
      <c r="JSM214" s="15"/>
      <c r="JSN214" s="15"/>
      <c r="JSO214" s="15"/>
      <c r="JSP214" s="15"/>
      <c r="JSQ214" s="15"/>
      <c r="JSR214" s="15"/>
      <c r="JSS214" s="15"/>
      <c r="JST214" s="15"/>
      <c r="JSU214" s="15"/>
      <c r="JSV214" s="15"/>
      <c r="JSW214" s="15"/>
      <c r="JSX214" s="15"/>
      <c r="JSY214" s="15"/>
      <c r="JSZ214" s="15"/>
      <c r="JTA214" s="15"/>
      <c r="JTB214" s="15"/>
      <c r="JTC214" s="15"/>
      <c r="JTD214" s="15"/>
      <c r="JTE214" s="15"/>
      <c r="JTF214" s="15"/>
      <c r="JTG214" s="15"/>
      <c r="JTH214" s="15"/>
      <c r="JTI214" s="15"/>
      <c r="JTJ214" s="15"/>
      <c r="JTK214" s="15"/>
      <c r="JTL214" s="15"/>
      <c r="JTM214" s="15"/>
      <c r="JTN214" s="15"/>
      <c r="JTO214" s="15"/>
      <c r="JTP214" s="15"/>
      <c r="JTQ214" s="15"/>
      <c r="JTR214" s="15"/>
      <c r="JTS214" s="15"/>
      <c r="JTT214" s="15"/>
      <c r="JTU214" s="15"/>
      <c r="JTV214" s="15"/>
      <c r="JTW214" s="15"/>
      <c r="JTX214" s="15"/>
      <c r="JTY214" s="15"/>
      <c r="JTZ214" s="15"/>
      <c r="JUA214" s="15"/>
      <c r="JUB214" s="15"/>
      <c r="JUC214" s="15"/>
      <c r="JUD214" s="15"/>
      <c r="JUE214" s="15"/>
      <c r="JUF214" s="15"/>
      <c r="JUG214" s="15"/>
      <c r="JUH214" s="15"/>
      <c r="JUI214" s="15"/>
      <c r="JUJ214" s="15"/>
      <c r="JUK214" s="15"/>
      <c r="JUL214" s="15"/>
      <c r="JUM214" s="15"/>
      <c r="JUN214" s="15"/>
      <c r="JUO214" s="15"/>
      <c r="JUP214" s="15"/>
      <c r="JUQ214" s="15"/>
      <c r="JUR214" s="15"/>
      <c r="JUS214" s="15"/>
      <c r="JUT214" s="15"/>
      <c r="JUU214" s="15"/>
      <c r="JUV214" s="15"/>
      <c r="JUW214" s="15"/>
      <c r="JUX214" s="15"/>
      <c r="JUY214" s="15"/>
      <c r="JUZ214" s="15"/>
      <c r="JVA214" s="15"/>
      <c r="JVB214" s="15"/>
      <c r="JVC214" s="15"/>
      <c r="JVD214" s="15"/>
      <c r="JVE214" s="15"/>
      <c r="JVF214" s="15"/>
      <c r="JVG214" s="15"/>
      <c r="JVH214" s="15"/>
      <c r="JVI214" s="15"/>
      <c r="JVJ214" s="15"/>
      <c r="JVK214" s="15"/>
      <c r="JVL214" s="15"/>
      <c r="JVM214" s="15"/>
      <c r="JVN214" s="15"/>
      <c r="JVO214" s="15"/>
      <c r="JVP214" s="15"/>
      <c r="JVQ214" s="15"/>
      <c r="JVR214" s="15"/>
      <c r="JVS214" s="15"/>
      <c r="JVT214" s="15"/>
      <c r="JVU214" s="15"/>
      <c r="JVV214" s="15"/>
      <c r="JVW214" s="15"/>
      <c r="JVX214" s="15"/>
      <c r="JVY214" s="15"/>
      <c r="JVZ214" s="15"/>
      <c r="JWA214" s="15"/>
      <c r="JWB214" s="15"/>
      <c r="JWC214" s="15"/>
      <c r="JWD214" s="15"/>
      <c r="JWE214" s="15"/>
      <c r="JWF214" s="15"/>
      <c r="JWG214" s="15"/>
      <c r="JWH214" s="15"/>
      <c r="JWI214" s="15"/>
      <c r="JWJ214" s="15"/>
      <c r="JWK214" s="15"/>
      <c r="JWL214" s="15"/>
      <c r="JWM214" s="15"/>
      <c r="JWN214" s="15"/>
      <c r="JWO214" s="15"/>
      <c r="JWP214" s="15"/>
      <c r="JWQ214" s="15"/>
      <c r="JWR214" s="15"/>
      <c r="JWS214" s="15"/>
      <c r="JWT214" s="15"/>
      <c r="JWU214" s="15"/>
      <c r="JWV214" s="15"/>
      <c r="JWW214" s="15"/>
      <c r="JWX214" s="15"/>
      <c r="JWY214" s="15"/>
      <c r="JWZ214" s="15"/>
      <c r="JXA214" s="15"/>
      <c r="JXB214" s="15"/>
      <c r="JXC214" s="15"/>
      <c r="JXD214" s="15"/>
      <c r="JXE214" s="15"/>
      <c r="JXF214" s="15"/>
      <c r="JXG214" s="15"/>
      <c r="JXH214" s="15"/>
      <c r="JXI214" s="15"/>
      <c r="JXJ214" s="15"/>
      <c r="JXK214" s="15"/>
      <c r="JXL214" s="15"/>
      <c r="JXM214" s="15"/>
      <c r="JXN214" s="15"/>
      <c r="JXO214" s="15"/>
      <c r="JXP214" s="15"/>
      <c r="JXQ214" s="15"/>
      <c r="JXR214" s="15"/>
      <c r="JXS214" s="15"/>
      <c r="JXT214" s="15"/>
      <c r="JXU214" s="15"/>
      <c r="JXV214" s="15"/>
      <c r="JXW214" s="15"/>
      <c r="JXX214" s="15"/>
      <c r="JXY214" s="15"/>
      <c r="JXZ214" s="15"/>
      <c r="JYA214" s="15"/>
      <c r="JYB214" s="15"/>
      <c r="JYC214" s="15"/>
      <c r="JYD214" s="15"/>
      <c r="JYE214" s="15"/>
      <c r="JYF214" s="15"/>
      <c r="JYG214" s="15"/>
      <c r="JYH214" s="15"/>
      <c r="JYI214" s="15"/>
      <c r="JYJ214" s="15"/>
      <c r="JYK214" s="15"/>
      <c r="JYL214" s="15"/>
      <c r="JYM214" s="15"/>
      <c r="JYN214" s="15"/>
      <c r="JYO214" s="15"/>
      <c r="JYP214" s="15"/>
      <c r="JYQ214" s="15"/>
      <c r="JYR214" s="15"/>
      <c r="JYS214" s="15"/>
      <c r="JYT214" s="15"/>
      <c r="JYU214" s="15"/>
      <c r="JYV214" s="15"/>
      <c r="JYW214" s="15"/>
      <c r="JYX214" s="15"/>
      <c r="JYY214" s="15"/>
      <c r="JYZ214" s="15"/>
      <c r="JZA214" s="15"/>
      <c r="JZB214" s="15"/>
      <c r="JZC214" s="15"/>
      <c r="JZD214" s="15"/>
      <c r="JZE214" s="15"/>
      <c r="JZF214" s="15"/>
      <c r="JZG214" s="15"/>
      <c r="JZH214" s="15"/>
      <c r="JZI214" s="15"/>
      <c r="JZJ214" s="15"/>
      <c r="JZK214" s="15"/>
      <c r="JZL214" s="15"/>
      <c r="JZM214" s="15"/>
      <c r="JZN214" s="15"/>
      <c r="JZO214" s="15"/>
      <c r="JZP214" s="15"/>
      <c r="JZQ214" s="15"/>
      <c r="JZR214" s="15"/>
      <c r="JZS214" s="15"/>
      <c r="JZT214" s="15"/>
      <c r="JZU214" s="15"/>
      <c r="JZV214" s="15"/>
      <c r="JZW214" s="15"/>
      <c r="JZX214" s="15"/>
      <c r="JZY214" s="15"/>
      <c r="JZZ214" s="15"/>
      <c r="KAA214" s="15"/>
      <c r="KAB214" s="15"/>
      <c r="KAC214" s="15"/>
      <c r="KAD214" s="15"/>
      <c r="KAE214" s="15"/>
      <c r="KAF214" s="15"/>
      <c r="KAG214" s="15"/>
      <c r="KAH214" s="15"/>
      <c r="KAI214" s="15"/>
      <c r="KAJ214" s="15"/>
      <c r="KAK214" s="15"/>
      <c r="KAL214" s="15"/>
      <c r="KAM214" s="15"/>
      <c r="KAN214" s="15"/>
      <c r="KAO214" s="15"/>
      <c r="KAP214" s="15"/>
      <c r="KAQ214" s="15"/>
      <c r="KAR214" s="15"/>
      <c r="KAS214" s="15"/>
      <c r="KAT214" s="15"/>
      <c r="KAU214" s="15"/>
      <c r="KAV214" s="15"/>
      <c r="KAW214" s="15"/>
      <c r="KAX214" s="15"/>
      <c r="KAY214" s="15"/>
      <c r="KAZ214" s="15"/>
      <c r="KBA214" s="15"/>
      <c r="KBB214" s="15"/>
      <c r="KBC214" s="15"/>
      <c r="KBD214" s="15"/>
      <c r="KBE214" s="15"/>
      <c r="KBF214" s="15"/>
      <c r="KBG214" s="15"/>
      <c r="KBH214" s="15"/>
      <c r="KBI214" s="15"/>
      <c r="KBJ214" s="15"/>
      <c r="KBK214" s="15"/>
      <c r="KBL214" s="15"/>
      <c r="KBM214" s="15"/>
      <c r="KBN214" s="15"/>
      <c r="KBO214" s="15"/>
      <c r="KBP214" s="15"/>
      <c r="KBQ214" s="15"/>
      <c r="KBR214" s="15"/>
      <c r="KBS214" s="15"/>
      <c r="KBT214" s="15"/>
      <c r="KBU214" s="15"/>
      <c r="KBV214" s="15"/>
      <c r="KBW214" s="15"/>
      <c r="KBX214" s="15"/>
      <c r="KBY214" s="15"/>
      <c r="KBZ214" s="15"/>
      <c r="KCA214" s="15"/>
      <c r="KCB214" s="15"/>
      <c r="KCC214" s="15"/>
      <c r="KCD214" s="15"/>
      <c r="KCE214" s="15"/>
      <c r="KCF214" s="15"/>
      <c r="KCG214" s="15"/>
      <c r="KCH214" s="15"/>
      <c r="KCI214" s="15"/>
      <c r="KCJ214" s="15"/>
      <c r="KCK214" s="15"/>
      <c r="KCL214" s="15"/>
      <c r="KCM214" s="15"/>
      <c r="KCN214" s="15"/>
      <c r="KCO214" s="15"/>
      <c r="KCP214" s="15"/>
      <c r="KCQ214" s="15"/>
      <c r="KCR214" s="15"/>
      <c r="KCS214" s="15"/>
      <c r="KCT214" s="15"/>
      <c r="KCU214" s="15"/>
      <c r="KCV214" s="15"/>
      <c r="KCW214" s="15"/>
      <c r="KCX214" s="15"/>
      <c r="KCY214" s="15"/>
      <c r="KCZ214" s="15"/>
      <c r="KDA214" s="15"/>
      <c r="KDB214" s="15"/>
      <c r="KDC214" s="15"/>
      <c r="KDD214" s="15"/>
      <c r="KDE214" s="15"/>
      <c r="KDF214" s="15"/>
      <c r="KDG214" s="15"/>
      <c r="KDH214" s="15"/>
      <c r="KDI214" s="15"/>
      <c r="KDJ214" s="15"/>
      <c r="KDK214" s="15"/>
      <c r="KDL214" s="15"/>
      <c r="KDM214" s="15"/>
      <c r="KDN214" s="15"/>
      <c r="KDO214" s="15"/>
      <c r="KDP214" s="15"/>
      <c r="KDQ214" s="15"/>
      <c r="KDR214" s="15"/>
      <c r="KDS214" s="15"/>
      <c r="KDT214" s="15"/>
      <c r="KDU214" s="15"/>
      <c r="KDV214" s="15"/>
      <c r="KDW214" s="15"/>
      <c r="KDX214" s="15"/>
      <c r="KDY214" s="15"/>
      <c r="KDZ214" s="15"/>
      <c r="KEA214" s="15"/>
      <c r="KEB214" s="15"/>
      <c r="KEC214" s="15"/>
      <c r="KED214" s="15"/>
      <c r="KEE214" s="15"/>
      <c r="KEF214" s="15"/>
      <c r="KEG214" s="15"/>
      <c r="KEH214" s="15"/>
      <c r="KEI214" s="15"/>
      <c r="KEJ214" s="15"/>
      <c r="KEK214" s="15"/>
      <c r="KEL214" s="15"/>
      <c r="KEM214" s="15"/>
      <c r="KEN214" s="15"/>
      <c r="KEO214" s="15"/>
      <c r="KEP214" s="15"/>
      <c r="KEQ214" s="15"/>
      <c r="KER214" s="15"/>
      <c r="KES214" s="15"/>
      <c r="KET214" s="15"/>
      <c r="KEU214" s="15"/>
      <c r="KEV214" s="15"/>
      <c r="KEW214" s="15"/>
      <c r="KEX214" s="15"/>
      <c r="KEY214" s="15"/>
      <c r="KEZ214" s="15"/>
      <c r="KFA214" s="15"/>
      <c r="KFB214" s="15"/>
      <c r="KFC214" s="15"/>
      <c r="KFD214" s="15"/>
      <c r="KFE214" s="15"/>
      <c r="KFF214" s="15"/>
      <c r="KFG214" s="15"/>
      <c r="KFH214" s="15"/>
      <c r="KFI214" s="15"/>
      <c r="KFJ214" s="15"/>
      <c r="KFK214" s="15"/>
      <c r="KFL214" s="15"/>
      <c r="KFM214" s="15"/>
      <c r="KFN214" s="15"/>
      <c r="KFO214" s="15"/>
      <c r="KFP214" s="15"/>
      <c r="KFQ214" s="15"/>
      <c r="KFR214" s="15"/>
      <c r="KFS214" s="15"/>
      <c r="KFT214" s="15"/>
      <c r="KFU214" s="15"/>
      <c r="KFV214" s="15"/>
      <c r="KFW214" s="15"/>
      <c r="KFX214" s="15"/>
      <c r="KFY214" s="15"/>
      <c r="KFZ214" s="15"/>
      <c r="KGA214" s="15"/>
      <c r="KGB214" s="15"/>
      <c r="KGC214" s="15"/>
      <c r="KGD214" s="15"/>
      <c r="KGE214" s="15"/>
      <c r="KGF214" s="15"/>
      <c r="KGG214" s="15"/>
      <c r="KGH214" s="15"/>
      <c r="KGI214" s="15"/>
      <c r="KGJ214" s="15"/>
      <c r="KGK214" s="15"/>
      <c r="KGL214" s="15"/>
      <c r="KGM214" s="15"/>
      <c r="KGN214" s="15"/>
      <c r="KGO214" s="15"/>
      <c r="KGP214" s="15"/>
      <c r="KGQ214" s="15"/>
      <c r="KGR214" s="15"/>
      <c r="KGS214" s="15"/>
      <c r="KGT214" s="15"/>
      <c r="KGU214" s="15"/>
      <c r="KGV214" s="15"/>
      <c r="KGW214" s="15"/>
      <c r="KGX214" s="15"/>
      <c r="KGY214" s="15"/>
      <c r="KGZ214" s="15"/>
      <c r="KHA214" s="15"/>
      <c r="KHB214" s="15"/>
      <c r="KHC214" s="15"/>
      <c r="KHD214" s="15"/>
      <c r="KHE214" s="15"/>
      <c r="KHF214" s="15"/>
      <c r="KHG214" s="15"/>
      <c r="KHH214" s="15"/>
      <c r="KHI214" s="15"/>
      <c r="KHJ214" s="15"/>
      <c r="KHK214" s="15"/>
      <c r="KHL214" s="15"/>
      <c r="KHM214" s="15"/>
      <c r="KHN214" s="15"/>
      <c r="KHO214" s="15"/>
      <c r="KHP214" s="15"/>
      <c r="KHQ214" s="15"/>
      <c r="KHR214" s="15"/>
      <c r="KHS214" s="15"/>
      <c r="KHT214" s="15"/>
      <c r="KHU214" s="15"/>
      <c r="KHV214" s="15"/>
      <c r="KHW214" s="15"/>
      <c r="KHX214" s="15"/>
      <c r="KHY214" s="15"/>
      <c r="KHZ214" s="15"/>
      <c r="KIA214" s="15"/>
      <c r="KIB214" s="15"/>
      <c r="KIC214" s="15"/>
      <c r="KID214" s="15"/>
      <c r="KIE214" s="15"/>
      <c r="KIF214" s="15"/>
      <c r="KIG214" s="15"/>
      <c r="KIH214" s="15"/>
      <c r="KII214" s="15"/>
      <c r="KIJ214" s="15"/>
      <c r="KIK214" s="15"/>
      <c r="KIL214" s="15"/>
      <c r="KIM214" s="15"/>
      <c r="KIN214" s="15"/>
      <c r="KIO214" s="15"/>
      <c r="KIP214" s="15"/>
      <c r="KIQ214" s="15"/>
      <c r="KIR214" s="15"/>
      <c r="KIS214" s="15"/>
      <c r="KIT214" s="15"/>
      <c r="KIU214" s="15"/>
      <c r="KIV214" s="15"/>
      <c r="KIW214" s="15"/>
      <c r="KIX214" s="15"/>
      <c r="KIY214" s="15"/>
      <c r="KIZ214" s="15"/>
      <c r="KJA214" s="15"/>
      <c r="KJB214" s="15"/>
      <c r="KJC214" s="15"/>
      <c r="KJD214" s="15"/>
      <c r="KJE214" s="15"/>
      <c r="KJF214" s="15"/>
      <c r="KJG214" s="15"/>
      <c r="KJH214" s="15"/>
      <c r="KJI214" s="15"/>
      <c r="KJJ214" s="15"/>
      <c r="KJK214" s="15"/>
      <c r="KJL214" s="15"/>
      <c r="KJM214" s="15"/>
      <c r="KJN214" s="15"/>
      <c r="KJO214" s="15"/>
      <c r="KJP214" s="15"/>
      <c r="KJQ214" s="15"/>
      <c r="KJR214" s="15"/>
      <c r="KJS214" s="15"/>
      <c r="KJT214" s="15"/>
      <c r="KJU214" s="15"/>
      <c r="KJV214" s="15"/>
      <c r="KJW214" s="15"/>
      <c r="KJX214" s="15"/>
      <c r="KJY214" s="15"/>
      <c r="KJZ214" s="15"/>
      <c r="KKA214" s="15"/>
      <c r="KKB214" s="15"/>
      <c r="KKC214" s="15"/>
      <c r="KKD214" s="15"/>
      <c r="KKE214" s="15"/>
      <c r="KKF214" s="15"/>
      <c r="KKG214" s="15"/>
      <c r="KKH214" s="15"/>
      <c r="KKI214" s="15"/>
      <c r="KKJ214" s="15"/>
      <c r="KKK214" s="15"/>
      <c r="KKL214" s="15"/>
      <c r="KKM214" s="15"/>
      <c r="KKN214" s="15"/>
      <c r="KKO214" s="15"/>
      <c r="KKP214" s="15"/>
      <c r="KKQ214" s="15"/>
      <c r="KKR214" s="15"/>
      <c r="KKS214" s="15"/>
      <c r="KKT214" s="15"/>
      <c r="KKU214" s="15"/>
      <c r="KKV214" s="15"/>
      <c r="KKW214" s="15"/>
      <c r="KKX214" s="15"/>
      <c r="KKY214" s="15"/>
      <c r="KKZ214" s="15"/>
      <c r="KLA214" s="15"/>
      <c r="KLB214" s="15"/>
      <c r="KLC214" s="15"/>
      <c r="KLD214" s="15"/>
      <c r="KLE214" s="15"/>
      <c r="KLF214" s="15"/>
      <c r="KLG214" s="15"/>
      <c r="KLH214" s="15"/>
      <c r="KLI214" s="15"/>
      <c r="KLJ214" s="15"/>
      <c r="KLK214" s="15"/>
      <c r="KLL214" s="15"/>
      <c r="KLM214" s="15"/>
      <c r="KLN214" s="15"/>
      <c r="KLO214" s="15"/>
      <c r="KLP214" s="15"/>
      <c r="KLQ214" s="15"/>
      <c r="KLR214" s="15"/>
      <c r="KLS214" s="15"/>
      <c r="KLT214" s="15"/>
      <c r="KLU214" s="15"/>
      <c r="KLV214" s="15"/>
      <c r="KLW214" s="15"/>
      <c r="KLX214" s="15"/>
      <c r="KLY214" s="15"/>
      <c r="KLZ214" s="15"/>
      <c r="KMA214" s="15"/>
      <c r="KMB214" s="15"/>
      <c r="KMC214" s="15"/>
      <c r="KMD214" s="15"/>
      <c r="KME214" s="15"/>
      <c r="KMF214" s="15"/>
      <c r="KMG214" s="15"/>
      <c r="KMH214" s="15"/>
      <c r="KMI214" s="15"/>
      <c r="KMJ214" s="15"/>
      <c r="KMK214" s="15"/>
      <c r="KML214" s="15"/>
      <c r="KMM214" s="15"/>
      <c r="KMN214" s="15"/>
      <c r="KMO214" s="15"/>
      <c r="KMP214" s="15"/>
      <c r="KMQ214" s="15"/>
      <c r="KMR214" s="15"/>
      <c r="KMS214" s="15"/>
      <c r="KMT214" s="15"/>
      <c r="KMU214" s="15"/>
      <c r="KMV214" s="15"/>
      <c r="KMW214" s="15"/>
      <c r="KMX214" s="15"/>
      <c r="KMY214" s="15"/>
      <c r="KMZ214" s="15"/>
      <c r="KNA214" s="15"/>
      <c r="KNB214" s="15"/>
      <c r="KNC214" s="15"/>
      <c r="KND214" s="15"/>
      <c r="KNE214" s="15"/>
      <c r="KNF214" s="15"/>
      <c r="KNG214" s="15"/>
      <c r="KNH214" s="15"/>
      <c r="KNI214" s="15"/>
      <c r="KNJ214" s="15"/>
      <c r="KNK214" s="15"/>
      <c r="KNL214" s="15"/>
      <c r="KNM214" s="15"/>
      <c r="KNN214" s="15"/>
      <c r="KNO214" s="15"/>
      <c r="KNP214" s="15"/>
      <c r="KNQ214" s="15"/>
      <c r="KNR214" s="15"/>
      <c r="KNS214" s="15"/>
      <c r="KNT214" s="15"/>
      <c r="KNU214" s="15"/>
      <c r="KNV214" s="15"/>
      <c r="KNW214" s="15"/>
      <c r="KNX214" s="15"/>
      <c r="KNY214" s="15"/>
      <c r="KNZ214" s="15"/>
      <c r="KOA214" s="15"/>
      <c r="KOB214" s="15"/>
      <c r="KOC214" s="15"/>
      <c r="KOD214" s="15"/>
      <c r="KOE214" s="15"/>
      <c r="KOF214" s="15"/>
      <c r="KOG214" s="15"/>
      <c r="KOH214" s="15"/>
      <c r="KOI214" s="15"/>
      <c r="KOJ214" s="15"/>
      <c r="KOK214" s="15"/>
      <c r="KOL214" s="15"/>
      <c r="KOM214" s="15"/>
      <c r="KON214" s="15"/>
      <c r="KOO214" s="15"/>
      <c r="KOP214" s="15"/>
      <c r="KOQ214" s="15"/>
      <c r="KOR214" s="15"/>
      <c r="KOS214" s="15"/>
      <c r="KOT214" s="15"/>
      <c r="KOU214" s="15"/>
      <c r="KOV214" s="15"/>
      <c r="KOW214" s="15"/>
      <c r="KOX214" s="15"/>
      <c r="KOY214" s="15"/>
      <c r="KOZ214" s="15"/>
      <c r="KPA214" s="15"/>
      <c r="KPB214" s="15"/>
      <c r="KPC214" s="15"/>
      <c r="KPD214" s="15"/>
      <c r="KPE214" s="15"/>
      <c r="KPF214" s="15"/>
      <c r="KPG214" s="15"/>
      <c r="KPH214" s="15"/>
      <c r="KPI214" s="15"/>
      <c r="KPJ214" s="15"/>
      <c r="KPK214" s="15"/>
      <c r="KPL214" s="15"/>
      <c r="KPM214" s="15"/>
      <c r="KPN214" s="15"/>
      <c r="KPO214" s="15"/>
      <c r="KPP214" s="15"/>
      <c r="KPQ214" s="15"/>
      <c r="KPR214" s="15"/>
      <c r="KPS214" s="15"/>
      <c r="KPT214" s="15"/>
      <c r="KPU214" s="15"/>
      <c r="KPV214" s="15"/>
      <c r="KPW214" s="15"/>
      <c r="KPX214" s="15"/>
      <c r="KPY214" s="15"/>
      <c r="KPZ214" s="15"/>
      <c r="KQA214" s="15"/>
      <c r="KQB214" s="15"/>
      <c r="KQC214" s="15"/>
      <c r="KQD214" s="15"/>
      <c r="KQE214" s="15"/>
      <c r="KQF214" s="15"/>
      <c r="KQG214" s="15"/>
      <c r="KQH214" s="15"/>
      <c r="KQI214" s="15"/>
      <c r="KQJ214" s="15"/>
      <c r="KQK214" s="15"/>
      <c r="KQL214" s="15"/>
      <c r="KQM214" s="15"/>
      <c r="KQN214" s="15"/>
      <c r="KQO214" s="15"/>
      <c r="KQP214" s="15"/>
      <c r="KQQ214" s="15"/>
      <c r="KQR214" s="15"/>
      <c r="KQS214" s="15"/>
      <c r="KQT214" s="15"/>
      <c r="KQU214" s="15"/>
      <c r="KQV214" s="15"/>
      <c r="KQW214" s="15"/>
      <c r="KQX214" s="15"/>
      <c r="KQY214" s="15"/>
      <c r="KQZ214" s="15"/>
      <c r="KRA214" s="15"/>
      <c r="KRB214" s="15"/>
      <c r="KRC214" s="15"/>
      <c r="KRD214" s="15"/>
      <c r="KRE214" s="15"/>
      <c r="KRF214" s="15"/>
      <c r="KRG214" s="15"/>
      <c r="KRH214" s="15"/>
      <c r="KRI214" s="15"/>
      <c r="KRJ214" s="15"/>
      <c r="KRK214" s="15"/>
      <c r="KRL214" s="15"/>
      <c r="KRM214" s="15"/>
      <c r="KRN214" s="15"/>
      <c r="KRO214" s="15"/>
      <c r="KRP214" s="15"/>
      <c r="KRQ214" s="15"/>
      <c r="KRR214" s="15"/>
      <c r="KRS214" s="15"/>
      <c r="KRT214" s="15"/>
      <c r="KRU214" s="15"/>
      <c r="KRV214" s="15"/>
      <c r="KRW214" s="15"/>
      <c r="KRX214" s="15"/>
      <c r="KRY214" s="15"/>
      <c r="KRZ214" s="15"/>
      <c r="KSA214" s="15"/>
      <c r="KSB214" s="15"/>
      <c r="KSC214" s="15"/>
      <c r="KSD214" s="15"/>
      <c r="KSE214" s="15"/>
      <c r="KSF214" s="15"/>
      <c r="KSG214" s="15"/>
      <c r="KSH214" s="15"/>
      <c r="KSI214" s="15"/>
      <c r="KSJ214" s="15"/>
      <c r="KSK214" s="15"/>
      <c r="KSL214" s="15"/>
      <c r="KSM214" s="15"/>
      <c r="KSN214" s="15"/>
      <c r="KSO214" s="15"/>
      <c r="KSP214" s="15"/>
      <c r="KSQ214" s="15"/>
      <c r="KSR214" s="15"/>
      <c r="KSS214" s="15"/>
      <c r="KST214" s="15"/>
      <c r="KSU214" s="15"/>
      <c r="KSV214" s="15"/>
      <c r="KSW214" s="15"/>
      <c r="KSX214" s="15"/>
      <c r="KSY214" s="15"/>
      <c r="KSZ214" s="15"/>
      <c r="KTA214" s="15"/>
      <c r="KTB214" s="15"/>
      <c r="KTC214" s="15"/>
      <c r="KTD214" s="15"/>
      <c r="KTE214" s="15"/>
      <c r="KTF214" s="15"/>
      <c r="KTG214" s="15"/>
      <c r="KTH214" s="15"/>
      <c r="KTI214" s="15"/>
      <c r="KTJ214" s="15"/>
      <c r="KTK214" s="15"/>
      <c r="KTL214" s="15"/>
      <c r="KTM214" s="15"/>
      <c r="KTN214" s="15"/>
      <c r="KTO214" s="15"/>
      <c r="KTP214" s="15"/>
      <c r="KTQ214" s="15"/>
      <c r="KTR214" s="15"/>
      <c r="KTS214" s="15"/>
      <c r="KTT214" s="15"/>
      <c r="KTU214" s="15"/>
      <c r="KTV214" s="15"/>
      <c r="KTW214" s="15"/>
      <c r="KTX214" s="15"/>
      <c r="KTY214" s="15"/>
      <c r="KTZ214" s="15"/>
      <c r="KUA214" s="15"/>
      <c r="KUB214" s="15"/>
      <c r="KUC214" s="15"/>
      <c r="KUD214" s="15"/>
      <c r="KUE214" s="15"/>
      <c r="KUF214" s="15"/>
      <c r="KUG214" s="15"/>
      <c r="KUH214" s="15"/>
      <c r="KUI214" s="15"/>
      <c r="KUJ214" s="15"/>
      <c r="KUK214" s="15"/>
      <c r="KUL214" s="15"/>
      <c r="KUM214" s="15"/>
      <c r="KUN214" s="15"/>
      <c r="KUO214" s="15"/>
      <c r="KUP214" s="15"/>
      <c r="KUQ214" s="15"/>
      <c r="KUR214" s="15"/>
      <c r="KUS214" s="15"/>
      <c r="KUT214" s="15"/>
      <c r="KUU214" s="15"/>
      <c r="KUV214" s="15"/>
      <c r="KUW214" s="15"/>
      <c r="KUX214" s="15"/>
      <c r="KUY214" s="15"/>
      <c r="KUZ214" s="15"/>
      <c r="KVA214" s="15"/>
      <c r="KVB214" s="15"/>
      <c r="KVC214" s="15"/>
      <c r="KVD214" s="15"/>
      <c r="KVE214" s="15"/>
      <c r="KVF214" s="15"/>
      <c r="KVG214" s="15"/>
      <c r="KVH214" s="15"/>
      <c r="KVI214" s="15"/>
      <c r="KVJ214" s="15"/>
      <c r="KVK214" s="15"/>
      <c r="KVL214" s="15"/>
      <c r="KVM214" s="15"/>
      <c r="KVN214" s="15"/>
      <c r="KVO214" s="15"/>
      <c r="KVP214" s="15"/>
      <c r="KVQ214" s="15"/>
      <c r="KVR214" s="15"/>
      <c r="KVS214" s="15"/>
      <c r="KVT214" s="15"/>
      <c r="KVU214" s="15"/>
      <c r="KVV214" s="15"/>
      <c r="KVW214" s="15"/>
      <c r="KVX214" s="15"/>
      <c r="KVY214" s="15"/>
      <c r="KVZ214" s="15"/>
      <c r="KWA214" s="15"/>
      <c r="KWB214" s="15"/>
      <c r="KWC214" s="15"/>
      <c r="KWD214" s="15"/>
      <c r="KWE214" s="15"/>
      <c r="KWF214" s="15"/>
      <c r="KWG214" s="15"/>
      <c r="KWH214" s="15"/>
      <c r="KWI214" s="15"/>
      <c r="KWJ214" s="15"/>
      <c r="KWK214" s="15"/>
      <c r="KWL214" s="15"/>
      <c r="KWM214" s="15"/>
      <c r="KWN214" s="15"/>
      <c r="KWO214" s="15"/>
      <c r="KWP214" s="15"/>
      <c r="KWQ214" s="15"/>
      <c r="KWR214" s="15"/>
      <c r="KWS214" s="15"/>
      <c r="KWT214" s="15"/>
      <c r="KWU214" s="15"/>
      <c r="KWV214" s="15"/>
      <c r="KWW214" s="15"/>
      <c r="KWX214" s="15"/>
      <c r="KWY214" s="15"/>
      <c r="KWZ214" s="15"/>
      <c r="KXA214" s="15"/>
      <c r="KXB214" s="15"/>
      <c r="KXC214" s="15"/>
      <c r="KXD214" s="15"/>
      <c r="KXE214" s="15"/>
      <c r="KXF214" s="15"/>
      <c r="KXG214" s="15"/>
      <c r="KXH214" s="15"/>
      <c r="KXI214" s="15"/>
      <c r="KXJ214" s="15"/>
      <c r="KXK214" s="15"/>
      <c r="KXL214" s="15"/>
      <c r="KXM214" s="15"/>
      <c r="KXN214" s="15"/>
      <c r="KXO214" s="15"/>
      <c r="KXP214" s="15"/>
      <c r="KXQ214" s="15"/>
      <c r="KXR214" s="15"/>
      <c r="KXS214" s="15"/>
      <c r="KXT214" s="15"/>
      <c r="KXU214" s="15"/>
      <c r="KXV214" s="15"/>
      <c r="KXW214" s="15"/>
      <c r="KXX214" s="15"/>
      <c r="KXY214" s="15"/>
      <c r="KXZ214" s="15"/>
      <c r="KYA214" s="15"/>
      <c r="KYB214" s="15"/>
      <c r="KYC214" s="15"/>
      <c r="KYD214" s="15"/>
      <c r="KYE214" s="15"/>
      <c r="KYF214" s="15"/>
      <c r="KYG214" s="15"/>
      <c r="KYH214" s="15"/>
      <c r="KYI214" s="15"/>
      <c r="KYJ214" s="15"/>
      <c r="KYK214" s="15"/>
      <c r="KYL214" s="15"/>
      <c r="KYM214" s="15"/>
      <c r="KYN214" s="15"/>
      <c r="KYO214" s="15"/>
      <c r="KYP214" s="15"/>
      <c r="KYQ214" s="15"/>
      <c r="KYR214" s="15"/>
      <c r="KYS214" s="15"/>
      <c r="KYT214" s="15"/>
      <c r="KYU214" s="15"/>
      <c r="KYV214" s="15"/>
      <c r="KYW214" s="15"/>
      <c r="KYX214" s="15"/>
      <c r="KYY214" s="15"/>
      <c r="KYZ214" s="15"/>
      <c r="KZA214" s="15"/>
      <c r="KZB214" s="15"/>
      <c r="KZC214" s="15"/>
      <c r="KZD214" s="15"/>
      <c r="KZE214" s="15"/>
      <c r="KZF214" s="15"/>
      <c r="KZG214" s="15"/>
      <c r="KZH214" s="15"/>
      <c r="KZI214" s="15"/>
      <c r="KZJ214" s="15"/>
      <c r="KZK214" s="15"/>
      <c r="KZL214" s="15"/>
      <c r="KZM214" s="15"/>
      <c r="KZN214" s="15"/>
      <c r="KZO214" s="15"/>
      <c r="KZP214" s="15"/>
      <c r="KZQ214" s="15"/>
      <c r="KZR214" s="15"/>
      <c r="KZS214" s="15"/>
      <c r="KZT214" s="15"/>
      <c r="KZU214" s="15"/>
      <c r="KZV214" s="15"/>
      <c r="KZW214" s="15"/>
      <c r="KZX214" s="15"/>
      <c r="KZY214" s="15"/>
      <c r="KZZ214" s="15"/>
      <c r="LAA214" s="15"/>
      <c r="LAB214" s="15"/>
      <c r="LAC214" s="15"/>
      <c r="LAD214" s="15"/>
      <c r="LAE214" s="15"/>
      <c r="LAF214" s="15"/>
      <c r="LAG214" s="15"/>
      <c r="LAH214" s="15"/>
      <c r="LAI214" s="15"/>
      <c r="LAJ214" s="15"/>
      <c r="LAK214" s="15"/>
      <c r="LAL214" s="15"/>
      <c r="LAM214" s="15"/>
      <c r="LAN214" s="15"/>
      <c r="LAO214" s="15"/>
      <c r="LAP214" s="15"/>
      <c r="LAQ214" s="15"/>
      <c r="LAR214" s="15"/>
      <c r="LAS214" s="15"/>
      <c r="LAT214" s="15"/>
      <c r="LAU214" s="15"/>
      <c r="LAV214" s="15"/>
      <c r="LAW214" s="15"/>
      <c r="LAX214" s="15"/>
      <c r="LAY214" s="15"/>
      <c r="LAZ214" s="15"/>
      <c r="LBA214" s="15"/>
      <c r="LBB214" s="15"/>
      <c r="LBC214" s="15"/>
      <c r="LBD214" s="15"/>
      <c r="LBE214" s="15"/>
      <c r="LBF214" s="15"/>
      <c r="LBG214" s="15"/>
      <c r="LBH214" s="15"/>
      <c r="LBI214" s="15"/>
      <c r="LBJ214" s="15"/>
      <c r="LBK214" s="15"/>
      <c r="LBL214" s="15"/>
      <c r="LBM214" s="15"/>
      <c r="LBN214" s="15"/>
      <c r="LBO214" s="15"/>
      <c r="LBP214" s="15"/>
      <c r="LBQ214" s="15"/>
      <c r="LBR214" s="15"/>
      <c r="LBS214" s="15"/>
      <c r="LBT214" s="15"/>
      <c r="LBU214" s="15"/>
      <c r="LBV214" s="15"/>
      <c r="LBW214" s="15"/>
      <c r="LBX214" s="15"/>
      <c r="LBY214" s="15"/>
      <c r="LBZ214" s="15"/>
      <c r="LCA214" s="15"/>
      <c r="LCB214" s="15"/>
      <c r="LCC214" s="15"/>
      <c r="LCD214" s="15"/>
      <c r="LCE214" s="15"/>
      <c r="LCF214" s="15"/>
      <c r="LCG214" s="15"/>
      <c r="LCH214" s="15"/>
      <c r="LCI214" s="15"/>
      <c r="LCJ214" s="15"/>
      <c r="LCK214" s="15"/>
      <c r="LCL214" s="15"/>
      <c r="LCM214" s="15"/>
      <c r="LCN214" s="15"/>
      <c r="LCO214" s="15"/>
      <c r="LCP214" s="15"/>
      <c r="LCQ214" s="15"/>
      <c r="LCR214" s="15"/>
      <c r="LCS214" s="15"/>
      <c r="LCT214" s="15"/>
      <c r="LCU214" s="15"/>
      <c r="LCV214" s="15"/>
      <c r="LCW214" s="15"/>
      <c r="LCX214" s="15"/>
      <c r="LCY214" s="15"/>
      <c r="LCZ214" s="15"/>
      <c r="LDA214" s="15"/>
      <c r="LDB214" s="15"/>
      <c r="LDC214" s="15"/>
      <c r="LDD214" s="15"/>
      <c r="LDE214" s="15"/>
      <c r="LDF214" s="15"/>
      <c r="LDG214" s="15"/>
      <c r="LDH214" s="15"/>
      <c r="LDI214" s="15"/>
      <c r="LDJ214" s="15"/>
      <c r="LDK214" s="15"/>
      <c r="LDL214" s="15"/>
      <c r="LDM214" s="15"/>
      <c r="LDN214" s="15"/>
      <c r="LDO214" s="15"/>
      <c r="LDP214" s="15"/>
      <c r="LDQ214" s="15"/>
      <c r="LDR214" s="15"/>
      <c r="LDS214" s="15"/>
      <c r="LDT214" s="15"/>
      <c r="LDU214" s="15"/>
      <c r="LDV214" s="15"/>
      <c r="LDW214" s="15"/>
      <c r="LDX214" s="15"/>
      <c r="LDY214" s="15"/>
      <c r="LDZ214" s="15"/>
      <c r="LEA214" s="15"/>
      <c r="LEB214" s="15"/>
      <c r="LEC214" s="15"/>
      <c r="LED214" s="15"/>
      <c r="LEE214" s="15"/>
      <c r="LEF214" s="15"/>
      <c r="LEG214" s="15"/>
      <c r="LEH214" s="15"/>
      <c r="LEI214" s="15"/>
      <c r="LEJ214" s="15"/>
      <c r="LEK214" s="15"/>
      <c r="LEL214" s="15"/>
      <c r="LEM214" s="15"/>
      <c r="LEN214" s="15"/>
      <c r="LEO214" s="15"/>
      <c r="LEP214" s="15"/>
      <c r="LEQ214" s="15"/>
      <c r="LER214" s="15"/>
      <c r="LES214" s="15"/>
      <c r="LET214" s="15"/>
      <c r="LEU214" s="15"/>
      <c r="LEV214" s="15"/>
      <c r="LEW214" s="15"/>
      <c r="LEX214" s="15"/>
      <c r="LEY214" s="15"/>
      <c r="LEZ214" s="15"/>
      <c r="LFA214" s="15"/>
      <c r="LFB214" s="15"/>
      <c r="LFC214" s="15"/>
      <c r="LFD214" s="15"/>
      <c r="LFE214" s="15"/>
      <c r="LFF214" s="15"/>
      <c r="LFG214" s="15"/>
      <c r="LFH214" s="15"/>
      <c r="LFI214" s="15"/>
      <c r="LFJ214" s="15"/>
      <c r="LFK214" s="15"/>
      <c r="LFL214" s="15"/>
      <c r="LFM214" s="15"/>
      <c r="LFN214" s="15"/>
      <c r="LFO214" s="15"/>
      <c r="LFP214" s="15"/>
      <c r="LFQ214" s="15"/>
      <c r="LFR214" s="15"/>
      <c r="LFS214" s="15"/>
      <c r="LFT214" s="15"/>
      <c r="LFU214" s="15"/>
      <c r="LFV214" s="15"/>
      <c r="LFW214" s="15"/>
      <c r="LFX214" s="15"/>
      <c r="LFY214" s="15"/>
      <c r="LFZ214" s="15"/>
      <c r="LGA214" s="15"/>
      <c r="LGB214" s="15"/>
      <c r="LGC214" s="15"/>
      <c r="LGD214" s="15"/>
      <c r="LGE214" s="15"/>
      <c r="LGF214" s="15"/>
      <c r="LGG214" s="15"/>
      <c r="LGH214" s="15"/>
      <c r="LGI214" s="15"/>
      <c r="LGJ214" s="15"/>
      <c r="LGK214" s="15"/>
      <c r="LGL214" s="15"/>
      <c r="LGM214" s="15"/>
      <c r="LGN214" s="15"/>
      <c r="LGO214" s="15"/>
      <c r="LGP214" s="15"/>
      <c r="LGQ214" s="15"/>
      <c r="LGR214" s="15"/>
      <c r="LGS214" s="15"/>
      <c r="LGT214" s="15"/>
      <c r="LGU214" s="15"/>
      <c r="LGV214" s="15"/>
      <c r="LGW214" s="15"/>
      <c r="LGX214" s="15"/>
      <c r="LGY214" s="15"/>
      <c r="LGZ214" s="15"/>
      <c r="LHA214" s="15"/>
      <c r="LHB214" s="15"/>
      <c r="LHC214" s="15"/>
      <c r="LHD214" s="15"/>
      <c r="LHE214" s="15"/>
      <c r="LHF214" s="15"/>
      <c r="LHG214" s="15"/>
      <c r="LHH214" s="15"/>
      <c r="LHI214" s="15"/>
      <c r="LHJ214" s="15"/>
      <c r="LHK214" s="15"/>
      <c r="LHL214" s="15"/>
      <c r="LHM214" s="15"/>
      <c r="LHN214" s="15"/>
      <c r="LHO214" s="15"/>
      <c r="LHP214" s="15"/>
      <c r="LHQ214" s="15"/>
      <c r="LHR214" s="15"/>
      <c r="LHS214" s="15"/>
      <c r="LHT214" s="15"/>
      <c r="LHU214" s="15"/>
      <c r="LHV214" s="15"/>
      <c r="LHW214" s="15"/>
      <c r="LHX214" s="15"/>
      <c r="LHY214" s="15"/>
      <c r="LHZ214" s="15"/>
      <c r="LIA214" s="15"/>
      <c r="LIB214" s="15"/>
      <c r="LIC214" s="15"/>
      <c r="LID214" s="15"/>
      <c r="LIE214" s="15"/>
      <c r="LIF214" s="15"/>
      <c r="LIG214" s="15"/>
      <c r="LIH214" s="15"/>
      <c r="LII214" s="15"/>
      <c r="LIJ214" s="15"/>
      <c r="LIK214" s="15"/>
      <c r="LIL214" s="15"/>
      <c r="LIM214" s="15"/>
      <c r="LIN214" s="15"/>
      <c r="LIO214" s="15"/>
      <c r="LIP214" s="15"/>
      <c r="LIQ214" s="15"/>
      <c r="LIR214" s="15"/>
      <c r="LIS214" s="15"/>
      <c r="LIT214" s="15"/>
      <c r="LIU214" s="15"/>
      <c r="LIV214" s="15"/>
      <c r="LIW214" s="15"/>
      <c r="LIX214" s="15"/>
      <c r="LIY214" s="15"/>
      <c r="LIZ214" s="15"/>
      <c r="LJA214" s="15"/>
      <c r="LJB214" s="15"/>
      <c r="LJC214" s="15"/>
      <c r="LJD214" s="15"/>
      <c r="LJE214" s="15"/>
      <c r="LJF214" s="15"/>
      <c r="LJG214" s="15"/>
      <c r="LJH214" s="15"/>
      <c r="LJI214" s="15"/>
      <c r="LJJ214" s="15"/>
      <c r="LJK214" s="15"/>
      <c r="LJL214" s="15"/>
      <c r="LJM214" s="15"/>
      <c r="LJN214" s="15"/>
      <c r="LJO214" s="15"/>
      <c r="LJP214" s="15"/>
      <c r="LJQ214" s="15"/>
      <c r="LJR214" s="15"/>
      <c r="LJS214" s="15"/>
      <c r="LJT214" s="15"/>
      <c r="LJU214" s="15"/>
      <c r="LJV214" s="15"/>
      <c r="LJW214" s="15"/>
      <c r="LJX214" s="15"/>
      <c r="LJY214" s="15"/>
      <c r="LJZ214" s="15"/>
      <c r="LKA214" s="15"/>
      <c r="LKB214" s="15"/>
      <c r="LKC214" s="15"/>
      <c r="LKD214" s="15"/>
      <c r="LKE214" s="15"/>
      <c r="LKF214" s="15"/>
      <c r="LKG214" s="15"/>
      <c r="LKH214" s="15"/>
      <c r="LKI214" s="15"/>
      <c r="LKJ214" s="15"/>
      <c r="LKK214" s="15"/>
      <c r="LKL214" s="15"/>
      <c r="LKM214" s="15"/>
      <c r="LKN214" s="15"/>
      <c r="LKO214" s="15"/>
      <c r="LKP214" s="15"/>
      <c r="LKQ214" s="15"/>
      <c r="LKR214" s="15"/>
      <c r="LKS214" s="15"/>
      <c r="LKT214" s="15"/>
      <c r="LKU214" s="15"/>
      <c r="LKV214" s="15"/>
      <c r="LKW214" s="15"/>
      <c r="LKX214" s="15"/>
      <c r="LKY214" s="15"/>
      <c r="LKZ214" s="15"/>
      <c r="LLA214" s="15"/>
      <c r="LLB214" s="15"/>
      <c r="LLC214" s="15"/>
      <c r="LLD214" s="15"/>
      <c r="LLE214" s="15"/>
      <c r="LLF214" s="15"/>
      <c r="LLG214" s="15"/>
      <c r="LLH214" s="15"/>
      <c r="LLI214" s="15"/>
      <c r="LLJ214" s="15"/>
      <c r="LLK214" s="15"/>
      <c r="LLL214" s="15"/>
      <c r="LLM214" s="15"/>
      <c r="LLN214" s="15"/>
      <c r="LLO214" s="15"/>
      <c r="LLP214" s="15"/>
      <c r="LLQ214" s="15"/>
      <c r="LLR214" s="15"/>
      <c r="LLS214" s="15"/>
      <c r="LLT214" s="15"/>
      <c r="LLU214" s="15"/>
      <c r="LLV214" s="15"/>
      <c r="LLW214" s="15"/>
      <c r="LLX214" s="15"/>
      <c r="LLY214" s="15"/>
      <c r="LLZ214" s="15"/>
      <c r="LMA214" s="15"/>
      <c r="LMB214" s="15"/>
      <c r="LMC214" s="15"/>
      <c r="LMD214" s="15"/>
      <c r="LME214" s="15"/>
      <c r="LMF214" s="15"/>
      <c r="LMG214" s="15"/>
      <c r="LMH214" s="15"/>
      <c r="LMI214" s="15"/>
      <c r="LMJ214" s="15"/>
      <c r="LMK214" s="15"/>
      <c r="LML214" s="15"/>
      <c r="LMM214" s="15"/>
      <c r="LMN214" s="15"/>
      <c r="LMO214" s="15"/>
      <c r="LMP214" s="15"/>
      <c r="LMQ214" s="15"/>
      <c r="LMR214" s="15"/>
      <c r="LMS214" s="15"/>
      <c r="LMT214" s="15"/>
      <c r="LMU214" s="15"/>
      <c r="LMV214" s="15"/>
      <c r="LMW214" s="15"/>
      <c r="LMX214" s="15"/>
      <c r="LMY214" s="15"/>
      <c r="LMZ214" s="15"/>
      <c r="LNA214" s="15"/>
      <c r="LNB214" s="15"/>
      <c r="LNC214" s="15"/>
      <c r="LND214" s="15"/>
      <c r="LNE214" s="15"/>
      <c r="LNF214" s="15"/>
      <c r="LNG214" s="15"/>
      <c r="LNH214" s="15"/>
      <c r="LNI214" s="15"/>
      <c r="LNJ214" s="15"/>
      <c r="LNK214" s="15"/>
      <c r="LNL214" s="15"/>
      <c r="LNM214" s="15"/>
      <c r="LNN214" s="15"/>
      <c r="LNO214" s="15"/>
      <c r="LNP214" s="15"/>
      <c r="LNQ214" s="15"/>
      <c r="LNR214" s="15"/>
      <c r="LNS214" s="15"/>
      <c r="LNT214" s="15"/>
      <c r="LNU214" s="15"/>
      <c r="LNV214" s="15"/>
      <c r="LNW214" s="15"/>
      <c r="LNX214" s="15"/>
      <c r="LNY214" s="15"/>
      <c r="LNZ214" s="15"/>
      <c r="LOA214" s="15"/>
      <c r="LOB214" s="15"/>
      <c r="LOC214" s="15"/>
      <c r="LOD214" s="15"/>
      <c r="LOE214" s="15"/>
      <c r="LOF214" s="15"/>
      <c r="LOG214" s="15"/>
      <c r="LOH214" s="15"/>
      <c r="LOI214" s="15"/>
      <c r="LOJ214" s="15"/>
      <c r="LOK214" s="15"/>
      <c r="LOL214" s="15"/>
      <c r="LOM214" s="15"/>
      <c r="LON214" s="15"/>
      <c r="LOO214" s="15"/>
      <c r="LOP214" s="15"/>
      <c r="LOQ214" s="15"/>
      <c r="LOR214" s="15"/>
      <c r="LOS214" s="15"/>
      <c r="LOT214" s="15"/>
      <c r="LOU214" s="15"/>
      <c r="LOV214" s="15"/>
      <c r="LOW214" s="15"/>
      <c r="LOX214" s="15"/>
      <c r="LOY214" s="15"/>
      <c r="LOZ214" s="15"/>
      <c r="LPA214" s="15"/>
      <c r="LPB214" s="15"/>
      <c r="LPC214" s="15"/>
      <c r="LPD214" s="15"/>
      <c r="LPE214" s="15"/>
      <c r="LPF214" s="15"/>
      <c r="LPG214" s="15"/>
      <c r="LPH214" s="15"/>
      <c r="LPI214" s="15"/>
      <c r="LPJ214" s="15"/>
      <c r="LPK214" s="15"/>
      <c r="LPL214" s="15"/>
      <c r="LPM214" s="15"/>
      <c r="LPN214" s="15"/>
      <c r="LPO214" s="15"/>
      <c r="LPP214" s="15"/>
      <c r="LPQ214" s="15"/>
      <c r="LPR214" s="15"/>
      <c r="LPS214" s="15"/>
      <c r="LPT214" s="15"/>
      <c r="LPU214" s="15"/>
      <c r="LPV214" s="15"/>
      <c r="LPW214" s="15"/>
      <c r="LPX214" s="15"/>
      <c r="LPY214" s="15"/>
      <c r="LPZ214" s="15"/>
      <c r="LQA214" s="15"/>
      <c r="LQB214" s="15"/>
      <c r="LQC214" s="15"/>
      <c r="LQD214" s="15"/>
      <c r="LQE214" s="15"/>
      <c r="LQF214" s="15"/>
      <c r="LQG214" s="15"/>
      <c r="LQH214" s="15"/>
      <c r="LQI214" s="15"/>
      <c r="LQJ214" s="15"/>
      <c r="LQK214" s="15"/>
      <c r="LQL214" s="15"/>
      <c r="LQM214" s="15"/>
      <c r="LQN214" s="15"/>
      <c r="LQO214" s="15"/>
      <c r="LQP214" s="15"/>
      <c r="LQQ214" s="15"/>
      <c r="LQR214" s="15"/>
      <c r="LQS214" s="15"/>
      <c r="LQT214" s="15"/>
      <c r="LQU214" s="15"/>
      <c r="LQV214" s="15"/>
      <c r="LQW214" s="15"/>
      <c r="LQX214" s="15"/>
      <c r="LQY214" s="15"/>
      <c r="LQZ214" s="15"/>
      <c r="LRA214" s="15"/>
      <c r="LRB214" s="15"/>
      <c r="LRC214" s="15"/>
      <c r="LRD214" s="15"/>
      <c r="LRE214" s="15"/>
      <c r="LRF214" s="15"/>
      <c r="LRG214" s="15"/>
      <c r="LRH214" s="15"/>
      <c r="LRI214" s="15"/>
      <c r="LRJ214" s="15"/>
      <c r="LRK214" s="15"/>
      <c r="LRL214" s="15"/>
      <c r="LRM214" s="15"/>
      <c r="LRN214" s="15"/>
      <c r="LRO214" s="15"/>
      <c r="LRP214" s="15"/>
      <c r="LRQ214" s="15"/>
      <c r="LRR214" s="15"/>
      <c r="LRS214" s="15"/>
      <c r="LRT214" s="15"/>
      <c r="LRU214" s="15"/>
      <c r="LRV214" s="15"/>
      <c r="LRW214" s="15"/>
      <c r="LRX214" s="15"/>
      <c r="LRY214" s="15"/>
      <c r="LRZ214" s="15"/>
      <c r="LSA214" s="15"/>
      <c r="LSB214" s="15"/>
      <c r="LSC214" s="15"/>
      <c r="LSD214" s="15"/>
      <c r="LSE214" s="15"/>
      <c r="LSF214" s="15"/>
      <c r="LSG214" s="15"/>
      <c r="LSH214" s="15"/>
      <c r="LSI214" s="15"/>
      <c r="LSJ214" s="15"/>
      <c r="LSK214" s="15"/>
      <c r="LSL214" s="15"/>
      <c r="LSM214" s="15"/>
      <c r="LSN214" s="15"/>
      <c r="LSO214" s="15"/>
      <c r="LSP214" s="15"/>
      <c r="LSQ214" s="15"/>
      <c r="LSR214" s="15"/>
      <c r="LSS214" s="15"/>
      <c r="LST214" s="15"/>
      <c r="LSU214" s="15"/>
      <c r="LSV214" s="15"/>
      <c r="LSW214" s="15"/>
      <c r="LSX214" s="15"/>
      <c r="LSY214" s="15"/>
      <c r="LSZ214" s="15"/>
      <c r="LTA214" s="15"/>
      <c r="LTB214" s="15"/>
      <c r="LTC214" s="15"/>
      <c r="LTD214" s="15"/>
      <c r="LTE214" s="15"/>
      <c r="LTF214" s="15"/>
      <c r="LTG214" s="15"/>
      <c r="LTH214" s="15"/>
      <c r="LTI214" s="15"/>
      <c r="LTJ214" s="15"/>
      <c r="LTK214" s="15"/>
      <c r="LTL214" s="15"/>
      <c r="LTM214" s="15"/>
      <c r="LTN214" s="15"/>
      <c r="LTO214" s="15"/>
      <c r="LTP214" s="15"/>
      <c r="LTQ214" s="15"/>
      <c r="LTR214" s="15"/>
      <c r="LTS214" s="15"/>
      <c r="LTT214" s="15"/>
      <c r="LTU214" s="15"/>
      <c r="LTV214" s="15"/>
      <c r="LTW214" s="15"/>
      <c r="LTX214" s="15"/>
      <c r="LTY214" s="15"/>
      <c r="LTZ214" s="15"/>
      <c r="LUA214" s="15"/>
      <c r="LUB214" s="15"/>
      <c r="LUC214" s="15"/>
      <c r="LUD214" s="15"/>
      <c r="LUE214" s="15"/>
      <c r="LUF214" s="15"/>
      <c r="LUG214" s="15"/>
      <c r="LUH214" s="15"/>
      <c r="LUI214" s="15"/>
      <c r="LUJ214" s="15"/>
      <c r="LUK214" s="15"/>
      <c r="LUL214" s="15"/>
      <c r="LUM214" s="15"/>
      <c r="LUN214" s="15"/>
      <c r="LUO214" s="15"/>
      <c r="LUP214" s="15"/>
      <c r="LUQ214" s="15"/>
      <c r="LUR214" s="15"/>
      <c r="LUS214" s="15"/>
      <c r="LUT214" s="15"/>
      <c r="LUU214" s="15"/>
      <c r="LUV214" s="15"/>
      <c r="LUW214" s="15"/>
      <c r="LUX214" s="15"/>
      <c r="LUY214" s="15"/>
      <c r="LUZ214" s="15"/>
      <c r="LVA214" s="15"/>
      <c r="LVB214" s="15"/>
      <c r="LVC214" s="15"/>
      <c r="LVD214" s="15"/>
      <c r="LVE214" s="15"/>
      <c r="LVF214" s="15"/>
      <c r="LVG214" s="15"/>
      <c r="LVH214" s="15"/>
      <c r="LVI214" s="15"/>
      <c r="LVJ214" s="15"/>
      <c r="LVK214" s="15"/>
      <c r="LVL214" s="15"/>
      <c r="LVM214" s="15"/>
      <c r="LVN214" s="15"/>
      <c r="LVO214" s="15"/>
      <c r="LVP214" s="15"/>
      <c r="LVQ214" s="15"/>
      <c r="LVR214" s="15"/>
      <c r="LVS214" s="15"/>
      <c r="LVT214" s="15"/>
      <c r="LVU214" s="15"/>
      <c r="LVV214" s="15"/>
      <c r="LVW214" s="15"/>
      <c r="LVX214" s="15"/>
      <c r="LVY214" s="15"/>
      <c r="LVZ214" s="15"/>
      <c r="LWA214" s="15"/>
      <c r="LWB214" s="15"/>
      <c r="LWC214" s="15"/>
      <c r="LWD214" s="15"/>
      <c r="LWE214" s="15"/>
      <c r="LWF214" s="15"/>
      <c r="LWG214" s="15"/>
      <c r="LWH214" s="15"/>
      <c r="LWI214" s="15"/>
      <c r="LWJ214" s="15"/>
      <c r="LWK214" s="15"/>
      <c r="LWL214" s="15"/>
      <c r="LWM214" s="15"/>
      <c r="LWN214" s="15"/>
      <c r="LWO214" s="15"/>
      <c r="LWP214" s="15"/>
      <c r="LWQ214" s="15"/>
      <c r="LWR214" s="15"/>
      <c r="LWS214" s="15"/>
      <c r="LWT214" s="15"/>
      <c r="LWU214" s="15"/>
      <c r="LWV214" s="15"/>
      <c r="LWW214" s="15"/>
      <c r="LWX214" s="15"/>
      <c r="LWY214" s="15"/>
      <c r="LWZ214" s="15"/>
      <c r="LXA214" s="15"/>
      <c r="LXB214" s="15"/>
      <c r="LXC214" s="15"/>
      <c r="LXD214" s="15"/>
      <c r="LXE214" s="15"/>
      <c r="LXF214" s="15"/>
      <c r="LXG214" s="15"/>
      <c r="LXH214" s="15"/>
      <c r="LXI214" s="15"/>
      <c r="LXJ214" s="15"/>
      <c r="LXK214" s="15"/>
      <c r="LXL214" s="15"/>
      <c r="LXM214" s="15"/>
      <c r="LXN214" s="15"/>
      <c r="LXO214" s="15"/>
      <c r="LXP214" s="15"/>
      <c r="LXQ214" s="15"/>
      <c r="LXR214" s="15"/>
      <c r="LXS214" s="15"/>
      <c r="LXT214" s="15"/>
      <c r="LXU214" s="15"/>
      <c r="LXV214" s="15"/>
      <c r="LXW214" s="15"/>
      <c r="LXX214" s="15"/>
      <c r="LXY214" s="15"/>
      <c r="LXZ214" s="15"/>
      <c r="LYA214" s="15"/>
      <c r="LYB214" s="15"/>
      <c r="LYC214" s="15"/>
      <c r="LYD214" s="15"/>
      <c r="LYE214" s="15"/>
      <c r="LYF214" s="15"/>
      <c r="LYG214" s="15"/>
      <c r="LYH214" s="15"/>
      <c r="LYI214" s="15"/>
      <c r="LYJ214" s="15"/>
      <c r="LYK214" s="15"/>
      <c r="LYL214" s="15"/>
      <c r="LYM214" s="15"/>
      <c r="LYN214" s="15"/>
      <c r="LYO214" s="15"/>
      <c r="LYP214" s="15"/>
      <c r="LYQ214" s="15"/>
      <c r="LYR214" s="15"/>
      <c r="LYS214" s="15"/>
      <c r="LYT214" s="15"/>
      <c r="LYU214" s="15"/>
      <c r="LYV214" s="15"/>
      <c r="LYW214" s="15"/>
      <c r="LYX214" s="15"/>
      <c r="LYY214" s="15"/>
      <c r="LYZ214" s="15"/>
      <c r="LZA214" s="15"/>
      <c r="LZB214" s="15"/>
      <c r="LZC214" s="15"/>
      <c r="LZD214" s="15"/>
      <c r="LZE214" s="15"/>
      <c r="LZF214" s="15"/>
      <c r="LZG214" s="15"/>
      <c r="LZH214" s="15"/>
      <c r="LZI214" s="15"/>
      <c r="LZJ214" s="15"/>
      <c r="LZK214" s="15"/>
      <c r="LZL214" s="15"/>
      <c r="LZM214" s="15"/>
      <c r="LZN214" s="15"/>
      <c r="LZO214" s="15"/>
      <c r="LZP214" s="15"/>
      <c r="LZQ214" s="15"/>
      <c r="LZR214" s="15"/>
      <c r="LZS214" s="15"/>
      <c r="LZT214" s="15"/>
      <c r="LZU214" s="15"/>
      <c r="LZV214" s="15"/>
      <c r="LZW214" s="15"/>
      <c r="LZX214" s="15"/>
      <c r="LZY214" s="15"/>
      <c r="LZZ214" s="15"/>
      <c r="MAA214" s="15"/>
      <c r="MAB214" s="15"/>
      <c r="MAC214" s="15"/>
      <c r="MAD214" s="15"/>
      <c r="MAE214" s="15"/>
      <c r="MAF214" s="15"/>
      <c r="MAG214" s="15"/>
      <c r="MAH214" s="15"/>
      <c r="MAI214" s="15"/>
      <c r="MAJ214" s="15"/>
      <c r="MAK214" s="15"/>
      <c r="MAL214" s="15"/>
      <c r="MAM214" s="15"/>
      <c r="MAN214" s="15"/>
      <c r="MAO214" s="15"/>
      <c r="MAP214" s="15"/>
      <c r="MAQ214" s="15"/>
      <c r="MAR214" s="15"/>
      <c r="MAS214" s="15"/>
      <c r="MAT214" s="15"/>
      <c r="MAU214" s="15"/>
      <c r="MAV214" s="15"/>
      <c r="MAW214" s="15"/>
      <c r="MAX214" s="15"/>
      <c r="MAY214" s="15"/>
      <c r="MAZ214" s="15"/>
      <c r="MBA214" s="15"/>
      <c r="MBB214" s="15"/>
      <c r="MBC214" s="15"/>
      <c r="MBD214" s="15"/>
      <c r="MBE214" s="15"/>
      <c r="MBF214" s="15"/>
      <c r="MBG214" s="15"/>
      <c r="MBH214" s="15"/>
      <c r="MBI214" s="15"/>
      <c r="MBJ214" s="15"/>
      <c r="MBK214" s="15"/>
      <c r="MBL214" s="15"/>
      <c r="MBM214" s="15"/>
      <c r="MBN214" s="15"/>
      <c r="MBO214" s="15"/>
      <c r="MBP214" s="15"/>
      <c r="MBQ214" s="15"/>
      <c r="MBR214" s="15"/>
      <c r="MBS214" s="15"/>
      <c r="MBT214" s="15"/>
      <c r="MBU214" s="15"/>
      <c r="MBV214" s="15"/>
      <c r="MBW214" s="15"/>
      <c r="MBX214" s="15"/>
      <c r="MBY214" s="15"/>
      <c r="MBZ214" s="15"/>
      <c r="MCA214" s="15"/>
      <c r="MCB214" s="15"/>
      <c r="MCC214" s="15"/>
      <c r="MCD214" s="15"/>
      <c r="MCE214" s="15"/>
      <c r="MCF214" s="15"/>
      <c r="MCG214" s="15"/>
      <c r="MCH214" s="15"/>
      <c r="MCI214" s="15"/>
      <c r="MCJ214" s="15"/>
      <c r="MCK214" s="15"/>
      <c r="MCL214" s="15"/>
      <c r="MCM214" s="15"/>
      <c r="MCN214" s="15"/>
      <c r="MCO214" s="15"/>
      <c r="MCP214" s="15"/>
      <c r="MCQ214" s="15"/>
      <c r="MCR214" s="15"/>
      <c r="MCS214" s="15"/>
      <c r="MCT214" s="15"/>
      <c r="MCU214" s="15"/>
      <c r="MCV214" s="15"/>
      <c r="MCW214" s="15"/>
      <c r="MCX214" s="15"/>
      <c r="MCY214" s="15"/>
      <c r="MCZ214" s="15"/>
      <c r="MDA214" s="15"/>
      <c r="MDB214" s="15"/>
      <c r="MDC214" s="15"/>
      <c r="MDD214" s="15"/>
      <c r="MDE214" s="15"/>
      <c r="MDF214" s="15"/>
      <c r="MDG214" s="15"/>
      <c r="MDH214" s="15"/>
      <c r="MDI214" s="15"/>
      <c r="MDJ214" s="15"/>
      <c r="MDK214" s="15"/>
      <c r="MDL214" s="15"/>
      <c r="MDM214" s="15"/>
      <c r="MDN214" s="15"/>
      <c r="MDO214" s="15"/>
      <c r="MDP214" s="15"/>
      <c r="MDQ214" s="15"/>
      <c r="MDR214" s="15"/>
      <c r="MDS214" s="15"/>
      <c r="MDT214" s="15"/>
      <c r="MDU214" s="15"/>
      <c r="MDV214" s="15"/>
      <c r="MDW214" s="15"/>
      <c r="MDX214" s="15"/>
      <c r="MDY214" s="15"/>
      <c r="MDZ214" s="15"/>
      <c r="MEA214" s="15"/>
      <c r="MEB214" s="15"/>
      <c r="MEC214" s="15"/>
      <c r="MED214" s="15"/>
      <c r="MEE214" s="15"/>
      <c r="MEF214" s="15"/>
      <c r="MEG214" s="15"/>
      <c r="MEH214" s="15"/>
      <c r="MEI214" s="15"/>
      <c r="MEJ214" s="15"/>
      <c r="MEK214" s="15"/>
      <c r="MEL214" s="15"/>
      <c r="MEM214" s="15"/>
      <c r="MEN214" s="15"/>
      <c r="MEO214" s="15"/>
      <c r="MEP214" s="15"/>
      <c r="MEQ214" s="15"/>
      <c r="MER214" s="15"/>
      <c r="MES214" s="15"/>
      <c r="MET214" s="15"/>
      <c r="MEU214" s="15"/>
      <c r="MEV214" s="15"/>
      <c r="MEW214" s="15"/>
      <c r="MEX214" s="15"/>
      <c r="MEY214" s="15"/>
      <c r="MEZ214" s="15"/>
      <c r="MFA214" s="15"/>
      <c r="MFB214" s="15"/>
      <c r="MFC214" s="15"/>
      <c r="MFD214" s="15"/>
      <c r="MFE214" s="15"/>
      <c r="MFF214" s="15"/>
      <c r="MFG214" s="15"/>
      <c r="MFH214" s="15"/>
      <c r="MFI214" s="15"/>
      <c r="MFJ214" s="15"/>
      <c r="MFK214" s="15"/>
      <c r="MFL214" s="15"/>
      <c r="MFM214" s="15"/>
      <c r="MFN214" s="15"/>
      <c r="MFO214" s="15"/>
      <c r="MFP214" s="15"/>
      <c r="MFQ214" s="15"/>
      <c r="MFR214" s="15"/>
      <c r="MFS214" s="15"/>
      <c r="MFT214" s="15"/>
      <c r="MFU214" s="15"/>
      <c r="MFV214" s="15"/>
      <c r="MFW214" s="15"/>
      <c r="MFX214" s="15"/>
      <c r="MFY214" s="15"/>
      <c r="MFZ214" s="15"/>
      <c r="MGA214" s="15"/>
      <c r="MGB214" s="15"/>
      <c r="MGC214" s="15"/>
      <c r="MGD214" s="15"/>
      <c r="MGE214" s="15"/>
      <c r="MGF214" s="15"/>
      <c r="MGG214" s="15"/>
      <c r="MGH214" s="15"/>
      <c r="MGI214" s="15"/>
      <c r="MGJ214" s="15"/>
      <c r="MGK214" s="15"/>
      <c r="MGL214" s="15"/>
      <c r="MGM214" s="15"/>
      <c r="MGN214" s="15"/>
      <c r="MGO214" s="15"/>
      <c r="MGP214" s="15"/>
      <c r="MGQ214" s="15"/>
      <c r="MGR214" s="15"/>
      <c r="MGS214" s="15"/>
      <c r="MGT214" s="15"/>
      <c r="MGU214" s="15"/>
      <c r="MGV214" s="15"/>
      <c r="MGW214" s="15"/>
      <c r="MGX214" s="15"/>
      <c r="MGY214" s="15"/>
      <c r="MGZ214" s="15"/>
      <c r="MHA214" s="15"/>
      <c r="MHB214" s="15"/>
      <c r="MHC214" s="15"/>
      <c r="MHD214" s="15"/>
      <c r="MHE214" s="15"/>
      <c r="MHF214" s="15"/>
      <c r="MHG214" s="15"/>
      <c r="MHH214" s="15"/>
      <c r="MHI214" s="15"/>
      <c r="MHJ214" s="15"/>
      <c r="MHK214" s="15"/>
      <c r="MHL214" s="15"/>
      <c r="MHM214" s="15"/>
      <c r="MHN214" s="15"/>
      <c r="MHO214" s="15"/>
      <c r="MHP214" s="15"/>
      <c r="MHQ214" s="15"/>
      <c r="MHR214" s="15"/>
      <c r="MHS214" s="15"/>
      <c r="MHT214" s="15"/>
      <c r="MHU214" s="15"/>
      <c r="MHV214" s="15"/>
      <c r="MHW214" s="15"/>
      <c r="MHX214" s="15"/>
      <c r="MHY214" s="15"/>
      <c r="MHZ214" s="15"/>
      <c r="MIA214" s="15"/>
      <c r="MIB214" s="15"/>
      <c r="MIC214" s="15"/>
      <c r="MID214" s="15"/>
      <c r="MIE214" s="15"/>
      <c r="MIF214" s="15"/>
      <c r="MIG214" s="15"/>
      <c r="MIH214" s="15"/>
      <c r="MII214" s="15"/>
      <c r="MIJ214" s="15"/>
      <c r="MIK214" s="15"/>
      <c r="MIL214" s="15"/>
      <c r="MIM214" s="15"/>
      <c r="MIN214" s="15"/>
      <c r="MIO214" s="15"/>
      <c r="MIP214" s="15"/>
      <c r="MIQ214" s="15"/>
      <c r="MIR214" s="15"/>
      <c r="MIS214" s="15"/>
      <c r="MIT214" s="15"/>
      <c r="MIU214" s="15"/>
      <c r="MIV214" s="15"/>
      <c r="MIW214" s="15"/>
      <c r="MIX214" s="15"/>
      <c r="MIY214" s="15"/>
      <c r="MIZ214" s="15"/>
      <c r="MJA214" s="15"/>
      <c r="MJB214" s="15"/>
      <c r="MJC214" s="15"/>
      <c r="MJD214" s="15"/>
      <c r="MJE214" s="15"/>
      <c r="MJF214" s="15"/>
      <c r="MJG214" s="15"/>
      <c r="MJH214" s="15"/>
      <c r="MJI214" s="15"/>
      <c r="MJJ214" s="15"/>
      <c r="MJK214" s="15"/>
      <c r="MJL214" s="15"/>
      <c r="MJM214" s="15"/>
      <c r="MJN214" s="15"/>
      <c r="MJO214" s="15"/>
      <c r="MJP214" s="15"/>
      <c r="MJQ214" s="15"/>
      <c r="MJR214" s="15"/>
      <c r="MJS214" s="15"/>
      <c r="MJT214" s="15"/>
      <c r="MJU214" s="15"/>
      <c r="MJV214" s="15"/>
      <c r="MJW214" s="15"/>
      <c r="MJX214" s="15"/>
      <c r="MJY214" s="15"/>
      <c r="MJZ214" s="15"/>
      <c r="MKA214" s="15"/>
      <c r="MKB214" s="15"/>
      <c r="MKC214" s="15"/>
      <c r="MKD214" s="15"/>
      <c r="MKE214" s="15"/>
      <c r="MKF214" s="15"/>
      <c r="MKG214" s="15"/>
      <c r="MKH214" s="15"/>
      <c r="MKI214" s="15"/>
      <c r="MKJ214" s="15"/>
      <c r="MKK214" s="15"/>
      <c r="MKL214" s="15"/>
      <c r="MKM214" s="15"/>
      <c r="MKN214" s="15"/>
      <c r="MKO214" s="15"/>
      <c r="MKP214" s="15"/>
      <c r="MKQ214" s="15"/>
      <c r="MKR214" s="15"/>
      <c r="MKS214" s="15"/>
      <c r="MKT214" s="15"/>
      <c r="MKU214" s="15"/>
      <c r="MKV214" s="15"/>
      <c r="MKW214" s="15"/>
      <c r="MKX214" s="15"/>
      <c r="MKY214" s="15"/>
      <c r="MKZ214" s="15"/>
      <c r="MLA214" s="15"/>
      <c r="MLB214" s="15"/>
      <c r="MLC214" s="15"/>
      <c r="MLD214" s="15"/>
      <c r="MLE214" s="15"/>
      <c r="MLF214" s="15"/>
      <c r="MLG214" s="15"/>
      <c r="MLH214" s="15"/>
      <c r="MLI214" s="15"/>
      <c r="MLJ214" s="15"/>
      <c r="MLK214" s="15"/>
      <c r="MLL214" s="15"/>
      <c r="MLM214" s="15"/>
      <c r="MLN214" s="15"/>
      <c r="MLO214" s="15"/>
      <c r="MLP214" s="15"/>
      <c r="MLQ214" s="15"/>
      <c r="MLR214" s="15"/>
      <c r="MLS214" s="15"/>
      <c r="MLT214" s="15"/>
      <c r="MLU214" s="15"/>
      <c r="MLV214" s="15"/>
      <c r="MLW214" s="15"/>
      <c r="MLX214" s="15"/>
      <c r="MLY214" s="15"/>
      <c r="MLZ214" s="15"/>
      <c r="MMA214" s="15"/>
      <c r="MMB214" s="15"/>
      <c r="MMC214" s="15"/>
      <c r="MMD214" s="15"/>
      <c r="MME214" s="15"/>
      <c r="MMF214" s="15"/>
      <c r="MMG214" s="15"/>
      <c r="MMH214" s="15"/>
      <c r="MMI214" s="15"/>
      <c r="MMJ214" s="15"/>
      <c r="MMK214" s="15"/>
      <c r="MML214" s="15"/>
      <c r="MMM214" s="15"/>
      <c r="MMN214" s="15"/>
      <c r="MMO214" s="15"/>
      <c r="MMP214" s="15"/>
      <c r="MMQ214" s="15"/>
      <c r="MMR214" s="15"/>
      <c r="MMS214" s="15"/>
      <c r="MMT214" s="15"/>
      <c r="MMU214" s="15"/>
      <c r="MMV214" s="15"/>
      <c r="MMW214" s="15"/>
      <c r="MMX214" s="15"/>
      <c r="MMY214" s="15"/>
      <c r="MMZ214" s="15"/>
      <c r="MNA214" s="15"/>
      <c r="MNB214" s="15"/>
      <c r="MNC214" s="15"/>
      <c r="MND214" s="15"/>
      <c r="MNE214" s="15"/>
      <c r="MNF214" s="15"/>
      <c r="MNG214" s="15"/>
      <c r="MNH214" s="15"/>
      <c r="MNI214" s="15"/>
      <c r="MNJ214" s="15"/>
      <c r="MNK214" s="15"/>
      <c r="MNL214" s="15"/>
      <c r="MNM214" s="15"/>
      <c r="MNN214" s="15"/>
      <c r="MNO214" s="15"/>
      <c r="MNP214" s="15"/>
      <c r="MNQ214" s="15"/>
      <c r="MNR214" s="15"/>
      <c r="MNS214" s="15"/>
      <c r="MNT214" s="15"/>
      <c r="MNU214" s="15"/>
      <c r="MNV214" s="15"/>
      <c r="MNW214" s="15"/>
      <c r="MNX214" s="15"/>
      <c r="MNY214" s="15"/>
      <c r="MNZ214" s="15"/>
      <c r="MOA214" s="15"/>
      <c r="MOB214" s="15"/>
      <c r="MOC214" s="15"/>
      <c r="MOD214" s="15"/>
      <c r="MOE214" s="15"/>
      <c r="MOF214" s="15"/>
      <c r="MOG214" s="15"/>
      <c r="MOH214" s="15"/>
      <c r="MOI214" s="15"/>
      <c r="MOJ214" s="15"/>
      <c r="MOK214" s="15"/>
      <c r="MOL214" s="15"/>
      <c r="MOM214" s="15"/>
      <c r="MON214" s="15"/>
      <c r="MOO214" s="15"/>
      <c r="MOP214" s="15"/>
      <c r="MOQ214" s="15"/>
      <c r="MOR214" s="15"/>
      <c r="MOS214" s="15"/>
      <c r="MOT214" s="15"/>
      <c r="MOU214" s="15"/>
      <c r="MOV214" s="15"/>
      <c r="MOW214" s="15"/>
      <c r="MOX214" s="15"/>
      <c r="MOY214" s="15"/>
      <c r="MOZ214" s="15"/>
      <c r="MPA214" s="15"/>
      <c r="MPB214" s="15"/>
      <c r="MPC214" s="15"/>
      <c r="MPD214" s="15"/>
      <c r="MPE214" s="15"/>
      <c r="MPF214" s="15"/>
      <c r="MPG214" s="15"/>
      <c r="MPH214" s="15"/>
      <c r="MPI214" s="15"/>
      <c r="MPJ214" s="15"/>
      <c r="MPK214" s="15"/>
      <c r="MPL214" s="15"/>
      <c r="MPM214" s="15"/>
      <c r="MPN214" s="15"/>
      <c r="MPO214" s="15"/>
      <c r="MPP214" s="15"/>
      <c r="MPQ214" s="15"/>
      <c r="MPR214" s="15"/>
      <c r="MPS214" s="15"/>
      <c r="MPT214" s="15"/>
      <c r="MPU214" s="15"/>
      <c r="MPV214" s="15"/>
      <c r="MPW214" s="15"/>
      <c r="MPX214" s="15"/>
      <c r="MPY214" s="15"/>
      <c r="MPZ214" s="15"/>
      <c r="MQA214" s="15"/>
      <c r="MQB214" s="15"/>
      <c r="MQC214" s="15"/>
      <c r="MQD214" s="15"/>
      <c r="MQE214" s="15"/>
      <c r="MQF214" s="15"/>
      <c r="MQG214" s="15"/>
      <c r="MQH214" s="15"/>
      <c r="MQI214" s="15"/>
      <c r="MQJ214" s="15"/>
      <c r="MQK214" s="15"/>
      <c r="MQL214" s="15"/>
      <c r="MQM214" s="15"/>
      <c r="MQN214" s="15"/>
      <c r="MQO214" s="15"/>
      <c r="MQP214" s="15"/>
      <c r="MQQ214" s="15"/>
      <c r="MQR214" s="15"/>
      <c r="MQS214" s="15"/>
      <c r="MQT214" s="15"/>
      <c r="MQU214" s="15"/>
      <c r="MQV214" s="15"/>
      <c r="MQW214" s="15"/>
      <c r="MQX214" s="15"/>
      <c r="MQY214" s="15"/>
      <c r="MQZ214" s="15"/>
      <c r="MRA214" s="15"/>
      <c r="MRB214" s="15"/>
      <c r="MRC214" s="15"/>
      <c r="MRD214" s="15"/>
      <c r="MRE214" s="15"/>
      <c r="MRF214" s="15"/>
      <c r="MRG214" s="15"/>
      <c r="MRH214" s="15"/>
      <c r="MRI214" s="15"/>
      <c r="MRJ214" s="15"/>
      <c r="MRK214" s="15"/>
      <c r="MRL214" s="15"/>
      <c r="MRM214" s="15"/>
      <c r="MRN214" s="15"/>
      <c r="MRO214" s="15"/>
      <c r="MRP214" s="15"/>
      <c r="MRQ214" s="15"/>
      <c r="MRR214" s="15"/>
      <c r="MRS214" s="15"/>
      <c r="MRT214" s="15"/>
      <c r="MRU214" s="15"/>
      <c r="MRV214" s="15"/>
      <c r="MRW214" s="15"/>
      <c r="MRX214" s="15"/>
      <c r="MRY214" s="15"/>
      <c r="MRZ214" s="15"/>
      <c r="MSA214" s="15"/>
      <c r="MSB214" s="15"/>
      <c r="MSC214" s="15"/>
      <c r="MSD214" s="15"/>
      <c r="MSE214" s="15"/>
      <c r="MSF214" s="15"/>
      <c r="MSG214" s="15"/>
      <c r="MSH214" s="15"/>
      <c r="MSI214" s="15"/>
      <c r="MSJ214" s="15"/>
      <c r="MSK214" s="15"/>
      <c r="MSL214" s="15"/>
      <c r="MSM214" s="15"/>
      <c r="MSN214" s="15"/>
      <c r="MSO214" s="15"/>
      <c r="MSP214" s="15"/>
      <c r="MSQ214" s="15"/>
      <c r="MSR214" s="15"/>
      <c r="MSS214" s="15"/>
      <c r="MST214" s="15"/>
      <c r="MSU214" s="15"/>
      <c r="MSV214" s="15"/>
      <c r="MSW214" s="15"/>
      <c r="MSX214" s="15"/>
      <c r="MSY214" s="15"/>
      <c r="MSZ214" s="15"/>
      <c r="MTA214" s="15"/>
      <c r="MTB214" s="15"/>
      <c r="MTC214" s="15"/>
      <c r="MTD214" s="15"/>
      <c r="MTE214" s="15"/>
      <c r="MTF214" s="15"/>
      <c r="MTG214" s="15"/>
      <c r="MTH214" s="15"/>
      <c r="MTI214" s="15"/>
      <c r="MTJ214" s="15"/>
      <c r="MTK214" s="15"/>
      <c r="MTL214" s="15"/>
      <c r="MTM214" s="15"/>
      <c r="MTN214" s="15"/>
      <c r="MTO214" s="15"/>
      <c r="MTP214" s="15"/>
      <c r="MTQ214" s="15"/>
      <c r="MTR214" s="15"/>
      <c r="MTS214" s="15"/>
      <c r="MTT214" s="15"/>
      <c r="MTU214" s="15"/>
      <c r="MTV214" s="15"/>
      <c r="MTW214" s="15"/>
      <c r="MTX214" s="15"/>
      <c r="MTY214" s="15"/>
      <c r="MTZ214" s="15"/>
      <c r="MUA214" s="15"/>
      <c r="MUB214" s="15"/>
      <c r="MUC214" s="15"/>
      <c r="MUD214" s="15"/>
      <c r="MUE214" s="15"/>
      <c r="MUF214" s="15"/>
      <c r="MUG214" s="15"/>
      <c r="MUH214" s="15"/>
      <c r="MUI214" s="15"/>
      <c r="MUJ214" s="15"/>
      <c r="MUK214" s="15"/>
      <c r="MUL214" s="15"/>
      <c r="MUM214" s="15"/>
      <c r="MUN214" s="15"/>
      <c r="MUO214" s="15"/>
      <c r="MUP214" s="15"/>
      <c r="MUQ214" s="15"/>
      <c r="MUR214" s="15"/>
      <c r="MUS214" s="15"/>
      <c r="MUT214" s="15"/>
      <c r="MUU214" s="15"/>
      <c r="MUV214" s="15"/>
      <c r="MUW214" s="15"/>
      <c r="MUX214" s="15"/>
      <c r="MUY214" s="15"/>
      <c r="MUZ214" s="15"/>
      <c r="MVA214" s="15"/>
      <c r="MVB214" s="15"/>
      <c r="MVC214" s="15"/>
      <c r="MVD214" s="15"/>
      <c r="MVE214" s="15"/>
      <c r="MVF214" s="15"/>
      <c r="MVG214" s="15"/>
      <c r="MVH214" s="15"/>
      <c r="MVI214" s="15"/>
      <c r="MVJ214" s="15"/>
      <c r="MVK214" s="15"/>
      <c r="MVL214" s="15"/>
      <c r="MVM214" s="15"/>
      <c r="MVN214" s="15"/>
      <c r="MVO214" s="15"/>
      <c r="MVP214" s="15"/>
      <c r="MVQ214" s="15"/>
      <c r="MVR214" s="15"/>
      <c r="MVS214" s="15"/>
      <c r="MVT214" s="15"/>
      <c r="MVU214" s="15"/>
      <c r="MVV214" s="15"/>
      <c r="MVW214" s="15"/>
      <c r="MVX214" s="15"/>
      <c r="MVY214" s="15"/>
      <c r="MVZ214" s="15"/>
      <c r="MWA214" s="15"/>
      <c r="MWB214" s="15"/>
      <c r="MWC214" s="15"/>
      <c r="MWD214" s="15"/>
      <c r="MWE214" s="15"/>
      <c r="MWF214" s="15"/>
      <c r="MWG214" s="15"/>
      <c r="MWH214" s="15"/>
      <c r="MWI214" s="15"/>
      <c r="MWJ214" s="15"/>
      <c r="MWK214" s="15"/>
      <c r="MWL214" s="15"/>
      <c r="MWM214" s="15"/>
      <c r="MWN214" s="15"/>
      <c r="MWO214" s="15"/>
      <c r="MWP214" s="15"/>
      <c r="MWQ214" s="15"/>
      <c r="MWR214" s="15"/>
      <c r="MWS214" s="15"/>
      <c r="MWT214" s="15"/>
      <c r="MWU214" s="15"/>
      <c r="MWV214" s="15"/>
      <c r="MWW214" s="15"/>
      <c r="MWX214" s="15"/>
      <c r="MWY214" s="15"/>
      <c r="MWZ214" s="15"/>
      <c r="MXA214" s="15"/>
      <c r="MXB214" s="15"/>
      <c r="MXC214" s="15"/>
      <c r="MXD214" s="15"/>
      <c r="MXE214" s="15"/>
      <c r="MXF214" s="15"/>
      <c r="MXG214" s="15"/>
      <c r="MXH214" s="15"/>
      <c r="MXI214" s="15"/>
      <c r="MXJ214" s="15"/>
      <c r="MXK214" s="15"/>
      <c r="MXL214" s="15"/>
      <c r="MXM214" s="15"/>
      <c r="MXN214" s="15"/>
      <c r="MXO214" s="15"/>
      <c r="MXP214" s="15"/>
      <c r="MXQ214" s="15"/>
      <c r="MXR214" s="15"/>
      <c r="MXS214" s="15"/>
      <c r="MXT214" s="15"/>
      <c r="MXU214" s="15"/>
      <c r="MXV214" s="15"/>
      <c r="MXW214" s="15"/>
      <c r="MXX214" s="15"/>
      <c r="MXY214" s="15"/>
      <c r="MXZ214" s="15"/>
      <c r="MYA214" s="15"/>
      <c r="MYB214" s="15"/>
      <c r="MYC214" s="15"/>
      <c r="MYD214" s="15"/>
      <c r="MYE214" s="15"/>
      <c r="MYF214" s="15"/>
      <c r="MYG214" s="15"/>
      <c r="MYH214" s="15"/>
      <c r="MYI214" s="15"/>
      <c r="MYJ214" s="15"/>
      <c r="MYK214" s="15"/>
      <c r="MYL214" s="15"/>
      <c r="MYM214" s="15"/>
      <c r="MYN214" s="15"/>
      <c r="MYO214" s="15"/>
      <c r="MYP214" s="15"/>
      <c r="MYQ214" s="15"/>
      <c r="MYR214" s="15"/>
      <c r="MYS214" s="15"/>
      <c r="MYT214" s="15"/>
      <c r="MYU214" s="15"/>
      <c r="MYV214" s="15"/>
      <c r="MYW214" s="15"/>
      <c r="MYX214" s="15"/>
      <c r="MYY214" s="15"/>
      <c r="MYZ214" s="15"/>
      <c r="MZA214" s="15"/>
      <c r="MZB214" s="15"/>
      <c r="MZC214" s="15"/>
      <c r="MZD214" s="15"/>
      <c r="MZE214" s="15"/>
      <c r="MZF214" s="15"/>
      <c r="MZG214" s="15"/>
      <c r="MZH214" s="15"/>
      <c r="MZI214" s="15"/>
      <c r="MZJ214" s="15"/>
      <c r="MZK214" s="15"/>
      <c r="MZL214" s="15"/>
      <c r="MZM214" s="15"/>
      <c r="MZN214" s="15"/>
      <c r="MZO214" s="15"/>
      <c r="MZP214" s="15"/>
      <c r="MZQ214" s="15"/>
      <c r="MZR214" s="15"/>
      <c r="MZS214" s="15"/>
      <c r="MZT214" s="15"/>
      <c r="MZU214" s="15"/>
      <c r="MZV214" s="15"/>
      <c r="MZW214" s="15"/>
      <c r="MZX214" s="15"/>
      <c r="MZY214" s="15"/>
      <c r="MZZ214" s="15"/>
      <c r="NAA214" s="15"/>
      <c r="NAB214" s="15"/>
      <c r="NAC214" s="15"/>
      <c r="NAD214" s="15"/>
      <c r="NAE214" s="15"/>
      <c r="NAF214" s="15"/>
      <c r="NAG214" s="15"/>
      <c r="NAH214" s="15"/>
      <c r="NAI214" s="15"/>
      <c r="NAJ214" s="15"/>
      <c r="NAK214" s="15"/>
      <c r="NAL214" s="15"/>
      <c r="NAM214" s="15"/>
      <c r="NAN214" s="15"/>
      <c r="NAO214" s="15"/>
      <c r="NAP214" s="15"/>
      <c r="NAQ214" s="15"/>
      <c r="NAR214" s="15"/>
      <c r="NAS214" s="15"/>
      <c r="NAT214" s="15"/>
      <c r="NAU214" s="15"/>
      <c r="NAV214" s="15"/>
      <c r="NAW214" s="15"/>
      <c r="NAX214" s="15"/>
      <c r="NAY214" s="15"/>
      <c r="NAZ214" s="15"/>
      <c r="NBA214" s="15"/>
      <c r="NBB214" s="15"/>
      <c r="NBC214" s="15"/>
      <c r="NBD214" s="15"/>
      <c r="NBE214" s="15"/>
      <c r="NBF214" s="15"/>
      <c r="NBG214" s="15"/>
      <c r="NBH214" s="15"/>
      <c r="NBI214" s="15"/>
      <c r="NBJ214" s="15"/>
      <c r="NBK214" s="15"/>
      <c r="NBL214" s="15"/>
      <c r="NBM214" s="15"/>
      <c r="NBN214" s="15"/>
      <c r="NBO214" s="15"/>
      <c r="NBP214" s="15"/>
      <c r="NBQ214" s="15"/>
      <c r="NBR214" s="15"/>
      <c r="NBS214" s="15"/>
      <c r="NBT214" s="15"/>
      <c r="NBU214" s="15"/>
      <c r="NBV214" s="15"/>
      <c r="NBW214" s="15"/>
      <c r="NBX214" s="15"/>
      <c r="NBY214" s="15"/>
      <c r="NBZ214" s="15"/>
      <c r="NCA214" s="15"/>
      <c r="NCB214" s="15"/>
      <c r="NCC214" s="15"/>
      <c r="NCD214" s="15"/>
      <c r="NCE214" s="15"/>
      <c r="NCF214" s="15"/>
      <c r="NCG214" s="15"/>
      <c r="NCH214" s="15"/>
      <c r="NCI214" s="15"/>
      <c r="NCJ214" s="15"/>
      <c r="NCK214" s="15"/>
      <c r="NCL214" s="15"/>
      <c r="NCM214" s="15"/>
      <c r="NCN214" s="15"/>
      <c r="NCO214" s="15"/>
      <c r="NCP214" s="15"/>
      <c r="NCQ214" s="15"/>
      <c r="NCR214" s="15"/>
      <c r="NCS214" s="15"/>
      <c r="NCT214" s="15"/>
      <c r="NCU214" s="15"/>
      <c r="NCV214" s="15"/>
      <c r="NCW214" s="15"/>
      <c r="NCX214" s="15"/>
      <c r="NCY214" s="15"/>
      <c r="NCZ214" s="15"/>
      <c r="NDA214" s="15"/>
      <c r="NDB214" s="15"/>
      <c r="NDC214" s="15"/>
      <c r="NDD214" s="15"/>
      <c r="NDE214" s="15"/>
      <c r="NDF214" s="15"/>
      <c r="NDG214" s="15"/>
      <c r="NDH214" s="15"/>
      <c r="NDI214" s="15"/>
      <c r="NDJ214" s="15"/>
      <c r="NDK214" s="15"/>
      <c r="NDL214" s="15"/>
      <c r="NDM214" s="15"/>
      <c r="NDN214" s="15"/>
      <c r="NDO214" s="15"/>
      <c r="NDP214" s="15"/>
      <c r="NDQ214" s="15"/>
      <c r="NDR214" s="15"/>
      <c r="NDS214" s="15"/>
      <c r="NDT214" s="15"/>
      <c r="NDU214" s="15"/>
      <c r="NDV214" s="15"/>
      <c r="NDW214" s="15"/>
      <c r="NDX214" s="15"/>
      <c r="NDY214" s="15"/>
      <c r="NDZ214" s="15"/>
      <c r="NEA214" s="15"/>
      <c r="NEB214" s="15"/>
      <c r="NEC214" s="15"/>
      <c r="NED214" s="15"/>
      <c r="NEE214" s="15"/>
      <c r="NEF214" s="15"/>
      <c r="NEG214" s="15"/>
      <c r="NEH214" s="15"/>
      <c r="NEI214" s="15"/>
      <c r="NEJ214" s="15"/>
      <c r="NEK214" s="15"/>
      <c r="NEL214" s="15"/>
      <c r="NEM214" s="15"/>
      <c r="NEN214" s="15"/>
      <c r="NEO214" s="15"/>
      <c r="NEP214" s="15"/>
      <c r="NEQ214" s="15"/>
      <c r="NER214" s="15"/>
      <c r="NES214" s="15"/>
      <c r="NET214" s="15"/>
      <c r="NEU214" s="15"/>
      <c r="NEV214" s="15"/>
      <c r="NEW214" s="15"/>
      <c r="NEX214" s="15"/>
      <c r="NEY214" s="15"/>
      <c r="NEZ214" s="15"/>
      <c r="NFA214" s="15"/>
      <c r="NFB214" s="15"/>
      <c r="NFC214" s="15"/>
      <c r="NFD214" s="15"/>
      <c r="NFE214" s="15"/>
      <c r="NFF214" s="15"/>
      <c r="NFG214" s="15"/>
      <c r="NFH214" s="15"/>
      <c r="NFI214" s="15"/>
      <c r="NFJ214" s="15"/>
      <c r="NFK214" s="15"/>
      <c r="NFL214" s="15"/>
      <c r="NFM214" s="15"/>
      <c r="NFN214" s="15"/>
      <c r="NFO214" s="15"/>
      <c r="NFP214" s="15"/>
      <c r="NFQ214" s="15"/>
      <c r="NFR214" s="15"/>
      <c r="NFS214" s="15"/>
      <c r="NFT214" s="15"/>
      <c r="NFU214" s="15"/>
      <c r="NFV214" s="15"/>
      <c r="NFW214" s="15"/>
      <c r="NFX214" s="15"/>
      <c r="NFY214" s="15"/>
      <c r="NFZ214" s="15"/>
      <c r="NGA214" s="15"/>
      <c r="NGB214" s="15"/>
      <c r="NGC214" s="15"/>
      <c r="NGD214" s="15"/>
      <c r="NGE214" s="15"/>
      <c r="NGF214" s="15"/>
      <c r="NGG214" s="15"/>
      <c r="NGH214" s="15"/>
      <c r="NGI214" s="15"/>
      <c r="NGJ214" s="15"/>
      <c r="NGK214" s="15"/>
      <c r="NGL214" s="15"/>
      <c r="NGM214" s="15"/>
      <c r="NGN214" s="15"/>
      <c r="NGO214" s="15"/>
      <c r="NGP214" s="15"/>
      <c r="NGQ214" s="15"/>
      <c r="NGR214" s="15"/>
      <c r="NGS214" s="15"/>
      <c r="NGT214" s="15"/>
      <c r="NGU214" s="15"/>
      <c r="NGV214" s="15"/>
      <c r="NGW214" s="15"/>
      <c r="NGX214" s="15"/>
      <c r="NGY214" s="15"/>
      <c r="NGZ214" s="15"/>
      <c r="NHA214" s="15"/>
      <c r="NHB214" s="15"/>
      <c r="NHC214" s="15"/>
      <c r="NHD214" s="15"/>
      <c r="NHE214" s="15"/>
      <c r="NHF214" s="15"/>
      <c r="NHG214" s="15"/>
      <c r="NHH214" s="15"/>
      <c r="NHI214" s="15"/>
      <c r="NHJ214" s="15"/>
      <c r="NHK214" s="15"/>
      <c r="NHL214" s="15"/>
      <c r="NHM214" s="15"/>
      <c r="NHN214" s="15"/>
      <c r="NHO214" s="15"/>
      <c r="NHP214" s="15"/>
      <c r="NHQ214" s="15"/>
      <c r="NHR214" s="15"/>
      <c r="NHS214" s="15"/>
      <c r="NHT214" s="15"/>
      <c r="NHU214" s="15"/>
      <c r="NHV214" s="15"/>
      <c r="NHW214" s="15"/>
      <c r="NHX214" s="15"/>
      <c r="NHY214" s="15"/>
      <c r="NHZ214" s="15"/>
      <c r="NIA214" s="15"/>
      <c r="NIB214" s="15"/>
      <c r="NIC214" s="15"/>
      <c r="NID214" s="15"/>
      <c r="NIE214" s="15"/>
      <c r="NIF214" s="15"/>
      <c r="NIG214" s="15"/>
      <c r="NIH214" s="15"/>
      <c r="NII214" s="15"/>
      <c r="NIJ214" s="15"/>
      <c r="NIK214" s="15"/>
      <c r="NIL214" s="15"/>
      <c r="NIM214" s="15"/>
      <c r="NIN214" s="15"/>
      <c r="NIO214" s="15"/>
      <c r="NIP214" s="15"/>
      <c r="NIQ214" s="15"/>
      <c r="NIR214" s="15"/>
      <c r="NIS214" s="15"/>
      <c r="NIT214" s="15"/>
      <c r="NIU214" s="15"/>
      <c r="NIV214" s="15"/>
      <c r="NIW214" s="15"/>
      <c r="NIX214" s="15"/>
      <c r="NIY214" s="15"/>
      <c r="NIZ214" s="15"/>
      <c r="NJA214" s="15"/>
      <c r="NJB214" s="15"/>
      <c r="NJC214" s="15"/>
      <c r="NJD214" s="15"/>
      <c r="NJE214" s="15"/>
      <c r="NJF214" s="15"/>
      <c r="NJG214" s="15"/>
      <c r="NJH214" s="15"/>
      <c r="NJI214" s="15"/>
      <c r="NJJ214" s="15"/>
      <c r="NJK214" s="15"/>
      <c r="NJL214" s="15"/>
      <c r="NJM214" s="15"/>
      <c r="NJN214" s="15"/>
      <c r="NJO214" s="15"/>
      <c r="NJP214" s="15"/>
      <c r="NJQ214" s="15"/>
      <c r="NJR214" s="15"/>
      <c r="NJS214" s="15"/>
      <c r="NJT214" s="15"/>
      <c r="NJU214" s="15"/>
      <c r="NJV214" s="15"/>
      <c r="NJW214" s="15"/>
      <c r="NJX214" s="15"/>
      <c r="NJY214" s="15"/>
      <c r="NJZ214" s="15"/>
      <c r="NKA214" s="15"/>
      <c r="NKB214" s="15"/>
      <c r="NKC214" s="15"/>
      <c r="NKD214" s="15"/>
      <c r="NKE214" s="15"/>
      <c r="NKF214" s="15"/>
      <c r="NKG214" s="15"/>
      <c r="NKH214" s="15"/>
      <c r="NKI214" s="15"/>
      <c r="NKJ214" s="15"/>
      <c r="NKK214" s="15"/>
      <c r="NKL214" s="15"/>
      <c r="NKM214" s="15"/>
      <c r="NKN214" s="15"/>
      <c r="NKO214" s="15"/>
      <c r="NKP214" s="15"/>
      <c r="NKQ214" s="15"/>
      <c r="NKR214" s="15"/>
      <c r="NKS214" s="15"/>
      <c r="NKT214" s="15"/>
      <c r="NKU214" s="15"/>
      <c r="NKV214" s="15"/>
      <c r="NKW214" s="15"/>
      <c r="NKX214" s="15"/>
      <c r="NKY214" s="15"/>
      <c r="NKZ214" s="15"/>
      <c r="NLA214" s="15"/>
      <c r="NLB214" s="15"/>
      <c r="NLC214" s="15"/>
      <c r="NLD214" s="15"/>
      <c r="NLE214" s="15"/>
      <c r="NLF214" s="15"/>
      <c r="NLG214" s="15"/>
      <c r="NLH214" s="15"/>
      <c r="NLI214" s="15"/>
      <c r="NLJ214" s="15"/>
      <c r="NLK214" s="15"/>
      <c r="NLL214" s="15"/>
      <c r="NLM214" s="15"/>
      <c r="NLN214" s="15"/>
      <c r="NLO214" s="15"/>
      <c r="NLP214" s="15"/>
      <c r="NLQ214" s="15"/>
      <c r="NLR214" s="15"/>
      <c r="NLS214" s="15"/>
      <c r="NLT214" s="15"/>
      <c r="NLU214" s="15"/>
      <c r="NLV214" s="15"/>
      <c r="NLW214" s="15"/>
      <c r="NLX214" s="15"/>
      <c r="NLY214" s="15"/>
      <c r="NLZ214" s="15"/>
      <c r="NMA214" s="15"/>
      <c r="NMB214" s="15"/>
      <c r="NMC214" s="15"/>
      <c r="NMD214" s="15"/>
      <c r="NME214" s="15"/>
      <c r="NMF214" s="15"/>
      <c r="NMG214" s="15"/>
      <c r="NMH214" s="15"/>
      <c r="NMI214" s="15"/>
      <c r="NMJ214" s="15"/>
      <c r="NMK214" s="15"/>
      <c r="NML214" s="15"/>
      <c r="NMM214" s="15"/>
      <c r="NMN214" s="15"/>
      <c r="NMO214" s="15"/>
      <c r="NMP214" s="15"/>
      <c r="NMQ214" s="15"/>
      <c r="NMR214" s="15"/>
      <c r="NMS214" s="15"/>
      <c r="NMT214" s="15"/>
      <c r="NMU214" s="15"/>
      <c r="NMV214" s="15"/>
      <c r="NMW214" s="15"/>
      <c r="NMX214" s="15"/>
      <c r="NMY214" s="15"/>
      <c r="NMZ214" s="15"/>
      <c r="NNA214" s="15"/>
      <c r="NNB214" s="15"/>
      <c r="NNC214" s="15"/>
      <c r="NND214" s="15"/>
      <c r="NNE214" s="15"/>
      <c r="NNF214" s="15"/>
      <c r="NNG214" s="15"/>
      <c r="NNH214" s="15"/>
      <c r="NNI214" s="15"/>
      <c r="NNJ214" s="15"/>
      <c r="NNK214" s="15"/>
      <c r="NNL214" s="15"/>
      <c r="NNM214" s="15"/>
      <c r="NNN214" s="15"/>
      <c r="NNO214" s="15"/>
      <c r="NNP214" s="15"/>
      <c r="NNQ214" s="15"/>
      <c r="NNR214" s="15"/>
      <c r="NNS214" s="15"/>
      <c r="NNT214" s="15"/>
      <c r="NNU214" s="15"/>
      <c r="NNV214" s="15"/>
      <c r="NNW214" s="15"/>
      <c r="NNX214" s="15"/>
      <c r="NNY214" s="15"/>
      <c r="NNZ214" s="15"/>
      <c r="NOA214" s="15"/>
      <c r="NOB214" s="15"/>
      <c r="NOC214" s="15"/>
      <c r="NOD214" s="15"/>
      <c r="NOE214" s="15"/>
      <c r="NOF214" s="15"/>
      <c r="NOG214" s="15"/>
      <c r="NOH214" s="15"/>
      <c r="NOI214" s="15"/>
      <c r="NOJ214" s="15"/>
      <c r="NOK214" s="15"/>
      <c r="NOL214" s="15"/>
      <c r="NOM214" s="15"/>
      <c r="NON214" s="15"/>
      <c r="NOO214" s="15"/>
      <c r="NOP214" s="15"/>
      <c r="NOQ214" s="15"/>
      <c r="NOR214" s="15"/>
      <c r="NOS214" s="15"/>
      <c r="NOT214" s="15"/>
      <c r="NOU214" s="15"/>
      <c r="NOV214" s="15"/>
      <c r="NOW214" s="15"/>
      <c r="NOX214" s="15"/>
      <c r="NOY214" s="15"/>
      <c r="NOZ214" s="15"/>
      <c r="NPA214" s="15"/>
      <c r="NPB214" s="15"/>
      <c r="NPC214" s="15"/>
      <c r="NPD214" s="15"/>
      <c r="NPE214" s="15"/>
      <c r="NPF214" s="15"/>
      <c r="NPG214" s="15"/>
      <c r="NPH214" s="15"/>
      <c r="NPI214" s="15"/>
      <c r="NPJ214" s="15"/>
      <c r="NPK214" s="15"/>
      <c r="NPL214" s="15"/>
      <c r="NPM214" s="15"/>
      <c r="NPN214" s="15"/>
      <c r="NPO214" s="15"/>
      <c r="NPP214" s="15"/>
      <c r="NPQ214" s="15"/>
      <c r="NPR214" s="15"/>
      <c r="NPS214" s="15"/>
      <c r="NPT214" s="15"/>
      <c r="NPU214" s="15"/>
      <c r="NPV214" s="15"/>
      <c r="NPW214" s="15"/>
      <c r="NPX214" s="15"/>
      <c r="NPY214" s="15"/>
      <c r="NPZ214" s="15"/>
      <c r="NQA214" s="15"/>
      <c r="NQB214" s="15"/>
      <c r="NQC214" s="15"/>
      <c r="NQD214" s="15"/>
      <c r="NQE214" s="15"/>
      <c r="NQF214" s="15"/>
      <c r="NQG214" s="15"/>
      <c r="NQH214" s="15"/>
      <c r="NQI214" s="15"/>
      <c r="NQJ214" s="15"/>
      <c r="NQK214" s="15"/>
      <c r="NQL214" s="15"/>
      <c r="NQM214" s="15"/>
      <c r="NQN214" s="15"/>
      <c r="NQO214" s="15"/>
      <c r="NQP214" s="15"/>
      <c r="NQQ214" s="15"/>
      <c r="NQR214" s="15"/>
      <c r="NQS214" s="15"/>
      <c r="NQT214" s="15"/>
      <c r="NQU214" s="15"/>
      <c r="NQV214" s="15"/>
      <c r="NQW214" s="15"/>
      <c r="NQX214" s="15"/>
      <c r="NQY214" s="15"/>
      <c r="NQZ214" s="15"/>
      <c r="NRA214" s="15"/>
      <c r="NRB214" s="15"/>
      <c r="NRC214" s="15"/>
      <c r="NRD214" s="15"/>
      <c r="NRE214" s="15"/>
      <c r="NRF214" s="15"/>
      <c r="NRG214" s="15"/>
      <c r="NRH214" s="15"/>
      <c r="NRI214" s="15"/>
      <c r="NRJ214" s="15"/>
      <c r="NRK214" s="15"/>
      <c r="NRL214" s="15"/>
      <c r="NRM214" s="15"/>
      <c r="NRN214" s="15"/>
      <c r="NRO214" s="15"/>
      <c r="NRP214" s="15"/>
      <c r="NRQ214" s="15"/>
      <c r="NRR214" s="15"/>
      <c r="NRS214" s="15"/>
      <c r="NRT214" s="15"/>
      <c r="NRU214" s="15"/>
      <c r="NRV214" s="15"/>
      <c r="NRW214" s="15"/>
      <c r="NRX214" s="15"/>
      <c r="NRY214" s="15"/>
      <c r="NRZ214" s="15"/>
      <c r="NSA214" s="15"/>
      <c r="NSB214" s="15"/>
      <c r="NSC214" s="15"/>
      <c r="NSD214" s="15"/>
      <c r="NSE214" s="15"/>
      <c r="NSF214" s="15"/>
      <c r="NSG214" s="15"/>
      <c r="NSH214" s="15"/>
      <c r="NSI214" s="15"/>
      <c r="NSJ214" s="15"/>
      <c r="NSK214" s="15"/>
      <c r="NSL214" s="15"/>
      <c r="NSM214" s="15"/>
      <c r="NSN214" s="15"/>
      <c r="NSO214" s="15"/>
      <c r="NSP214" s="15"/>
      <c r="NSQ214" s="15"/>
      <c r="NSR214" s="15"/>
      <c r="NSS214" s="15"/>
      <c r="NST214" s="15"/>
      <c r="NSU214" s="15"/>
      <c r="NSV214" s="15"/>
      <c r="NSW214" s="15"/>
      <c r="NSX214" s="15"/>
      <c r="NSY214" s="15"/>
      <c r="NSZ214" s="15"/>
      <c r="NTA214" s="15"/>
      <c r="NTB214" s="15"/>
      <c r="NTC214" s="15"/>
      <c r="NTD214" s="15"/>
      <c r="NTE214" s="15"/>
      <c r="NTF214" s="15"/>
      <c r="NTG214" s="15"/>
      <c r="NTH214" s="15"/>
      <c r="NTI214" s="15"/>
      <c r="NTJ214" s="15"/>
      <c r="NTK214" s="15"/>
      <c r="NTL214" s="15"/>
      <c r="NTM214" s="15"/>
      <c r="NTN214" s="15"/>
      <c r="NTO214" s="15"/>
      <c r="NTP214" s="15"/>
      <c r="NTQ214" s="15"/>
      <c r="NTR214" s="15"/>
      <c r="NTS214" s="15"/>
      <c r="NTT214" s="15"/>
      <c r="NTU214" s="15"/>
      <c r="NTV214" s="15"/>
      <c r="NTW214" s="15"/>
      <c r="NTX214" s="15"/>
      <c r="NTY214" s="15"/>
      <c r="NTZ214" s="15"/>
      <c r="NUA214" s="15"/>
      <c r="NUB214" s="15"/>
      <c r="NUC214" s="15"/>
      <c r="NUD214" s="15"/>
      <c r="NUE214" s="15"/>
      <c r="NUF214" s="15"/>
      <c r="NUG214" s="15"/>
      <c r="NUH214" s="15"/>
      <c r="NUI214" s="15"/>
      <c r="NUJ214" s="15"/>
      <c r="NUK214" s="15"/>
      <c r="NUL214" s="15"/>
      <c r="NUM214" s="15"/>
      <c r="NUN214" s="15"/>
      <c r="NUO214" s="15"/>
      <c r="NUP214" s="15"/>
      <c r="NUQ214" s="15"/>
      <c r="NUR214" s="15"/>
      <c r="NUS214" s="15"/>
      <c r="NUT214" s="15"/>
      <c r="NUU214" s="15"/>
      <c r="NUV214" s="15"/>
      <c r="NUW214" s="15"/>
      <c r="NUX214" s="15"/>
      <c r="NUY214" s="15"/>
      <c r="NUZ214" s="15"/>
      <c r="NVA214" s="15"/>
      <c r="NVB214" s="15"/>
      <c r="NVC214" s="15"/>
      <c r="NVD214" s="15"/>
      <c r="NVE214" s="15"/>
      <c r="NVF214" s="15"/>
      <c r="NVG214" s="15"/>
      <c r="NVH214" s="15"/>
      <c r="NVI214" s="15"/>
      <c r="NVJ214" s="15"/>
      <c r="NVK214" s="15"/>
      <c r="NVL214" s="15"/>
      <c r="NVM214" s="15"/>
      <c r="NVN214" s="15"/>
      <c r="NVO214" s="15"/>
      <c r="NVP214" s="15"/>
      <c r="NVQ214" s="15"/>
      <c r="NVR214" s="15"/>
      <c r="NVS214" s="15"/>
      <c r="NVT214" s="15"/>
      <c r="NVU214" s="15"/>
      <c r="NVV214" s="15"/>
      <c r="NVW214" s="15"/>
      <c r="NVX214" s="15"/>
      <c r="NVY214" s="15"/>
      <c r="NVZ214" s="15"/>
      <c r="NWA214" s="15"/>
      <c r="NWB214" s="15"/>
      <c r="NWC214" s="15"/>
      <c r="NWD214" s="15"/>
      <c r="NWE214" s="15"/>
      <c r="NWF214" s="15"/>
      <c r="NWG214" s="15"/>
      <c r="NWH214" s="15"/>
      <c r="NWI214" s="15"/>
      <c r="NWJ214" s="15"/>
      <c r="NWK214" s="15"/>
      <c r="NWL214" s="15"/>
      <c r="NWM214" s="15"/>
      <c r="NWN214" s="15"/>
      <c r="NWO214" s="15"/>
      <c r="NWP214" s="15"/>
      <c r="NWQ214" s="15"/>
      <c r="NWR214" s="15"/>
      <c r="NWS214" s="15"/>
      <c r="NWT214" s="15"/>
      <c r="NWU214" s="15"/>
      <c r="NWV214" s="15"/>
      <c r="NWW214" s="15"/>
      <c r="NWX214" s="15"/>
      <c r="NWY214" s="15"/>
      <c r="NWZ214" s="15"/>
      <c r="NXA214" s="15"/>
      <c r="NXB214" s="15"/>
      <c r="NXC214" s="15"/>
      <c r="NXD214" s="15"/>
      <c r="NXE214" s="15"/>
      <c r="NXF214" s="15"/>
      <c r="NXG214" s="15"/>
      <c r="NXH214" s="15"/>
      <c r="NXI214" s="15"/>
      <c r="NXJ214" s="15"/>
      <c r="NXK214" s="15"/>
      <c r="NXL214" s="15"/>
      <c r="NXM214" s="15"/>
      <c r="NXN214" s="15"/>
      <c r="NXO214" s="15"/>
      <c r="NXP214" s="15"/>
      <c r="NXQ214" s="15"/>
      <c r="NXR214" s="15"/>
      <c r="NXS214" s="15"/>
      <c r="NXT214" s="15"/>
      <c r="NXU214" s="15"/>
      <c r="NXV214" s="15"/>
      <c r="NXW214" s="15"/>
      <c r="NXX214" s="15"/>
      <c r="NXY214" s="15"/>
      <c r="NXZ214" s="15"/>
      <c r="NYA214" s="15"/>
      <c r="NYB214" s="15"/>
      <c r="NYC214" s="15"/>
      <c r="NYD214" s="15"/>
      <c r="NYE214" s="15"/>
      <c r="NYF214" s="15"/>
      <c r="NYG214" s="15"/>
      <c r="NYH214" s="15"/>
      <c r="NYI214" s="15"/>
      <c r="NYJ214" s="15"/>
      <c r="NYK214" s="15"/>
      <c r="NYL214" s="15"/>
      <c r="NYM214" s="15"/>
      <c r="NYN214" s="15"/>
      <c r="NYO214" s="15"/>
      <c r="NYP214" s="15"/>
      <c r="NYQ214" s="15"/>
      <c r="NYR214" s="15"/>
      <c r="NYS214" s="15"/>
      <c r="NYT214" s="15"/>
      <c r="NYU214" s="15"/>
      <c r="NYV214" s="15"/>
      <c r="NYW214" s="15"/>
      <c r="NYX214" s="15"/>
      <c r="NYY214" s="15"/>
      <c r="NYZ214" s="15"/>
      <c r="NZA214" s="15"/>
      <c r="NZB214" s="15"/>
      <c r="NZC214" s="15"/>
      <c r="NZD214" s="15"/>
      <c r="NZE214" s="15"/>
      <c r="NZF214" s="15"/>
      <c r="NZG214" s="15"/>
      <c r="NZH214" s="15"/>
      <c r="NZI214" s="15"/>
      <c r="NZJ214" s="15"/>
      <c r="NZK214" s="15"/>
      <c r="NZL214" s="15"/>
      <c r="NZM214" s="15"/>
      <c r="NZN214" s="15"/>
      <c r="NZO214" s="15"/>
      <c r="NZP214" s="15"/>
      <c r="NZQ214" s="15"/>
      <c r="NZR214" s="15"/>
      <c r="NZS214" s="15"/>
      <c r="NZT214" s="15"/>
      <c r="NZU214" s="15"/>
      <c r="NZV214" s="15"/>
      <c r="NZW214" s="15"/>
      <c r="NZX214" s="15"/>
      <c r="NZY214" s="15"/>
      <c r="NZZ214" s="15"/>
      <c r="OAA214" s="15"/>
      <c r="OAB214" s="15"/>
      <c r="OAC214" s="15"/>
      <c r="OAD214" s="15"/>
      <c r="OAE214" s="15"/>
      <c r="OAF214" s="15"/>
      <c r="OAG214" s="15"/>
      <c r="OAH214" s="15"/>
      <c r="OAI214" s="15"/>
      <c r="OAJ214" s="15"/>
      <c r="OAK214" s="15"/>
      <c r="OAL214" s="15"/>
      <c r="OAM214" s="15"/>
      <c r="OAN214" s="15"/>
      <c r="OAO214" s="15"/>
      <c r="OAP214" s="15"/>
      <c r="OAQ214" s="15"/>
      <c r="OAR214" s="15"/>
      <c r="OAS214" s="15"/>
      <c r="OAT214" s="15"/>
      <c r="OAU214" s="15"/>
      <c r="OAV214" s="15"/>
      <c r="OAW214" s="15"/>
      <c r="OAX214" s="15"/>
      <c r="OAY214" s="15"/>
      <c r="OAZ214" s="15"/>
      <c r="OBA214" s="15"/>
      <c r="OBB214" s="15"/>
      <c r="OBC214" s="15"/>
      <c r="OBD214" s="15"/>
      <c r="OBE214" s="15"/>
      <c r="OBF214" s="15"/>
      <c r="OBG214" s="15"/>
      <c r="OBH214" s="15"/>
      <c r="OBI214" s="15"/>
      <c r="OBJ214" s="15"/>
      <c r="OBK214" s="15"/>
      <c r="OBL214" s="15"/>
      <c r="OBM214" s="15"/>
      <c r="OBN214" s="15"/>
      <c r="OBO214" s="15"/>
      <c r="OBP214" s="15"/>
      <c r="OBQ214" s="15"/>
      <c r="OBR214" s="15"/>
      <c r="OBS214" s="15"/>
      <c r="OBT214" s="15"/>
      <c r="OBU214" s="15"/>
      <c r="OBV214" s="15"/>
      <c r="OBW214" s="15"/>
      <c r="OBX214" s="15"/>
      <c r="OBY214" s="15"/>
      <c r="OBZ214" s="15"/>
      <c r="OCA214" s="15"/>
      <c r="OCB214" s="15"/>
      <c r="OCC214" s="15"/>
      <c r="OCD214" s="15"/>
      <c r="OCE214" s="15"/>
      <c r="OCF214" s="15"/>
      <c r="OCG214" s="15"/>
      <c r="OCH214" s="15"/>
      <c r="OCI214" s="15"/>
      <c r="OCJ214" s="15"/>
      <c r="OCK214" s="15"/>
      <c r="OCL214" s="15"/>
      <c r="OCM214" s="15"/>
      <c r="OCN214" s="15"/>
      <c r="OCO214" s="15"/>
      <c r="OCP214" s="15"/>
      <c r="OCQ214" s="15"/>
      <c r="OCR214" s="15"/>
      <c r="OCS214" s="15"/>
      <c r="OCT214" s="15"/>
      <c r="OCU214" s="15"/>
      <c r="OCV214" s="15"/>
      <c r="OCW214" s="15"/>
      <c r="OCX214" s="15"/>
      <c r="OCY214" s="15"/>
      <c r="OCZ214" s="15"/>
      <c r="ODA214" s="15"/>
      <c r="ODB214" s="15"/>
      <c r="ODC214" s="15"/>
      <c r="ODD214" s="15"/>
      <c r="ODE214" s="15"/>
      <c r="ODF214" s="15"/>
      <c r="ODG214" s="15"/>
      <c r="ODH214" s="15"/>
      <c r="ODI214" s="15"/>
      <c r="ODJ214" s="15"/>
      <c r="ODK214" s="15"/>
      <c r="ODL214" s="15"/>
      <c r="ODM214" s="15"/>
      <c r="ODN214" s="15"/>
      <c r="ODO214" s="15"/>
      <c r="ODP214" s="15"/>
      <c r="ODQ214" s="15"/>
      <c r="ODR214" s="15"/>
      <c r="ODS214" s="15"/>
      <c r="ODT214" s="15"/>
      <c r="ODU214" s="15"/>
      <c r="ODV214" s="15"/>
      <c r="ODW214" s="15"/>
      <c r="ODX214" s="15"/>
      <c r="ODY214" s="15"/>
      <c r="ODZ214" s="15"/>
      <c r="OEA214" s="15"/>
      <c r="OEB214" s="15"/>
      <c r="OEC214" s="15"/>
      <c r="OED214" s="15"/>
      <c r="OEE214" s="15"/>
      <c r="OEF214" s="15"/>
      <c r="OEG214" s="15"/>
      <c r="OEH214" s="15"/>
      <c r="OEI214" s="15"/>
      <c r="OEJ214" s="15"/>
      <c r="OEK214" s="15"/>
      <c r="OEL214" s="15"/>
      <c r="OEM214" s="15"/>
      <c r="OEN214" s="15"/>
      <c r="OEO214" s="15"/>
      <c r="OEP214" s="15"/>
      <c r="OEQ214" s="15"/>
      <c r="OER214" s="15"/>
      <c r="OES214" s="15"/>
      <c r="OET214" s="15"/>
      <c r="OEU214" s="15"/>
      <c r="OEV214" s="15"/>
      <c r="OEW214" s="15"/>
      <c r="OEX214" s="15"/>
      <c r="OEY214" s="15"/>
      <c r="OEZ214" s="15"/>
      <c r="OFA214" s="15"/>
      <c r="OFB214" s="15"/>
      <c r="OFC214" s="15"/>
      <c r="OFD214" s="15"/>
      <c r="OFE214" s="15"/>
      <c r="OFF214" s="15"/>
      <c r="OFG214" s="15"/>
      <c r="OFH214" s="15"/>
      <c r="OFI214" s="15"/>
      <c r="OFJ214" s="15"/>
      <c r="OFK214" s="15"/>
      <c r="OFL214" s="15"/>
      <c r="OFM214" s="15"/>
      <c r="OFN214" s="15"/>
      <c r="OFO214" s="15"/>
      <c r="OFP214" s="15"/>
      <c r="OFQ214" s="15"/>
      <c r="OFR214" s="15"/>
      <c r="OFS214" s="15"/>
      <c r="OFT214" s="15"/>
      <c r="OFU214" s="15"/>
      <c r="OFV214" s="15"/>
      <c r="OFW214" s="15"/>
      <c r="OFX214" s="15"/>
      <c r="OFY214" s="15"/>
      <c r="OFZ214" s="15"/>
      <c r="OGA214" s="15"/>
      <c r="OGB214" s="15"/>
      <c r="OGC214" s="15"/>
      <c r="OGD214" s="15"/>
      <c r="OGE214" s="15"/>
      <c r="OGF214" s="15"/>
      <c r="OGG214" s="15"/>
      <c r="OGH214" s="15"/>
      <c r="OGI214" s="15"/>
      <c r="OGJ214" s="15"/>
      <c r="OGK214" s="15"/>
      <c r="OGL214" s="15"/>
      <c r="OGM214" s="15"/>
      <c r="OGN214" s="15"/>
      <c r="OGO214" s="15"/>
      <c r="OGP214" s="15"/>
      <c r="OGQ214" s="15"/>
      <c r="OGR214" s="15"/>
      <c r="OGS214" s="15"/>
      <c r="OGT214" s="15"/>
      <c r="OGU214" s="15"/>
      <c r="OGV214" s="15"/>
      <c r="OGW214" s="15"/>
      <c r="OGX214" s="15"/>
      <c r="OGY214" s="15"/>
      <c r="OGZ214" s="15"/>
      <c r="OHA214" s="15"/>
      <c r="OHB214" s="15"/>
      <c r="OHC214" s="15"/>
      <c r="OHD214" s="15"/>
      <c r="OHE214" s="15"/>
      <c r="OHF214" s="15"/>
      <c r="OHG214" s="15"/>
      <c r="OHH214" s="15"/>
      <c r="OHI214" s="15"/>
      <c r="OHJ214" s="15"/>
      <c r="OHK214" s="15"/>
      <c r="OHL214" s="15"/>
      <c r="OHM214" s="15"/>
      <c r="OHN214" s="15"/>
      <c r="OHO214" s="15"/>
      <c r="OHP214" s="15"/>
      <c r="OHQ214" s="15"/>
      <c r="OHR214" s="15"/>
      <c r="OHS214" s="15"/>
      <c r="OHT214" s="15"/>
      <c r="OHU214" s="15"/>
      <c r="OHV214" s="15"/>
      <c r="OHW214" s="15"/>
      <c r="OHX214" s="15"/>
      <c r="OHY214" s="15"/>
      <c r="OHZ214" s="15"/>
      <c r="OIA214" s="15"/>
      <c r="OIB214" s="15"/>
      <c r="OIC214" s="15"/>
      <c r="OID214" s="15"/>
      <c r="OIE214" s="15"/>
      <c r="OIF214" s="15"/>
      <c r="OIG214" s="15"/>
      <c r="OIH214" s="15"/>
      <c r="OII214" s="15"/>
      <c r="OIJ214" s="15"/>
      <c r="OIK214" s="15"/>
      <c r="OIL214" s="15"/>
      <c r="OIM214" s="15"/>
      <c r="OIN214" s="15"/>
      <c r="OIO214" s="15"/>
      <c r="OIP214" s="15"/>
      <c r="OIQ214" s="15"/>
      <c r="OIR214" s="15"/>
      <c r="OIS214" s="15"/>
      <c r="OIT214" s="15"/>
      <c r="OIU214" s="15"/>
      <c r="OIV214" s="15"/>
      <c r="OIW214" s="15"/>
      <c r="OIX214" s="15"/>
      <c r="OIY214" s="15"/>
      <c r="OIZ214" s="15"/>
      <c r="OJA214" s="15"/>
      <c r="OJB214" s="15"/>
      <c r="OJC214" s="15"/>
      <c r="OJD214" s="15"/>
      <c r="OJE214" s="15"/>
      <c r="OJF214" s="15"/>
      <c r="OJG214" s="15"/>
      <c r="OJH214" s="15"/>
      <c r="OJI214" s="15"/>
      <c r="OJJ214" s="15"/>
      <c r="OJK214" s="15"/>
      <c r="OJL214" s="15"/>
      <c r="OJM214" s="15"/>
      <c r="OJN214" s="15"/>
      <c r="OJO214" s="15"/>
      <c r="OJP214" s="15"/>
      <c r="OJQ214" s="15"/>
      <c r="OJR214" s="15"/>
      <c r="OJS214" s="15"/>
      <c r="OJT214" s="15"/>
      <c r="OJU214" s="15"/>
      <c r="OJV214" s="15"/>
      <c r="OJW214" s="15"/>
      <c r="OJX214" s="15"/>
      <c r="OJY214" s="15"/>
      <c r="OJZ214" s="15"/>
      <c r="OKA214" s="15"/>
      <c r="OKB214" s="15"/>
      <c r="OKC214" s="15"/>
      <c r="OKD214" s="15"/>
      <c r="OKE214" s="15"/>
      <c r="OKF214" s="15"/>
      <c r="OKG214" s="15"/>
      <c r="OKH214" s="15"/>
      <c r="OKI214" s="15"/>
      <c r="OKJ214" s="15"/>
      <c r="OKK214" s="15"/>
      <c r="OKL214" s="15"/>
      <c r="OKM214" s="15"/>
      <c r="OKN214" s="15"/>
      <c r="OKO214" s="15"/>
      <c r="OKP214" s="15"/>
      <c r="OKQ214" s="15"/>
      <c r="OKR214" s="15"/>
      <c r="OKS214" s="15"/>
      <c r="OKT214" s="15"/>
      <c r="OKU214" s="15"/>
      <c r="OKV214" s="15"/>
      <c r="OKW214" s="15"/>
      <c r="OKX214" s="15"/>
      <c r="OKY214" s="15"/>
      <c r="OKZ214" s="15"/>
      <c r="OLA214" s="15"/>
      <c r="OLB214" s="15"/>
      <c r="OLC214" s="15"/>
      <c r="OLD214" s="15"/>
      <c r="OLE214" s="15"/>
      <c r="OLF214" s="15"/>
      <c r="OLG214" s="15"/>
      <c r="OLH214" s="15"/>
      <c r="OLI214" s="15"/>
      <c r="OLJ214" s="15"/>
      <c r="OLK214" s="15"/>
      <c r="OLL214" s="15"/>
      <c r="OLM214" s="15"/>
      <c r="OLN214" s="15"/>
      <c r="OLO214" s="15"/>
      <c r="OLP214" s="15"/>
      <c r="OLQ214" s="15"/>
      <c r="OLR214" s="15"/>
      <c r="OLS214" s="15"/>
      <c r="OLT214" s="15"/>
      <c r="OLU214" s="15"/>
      <c r="OLV214" s="15"/>
      <c r="OLW214" s="15"/>
      <c r="OLX214" s="15"/>
      <c r="OLY214" s="15"/>
      <c r="OLZ214" s="15"/>
      <c r="OMA214" s="15"/>
      <c r="OMB214" s="15"/>
      <c r="OMC214" s="15"/>
      <c r="OMD214" s="15"/>
      <c r="OME214" s="15"/>
      <c r="OMF214" s="15"/>
      <c r="OMG214" s="15"/>
      <c r="OMH214" s="15"/>
      <c r="OMI214" s="15"/>
      <c r="OMJ214" s="15"/>
      <c r="OMK214" s="15"/>
      <c r="OML214" s="15"/>
      <c r="OMM214" s="15"/>
      <c r="OMN214" s="15"/>
      <c r="OMO214" s="15"/>
      <c r="OMP214" s="15"/>
      <c r="OMQ214" s="15"/>
      <c r="OMR214" s="15"/>
      <c r="OMS214" s="15"/>
      <c r="OMT214" s="15"/>
      <c r="OMU214" s="15"/>
      <c r="OMV214" s="15"/>
      <c r="OMW214" s="15"/>
      <c r="OMX214" s="15"/>
      <c r="OMY214" s="15"/>
      <c r="OMZ214" s="15"/>
      <c r="ONA214" s="15"/>
      <c r="ONB214" s="15"/>
      <c r="ONC214" s="15"/>
      <c r="OND214" s="15"/>
      <c r="ONE214" s="15"/>
      <c r="ONF214" s="15"/>
      <c r="ONG214" s="15"/>
      <c r="ONH214" s="15"/>
      <c r="ONI214" s="15"/>
      <c r="ONJ214" s="15"/>
      <c r="ONK214" s="15"/>
      <c r="ONL214" s="15"/>
      <c r="ONM214" s="15"/>
      <c r="ONN214" s="15"/>
      <c r="ONO214" s="15"/>
      <c r="ONP214" s="15"/>
      <c r="ONQ214" s="15"/>
      <c r="ONR214" s="15"/>
      <c r="ONS214" s="15"/>
      <c r="ONT214" s="15"/>
      <c r="ONU214" s="15"/>
      <c r="ONV214" s="15"/>
      <c r="ONW214" s="15"/>
      <c r="ONX214" s="15"/>
      <c r="ONY214" s="15"/>
      <c r="ONZ214" s="15"/>
      <c r="OOA214" s="15"/>
      <c r="OOB214" s="15"/>
      <c r="OOC214" s="15"/>
      <c r="OOD214" s="15"/>
      <c r="OOE214" s="15"/>
      <c r="OOF214" s="15"/>
      <c r="OOG214" s="15"/>
      <c r="OOH214" s="15"/>
      <c r="OOI214" s="15"/>
      <c r="OOJ214" s="15"/>
      <c r="OOK214" s="15"/>
      <c r="OOL214" s="15"/>
      <c r="OOM214" s="15"/>
      <c r="OON214" s="15"/>
      <c r="OOO214" s="15"/>
      <c r="OOP214" s="15"/>
      <c r="OOQ214" s="15"/>
      <c r="OOR214" s="15"/>
      <c r="OOS214" s="15"/>
      <c r="OOT214" s="15"/>
      <c r="OOU214" s="15"/>
      <c r="OOV214" s="15"/>
      <c r="OOW214" s="15"/>
      <c r="OOX214" s="15"/>
      <c r="OOY214" s="15"/>
      <c r="OOZ214" s="15"/>
      <c r="OPA214" s="15"/>
      <c r="OPB214" s="15"/>
      <c r="OPC214" s="15"/>
      <c r="OPD214" s="15"/>
      <c r="OPE214" s="15"/>
      <c r="OPF214" s="15"/>
      <c r="OPG214" s="15"/>
      <c r="OPH214" s="15"/>
      <c r="OPI214" s="15"/>
      <c r="OPJ214" s="15"/>
      <c r="OPK214" s="15"/>
      <c r="OPL214" s="15"/>
      <c r="OPM214" s="15"/>
      <c r="OPN214" s="15"/>
      <c r="OPO214" s="15"/>
      <c r="OPP214" s="15"/>
      <c r="OPQ214" s="15"/>
      <c r="OPR214" s="15"/>
      <c r="OPS214" s="15"/>
      <c r="OPT214" s="15"/>
      <c r="OPU214" s="15"/>
      <c r="OPV214" s="15"/>
      <c r="OPW214" s="15"/>
      <c r="OPX214" s="15"/>
      <c r="OPY214" s="15"/>
      <c r="OPZ214" s="15"/>
      <c r="OQA214" s="15"/>
      <c r="OQB214" s="15"/>
      <c r="OQC214" s="15"/>
      <c r="OQD214" s="15"/>
      <c r="OQE214" s="15"/>
      <c r="OQF214" s="15"/>
      <c r="OQG214" s="15"/>
      <c r="OQH214" s="15"/>
      <c r="OQI214" s="15"/>
      <c r="OQJ214" s="15"/>
      <c r="OQK214" s="15"/>
      <c r="OQL214" s="15"/>
      <c r="OQM214" s="15"/>
      <c r="OQN214" s="15"/>
      <c r="OQO214" s="15"/>
      <c r="OQP214" s="15"/>
      <c r="OQQ214" s="15"/>
      <c r="OQR214" s="15"/>
      <c r="OQS214" s="15"/>
      <c r="OQT214" s="15"/>
      <c r="OQU214" s="15"/>
      <c r="OQV214" s="15"/>
      <c r="OQW214" s="15"/>
      <c r="OQX214" s="15"/>
      <c r="OQY214" s="15"/>
      <c r="OQZ214" s="15"/>
      <c r="ORA214" s="15"/>
      <c r="ORB214" s="15"/>
      <c r="ORC214" s="15"/>
      <c r="ORD214" s="15"/>
      <c r="ORE214" s="15"/>
      <c r="ORF214" s="15"/>
      <c r="ORG214" s="15"/>
      <c r="ORH214" s="15"/>
      <c r="ORI214" s="15"/>
      <c r="ORJ214" s="15"/>
      <c r="ORK214" s="15"/>
      <c r="ORL214" s="15"/>
      <c r="ORM214" s="15"/>
      <c r="ORN214" s="15"/>
      <c r="ORO214" s="15"/>
      <c r="ORP214" s="15"/>
      <c r="ORQ214" s="15"/>
      <c r="ORR214" s="15"/>
      <c r="ORS214" s="15"/>
      <c r="ORT214" s="15"/>
      <c r="ORU214" s="15"/>
      <c r="ORV214" s="15"/>
      <c r="ORW214" s="15"/>
      <c r="ORX214" s="15"/>
      <c r="ORY214" s="15"/>
      <c r="ORZ214" s="15"/>
      <c r="OSA214" s="15"/>
      <c r="OSB214" s="15"/>
      <c r="OSC214" s="15"/>
      <c r="OSD214" s="15"/>
      <c r="OSE214" s="15"/>
      <c r="OSF214" s="15"/>
      <c r="OSG214" s="15"/>
      <c r="OSH214" s="15"/>
      <c r="OSI214" s="15"/>
      <c r="OSJ214" s="15"/>
      <c r="OSK214" s="15"/>
      <c r="OSL214" s="15"/>
      <c r="OSM214" s="15"/>
      <c r="OSN214" s="15"/>
      <c r="OSO214" s="15"/>
      <c r="OSP214" s="15"/>
      <c r="OSQ214" s="15"/>
      <c r="OSR214" s="15"/>
      <c r="OSS214" s="15"/>
      <c r="OST214" s="15"/>
      <c r="OSU214" s="15"/>
      <c r="OSV214" s="15"/>
      <c r="OSW214" s="15"/>
      <c r="OSX214" s="15"/>
      <c r="OSY214" s="15"/>
      <c r="OSZ214" s="15"/>
      <c r="OTA214" s="15"/>
      <c r="OTB214" s="15"/>
      <c r="OTC214" s="15"/>
      <c r="OTD214" s="15"/>
      <c r="OTE214" s="15"/>
      <c r="OTF214" s="15"/>
      <c r="OTG214" s="15"/>
      <c r="OTH214" s="15"/>
      <c r="OTI214" s="15"/>
      <c r="OTJ214" s="15"/>
      <c r="OTK214" s="15"/>
      <c r="OTL214" s="15"/>
      <c r="OTM214" s="15"/>
      <c r="OTN214" s="15"/>
      <c r="OTO214" s="15"/>
      <c r="OTP214" s="15"/>
      <c r="OTQ214" s="15"/>
      <c r="OTR214" s="15"/>
      <c r="OTS214" s="15"/>
      <c r="OTT214" s="15"/>
      <c r="OTU214" s="15"/>
      <c r="OTV214" s="15"/>
      <c r="OTW214" s="15"/>
      <c r="OTX214" s="15"/>
      <c r="OTY214" s="15"/>
      <c r="OTZ214" s="15"/>
      <c r="OUA214" s="15"/>
      <c r="OUB214" s="15"/>
      <c r="OUC214" s="15"/>
      <c r="OUD214" s="15"/>
      <c r="OUE214" s="15"/>
      <c r="OUF214" s="15"/>
      <c r="OUG214" s="15"/>
      <c r="OUH214" s="15"/>
      <c r="OUI214" s="15"/>
      <c r="OUJ214" s="15"/>
      <c r="OUK214" s="15"/>
      <c r="OUL214" s="15"/>
      <c r="OUM214" s="15"/>
      <c r="OUN214" s="15"/>
      <c r="OUO214" s="15"/>
      <c r="OUP214" s="15"/>
      <c r="OUQ214" s="15"/>
      <c r="OUR214" s="15"/>
      <c r="OUS214" s="15"/>
      <c r="OUT214" s="15"/>
      <c r="OUU214" s="15"/>
      <c r="OUV214" s="15"/>
      <c r="OUW214" s="15"/>
      <c r="OUX214" s="15"/>
      <c r="OUY214" s="15"/>
      <c r="OUZ214" s="15"/>
      <c r="OVA214" s="15"/>
      <c r="OVB214" s="15"/>
      <c r="OVC214" s="15"/>
      <c r="OVD214" s="15"/>
      <c r="OVE214" s="15"/>
      <c r="OVF214" s="15"/>
      <c r="OVG214" s="15"/>
      <c r="OVH214" s="15"/>
      <c r="OVI214" s="15"/>
      <c r="OVJ214" s="15"/>
      <c r="OVK214" s="15"/>
      <c r="OVL214" s="15"/>
      <c r="OVM214" s="15"/>
      <c r="OVN214" s="15"/>
      <c r="OVO214" s="15"/>
      <c r="OVP214" s="15"/>
      <c r="OVQ214" s="15"/>
      <c r="OVR214" s="15"/>
      <c r="OVS214" s="15"/>
      <c r="OVT214" s="15"/>
      <c r="OVU214" s="15"/>
      <c r="OVV214" s="15"/>
      <c r="OVW214" s="15"/>
      <c r="OVX214" s="15"/>
      <c r="OVY214" s="15"/>
      <c r="OVZ214" s="15"/>
      <c r="OWA214" s="15"/>
      <c r="OWB214" s="15"/>
      <c r="OWC214" s="15"/>
      <c r="OWD214" s="15"/>
      <c r="OWE214" s="15"/>
      <c r="OWF214" s="15"/>
      <c r="OWG214" s="15"/>
      <c r="OWH214" s="15"/>
      <c r="OWI214" s="15"/>
      <c r="OWJ214" s="15"/>
      <c r="OWK214" s="15"/>
      <c r="OWL214" s="15"/>
      <c r="OWM214" s="15"/>
      <c r="OWN214" s="15"/>
      <c r="OWO214" s="15"/>
      <c r="OWP214" s="15"/>
      <c r="OWQ214" s="15"/>
      <c r="OWR214" s="15"/>
      <c r="OWS214" s="15"/>
      <c r="OWT214" s="15"/>
      <c r="OWU214" s="15"/>
      <c r="OWV214" s="15"/>
      <c r="OWW214" s="15"/>
      <c r="OWX214" s="15"/>
      <c r="OWY214" s="15"/>
      <c r="OWZ214" s="15"/>
      <c r="OXA214" s="15"/>
      <c r="OXB214" s="15"/>
      <c r="OXC214" s="15"/>
      <c r="OXD214" s="15"/>
      <c r="OXE214" s="15"/>
      <c r="OXF214" s="15"/>
      <c r="OXG214" s="15"/>
      <c r="OXH214" s="15"/>
      <c r="OXI214" s="15"/>
      <c r="OXJ214" s="15"/>
      <c r="OXK214" s="15"/>
      <c r="OXL214" s="15"/>
      <c r="OXM214" s="15"/>
      <c r="OXN214" s="15"/>
      <c r="OXO214" s="15"/>
      <c r="OXP214" s="15"/>
      <c r="OXQ214" s="15"/>
      <c r="OXR214" s="15"/>
      <c r="OXS214" s="15"/>
      <c r="OXT214" s="15"/>
      <c r="OXU214" s="15"/>
      <c r="OXV214" s="15"/>
      <c r="OXW214" s="15"/>
      <c r="OXX214" s="15"/>
      <c r="OXY214" s="15"/>
      <c r="OXZ214" s="15"/>
      <c r="OYA214" s="15"/>
      <c r="OYB214" s="15"/>
      <c r="OYC214" s="15"/>
      <c r="OYD214" s="15"/>
      <c r="OYE214" s="15"/>
      <c r="OYF214" s="15"/>
      <c r="OYG214" s="15"/>
      <c r="OYH214" s="15"/>
      <c r="OYI214" s="15"/>
      <c r="OYJ214" s="15"/>
      <c r="OYK214" s="15"/>
      <c r="OYL214" s="15"/>
      <c r="OYM214" s="15"/>
      <c r="OYN214" s="15"/>
      <c r="OYO214" s="15"/>
      <c r="OYP214" s="15"/>
      <c r="OYQ214" s="15"/>
      <c r="OYR214" s="15"/>
      <c r="OYS214" s="15"/>
      <c r="OYT214" s="15"/>
      <c r="OYU214" s="15"/>
      <c r="OYV214" s="15"/>
      <c r="OYW214" s="15"/>
      <c r="OYX214" s="15"/>
      <c r="OYY214" s="15"/>
      <c r="OYZ214" s="15"/>
      <c r="OZA214" s="15"/>
      <c r="OZB214" s="15"/>
      <c r="OZC214" s="15"/>
      <c r="OZD214" s="15"/>
      <c r="OZE214" s="15"/>
      <c r="OZF214" s="15"/>
      <c r="OZG214" s="15"/>
      <c r="OZH214" s="15"/>
      <c r="OZI214" s="15"/>
      <c r="OZJ214" s="15"/>
      <c r="OZK214" s="15"/>
      <c r="OZL214" s="15"/>
      <c r="OZM214" s="15"/>
      <c r="OZN214" s="15"/>
      <c r="OZO214" s="15"/>
      <c r="OZP214" s="15"/>
      <c r="OZQ214" s="15"/>
      <c r="OZR214" s="15"/>
      <c r="OZS214" s="15"/>
      <c r="OZT214" s="15"/>
      <c r="OZU214" s="15"/>
      <c r="OZV214" s="15"/>
      <c r="OZW214" s="15"/>
      <c r="OZX214" s="15"/>
      <c r="OZY214" s="15"/>
      <c r="OZZ214" s="15"/>
      <c r="PAA214" s="15"/>
      <c r="PAB214" s="15"/>
      <c r="PAC214" s="15"/>
      <c r="PAD214" s="15"/>
      <c r="PAE214" s="15"/>
      <c r="PAF214" s="15"/>
      <c r="PAG214" s="15"/>
      <c r="PAH214" s="15"/>
      <c r="PAI214" s="15"/>
      <c r="PAJ214" s="15"/>
      <c r="PAK214" s="15"/>
      <c r="PAL214" s="15"/>
      <c r="PAM214" s="15"/>
      <c r="PAN214" s="15"/>
      <c r="PAO214" s="15"/>
      <c r="PAP214" s="15"/>
      <c r="PAQ214" s="15"/>
      <c r="PAR214" s="15"/>
      <c r="PAS214" s="15"/>
      <c r="PAT214" s="15"/>
      <c r="PAU214" s="15"/>
      <c r="PAV214" s="15"/>
      <c r="PAW214" s="15"/>
      <c r="PAX214" s="15"/>
      <c r="PAY214" s="15"/>
      <c r="PAZ214" s="15"/>
      <c r="PBA214" s="15"/>
      <c r="PBB214" s="15"/>
      <c r="PBC214" s="15"/>
      <c r="PBD214" s="15"/>
      <c r="PBE214" s="15"/>
      <c r="PBF214" s="15"/>
      <c r="PBG214" s="15"/>
      <c r="PBH214" s="15"/>
      <c r="PBI214" s="15"/>
      <c r="PBJ214" s="15"/>
      <c r="PBK214" s="15"/>
      <c r="PBL214" s="15"/>
      <c r="PBM214" s="15"/>
      <c r="PBN214" s="15"/>
      <c r="PBO214" s="15"/>
      <c r="PBP214" s="15"/>
      <c r="PBQ214" s="15"/>
      <c r="PBR214" s="15"/>
      <c r="PBS214" s="15"/>
      <c r="PBT214" s="15"/>
      <c r="PBU214" s="15"/>
      <c r="PBV214" s="15"/>
      <c r="PBW214" s="15"/>
      <c r="PBX214" s="15"/>
      <c r="PBY214" s="15"/>
      <c r="PBZ214" s="15"/>
      <c r="PCA214" s="15"/>
      <c r="PCB214" s="15"/>
      <c r="PCC214" s="15"/>
      <c r="PCD214" s="15"/>
      <c r="PCE214" s="15"/>
      <c r="PCF214" s="15"/>
      <c r="PCG214" s="15"/>
      <c r="PCH214" s="15"/>
      <c r="PCI214" s="15"/>
      <c r="PCJ214" s="15"/>
      <c r="PCK214" s="15"/>
      <c r="PCL214" s="15"/>
      <c r="PCM214" s="15"/>
      <c r="PCN214" s="15"/>
      <c r="PCO214" s="15"/>
      <c r="PCP214" s="15"/>
      <c r="PCQ214" s="15"/>
      <c r="PCR214" s="15"/>
      <c r="PCS214" s="15"/>
      <c r="PCT214" s="15"/>
      <c r="PCU214" s="15"/>
      <c r="PCV214" s="15"/>
      <c r="PCW214" s="15"/>
      <c r="PCX214" s="15"/>
      <c r="PCY214" s="15"/>
      <c r="PCZ214" s="15"/>
      <c r="PDA214" s="15"/>
      <c r="PDB214" s="15"/>
      <c r="PDC214" s="15"/>
      <c r="PDD214" s="15"/>
      <c r="PDE214" s="15"/>
      <c r="PDF214" s="15"/>
      <c r="PDG214" s="15"/>
      <c r="PDH214" s="15"/>
      <c r="PDI214" s="15"/>
      <c r="PDJ214" s="15"/>
      <c r="PDK214" s="15"/>
      <c r="PDL214" s="15"/>
      <c r="PDM214" s="15"/>
      <c r="PDN214" s="15"/>
      <c r="PDO214" s="15"/>
      <c r="PDP214" s="15"/>
      <c r="PDQ214" s="15"/>
      <c r="PDR214" s="15"/>
      <c r="PDS214" s="15"/>
      <c r="PDT214" s="15"/>
      <c r="PDU214" s="15"/>
      <c r="PDV214" s="15"/>
      <c r="PDW214" s="15"/>
      <c r="PDX214" s="15"/>
      <c r="PDY214" s="15"/>
      <c r="PDZ214" s="15"/>
      <c r="PEA214" s="15"/>
      <c r="PEB214" s="15"/>
      <c r="PEC214" s="15"/>
      <c r="PED214" s="15"/>
      <c r="PEE214" s="15"/>
      <c r="PEF214" s="15"/>
      <c r="PEG214" s="15"/>
      <c r="PEH214" s="15"/>
      <c r="PEI214" s="15"/>
      <c r="PEJ214" s="15"/>
      <c r="PEK214" s="15"/>
      <c r="PEL214" s="15"/>
      <c r="PEM214" s="15"/>
      <c r="PEN214" s="15"/>
      <c r="PEO214" s="15"/>
      <c r="PEP214" s="15"/>
      <c r="PEQ214" s="15"/>
      <c r="PER214" s="15"/>
      <c r="PES214" s="15"/>
      <c r="PET214" s="15"/>
      <c r="PEU214" s="15"/>
      <c r="PEV214" s="15"/>
      <c r="PEW214" s="15"/>
      <c r="PEX214" s="15"/>
      <c r="PEY214" s="15"/>
      <c r="PEZ214" s="15"/>
      <c r="PFA214" s="15"/>
      <c r="PFB214" s="15"/>
      <c r="PFC214" s="15"/>
      <c r="PFD214" s="15"/>
      <c r="PFE214" s="15"/>
      <c r="PFF214" s="15"/>
      <c r="PFG214" s="15"/>
      <c r="PFH214" s="15"/>
      <c r="PFI214" s="15"/>
      <c r="PFJ214" s="15"/>
      <c r="PFK214" s="15"/>
      <c r="PFL214" s="15"/>
      <c r="PFM214" s="15"/>
      <c r="PFN214" s="15"/>
      <c r="PFO214" s="15"/>
      <c r="PFP214" s="15"/>
      <c r="PFQ214" s="15"/>
      <c r="PFR214" s="15"/>
      <c r="PFS214" s="15"/>
      <c r="PFT214" s="15"/>
      <c r="PFU214" s="15"/>
      <c r="PFV214" s="15"/>
      <c r="PFW214" s="15"/>
      <c r="PFX214" s="15"/>
      <c r="PFY214" s="15"/>
      <c r="PFZ214" s="15"/>
      <c r="PGA214" s="15"/>
      <c r="PGB214" s="15"/>
      <c r="PGC214" s="15"/>
      <c r="PGD214" s="15"/>
      <c r="PGE214" s="15"/>
      <c r="PGF214" s="15"/>
      <c r="PGG214" s="15"/>
      <c r="PGH214" s="15"/>
      <c r="PGI214" s="15"/>
      <c r="PGJ214" s="15"/>
      <c r="PGK214" s="15"/>
      <c r="PGL214" s="15"/>
      <c r="PGM214" s="15"/>
      <c r="PGN214" s="15"/>
      <c r="PGO214" s="15"/>
      <c r="PGP214" s="15"/>
      <c r="PGQ214" s="15"/>
      <c r="PGR214" s="15"/>
      <c r="PGS214" s="15"/>
      <c r="PGT214" s="15"/>
      <c r="PGU214" s="15"/>
      <c r="PGV214" s="15"/>
      <c r="PGW214" s="15"/>
      <c r="PGX214" s="15"/>
      <c r="PGY214" s="15"/>
      <c r="PGZ214" s="15"/>
      <c r="PHA214" s="15"/>
      <c r="PHB214" s="15"/>
      <c r="PHC214" s="15"/>
      <c r="PHD214" s="15"/>
      <c r="PHE214" s="15"/>
      <c r="PHF214" s="15"/>
      <c r="PHG214" s="15"/>
      <c r="PHH214" s="15"/>
      <c r="PHI214" s="15"/>
      <c r="PHJ214" s="15"/>
      <c r="PHK214" s="15"/>
      <c r="PHL214" s="15"/>
      <c r="PHM214" s="15"/>
      <c r="PHN214" s="15"/>
      <c r="PHO214" s="15"/>
      <c r="PHP214" s="15"/>
      <c r="PHQ214" s="15"/>
      <c r="PHR214" s="15"/>
      <c r="PHS214" s="15"/>
      <c r="PHT214" s="15"/>
      <c r="PHU214" s="15"/>
      <c r="PHV214" s="15"/>
      <c r="PHW214" s="15"/>
      <c r="PHX214" s="15"/>
      <c r="PHY214" s="15"/>
      <c r="PHZ214" s="15"/>
      <c r="PIA214" s="15"/>
      <c r="PIB214" s="15"/>
      <c r="PIC214" s="15"/>
      <c r="PID214" s="15"/>
      <c r="PIE214" s="15"/>
      <c r="PIF214" s="15"/>
      <c r="PIG214" s="15"/>
      <c r="PIH214" s="15"/>
      <c r="PII214" s="15"/>
      <c r="PIJ214" s="15"/>
      <c r="PIK214" s="15"/>
      <c r="PIL214" s="15"/>
      <c r="PIM214" s="15"/>
      <c r="PIN214" s="15"/>
      <c r="PIO214" s="15"/>
      <c r="PIP214" s="15"/>
      <c r="PIQ214" s="15"/>
      <c r="PIR214" s="15"/>
      <c r="PIS214" s="15"/>
      <c r="PIT214" s="15"/>
      <c r="PIU214" s="15"/>
      <c r="PIV214" s="15"/>
      <c r="PIW214" s="15"/>
      <c r="PIX214" s="15"/>
      <c r="PIY214" s="15"/>
      <c r="PIZ214" s="15"/>
      <c r="PJA214" s="15"/>
      <c r="PJB214" s="15"/>
      <c r="PJC214" s="15"/>
      <c r="PJD214" s="15"/>
      <c r="PJE214" s="15"/>
      <c r="PJF214" s="15"/>
      <c r="PJG214" s="15"/>
      <c r="PJH214" s="15"/>
      <c r="PJI214" s="15"/>
      <c r="PJJ214" s="15"/>
      <c r="PJK214" s="15"/>
      <c r="PJL214" s="15"/>
      <c r="PJM214" s="15"/>
      <c r="PJN214" s="15"/>
      <c r="PJO214" s="15"/>
      <c r="PJP214" s="15"/>
      <c r="PJQ214" s="15"/>
      <c r="PJR214" s="15"/>
      <c r="PJS214" s="15"/>
      <c r="PJT214" s="15"/>
      <c r="PJU214" s="15"/>
      <c r="PJV214" s="15"/>
      <c r="PJW214" s="15"/>
      <c r="PJX214" s="15"/>
      <c r="PJY214" s="15"/>
      <c r="PJZ214" s="15"/>
      <c r="PKA214" s="15"/>
      <c r="PKB214" s="15"/>
      <c r="PKC214" s="15"/>
      <c r="PKD214" s="15"/>
      <c r="PKE214" s="15"/>
      <c r="PKF214" s="15"/>
      <c r="PKG214" s="15"/>
      <c r="PKH214" s="15"/>
      <c r="PKI214" s="15"/>
      <c r="PKJ214" s="15"/>
      <c r="PKK214" s="15"/>
      <c r="PKL214" s="15"/>
      <c r="PKM214" s="15"/>
      <c r="PKN214" s="15"/>
      <c r="PKO214" s="15"/>
      <c r="PKP214" s="15"/>
      <c r="PKQ214" s="15"/>
      <c r="PKR214" s="15"/>
      <c r="PKS214" s="15"/>
      <c r="PKT214" s="15"/>
      <c r="PKU214" s="15"/>
      <c r="PKV214" s="15"/>
      <c r="PKW214" s="15"/>
      <c r="PKX214" s="15"/>
      <c r="PKY214" s="15"/>
      <c r="PKZ214" s="15"/>
      <c r="PLA214" s="15"/>
      <c r="PLB214" s="15"/>
      <c r="PLC214" s="15"/>
      <c r="PLD214" s="15"/>
      <c r="PLE214" s="15"/>
      <c r="PLF214" s="15"/>
      <c r="PLG214" s="15"/>
      <c r="PLH214" s="15"/>
      <c r="PLI214" s="15"/>
      <c r="PLJ214" s="15"/>
      <c r="PLK214" s="15"/>
      <c r="PLL214" s="15"/>
      <c r="PLM214" s="15"/>
      <c r="PLN214" s="15"/>
      <c r="PLO214" s="15"/>
      <c r="PLP214" s="15"/>
      <c r="PLQ214" s="15"/>
      <c r="PLR214" s="15"/>
      <c r="PLS214" s="15"/>
      <c r="PLT214" s="15"/>
      <c r="PLU214" s="15"/>
      <c r="PLV214" s="15"/>
      <c r="PLW214" s="15"/>
      <c r="PLX214" s="15"/>
      <c r="PLY214" s="15"/>
      <c r="PLZ214" s="15"/>
      <c r="PMA214" s="15"/>
      <c r="PMB214" s="15"/>
      <c r="PMC214" s="15"/>
      <c r="PMD214" s="15"/>
      <c r="PME214" s="15"/>
      <c r="PMF214" s="15"/>
      <c r="PMG214" s="15"/>
      <c r="PMH214" s="15"/>
      <c r="PMI214" s="15"/>
      <c r="PMJ214" s="15"/>
      <c r="PMK214" s="15"/>
      <c r="PML214" s="15"/>
      <c r="PMM214" s="15"/>
      <c r="PMN214" s="15"/>
      <c r="PMO214" s="15"/>
      <c r="PMP214" s="15"/>
      <c r="PMQ214" s="15"/>
      <c r="PMR214" s="15"/>
      <c r="PMS214" s="15"/>
      <c r="PMT214" s="15"/>
      <c r="PMU214" s="15"/>
      <c r="PMV214" s="15"/>
      <c r="PMW214" s="15"/>
      <c r="PMX214" s="15"/>
      <c r="PMY214" s="15"/>
      <c r="PMZ214" s="15"/>
      <c r="PNA214" s="15"/>
      <c r="PNB214" s="15"/>
      <c r="PNC214" s="15"/>
      <c r="PND214" s="15"/>
      <c r="PNE214" s="15"/>
      <c r="PNF214" s="15"/>
      <c r="PNG214" s="15"/>
      <c r="PNH214" s="15"/>
      <c r="PNI214" s="15"/>
      <c r="PNJ214" s="15"/>
      <c r="PNK214" s="15"/>
      <c r="PNL214" s="15"/>
      <c r="PNM214" s="15"/>
      <c r="PNN214" s="15"/>
      <c r="PNO214" s="15"/>
      <c r="PNP214" s="15"/>
      <c r="PNQ214" s="15"/>
      <c r="PNR214" s="15"/>
      <c r="PNS214" s="15"/>
      <c r="PNT214" s="15"/>
      <c r="PNU214" s="15"/>
      <c r="PNV214" s="15"/>
      <c r="PNW214" s="15"/>
      <c r="PNX214" s="15"/>
      <c r="PNY214" s="15"/>
      <c r="PNZ214" s="15"/>
      <c r="POA214" s="15"/>
      <c r="POB214" s="15"/>
      <c r="POC214" s="15"/>
      <c r="POD214" s="15"/>
      <c r="POE214" s="15"/>
      <c r="POF214" s="15"/>
      <c r="POG214" s="15"/>
      <c r="POH214" s="15"/>
      <c r="POI214" s="15"/>
      <c r="POJ214" s="15"/>
      <c r="POK214" s="15"/>
      <c r="POL214" s="15"/>
      <c r="POM214" s="15"/>
      <c r="PON214" s="15"/>
      <c r="POO214" s="15"/>
      <c r="POP214" s="15"/>
      <c r="POQ214" s="15"/>
      <c r="POR214" s="15"/>
      <c r="POS214" s="15"/>
      <c r="POT214" s="15"/>
      <c r="POU214" s="15"/>
      <c r="POV214" s="15"/>
      <c r="POW214" s="15"/>
      <c r="POX214" s="15"/>
      <c r="POY214" s="15"/>
      <c r="POZ214" s="15"/>
      <c r="PPA214" s="15"/>
      <c r="PPB214" s="15"/>
      <c r="PPC214" s="15"/>
      <c r="PPD214" s="15"/>
      <c r="PPE214" s="15"/>
      <c r="PPF214" s="15"/>
      <c r="PPG214" s="15"/>
      <c r="PPH214" s="15"/>
      <c r="PPI214" s="15"/>
      <c r="PPJ214" s="15"/>
      <c r="PPK214" s="15"/>
      <c r="PPL214" s="15"/>
      <c r="PPM214" s="15"/>
      <c r="PPN214" s="15"/>
      <c r="PPO214" s="15"/>
      <c r="PPP214" s="15"/>
      <c r="PPQ214" s="15"/>
      <c r="PPR214" s="15"/>
      <c r="PPS214" s="15"/>
      <c r="PPT214" s="15"/>
      <c r="PPU214" s="15"/>
      <c r="PPV214" s="15"/>
      <c r="PPW214" s="15"/>
      <c r="PPX214" s="15"/>
      <c r="PPY214" s="15"/>
      <c r="PPZ214" s="15"/>
      <c r="PQA214" s="15"/>
      <c r="PQB214" s="15"/>
      <c r="PQC214" s="15"/>
      <c r="PQD214" s="15"/>
      <c r="PQE214" s="15"/>
      <c r="PQF214" s="15"/>
      <c r="PQG214" s="15"/>
      <c r="PQH214" s="15"/>
      <c r="PQI214" s="15"/>
      <c r="PQJ214" s="15"/>
      <c r="PQK214" s="15"/>
      <c r="PQL214" s="15"/>
      <c r="PQM214" s="15"/>
      <c r="PQN214" s="15"/>
      <c r="PQO214" s="15"/>
      <c r="PQP214" s="15"/>
      <c r="PQQ214" s="15"/>
      <c r="PQR214" s="15"/>
      <c r="PQS214" s="15"/>
      <c r="PQT214" s="15"/>
      <c r="PQU214" s="15"/>
      <c r="PQV214" s="15"/>
      <c r="PQW214" s="15"/>
      <c r="PQX214" s="15"/>
      <c r="PQY214" s="15"/>
      <c r="PQZ214" s="15"/>
      <c r="PRA214" s="15"/>
      <c r="PRB214" s="15"/>
      <c r="PRC214" s="15"/>
      <c r="PRD214" s="15"/>
      <c r="PRE214" s="15"/>
      <c r="PRF214" s="15"/>
      <c r="PRG214" s="15"/>
      <c r="PRH214" s="15"/>
      <c r="PRI214" s="15"/>
      <c r="PRJ214" s="15"/>
      <c r="PRK214" s="15"/>
      <c r="PRL214" s="15"/>
      <c r="PRM214" s="15"/>
      <c r="PRN214" s="15"/>
      <c r="PRO214" s="15"/>
      <c r="PRP214" s="15"/>
      <c r="PRQ214" s="15"/>
      <c r="PRR214" s="15"/>
      <c r="PRS214" s="15"/>
      <c r="PRT214" s="15"/>
      <c r="PRU214" s="15"/>
      <c r="PRV214" s="15"/>
      <c r="PRW214" s="15"/>
      <c r="PRX214" s="15"/>
      <c r="PRY214" s="15"/>
      <c r="PRZ214" s="15"/>
      <c r="PSA214" s="15"/>
      <c r="PSB214" s="15"/>
      <c r="PSC214" s="15"/>
      <c r="PSD214" s="15"/>
      <c r="PSE214" s="15"/>
      <c r="PSF214" s="15"/>
      <c r="PSG214" s="15"/>
      <c r="PSH214" s="15"/>
      <c r="PSI214" s="15"/>
      <c r="PSJ214" s="15"/>
      <c r="PSK214" s="15"/>
      <c r="PSL214" s="15"/>
      <c r="PSM214" s="15"/>
      <c r="PSN214" s="15"/>
      <c r="PSO214" s="15"/>
      <c r="PSP214" s="15"/>
      <c r="PSQ214" s="15"/>
      <c r="PSR214" s="15"/>
      <c r="PSS214" s="15"/>
      <c r="PST214" s="15"/>
      <c r="PSU214" s="15"/>
      <c r="PSV214" s="15"/>
      <c r="PSW214" s="15"/>
      <c r="PSX214" s="15"/>
      <c r="PSY214" s="15"/>
      <c r="PSZ214" s="15"/>
      <c r="PTA214" s="15"/>
      <c r="PTB214" s="15"/>
      <c r="PTC214" s="15"/>
      <c r="PTD214" s="15"/>
      <c r="PTE214" s="15"/>
      <c r="PTF214" s="15"/>
      <c r="PTG214" s="15"/>
      <c r="PTH214" s="15"/>
      <c r="PTI214" s="15"/>
      <c r="PTJ214" s="15"/>
      <c r="PTK214" s="15"/>
      <c r="PTL214" s="15"/>
      <c r="PTM214" s="15"/>
      <c r="PTN214" s="15"/>
      <c r="PTO214" s="15"/>
      <c r="PTP214" s="15"/>
      <c r="PTQ214" s="15"/>
      <c r="PTR214" s="15"/>
      <c r="PTS214" s="15"/>
      <c r="PTT214" s="15"/>
      <c r="PTU214" s="15"/>
      <c r="PTV214" s="15"/>
      <c r="PTW214" s="15"/>
      <c r="PTX214" s="15"/>
      <c r="PTY214" s="15"/>
      <c r="PTZ214" s="15"/>
      <c r="PUA214" s="15"/>
      <c r="PUB214" s="15"/>
      <c r="PUC214" s="15"/>
      <c r="PUD214" s="15"/>
      <c r="PUE214" s="15"/>
      <c r="PUF214" s="15"/>
      <c r="PUG214" s="15"/>
      <c r="PUH214" s="15"/>
      <c r="PUI214" s="15"/>
      <c r="PUJ214" s="15"/>
      <c r="PUK214" s="15"/>
      <c r="PUL214" s="15"/>
      <c r="PUM214" s="15"/>
      <c r="PUN214" s="15"/>
      <c r="PUO214" s="15"/>
      <c r="PUP214" s="15"/>
      <c r="PUQ214" s="15"/>
      <c r="PUR214" s="15"/>
      <c r="PUS214" s="15"/>
      <c r="PUT214" s="15"/>
      <c r="PUU214" s="15"/>
      <c r="PUV214" s="15"/>
      <c r="PUW214" s="15"/>
      <c r="PUX214" s="15"/>
      <c r="PUY214" s="15"/>
      <c r="PUZ214" s="15"/>
      <c r="PVA214" s="15"/>
      <c r="PVB214" s="15"/>
      <c r="PVC214" s="15"/>
      <c r="PVD214" s="15"/>
      <c r="PVE214" s="15"/>
      <c r="PVF214" s="15"/>
      <c r="PVG214" s="15"/>
      <c r="PVH214" s="15"/>
      <c r="PVI214" s="15"/>
      <c r="PVJ214" s="15"/>
      <c r="PVK214" s="15"/>
      <c r="PVL214" s="15"/>
      <c r="PVM214" s="15"/>
      <c r="PVN214" s="15"/>
      <c r="PVO214" s="15"/>
      <c r="PVP214" s="15"/>
      <c r="PVQ214" s="15"/>
      <c r="PVR214" s="15"/>
      <c r="PVS214" s="15"/>
      <c r="PVT214" s="15"/>
      <c r="PVU214" s="15"/>
      <c r="PVV214" s="15"/>
      <c r="PVW214" s="15"/>
      <c r="PVX214" s="15"/>
      <c r="PVY214" s="15"/>
      <c r="PVZ214" s="15"/>
      <c r="PWA214" s="15"/>
      <c r="PWB214" s="15"/>
      <c r="PWC214" s="15"/>
      <c r="PWD214" s="15"/>
      <c r="PWE214" s="15"/>
      <c r="PWF214" s="15"/>
      <c r="PWG214" s="15"/>
      <c r="PWH214" s="15"/>
      <c r="PWI214" s="15"/>
      <c r="PWJ214" s="15"/>
      <c r="PWK214" s="15"/>
      <c r="PWL214" s="15"/>
      <c r="PWM214" s="15"/>
      <c r="PWN214" s="15"/>
      <c r="PWO214" s="15"/>
      <c r="PWP214" s="15"/>
      <c r="PWQ214" s="15"/>
      <c r="PWR214" s="15"/>
      <c r="PWS214" s="15"/>
      <c r="PWT214" s="15"/>
      <c r="PWU214" s="15"/>
      <c r="PWV214" s="15"/>
      <c r="PWW214" s="15"/>
      <c r="PWX214" s="15"/>
      <c r="PWY214" s="15"/>
      <c r="PWZ214" s="15"/>
      <c r="PXA214" s="15"/>
      <c r="PXB214" s="15"/>
      <c r="PXC214" s="15"/>
      <c r="PXD214" s="15"/>
      <c r="PXE214" s="15"/>
      <c r="PXF214" s="15"/>
      <c r="PXG214" s="15"/>
      <c r="PXH214" s="15"/>
      <c r="PXI214" s="15"/>
      <c r="PXJ214" s="15"/>
      <c r="PXK214" s="15"/>
      <c r="PXL214" s="15"/>
      <c r="PXM214" s="15"/>
      <c r="PXN214" s="15"/>
      <c r="PXO214" s="15"/>
      <c r="PXP214" s="15"/>
      <c r="PXQ214" s="15"/>
      <c r="PXR214" s="15"/>
      <c r="PXS214" s="15"/>
      <c r="PXT214" s="15"/>
      <c r="PXU214" s="15"/>
      <c r="PXV214" s="15"/>
      <c r="PXW214" s="15"/>
      <c r="PXX214" s="15"/>
      <c r="PXY214" s="15"/>
      <c r="PXZ214" s="15"/>
      <c r="PYA214" s="15"/>
      <c r="PYB214" s="15"/>
      <c r="PYC214" s="15"/>
      <c r="PYD214" s="15"/>
      <c r="PYE214" s="15"/>
      <c r="PYF214" s="15"/>
      <c r="PYG214" s="15"/>
      <c r="PYH214" s="15"/>
      <c r="PYI214" s="15"/>
      <c r="PYJ214" s="15"/>
      <c r="PYK214" s="15"/>
      <c r="PYL214" s="15"/>
      <c r="PYM214" s="15"/>
      <c r="PYN214" s="15"/>
      <c r="PYO214" s="15"/>
      <c r="PYP214" s="15"/>
      <c r="PYQ214" s="15"/>
      <c r="PYR214" s="15"/>
      <c r="PYS214" s="15"/>
      <c r="PYT214" s="15"/>
      <c r="PYU214" s="15"/>
      <c r="PYV214" s="15"/>
      <c r="PYW214" s="15"/>
      <c r="PYX214" s="15"/>
      <c r="PYY214" s="15"/>
      <c r="PYZ214" s="15"/>
      <c r="PZA214" s="15"/>
      <c r="PZB214" s="15"/>
      <c r="PZC214" s="15"/>
      <c r="PZD214" s="15"/>
      <c r="PZE214" s="15"/>
      <c r="PZF214" s="15"/>
      <c r="PZG214" s="15"/>
      <c r="PZH214" s="15"/>
      <c r="PZI214" s="15"/>
      <c r="PZJ214" s="15"/>
      <c r="PZK214" s="15"/>
      <c r="PZL214" s="15"/>
      <c r="PZM214" s="15"/>
      <c r="PZN214" s="15"/>
      <c r="PZO214" s="15"/>
      <c r="PZP214" s="15"/>
      <c r="PZQ214" s="15"/>
      <c r="PZR214" s="15"/>
      <c r="PZS214" s="15"/>
      <c r="PZT214" s="15"/>
      <c r="PZU214" s="15"/>
      <c r="PZV214" s="15"/>
      <c r="PZW214" s="15"/>
      <c r="PZX214" s="15"/>
      <c r="PZY214" s="15"/>
      <c r="PZZ214" s="15"/>
      <c r="QAA214" s="15"/>
      <c r="QAB214" s="15"/>
      <c r="QAC214" s="15"/>
      <c r="QAD214" s="15"/>
      <c r="QAE214" s="15"/>
      <c r="QAF214" s="15"/>
      <c r="QAG214" s="15"/>
      <c r="QAH214" s="15"/>
      <c r="QAI214" s="15"/>
      <c r="QAJ214" s="15"/>
      <c r="QAK214" s="15"/>
      <c r="QAL214" s="15"/>
      <c r="QAM214" s="15"/>
      <c r="QAN214" s="15"/>
      <c r="QAO214" s="15"/>
      <c r="QAP214" s="15"/>
      <c r="QAQ214" s="15"/>
      <c r="QAR214" s="15"/>
      <c r="QAS214" s="15"/>
      <c r="QAT214" s="15"/>
      <c r="QAU214" s="15"/>
      <c r="QAV214" s="15"/>
      <c r="QAW214" s="15"/>
      <c r="QAX214" s="15"/>
      <c r="QAY214" s="15"/>
      <c r="QAZ214" s="15"/>
      <c r="QBA214" s="15"/>
      <c r="QBB214" s="15"/>
      <c r="QBC214" s="15"/>
      <c r="QBD214" s="15"/>
      <c r="QBE214" s="15"/>
      <c r="QBF214" s="15"/>
      <c r="QBG214" s="15"/>
      <c r="QBH214" s="15"/>
      <c r="QBI214" s="15"/>
      <c r="QBJ214" s="15"/>
      <c r="QBK214" s="15"/>
      <c r="QBL214" s="15"/>
      <c r="QBM214" s="15"/>
      <c r="QBN214" s="15"/>
      <c r="QBO214" s="15"/>
      <c r="QBP214" s="15"/>
      <c r="QBQ214" s="15"/>
      <c r="QBR214" s="15"/>
      <c r="QBS214" s="15"/>
      <c r="QBT214" s="15"/>
      <c r="QBU214" s="15"/>
      <c r="QBV214" s="15"/>
      <c r="QBW214" s="15"/>
      <c r="QBX214" s="15"/>
      <c r="QBY214" s="15"/>
      <c r="QBZ214" s="15"/>
      <c r="QCA214" s="15"/>
      <c r="QCB214" s="15"/>
      <c r="QCC214" s="15"/>
      <c r="QCD214" s="15"/>
      <c r="QCE214" s="15"/>
      <c r="QCF214" s="15"/>
      <c r="QCG214" s="15"/>
      <c r="QCH214" s="15"/>
      <c r="QCI214" s="15"/>
      <c r="QCJ214" s="15"/>
      <c r="QCK214" s="15"/>
      <c r="QCL214" s="15"/>
      <c r="QCM214" s="15"/>
      <c r="QCN214" s="15"/>
      <c r="QCO214" s="15"/>
      <c r="QCP214" s="15"/>
      <c r="QCQ214" s="15"/>
      <c r="QCR214" s="15"/>
      <c r="QCS214" s="15"/>
      <c r="QCT214" s="15"/>
      <c r="QCU214" s="15"/>
      <c r="QCV214" s="15"/>
      <c r="QCW214" s="15"/>
      <c r="QCX214" s="15"/>
      <c r="QCY214" s="15"/>
      <c r="QCZ214" s="15"/>
      <c r="QDA214" s="15"/>
      <c r="QDB214" s="15"/>
      <c r="QDC214" s="15"/>
      <c r="QDD214" s="15"/>
      <c r="QDE214" s="15"/>
      <c r="QDF214" s="15"/>
      <c r="QDG214" s="15"/>
      <c r="QDH214" s="15"/>
      <c r="QDI214" s="15"/>
      <c r="QDJ214" s="15"/>
      <c r="QDK214" s="15"/>
      <c r="QDL214" s="15"/>
      <c r="QDM214" s="15"/>
      <c r="QDN214" s="15"/>
      <c r="QDO214" s="15"/>
      <c r="QDP214" s="15"/>
      <c r="QDQ214" s="15"/>
      <c r="QDR214" s="15"/>
      <c r="QDS214" s="15"/>
      <c r="QDT214" s="15"/>
      <c r="QDU214" s="15"/>
      <c r="QDV214" s="15"/>
      <c r="QDW214" s="15"/>
      <c r="QDX214" s="15"/>
      <c r="QDY214" s="15"/>
      <c r="QDZ214" s="15"/>
      <c r="QEA214" s="15"/>
      <c r="QEB214" s="15"/>
      <c r="QEC214" s="15"/>
      <c r="QED214" s="15"/>
      <c r="QEE214" s="15"/>
      <c r="QEF214" s="15"/>
      <c r="QEG214" s="15"/>
      <c r="QEH214" s="15"/>
      <c r="QEI214" s="15"/>
      <c r="QEJ214" s="15"/>
      <c r="QEK214" s="15"/>
      <c r="QEL214" s="15"/>
      <c r="QEM214" s="15"/>
      <c r="QEN214" s="15"/>
      <c r="QEO214" s="15"/>
      <c r="QEP214" s="15"/>
      <c r="QEQ214" s="15"/>
      <c r="QER214" s="15"/>
      <c r="QES214" s="15"/>
      <c r="QET214" s="15"/>
      <c r="QEU214" s="15"/>
      <c r="QEV214" s="15"/>
      <c r="QEW214" s="15"/>
      <c r="QEX214" s="15"/>
      <c r="QEY214" s="15"/>
      <c r="QEZ214" s="15"/>
      <c r="QFA214" s="15"/>
      <c r="QFB214" s="15"/>
      <c r="QFC214" s="15"/>
      <c r="QFD214" s="15"/>
      <c r="QFE214" s="15"/>
      <c r="QFF214" s="15"/>
      <c r="QFG214" s="15"/>
      <c r="QFH214" s="15"/>
      <c r="QFI214" s="15"/>
      <c r="QFJ214" s="15"/>
      <c r="QFK214" s="15"/>
      <c r="QFL214" s="15"/>
      <c r="QFM214" s="15"/>
      <c r="QFN214" s="15"/>
      <c r="QFO214" s="15"/>
      <c r="QFP214" s="15"/>
      <c r="QFQ214" s="15"/>
      <c r="QFR214" s="15"/>
      <c r="QFS214" s="15"/>
      <c r="QFT214" s="15"/>
      <c r="QFU214" s="15"/>
      <c r="QFV214" s="15"/>
      <c r="QFW214" s="15"/>
      <c r="QFX214" s="15"/>
      <c r="QFY214" s="15"/>
      <c r="QFZ214" s="15"/>
      <c r="QGA214" s="15"/>
      <c r="QGB214" s="15"/>
      <c r="QGC214" s="15"/>
      <c r="QGD214" s="15"/>
      <c r="QGE214" s="15"/>
      <c r="QGF214" s="15"/>
      <c r="QGG214" s="15"/>
      <c r="QGH214" s="15"/>
      <c r="QGI214" s="15"/>
      <c r="QGJ214" s="15"/>
      <c r="QGK214" s="15"/>
      <c r="QGL214" s="15"/>
      <c r="QGM214" s="15"/>
      <c r="QGN214" s="15"/>
      <c r="QGO214" s="15"/>
      <c r="QGP214" s="15"/>
      <c r="QGQ214" s="15"/>
      <c r="QGR214" s="15"/>
      <c r="QGS214" s="15"/>
      <c r="QGT214" s="15"/>
      <c r="QGU214" s="15"/>
      <c r="QGV214" s="15"/>
      <c r="QGW214" s="15"/>
      <c r="QGX214" s="15"/>
      <c r="QGY214" s="15"/>
      <c r="QGZ214" s="15"/>
      <c r="QHA214" s="15"/>
      <c r="QHB214" s="15"/>
      <c r="QHC214" s="15"/>
      <c r="QHD214" s="15"/>
      <c r="QHE214" s="15"/>
      <c r="QHF214" s="15"/>
      <c r="QHG214" s="15"/>
      <c r="QHH214" s="15"/>
      <c r="QHI214" s="15"/>
      <c r="QHJ214" s="15"/>
      <c r="QHK214" s="15"/>
      <c r="QHL214" s="15"/>
      <c r="QHM214" s="15"/>
      <c r="QHN214" s="15"/>
      <c r="QHO214" s="15"/>
      <c r="QHP214" s="15"/>
      <c r="QHQ214" s="15"/>
      <c r="QHR214" s="15"/>
      <c r="QHS214" s="15"/>
      <c r="QHT214" s="15"/>
      <c r="QHU214" s="15"/>
      <c r="QHV214" s="15"/>
      <c r="QHW214" s="15"/>
      <c r="QHX214" s="15"/>
      <c r="QHY214" s="15"/>
      <c r="QHZ214" s="15"/>
      <c r="QIA214" s="15"/>
      <c r="QIB214" s="15"/>
      <c r="QIC214" s="15"/>
      <c r="QID214" s="15"/>
      <c r="QIE214" s="15"/>
      <c r="QIF214" s="15"/>
      <c r="QIG214" s="15"/>
      <c r="QIH214" s="15"/>
      <c r="QII214" s="15"/>
      <c r="QIJ214" s="15"/>
      <c r="QIK214" s="15"/>
      <c r="QIL214" s="15"/>
      <c r="QIM214" s="15"/>
      <c r="QIN214" s="15"/>
      <c r="QIO214" s="15"/>
      <c r="QIP214" s="15"/>
      <c r="QIQ214" s="15"/>
      <c r="QIR214" s="15"/>
      <c r="QIS214" s="15"/>
      <c r="QIT214" s="15"/>
      <c r="QIU214" s="15"/>
      <c r="QIV214" s="15"/>
      <c r="QIW214" s="15"/>
      <c r="QIX214" s="15"/>
      <c r="QIY214" s="15"/>
      <c r="QIZ214" s="15"/>
      <c r="QJA214" s="15"/>
      <c r="QJB214" s="15"/>
      <c r="QJC214" s="15"/>
      <c r="QJD214" s="15"/>
      <c r="QJE214" s="15"/>
      <c r="QJF214" s="15"/>
      <c r="QJG214" s="15"/>
      <c r="QJH214" s="15"/>
      <c r="QJI214" s="15"/>
      <c r="QJJ214" s="15"/>
      <c r="QJK214" s="15"/>
      <c r="QJL214" s="15"/>
      <c r="QJM214" s="15"/>
      <c r="QJN214" s="15"/>
      <c r="QJO214" s="15"/>
      <c r="QJP214" s="15"/>
      <c r="QJQ214" s="15"/>
      <c r="QJR214" s="15"/>
      <c r="QJS214" s="15"/>
      <c r="QJT214" s="15"/>
      <c r="QJU214" s="15"/>
      <c r="QJV214" s="15"/>
      <c r="QJW214" s="15"/>
      <c r="QJX214" s="15"/>
      <c r="QJY214" s="15"/>
      <c r="QJZ214" s="15"/>
      <c r="QKA214" s="15"/>
      <c r="QKB214" s="15"/>
      <c r="QKC214" s="15"/>
      <c r="QKD214" s="15"/>
      <c r="QKE214" s="15"/>
      <c r="QKF214" s="15"/>
      <c r="QKG214" s="15"/>
      <c r="QKH214" s="15"/>
      <c r="QKI214" s="15"/>
      <c r="QKJ214" s="15"/>
      <c r="QKK214" s="15"/>
      <c r="QKL214" s="15"/>
      <c r="QKM214" s="15"/>
      <c r="QKN214" s="15"/>
      <c r="QKO214" s="15"/>
      <c r="QKP214" s="15"/>
      <c r="QKQ214" s="15"/>
      <c r="QKR214" s="15"/>
      <c r="QKS214" s="15"/>
      <c r="QKT214" s="15"/>
      <c r="QKU214" s="15"/>
      <c r="QKV214" s="15"/>
      <c r="QKW214" s="15"/>
      <c r="QKX214" s="15"/>
      <c r="QKY214" s="15"/>
      <c r="QKZ214" s="15"/>
      <c r="QLA214" s="15"/>
      <c r="QLB214" s="15"/>
      <c r="QLC214" s="15"/>
      <c r="QLD214" s="15"/>
      <c r="QLE214" s="15"/>
      <c r="QLF214" s="15"/>
      <c r="QLG214" s="15"/>
      <c r="QLH214" s="15"/>
      <c r="QLI214" s="15"/>
      <c r="QLJ214" s="15"/>
      <c r="QLK214" s="15"/>
      <c r="QLL214" s="15"/>
      <c r="QLM214" s="15"/>
      <c r="QLN214" s="15"/>
      <c r="QLO214" s="15"/>
      <c r="QLP214" s="15"/>
      <c r="QLQ214" s="15"/>
      <c r="QLR214" s="15"/>
      <c r="QLS214" s="15"/>
      <c r="QLT214" s="15"/>
      <c r="QLU214" s="15"/>
      <c r="QLV214" s="15"/>
      <c r="QLW214" s="15"/>
      <c r="QLX214" s="15"/>
      <c r="QLY214" s="15"/>
      <c r="QLZ214" s="15"/>
      <c r="QMA214" s="15"/>
      <c r="QMB214" s="15"/>
      <c r="QMC214" s="15"/>
      <c r="QMD214" s="15"/>
      <c r="QME214" s="15"/>
      <c r="QMF214" s="15"/>
      <c r="QMG214" s="15"/>
      <c r="QMH214" s="15"/>
      <c r="QMI214" s="15"/>
      <c r="QMJ214" s="15"/>
      <c r="QMK214" s="15"/>
      <c r="QML214" s="15"/>
      <c r="QMM214" s="15"/>
      <c r="QMN214" s="15"/>
      <c r="QMO214" s="15"/>
      <c r="QMP214" s="15"/>
      <c r="QMQ214" s="15"/>
      <c r="QMR214" s="15"/>
      <c r="QMS214" s="15"/>
      <c r="QMT214" s="15"/>
      <c r="QMU214" s="15"/>
      <c r="QMV214" s="15"/>
      <c r="QMW214" s="15"/>
      <c r="QMX214" s="15"/>
      <c r="QMY214" s="15"/>
      <c r="QMZ214" s="15"/>
      <c r="QNA214" s="15"/>
      <c r="QNB214" s="15"/>
      <c r="QNC214" s="15"/>
      <c r="QND214" s="15"/>
      <c r="QNE214" s="15"/>
      <c r="QNF214" s="15"/>
      <c r="QNG214" s="15"/>
      <c r="QNH214" s="15"/>
      <c r="QNI214" s="15"/>
      <c r="QNJ214" s="15"/>
      <c r="QNK214" s="15"/>
      <c r="QNL214" s="15"/>
      <c r="QNM214" s="15"/>
      <c r="QNN214" s="15"/>
      <c r="QNO214" s="15"/>
      <c r="QNP214" s="15"/>
      <c r="QNQ214" s="15"/>
      <c r="QNR214" s="15"/>
      <c r="QNS214" s="15"/>
      <c r="QNT214" s="15"/>
      <c r="QNU214" s="15"/>
      <c r="QNV214" s="15"/>
      <c r="QNW214" s="15"/>
      <c r="QNX214" s="15"/>
      <c r="QNY214" s="15"/>
      <c r="QNZ214" s="15"/>
      <c r="QOA214" s="15"/>
      <c r="QOB214" s="15"/>
      <c r="QOC214" s="15"/>
      <c r="QOD214" s="15"/>
      <c r="QOE214" s="15"/>
      <c r="QOF214" s="15"/>
      <c r="QOG214" s="15"/>
      <c r="QOH214" s="15"/>
      <c r="QOI214" s="15"/>
      <c r="QOJ214" s="15"/>
      <c r="QOK214" s="15"/>
      <c r="QOL214" s="15"/>
      <c r="QOM214" s="15"/>
      <c r="QON214" s="15"/>
      <c r="QOO214" s="15"/>
      <c r="QOP214" s="15"/>
      <c r="QOQ214" s="15"/>
      <c r="QOR214" s="15"/>
      <c r="QOS214" s="15"/>
      <c r="QOT214" s="15"/>
      <c r="QOU214" s="15"/>
      <c r="QOV214" s="15"/>
      <c r="QOW214" s="15"/>
      <c r="QOX214" s="15"/>
      <c r="QOY214" s="15"/>
      <c r="QOZ214" s="15"/>
      <c r="QPA214" s="15"/>
      <c r="QPB214" s="15"/>
      <c r="QPC214" s="15"/>
      <c r="QPD214" s="15"/>
      <c r="QPE214" s="15"/>
      <c r="QPF214" s="15"/>
      <c r="QPG214" s="15"/>
      <c r="QPH214" s="15"/>
      <c r="QPI214" s="15"/>
      <c r="QPJ214" s="15"/>
      <c r="QPK214" s="15"/>
      <c r="QPL214" s="15"/>
      <c r="QPM214" s="15"/>
      <c r="QPN214" s="15"/>
      <c r="QPO214" s="15"/>
      <c r="QPP214" s="15"/>
      <c r="QPQ214" s="15"/>
      <c r="QPR214" s="15"/>
      <c r="QPS214" s="15"/>
      <c r="QPT214" s="15"/>
      <c r="QPU214" s="15"/>
      <c r="QPV214" s="15"/>
      <c r="QPW214" s="15"/>
      <c r="QPX214" s="15"/>
      <c r="QPY214" s="15"/>
      <c r="QPZ214" s="15"/>
      <c r="QQA214" s="15"/>
      <c r="QQB214" s="15"/>
      <c r="QQC214" s="15"/>
      <c r="QQD214" s="15"/>
      <c r="QQE214" s="15"/>
      <c r="QQF214" s="15"/>
      <c r="QQG214" s="15"/>
      <c r="QQH214" s="15"/>
      <c r="QQI214" s="15"/>
      <c r="QQJ214" s="15"/>
      <c r="QQK214" s="15"/>
      <c r="QQL214" s="15"/>
      <c r="QQM214" s="15"/>
      <c r="QQN214" s="15"/>
      <c r="QQO214" s="15"/>
      <c r="QQP214" s="15"/>
      <c r="QQQ214" s="15"/>
      <c r="QQR214" s="15"/>
      <c r="QQS214" s="15"/>
      <c r="QQT214" s="15"/>
      <c r="QQU214" s="15"/>
      <c r="QQV214" s="15"/>
      <c r="QQW214" s="15"/>
      <c r="QQX214" s="15"/>
      <c r="QQY214" s="15"/>
      <c r="QQZ214" s="15"/>
      <c r="QRA214" s="15"/>
      <c r="QRB214" s="15"/>
      <c r="QRC214" s="15"/>
      <c r="QRD214" s="15"/>
      <c r="QRE214" s="15"/>
      <c r="QRF214" s="15"/>
      <c r="QRG214" s="15"/>
      <c r="QRH214" s="15"/>
      <c r="QRI214" s="15"/>
      <c r="QRJ214" s="15"/>
      <c r="QRK214" s="15"/>
      <c r="QRL214" s="15"/>
      <c r="QRM214" s="15"/>
      <c r="QRN214" s="15"/>
      <c r="QRO214" s="15"/>
      <c r="QRP214" s="15"/>
      <c r="QRQ214" s="15"/>
      <c r="QRR214" s="15"/>
      <c r="QRS214" s="15"/>
      <c r="QRT214" s="15"/>
      <c r="QRU214" s="15"/>
      <c r="QRV214" s="15"/>
      <c r="QRW214" s="15"/>
      <c r="QRX214" s="15"/>
      <c r="QRY214" s="15"/>
      <c r="QRZ214" s="15"/>
      <c r="QSA214" s="15"/>
      <c r="QSB214" s="15"/>
      <c r="QSC214" s="15"/>
      <c r="QSD214" s="15"/>
      <c r="QSE214" s="15"/>
      <c r="QSF214" s="15"/>
      <c r="QSG214" s="15"/>
      <c r="QSH214" s="15"/>
      <c r="QSI214" s="15"/>
      <c r="QSJ214" s="15"/>
      <c r="QSK214" s="15"/>
      <c r="QSL214" s="15"/>
      <c r="QSM214" s="15"/>
      <c r="QSN214" s="15"/>
      <c r="QSO214" s="15"/>
      <c r="QSP214" s="15"/>
      <c r="QSQ214" s="15"/>
      <c r="QSR214" s="15"/>
      <c r="QSS214" s="15"/>
      <c r="QST214" s="15"/>
      <c r="QSU214" s="15"/>
      <c r="QSV214" s="15"/>
      <c r="QSW214" s="15"/>
      <c r="QSX214" s="15"/>
      <c r="QSY214" s="15"/>
      <c r="QSZ214" s="15"/>
      <c r="QTA214" s="15"/>
      <c r="QTB214" s="15"/>
      <c r="QTC214" s="15"/>
      <c r="QTD214" s="15"/>
      <c r="QTE214" s="15"/>
      <c r="QTF214" s="15"/>
      <c r="QTG214" s="15"/>
      <c r="QTH214" s="15"/>
      <c r="QTI214" s="15"/>
      <c r="QTJ214" s="15"/>
      <c r="QTK214" s="15"/>
      <c r="QTL214" s="15"/>
      <c r="QTM214" s="15"/>
      <c r="QTN214" s="15"/>
      <c r="QTO214" s="15"/>
      <c r="QTP214" s="15"/>
      <c r="QTQ214" s="15"/>
      <c r="QTR214" s="15"/>
      <c r="QTS214" s="15"/>
      <c r="QTT214" s="15"/>
      <c r="QTU214" s="15"/>
      <c r="QTV214" s="15"/>
      <c r="QTW214" s="15"/>
      <c r="QTX214" s="15"/>
      <c r="QTY214" s="15"/>
      <c r="QTZ214" s="15"/>
      <c r="QUA214" s="15"/>
      <c r="QUB214" s="15"/>
      <c r="QUC214" s="15"/>
      <c r="QUD214" s="15"/>
      <c r="QUE214" s="15"/>
      <c r="QUF214" s="15"/>
      <c r="QUG214" s="15"/>
      <c r="QUH214" s="15"/>
      <c r="QUI214" s="15"/>
      <c r="QUJ214" s="15"/>
      <c r="QUK214" s="15"/>
      <c r="QUL214" s="15"/>
      <c r="QUM214" s="15"/>
      <c r="QUN214" s="15"/>
      <c r="QUO214" s="15"/>
      <c r="QUP214" s="15"/>
      <c r="QUQ214" s="15"/>
      <c r="QUR214" s="15"/>
      <c r="QUS214" s="15"/>
      <c r="QUT214" s="15"/>
      <c r="QUU214" s="15"/>
      <c r="QUV214" s="15"/>
      <c r="QUW214" s="15"/>
      <c r="QUX214" s="15"/>
      <c r="QUY214" s="15"/>
      <c r="QUZ214" s="15"/>
      <c r="QVA214" s="15"/>
      <c r="QVB214" s="15"/>
      <c r="QVC214" s="15"/>
      <c r="QVD214" s="15"/>
      <c r="QVE214" s="15"/>
      <c r="QVF214" s="15"/>
      <c r="QVG214" s="15"/>
      <c r="QVH214" s="15"/>
      <c r="QVI214" s="15"/>
      <c r="QVJ214" s="15"/>
      <c r="QVK214" s="15"/>
      <c r="QVL214" s="15"/>
      <c r="QVM214" s="15"/>
      <c r="QVN214" s="15"/>
      <c r="QVO214" s="15"/>
      <c r="QVP214" s="15"/>
      <c r="QVQ214" s="15"/>
      <c r="QVR214" s="15"/>
      <c r="QVS214" s="15"/>
      <c r="QVT214" s="15"/>
      <c r="QVU214" s="15"/>
      <c r="QVV214" s="15"/>
      <c r="QVW214" s="15"/>
      <c r="QVX214" s="15"/>
      <c r="QVY214" s="15"/>
      <c r="QVZ214" s="15"/>
      <c r="QWA214" s="15"/>
      <c r="QWB214" s="15"/>
      <c r="QWC214" s="15"/>
      <c r="QWD214" s="15"/>
      <c r="QWE214" s="15"/>
      <c r="QWF214" s="15"/>
      <c r="QWG214" s="15"/>
      <c r="QWH214" s="15"/>
      <c r="QWI214" s="15"/>
      <c r="QWJ214" s="15"/>
      <c r="QWK214" s="15"/>
      <c r="QWL214" s="15"/>
      <c r="QWM214" s="15"/>
      <c r="QWN214" s="15"/>
      <c r="QWO214" s="15"/>
      <c r="QWP214" s="15"/>
      <c r="QWQ214" s="15"/>
      <c r="QWR214" s="15"/>
      <c r="QWS214" s="15"/>
      <c r="QWT214" s="15"/>
      <c r="QWU214" s="15"/>
      <c r="QWV214" s="15"/>
      <c r="QWW214" s="15"/>
      <c r="QWX214" s="15"/>
      <c r="QWY214" s="15"/>
      <c r="QWZ214" s="15"/>
      <c r="QXA214" s="15"/>
      <c r="QXB214" s="15"/>
      <c r="QXC214" s="15"/>
      <c r="QXD214" s="15"/>
      <c r="QXE214" s="15"/>
      <c r="QXF214" s="15"/>
      <c r="QXG214" s="15"/>
      <c r="QXH214" s="15"/>
      <c r="QXI214" s="15"/>
      <c r="QXJ214" s="15"/>
      <c r="QXK214" s="15"/>
      <c r="QXL214" s="15"/>
      <c r="QXM214" s="15"/>
      <c r="QXN214" s="15"/>
      <c r="QXO214" s="15"/>
      <c r="QXP214" s="15"/>
      <c r="QXQ214" s="15"/>
      <c r="QXR214" s="15"/>
      <c r="QXS214" s="15"/>
      <c r="QXT214" s="15"/>
      <c r="QXU214" s="15"/>
      <c r="QXV214" s="15"/>
      <c r="QXW214" s="15"/>
      <c r="QXX214" s="15"/>
      <c r="QXY214" s="15"/>
      <c r="QXZ214" s="15"/>
      <c r="QYA214" s="15"/>
      <c r="QYB214" s="15"/>
      <c r="QYC214" s="15"/>
      <c r="QYD214" s="15"/>
      <c r="QYE214" s="15"/>
      <c r="QYF214" s="15"/>
      <c r="QYG214" s="15"/>
      <c r="QYH214" s="15"/>
      <c r="QYI214" s="15"/>
      <c r="QYJ214" s="15"/>
      <c r="QYK214" s="15"/>
      <c r="QYL214" s="15"/>
      <c r="QYM214" s="15"/>
      <c r="QYN214" s="15"/>
      <c r="QYO214" s="15"/>
      <c r="QYP214" s="15"/>
      <c r="QYQ214" s="15"/>
      <c r="QYR214" s="15"/>
      <c r="QYS214" s="15"/>
      <c r="QYT214" s="15"/>
      <c r="QYU214" s="15"/>
      <c r="QYV214" s="15"/>
      <c r="QYW214" s="15"/>
      <c r="QYX214" s="15"/>
      <c r="QYY214" s="15"/>
      <c r="QYZ214" s="15"/>
      <c r="QZA214" s="15"/>
      <c r="QZB214" s="15"/>
      <c r="QZC214" s="15"/>
      <c r="QZD214" s="15"/>
      <c r="QZE214" s="15"/>
      <c r="QZF214" s="15"/>
      <c r="QZG214" s="15"/>
      <c r="QZH214" s="15"/>
      <c r="QZI214" s="15"/>
      <c r="QZJ214" s="15"/>
      <c r="QZK214" s="15"/>
      <c r="QZL214" s="15"/>
      <c r="QZM214" s="15"/>
      <c r="QZN214" s="15"/>
      <c r="QZO214" s="15"/>
      <c r="QZP214" s="15"/>
      <c r="QZQ214" s="15"/>
      <c r="QZR214" s="15"/>
      <c r="QZS214" s="15"/>
      <c r="QZT214" s="15"/>
      <c r="QZU214" s="15"/>
      <c r="QZV214" s="15"/>
      <c r="QZW214" s="15"/>
      <c r="QZX214" s="15"/>
      <c r="QZY214" s="15"/>
      <c r="QZZ214" s="15"/>
      <c r="RAA214" s="15"/>
      <c r="RAB214" s="15"/>
      <c r="RAC214" s="15"/>
      <c r="RAD214" s="15"/>
      <c r="RAE214" s="15"/>
      <c r="RAF214" s="15"/>
      <c r="RAG214" s="15"/>
      <c r="RAH214" s="15"/>
      <c r="RAI214" s="15"/>
      <c r="RAJ214" s="15"/>
      <c r="RAK214" s="15"/>
      <c r="RAL214" s="15"/>
      <c r="RAM214" s="15"/>
      <c r="RAN214" s="15"/>
      <c r="RAO214" s="15"/>
      <c r="RAP214" s="15"/>
      <c r="RAQ214" s="15"/>
      <c r="RAR214" s="15"/>
      <c r="RAS214" s="15"/>
      <c r="RAT214" s="15"/>
      <c r="RAU214" s="15"/>
      <c r="RAV214" s="15"/>
      <c r="RAW214" s="15"/>
      <c r="RAX214" s="15"/>
      <c r="RAY214" s="15"/>
      <c r="RAZ214" s="15"/>
      <c r="RBA214" s="15"/>
      <c r="RBB214" s="15"/>
      <c r="RBC214" s="15"/>
      <c r="RBD214" s="15"/>
      <c r="RBE214" s="15"/>
      <c r="RBF214" s="15"/>
      <c r="RBG214" s="15"/>
      <c r="RBH214" s="15"/>
      <c r="RBI214" s="15"/>
      <c r="RBJ214" s="15"/>
      <c r="RBK214" s="15"/>
      <c r="RBL214" s="15"/>
      <c r="RBM214" s="15"/>
      <c r="RBN214" s="15"/>
      <c r="RBO214" s="15"/>
      <c r="RBP214" s="15"/>
      <c r="RBQ214" s="15"/>
      <c r="RBR214" s="15"/>
      <c r="RBS214" s="15"/>
      <c r="RBT214" s="15"/>
      <c r="RBU214" s="15"/>
      <c r="RBV214" s="15"/>
      <c r="RBW214" s="15"/>
      <c r="RBX214" s="15"/>
      <c r="RBY214" s="15"/>
      <c r="RBZ214" s="15"/>
      <c r="RCA214" s="15"/>
      <c r="RCB214" s="15"/>
      <c r="RCC214" s="15"/>
      <c r="RCD214" s="15"/>
      <c r="RCE214" s="15"/>
      <c r="RCF214" s="15"/>
      <c r="RCG214" s="15"/>
      <c r="RCH214" s="15"/>
      <c r="RCI214" s="15"/>
      <c r="RCJ214" s="15"/>
      <c r="RCK214" s="15"/>
      <c r="RCL214" s="15"/>
      <c r="RCM214" s="15"/>
      <c r="RCN214" s="15"/>
      <c r="RCO214" s="15"/>
      <c r="RCP214" s="15"/>
      <c r="RCQ214" s="15"/>
      <c r="RCR214" s="15"/>
      <c r="RCS214" s="15"/>
      <c r="RCT214" s="15"/>
      <c r="RCU214" s="15"/>
      <c r="RCV214" s="15"/>
      <c r="RCW214" s="15"/>
      <c r="RCX214" s="15"/>
      <c r="RCY214" s="15"/>
      <c r="RCZ214" s="15"/>
      <c r="RDA214" s="15"/>
      <c r="RDB214" s="15"/>
      <c r="RDC214" s="15"/>
      <c r="RDD214" s="15"/>
      <c r="RDE214" s="15"/>
      <c r="RDF214" s="15"/>
      <c r="RDG214" s="15"/>
      <c r="RDH214" s="15"/>
      <c r="RDI214" s="15"/>
      <c r="RDJ214" s="15"/>
      <c r="RDK214" s="15"/>
      <c r="RDL214" s="15"/>
      <c r="RDM214" s="15"/>
      <c r="RDN214" s="15"/>
      <c r="RDO214" s="15"/>
      <c r="RDP214" s="15"/>
      <c r="RDQ214" s="15"/>
      <c r="RDR214" s="15"/>
      <c r="RDS214" s="15"/>
      <c r="RDT214" s="15"/>
      <c r="RDU214" s="15"/>
      <c r="RDV214" s="15"/>
      <c r="RDW214" s="15"/>
      <c r="RDX214" s="15"/>
      <c r="RDY214" s="15"/>
      <c r="RDZ214" s="15"/>
      <c r="REA214" s="15"/>
      <c r="REB214" s="15"/>
      <c r="REC214" s="15"/>
      <c r="RED214" s="15"/>
      <c r="REE214" s="15"/>
      <c r="REF214" s="15"/>
      <c r="REG214" s="15"/>
      <c r="REH214" s="15"/>
      <c r="REI214" s="15"/>
      <c r="REJ214" s="15"/>
      <c r="REK214" s="15"/>
      <c r="REL214" s="15"/>
      <c r="REM214" s="15"/>
      <c r="REN214" s="15"/>
      <c r="REO214" s="15"/>
      <c r="REP214" s="15"/>
      <c r="REQ214" s="15"/>
      <c r="RER214" s="15"/>
      <c r="RES214" s="15"/>
      <c r="RET214" s="15"/>
      <c r="REU214" s="15"/>
      <c r="REV214" s="15"/>
      <c r="REW214" s="15"/>
      <c r="REX214" s="15"/>
      <c r="REY214" s="15"/>
      <c r="REZ214" s="15"/>
      <c r="RFA214" s="15"/>
      <c r="RFB214" s="15"/>
      <c r="RFC214" s="15"/>
      <c r="RFD214" s="15"/>
      <c r="RFE214" s="15"/>
      <c r="RFF214" s="15"/>
      <c r="RFG214" s="15"/>
      <c r="RFH214" s="15"/>
      <c r="RFI214" s="15"/>
      <c r="RFJ214" s="15"/>
      <c r="RFK214" s="15"/>
      <c r="RFL214" s="15"/>
      <c r="RFM214" s="15"/>
      <c r="RFN214" s="15"/>
      <c r="RFO214" s="15"/>
      <c r="RFP214" s="15"/>
      <c r="RFQ214" s="15"/>
      <c r="RFR214" s="15"/>
      <c r="RFS214" s="15"/>
      <c r="RFT214" s="15"/>
      <c r="RFU214" s="15"/>
      <c r="RFV214" s="15"/>
      <c r="RFW214" s="15"/>
      <c r="RFX214" s="15"/>
      <c r="RFY214" s="15"/>
      <c r="RFZ214" s="15"/>
      <c r="RGA214" s="15"/>
      <c r="RGB214" s="15"/>
      <c r="RGC214" s="15"/>
      <c r="RGD214" s="15"/>
      <c r="RGE214" s="15"/>
      <c r="RGF214" s="15"/>
      <c r="RGG214" s="15"/>
      <c r="RGH214" s="15"/>
      <c r="RGI214" s="15"/>
      <c r="RGJ214" s="15"/>
      <c r="RGK214" s="15"/>
      <c r="RGL214" s="15"/>
      <c r="RGM214" s="15"/>
      <c r="RGN214" s="15"/>
      <c r="RGO214" s="15"/>
      <c r="RGP214" s="15"/>
      <c r="RGQ214" s="15"/>
      <c r="RGR214" s="15"/>
      <c r="RGS214" s="15"/>
      <c r="RGT214" s="15"/>
      <c r="RGU214" s="15"/>
      <c r="RGV214" s="15"/>
      <c r="RGW214" s="15"/>
      <c r="RGX214" s="15"/>
      <c r="RGY214" s="15"/>
      <c r="RGZ214" s="15"/>
      <c r="RHA214" s="15"/>
      <c r="RHB214" s="15"/>
      <c r="RHC214" s="15"/>
      <c r="RHD214" s="15"/>
      <c r="RHE214" s="15"/>
      <c r="RHF214" s="15"/>
      <c r="RHG214" s="15"/>
      <c r="RHH214" s="15"/>
      <c r="RHI214" s="15"/>
      <c r="RHJ214" s="15"/>
      <c r="RHK214" s="15"/>
      <c r="RHL214" s="15"/>
      <c r="RHM214" s="15"/>
      <c r="RHN214" s="15"/>
      <c r="RHO214" s="15"/>
      <c r="RHP214" s="15"/>
      <c r="RHQ214" s="15"/>
      <c r="RHR214" s="15"/>
      <c r="RHS214" s="15"/>
      <c r="RHT214" s="15"/>
      <c r="RHU214" s="15"/>
      <c r="RHV214" s="15"/>
      <c r="RHW214" s="15"/>
      <c r="RHX214" s="15"/>
      <c r="RHY214" s="15"/>
      <c r="RHZ214" s="15"/>
      <c r="RIA214" s="15"/>
      <c r="RIB214" s="15"/>
      <c r="RIC214" s="15"/>
      <c r="RID214" s="15"/>
      <c r="RIE214" s="15"/>
      <c r="RIF214" s="15"/>
      <c r="RIG214" s="15"/>
      <c r="RIH214" s="15"/>
      <c r="RII214" s="15"/>
      <c r="RIJ214" s="15"/>
      <c r="RIK214" s="15"/>
      <c r="RIL214" s="15"/>
      <c r="RIM214" s="15"/>
      <c r="RIN214" s="15"/>
      <c r="RIO214" s="15"/>
      <c r="RIP214" s="15"/>
      <c r="RIQ214" s="15"/>
      <c r="RIR214" s="15"/>
      <c r="RIS214" s="15"/>
      <c r="RIT214" s="15"/>
      <c r="RIU214" s="15"/>
      <c r="RIV214" s="15"/>
      <c r="RIW214" s="15"/>
      <c r="RIX214" s="15"/>
      <c r="RIY214" s="15"/>
      <c r="RIZ214" s="15"/>
      <c r="RJA214" s="15"/>
      <c r="RJB214" s="15"/>
      <c r="RJC214" s="15"/>
      <c r="RJD214" s="15"/>
      <c r="RJE214" s="15"/>
      <c r="RJF214" s="15"/>
      <c r="RJG214" s="15"/>
      <c r="RJH214" s="15"/>
      <c r="RJI214" s="15"/>
      <c r="RJJ214" s="15"/>
      <c r="RJK214" s="15"/>
      <c r="RJL214" s="15"/>
      <c r="RJM214" s="15"/>
      <c r="RJN214" s="15"/>
      <c r="RJO214" s="15"/>
      <c r="RJP214" s="15"/>
      <c r="RJQ214" s="15"/>
      <c r="RJR214" s="15"/>
      <c r="RJS214" s="15"/>
      <c r="RJT214" s="15"/>
      <c r="RJU214" s="15"/>
      <c r="RJV214" s="15"/>
      <c r="RJW214" s="15"/>
      <c r="RJX214" s="15"/>
      <c r="RJY214" s="15"/>
      <c r="RJZ214" s="15"/>
      <c r="RKA214" s="15"/>
      <c r="RKB214" s="15"/>
      <c r="RKC214" s="15"/>
      <c r="RKD214" s="15"/>
      <c r="RKE214" s="15"/>
      <c r="RKF214" s="15"/>
      <c r="RKG214" s="15"/>
      <c r="RKH214" s="15"/>
      <c r="RKI214" s="15"/>
      <c r="RKJ214" s="15"/>
      <c r="RKK214" s="15"/>
      <c r="RKL214" s="15"/>
      <c r="RKM214" s="15"/>
      <c r="RKN214" s="15"/>
      <c r="RKO214" s="15"/>
      <c r="RKP214" s="15"/>
      <c r="RKQ214" s="15"/>
      <c r="RKR214" s="15"/>
      <c r="RKS214" s="15"/>
      <c r="RKT214" s="15"/>
      <c r="RKU214" s="15"/>
      <c r="RKV214" s="15"/>
      <c r="RKW214" s="15"/>
      <c r="RKX214" s="15"/>
      <c r="RKY214" s="15"/>
      <c r="RKZ214" s="15"/>
      <c r="RLA214" s="15"/>
      <c r="RLB214" s="15"/>
      <c r="RLC214" s="15"/>
      <c r="RLD214" s="15"/>
      <c r="RLE214" s="15"/>
      <c r="RLF214" s="15"/>
      <c r="RLG214" s="15"/>
      <c r="RLH214" s="15"/>
      <c r="RLI214" s="15"/>
      <c r="RLJ214" s="15"/>
      <c r="RLK214" s="15"/>
      <c r="RLL214" s="15"/>
      <c r="RLM214" s="15"/>
      <c r="RLN214" s="15"/>
      <c r="RLO214" s="15"/>
      <c r="RLP214" s="15"/>
      <c r="RLQ214" s="15"/>
      <c r="RLR214" s="15"/>
      <c r="RLS214" s="15"/>
      <c r="RLT214" s="15"/>
      <c r="RLU214" s="15"/>
      <c r="RLV214" s="15"/>
      <c r="RLW214" s="15"/>
      <c r="RLX214" s="15"/>
      <c r="RLY214" s="15"/>
      <c r="RLZ214" s="15"/>
      <c r="RMA214" s="15"/>
      <c r="RMB214" s="15"/>
      <c r="RMC214" s="15"/>
      <c r="RMD214" s="15"/>
      <c r="RME214" s="15"/>
      <c r="RMF214" s="15"/>
      <c r="RMG214" s="15"/>
      <c r="RMH214" s="15"/>
      <c r="RMI214" s="15"/>
      <c r="RMJ214" s="15"/>
      <c r="RMK214" s="15"/>
      <c r="RML214" s="15"/>
      <c r="RMM214" s="15"/>
      <c r="RMN214" s="15"/>
      <c r="RMO214" s="15"/>
      <c r="RMP214" s="15"/>
      <c r="RMQ214" s="15"/>
      <c r="RMR214" s="15"/>
      <c r="RMS214" s="15"/>
      <c r="RMT214" s="15"/>
      <c r="RMU214" s="15"/>
      <c r="RMV214" s="15"/>
      <c r="RMW214" s="15"/>
      <c r="RMX214" s="15"/>
      <c r="RMY214" s="15"/>
      <c r="RMZ214" s="15"/>
      <c r="RNA214" s="15"/>
      <c r="RNB214" s="15"/>
      <c r="RNC214" s="15"/>
      <c r="RND214" s="15"/>
      <c r="RNE214" s="15"/>
      <c r="RNF214" s="15"/>
      <c r="RNG214" s="15"/>
      <c r="RNH214" s="15"/>
      <c r="RNI214" s="15"/>
      <c r="RNJ214" s="15"/>
      <c r="RNK214" s="15"/>
      <c r="RNL214" s="15"/>
      <c r="RNM214" s="15"/>
      <c r="RNN214" s="15"/>
      <c r="RNO214" s="15"/>
      <c r="RNP214" s="15"/>
      <c r="RNQ214" s="15"/>
      <c r="RNR214" s="15"/>
      <c r="RNS214" s="15"/>
      <c r="RNT214" s="15"/>
      <c r="RNU214" s="15"/>
      <c r="RNV214" s="15"/>
      <c r="RNW214" s="15"/>
      <c r="RNX214" s="15"/>
      <c r="RNY214" s="15"/>
      <c r="RNZ214" s="15"/>
      <c r="ROA214" s="15"/>
      <c r="ROB214" s="15"/>
      <c r="ROC214" s="15"/>
      <c r="ROD214" s="15"/>
      <c r="ROE214" s="15"/>
      <c r="ROF214" s="15"/>
      <c r="ROG214" s="15"/>
      <c r="ROH214" s="15"/>
      <c r="ROI214" s="15"/>
      <c r="ROJ214" s="15"/>
      <c r="ROK214" s="15"/>
      <c r="ROL214" s="15"/>
      <c r="ROM214" s="15"/>
      <c r="RON214" s="15"/>
      <c r="ROO214" s="15"/>
      <c r="ROP214" s="15"/>
      <c r="ROQ214" s="15"/>
      <c r="ROR214" s="15"/>
      <c r="ROS214" s="15"/>
      <c r="ROT214" s="15"/>
      <c r="ROU214" s="15"/>
      <c r="ROV214" s="15"/>
      <c r="ROW214" s="15"/>
      <c r="ROX214" s="15"/>
      <c r="ROY214" s="15"/>
      <c r="ROZ214" s="15"/>
      <c r="RPA214" s="15"/>
      <c r="RPB214" s="15"/>
      <c r="RPC214" s="15"/>
      <c r="RPD214" s="15"/>
      <c r="RPE214" s="15"/>
      <c r="RPF214" s="15"/>
      <c r="RPG214" s="15"/>
      <c r="RPH214" s="15"/>
      <c r="RPI214" s="15"/>
      <c r="RPJ214" s="15"/>
      <c r="RPK214" s="15"/>
      <c r="RPL214" s="15"/>
      <c r="RPM214" s="15"/>
      <c r="RPN214" s="15"/>
      <c r="RPO214" s="15"/>
      <c r="RPP214" s="15"/>
      <c r="RPQ214" s="15"/>
      <c r="RPR214" s="15"/>
      <c r="RPS214" s="15"/>
      <c r="RPT214" s="15"/>
      <c r="RPU214" s="15"/>
      <c r="RPV214" s="15"/>
      <c r="RPW214" s="15"/>
      <c r="RPX214" s="15"/>
      <c r="RPY214" s="15"/>
      <c r="RPZ214" s="15"/>
      <c r="RQA214" s="15"/>
      <c r="RQB214" s="15"/>
      <c r="RQC214" s="15"/>
      <c r="RQD214" s="15"/>
      <c r="RQE214" s="15"/>
      <c r="RQF214" s="15"/>
      <c r="RQG214" s="15"/>
      <c r="RQH214" s="15"/>
      <c r="RQI214" s="15"/>
      <c r="RQJ214" s="15"/>
      <c r="RQK214" s="15"/>
      <c r="RQL214" s="15"/>
      <c r="RQM214" s="15"/>
      <c r="RQN214" s="15"/>
      <c r="RQO214" s="15"/>
      <c r="RQP214" s="15"/>
      <c r="RQQ214" s="15"/>
      <c r="RQR214" s="15"/>
      <c r="RQS214" s="15"/>
      <c r="RQT214" s="15"/>
      <c r="RQU214" s="15"/>
      <c r="RQV214" s="15"/>
      <c r="RQW214" s="15"/>
      <c r="RQX214" s="15"/>
      <c r="RQY214" s="15"/>
      <c r="RQZ214" s="15"/>
      <c r="RRA214" s="15"/>
      <c r="RRB214" s="15"/>
      <c r="RRC214" s="15"/>
      <c r="RRD214" s="15"/>
      <c r="RRE214" s="15"/>
      <c r="RRF214" s="15"/>
      <c r="RRG214" s="15"/>
      <c r="RRH214" s="15"/>
      <c r="RRI214" s="15"/>
      <c r="RRJ214" s="15"/>
      <c r="RRK214" s="15"/>
      <c r="RRL214" s="15"/>
      <c r="RRM214" s="15"/>
      <c r="RRN214" s="15"/>
      <c r="RRO214" s="15"/>
      <c r="RRP214" s="15"/>
      <c r="RRQ214" s="15"/>
      <c r="RRR214" s="15"/>
      <c r="RRS214" s="15"/>
      <c r="RRT214" s="15"/>
      <c r="RRU214" s="15"/>
      <c r="RRV214" s="15"/>
      <c r="RRW214" s="15"/>
      <c r="RRX214" s="15"/>
      <c r="RRY214" s="15"/>
      <c r="RRZ214" s="15"/>
      <c r="RSA214" s="15"/>
      <c r="RSB214" s="15"/>
      <c r="RSC214" s="15"/>
      <c r="RSD214" s="15"/>
      <c r="RSE214" s="15"/>
      <c r="RSF214" s="15"/>
      <c r="RSG214" s="15"/>
      <c r="RSH214" s="15"/>
      <c r="RSI214" s="15"/>
      <c r="RSJ214" s="15"/>
      <c r="RSK214" s="15"/>
      <c r="RSL214" s="15"/>
      <c r="RSM214" s="15"/>
      <c r="RSN214" s="15"/>
      <c r="RSO214" s="15"/>
      <c r="RSP214" s="15"/>
      <c r="RSQ214" s="15"/>
      <c r="RSR214" s="15"/>
      <c r="RSS214" s="15"/>
      <c r="RST214" s="15"/>
      <c r="RSU214" s="15"/>
      <c r="RSV214" s="15"/>
      <c r="RSW214" s="15"/>
      <c r="RSX214" s="15"/>
      <c r="RSY214" s="15"/>
      <c r="RSZ214" s="15"/>
      <c r="RTA214" s="15"/>
      <c r="RTB214" s="15"/>
      <c r="RTC214" s="15"/>
      <c r="RTD214" s="15"/>
      <c r="RTE214" s="15"/>
      <c r="RTF214" s="15"/>
      <c r="RTG214" s="15"/>
      <c r="RTH214" s="15"/>
      <c r="RTI214" s="15"/>
      <c r="RTJ214" s="15"/>
      <c r="RTK214" s="15"/>
      <c r="RTL214" s="15"/>
      <c r="RTM214" s="15"/>
      <c r="RTN214" s="15"/>
      <c r="RTO214" s="15"/>
      <c r="RTP214" s="15"/>
      <c r="RTQ214" s="15"/>
      <c r="RTR214" s="15"/>
      <c r="RTS214" s="15"/>
      <c r="RTT214" s="15"/>
      <c r="RTU214" s="15"/>
      <c r="RTV214" s="15"/>
      <c r="RTW214" s="15"/>
      <c r="RTX214" s="15"/>
      <c r="RTY214" s="15"/>
      <c r="RTZ214" s="15"/>
      <c r="RUA214" s="15"/>
      <c r="RUB214" s="15"/>
      <c r="RUC214" s="15"/>
      <c r="RUD214" s="15"/>
      <c r="RUE214" s="15"/>
      <c r="RUF214" s="15"/>
      <c r="RUG214" s="15"/>
      <c r="RUH214" s="15"/>
      <c r="RUI214" s="15"/>
      <c r="RUJ214" s="15"/>
      <c r="RUK214" s="15"/>
      <c r="RUL214" s="15"/>
      <c r="RUM214" s="15"/>
      <c r="RUN214" s="15"/>
      <c r="RUO214" s="15"/>
      <c r="RUP214" s="15"/>
      <c r="RUQ214" s="15"/>
      <c r="RUR214" s="15"/>
      <c r="RUS214" s="15"/>
      <c r="RUT214" s="15"/>
      <c r="RUU214" s="15"/>
      <c r="RUV214" s="15"/>
      <c r="RUW214" s="15"/>
      <c r="RUX214" s="15"/>
      <c r="RUY214" s="15"/>
      <c r="RUZ214" s="15"/>
      <c r="RVA214" s="15"/>
      <c r="RVB214" s="15"/>
      <c r="RVC214" s="15"/>
      <c r="RVD214" s="15"/>
      <c r="RVE214" s="15"/>
      <c r="RVF214" s="15"/>
      <c r="RVG214" s="15"/>
      <c r="RVH214" s="15"/>
      <c r="RVI214" s="15"/>
      <c r="RVJ214" s="15"/>
      <c r="RVK214" s="15"/>
      <c r="RVL214" s="15"/>
      <c r="RVM214" s="15"/>
      <c r="RVN214" s="15"/>
      <c r="RVO214" s="15"/>
      <c r="RVP214" s="15"/>
      <c r="RVQ214" s="15"/>
      <c r="RVR214" s="15"/>
      <c r="RVS214" s="15"/>
      <c r="RVT214" s="15"/>
      <c r="RVU214" s="15"/>
      <c r="RVV214" s="15"/>
      <c r="RVW214" s="15"/>
      <c r="RVX214" s="15"/>
      <c r="RVY214" s="15"/>
      <c r="RVZ214" s="15"/>
      <c r="RWA214" s="15"/>
      <c r="RWB214" s="15"/>
      <c r="RWC214" s="15"/>
      <c r="RWD214" s="15"/>
      <c r="RWE214" s="15"/>
      <c r="RWF214" s="15"/>
      <c r="RWG214" s="15"/>
      <c r="RWH214" s="15"/>
      <c r="RWI214" s="15"/>
      <c r="RWJ214" s="15"/>
      <c r="RWK214" s="15"/>
      <c r="RWL214" s="15"/>
      <c r="RWM214" s="15"/>
      <c r="RWN214" s="15"/>
      <c r="RWO214" s="15"/>
      <c r="RWP214" s="15"/>
      <c r="RWQ214" s="15"/>
      <c r="RWR214" s="15"/>
      <c r="RWS214" s="15"/>
      <c r="RWT214" s="15"/>
      <c r="RWU214" s="15"/>
      <c r="RWV214" s="15"/>
      <c r="RWW214" s="15"/>
      <c r="RWX214" s="15"/>
      <c r="RWY214" s="15"/>
      <c r="RWZ214" s="15"/>
      <c r="RXA214" s="15"/>
      <c r="RXB214" s="15"/>
      <c r="RXC214" s="15"/>
      <c r="RXD214" s="15"/>
      <c r="RXE214" s="15"/>
      <c r="RXF214" s="15"/>
      <c r="RXG214" s="15"/>
      <c r="RXH214" s="15"/>
      <c r="RXI214" s="15"/>
      <c r="RXJ214" s="15"/>
      <c r="RXK214" s="15"/>
      <c r="RXL214" s="15"/>
      <c r="RXM214" s="15"/>
      <c r="RXN214" s="15"/>
      <c r="RXO214" s="15"/>
      <c r="RXP214" s="15"/>
      <c r="RXQ214" s="15"/>
      <c r="RXR214" s="15"/>
      <c r="RXS214" s="15"/>
      <c r="RXT214" s="15"/>
      <c r="RXU214" s="15"/>
      <c r="RXV214" s="15"/>
      <c r="RXW214" s="15"/>
      <c r="RXX214" s="15"/>
      <c r="RXY214" s="15"/>
      <c r="RXZ214" s="15"/>
      <c r="RYA214" s="15"/>
      <c r="RYB214" s="15"/>
      <c r="RYC214" s="15"/>
      <c r="RYD214" s="15"/>
      <c r="RYE214" s="15"/>
      <c r="RYF214" s="15"/>
      <c r="RYG214" s="15"/>
      <c r="RYH214" s="15"/>
      <c r="RYI214" s="15"/>
      <c r="RYJ214" s="15"/>
      <c r="RYK214" s="15"/>
      <c r="RYL214" s="15"/>
      <c r="RYM214" s="15"/>
      <c r="RYN214" s="15"/>
      <c r="RYO214" s="15"/>
      <c r="RYP214" s="15"/>
      <c r="RYQ214" s="15"/>
      <c r="RYR214" s="15"/>
      <c r="RYS214" s="15"/>
      <c r="RYT214" s="15"/>
      <c r="RYU214" s="15"/>
      <c r="RYV214" s="15"/>
      <c r="RYW214" s="15"/>
      <c r="RYX214" s="15"/>
      <c r="RYY214" s="15"/>
      <c r="RYZ214" s="15"/>
      <c r="RZA214" s="15"/>
      <c r="RZB214" s="15"/>
      <c r="RZC214" s="15"/>
      <c r="RZD214" s="15"/>
      <c r="RZE214" s="15"/>
      <c r="RZF214" s="15"/>
      <c r="RZG214" s="15"/>
      <c r="RZH214" s="15"/>
      <c r="RZI214" s="15"/>
      <c r="RZJ214" s="15"/>
      <c r="RZK214" s="15"/>
      <c r="RZL214" s="15"/>
      <c r="RZM214" s="15"/>
      <c r="RZN214" s="15"/>
      <c r="RZO214" s="15"/>
      <c r="RZP214" s="15"/>
      <c r="RZQ214" s="15"/>
      <c r="RZR214" s="15"/>
      <c r="RZS214" s="15"/>
      <c r="RZT214" s="15"/>
      <c r="RZU214" s="15"/>
      <c r="RZV214" s="15"/>
      <c r="RZW214" s="15"/>
      <c r="RZX214" s="15"/>
      <c r="RZY214" s="15"/>
      <c r="RZZ214" s="15"/>
      <c r="SAA214" s="15"/>
      <c r="SAB214" s="15"/>
      <c r="SAC214" s="15"/>
      <c r="SAD214" s="15"/>
      <c r="SAE214" s="15"/>
      <c r="SAF214" s="15"/>
      <c r="SAG214" s="15"/>
      <c r="SAH214" s="15"/>
      <c r="SAI214" s="15"/>
      <c r="SAJ214" s="15"/>
      <c r="SAK214" s="15"/>
      <c r="SAL214" s="15"/>
      <c r="SAM214" s="15"/>
      <c r="SAN214" s="15"/>
      <c r="SAO214" s="15"/>
      <c r="SAP214" s="15"/>
      <c r="SAQ214" s="15"/>
      <c r="SAR214" s="15"/>
      <c r="SAS214" s="15"/>
      <c r="SAT214" s="15"/>
      <c r="SAU214" s="15"/>
      <c r="SAV214" s="15"/>
      <c r="SAW214" s="15"/>
      <c r="SAX214" s="15"/>
      <c r="SAY214" s="15"/>
      <c r="SAZ214" s="15"/>
      <c r="SBA214" s="15"/>
      <c r="SBB214" s="15"/>
      <c r="SBC214" s="15"/>
      <c r="SBD214" s="15"/>
      <c r="SBE214" s="15"/>
      <c r="SBF214" s="15"/>
      <c r="SBG214" s="15"/>
      <c r="SBH214" s="15"/>
      <c r="SBI214" s="15"/>
      <c r="SBJ214" s="15"/>
      <c r="SBK214" s="15"/>
      <c r="SBL214" s="15"/>
      <c r="SBM214" s="15"/>
      <c r="SBN214" s="15"/>
      <c r="SBO214" s="15"/>
      <c r="SBP214" s="15"/>
      <c r="SBQ214" s="15"/>
      <c r="SBR214" s="15"/>
      <c r="SBS214" s="15"/>
      <c r="SBT214" s="15"/>
      <c r="SBU214" s="15"/>
      <c r="SBV214" s="15"/>
      <c r="SBW214" s="15"/>
      <c r="SBX214" s="15"/>
      <c r="SBY214" s="15"/>
      <c r="SBZ214" s="15"/>
      <c r="SCA214" s="15"/>
      <c r="SCB214" s="15"/>
      <c r="SCC214" s="15"/>
      <c r="SCD214" s="15"/>
      <c r="SCE214" s="15"/>
      <c r="SCF214" s="15"/>
      <c r="SCG214" s="15"/>
      <c r="SCH214" s="15"/>
      <c r="SCI214" s="15"/>
      <c r="SCJ214" s="15"/>
      <c r="SCK214" s="15"/>
      <c r="SCL214" s="15"/>
      <c r="SCM214" s="15"/>
      <c r="SCN214" s="15"/>
      <c r="SCO214" s="15"/>
      <c r="SCP214" s="15"/>
      <c r="SCQ214" s="15"/>
      <c r="SCR214" s="15"/>
      <c r="SCS214" s="15"/>
      <c r="SCT214" s="15"/>
      <c r="SCU214" s="15"/>
      <c r="SCV214" s="15"/>
      <c r="SCW214" s="15"/>
      <c r="SCX214" s="15"/>
      <c r="SCY214" s="15"/>
      <c r="SCZ214" s="15"/>
      <c r="SDA214" s="15"/>
      <c r="SDB214" s="15"/>
      <c r="SDC214" s="15"/>
      <c r="SDD214" s="15"/>
      <c r="SDE214" s="15"/>
      <c r="SDF214" s="15"/>
      <c r="SDG214" s="15"/>
      <c r="SDH214" s="15"/>
      <c r="SDI214" s="15"/>
      <c r="SDJ214" s="15"/>
      <c r="SDK214" s="15"/>
      <c r="SDL214" s="15"/>
      <c r="SDM214" s="15"/>
      <c r="SDN214" s="15"/>
      <c r="SDO214" s="15"/>
      <c r="SDP214" s="15"/>
      <c r="SDQ214" s="15"/>
      <c r="SDR214" s="15"/>
      <c r="SDS214" s="15"/>
      <c r="SDT214" s="15"/>
      <c r="SDU214" s="15"/>
      <c r="SDV214" s="15"/>
      <c r="SDW214" s="15"/>
      <c r="SDX214" s="15"/>
      <c r="SDY214" s="15"/>
      <c r="SDZ214" s="15"/>
      <c r="SEA214" s="15"/>
      <c r="SEB214" s="15"/>
      <c r="SEC214" s="15"/>
      <c r="SED214" s="15"/>
      <c r="SEE214" s="15"/>
      <c r="SEF214" s="15"/>
      <c r="SEG214" s="15"/>
      <c r="SEH214" s="15"/>
      <c r="SEI214" s="15"/>
      <c r="SEJ214" s="15"/>
      <c r="SEK214" s="15"/>
      <c r="SEL214" s="15"/>
      <c r="SEM214" s="15"/>
      <c r="SEN214" s="15"/>
      <c r="SEO214" s="15"/>
      <c r="SEP214" s="15"/>
      <c r="SEQ214" s="15"/>
      <c r="SER214" s="15"/>
      <c r="SES214" s="15"/>
      <c r="SET214" s="15"/>
      <c r="SEU214" s="15"/>
      <c r="SEV214" s="15"/>
      <c r="SEW214" s="15"/>
      <c r="SEX214" s="15"/>
      <c r="SEY214" s="15"/>
      <c r="SEZ214" s="15"/>
      <c r="SFA214" s="15"/>
      <c r="SFB214" s="15"/>
      <c r="SFC214" s="15"/>
      <c r="SFD214" s="15"/>
      <c r="SFE214" s="15"/>
      <c r="SFF214" s="15"/>
      <c r="SFG214" s="15"/>
      <c r="SFH214" s="15"/>
      <c r="SFI214" s="15"/>
      <c r="SFJ214" s="15"/>
      <c r="SFK214" s="15"/>
      <c r="SFL214" s="15"/>
      <c r="SFM214" s="15"/>
      <c r="SFN214" s="15"/>
      <c r="SFO214" s="15"/>
      <c r="SFP214" s="15"/>
      <c r="SFQ214" s="15"/>
      <c r="SFR214" s="15"/>
      <c r="SFS214" s="15"/>
      <c r="SFT214" s="15"/>
      <c r="SFU214" s="15"/>
      <c r="SFV214" s="15"/>
      <c r="SFW214" s="15"/>
      <c r="SFX214" s="15"/>
      <c r="SFY214" s="15"/>
      <c r="SFZ214" s="15"/>
      <c r="SGA214" s="15"/>
      <c r="SGB214" s="15"/>
      <c r="SGC214" s="15"/>
      <c r="SGD214" s="15"/>
      <c r="SGE214" s="15"/>
      <c r="SGF214" s="15"/>
      <c r="SGG214" s="15"/>
      <c r="SGH214" s="15"/>
      <c r="SGI214" s="15"/>
      <c r="SGJ214" s="15"/>
      <c r="SGK214" s="15"/>
      <c r="SGL214" s="15"/>
      <c r="SGM214" s="15"/>
      <c r="SGN214" s="15"/>
      <c r="SGO214" s="15"/>
      <c r="SGP214" s="15"/>
      <c r="SGQ214" s="15"/>
      <c r="SGR214" s="15"/>
      <c r="SGS214" s="15"/>
      <c r="SGT214" s="15"/>
      <c r="SGU214" s="15"/>
      <c r="SGV214" s="15"/>
      <c r="SGW214" s="15"/>
      <c r="SGX214" s="15"/>
      <c r="SGY214" s="15"/>
      <c r="SGZ214" s="15"/>
      <c r="SHA214" s="15"/>
      <c r="SHB214" s="15"/>
      <c r="SHC214" s="15"/>
      <c r="SHD214" s="15"/>
      <c r="SHE214" s="15"/>
      <c r="SHF214" s="15"/>
      <c r="SHG214" s="15"/>
      <c r="SHH214" s="15"/>
      <c r="SHI214" s="15"/>
      <c r="SHJ214" s="15"/>
      <c r="SHK214" s="15"/>
      <c r="SHL214" s="15"/>
      <c r="SHM214" s="15"/>
      <c r="SHN214" s="15"/>
      <c r="SHO214" s="15"/>
      <c r="SHP214" s="15"/>
      <c r="SHQ214" s="15"/>
      <c r="SHR214" s="15"/>
      <c r="SHS214" s="15"/>
      <c r="SHT214" s="15"/>
      <c r="SHU214" s="15"/>
      <c r="SHV214" s="15"/>
      <c r="SHW214" s="15"/>
      <c r="SHX214" s="15"/>
      <c r="SHY214" s="15"/>
      <c r="SHZ214" s="15"/>
      <c r="SIA214" s="15"/>
      <c r="SIB214" s="15"/>
      <c r="SIC214" s="15"/>
      <c r="SID214" s="15"/>
      <c r="SIE214" s="15"/>
      <c r="SIF214" s="15"/>
      <c r="SIG214" s="15"/>
      <c r="SIH214" s="15"/>
      <c r="SII214" s="15"/>
      <c r="SIJ214" s="15"/>
      <c r="SIK214" s="15"/>
      <c r="SIL214" s="15"/>
      <c r="SIM214" s="15"/>
      <c r="SIN214" s="15"/>
      <c r="SIO214" s="15"/>
      <c r="SIP214" s="15"/>
      <c r="SIQ214" s="15"/>
      <c r="SIR214" s="15"/>
      <c r="SIS214" s="15"/>
      <c r="SIT214" s="15"/>
      <c r="SIU214" s="15"/>
      <c r="SIV214" s="15"/>
      <c r="SIW214" s="15"/>
      <c r="SIX214" s="15"/>
      <c r="SIY214" s="15"/>
      <c r="SIZ214" s="15"/>
      <c r="SJA214" s="15"/>
      <c r="SJB214" s="15"/>
      <c r="SJC214" s="15"/>
      <c r="SJD214" s="15"/>
      <c r="SJE214" s="15"/>
      <c r="SJF214" s="15"/>
      <c r="SJG214" s="15"/>
      <c r="SJH214" s="15"/>
      <c r="SJI214" s="15"/>
      <c r="SJJ214" s="15"/>
      <c r="SJK214" s="15"/>
      <c r="SJL214" s="15"/>
      <c r="SJM214" s="15"/>
      <c r="SJN214" s="15"/>
      <c r="SJO214" s="15"/>
      <c r="SJP214" s="15"/>
      <c r="SJQ214" s="15"/>
      <c r="SJR214" s="15"/>
      <c r="SJS214" s="15"/>
      <c r="SJT214" s="15"/>
      <c r="SJU214" s="15"/>
      <c r="SJV214" s="15"/>
      <c r="SJW214" s="15"/>
      <c r="SJX214" s="15"/>
      <c r="SJY214" s="15"/>
      <c r="SJZ214" s="15"/>
      <c r="SKA214" s="15"/>
      <c r="SKB214" s="15"/>
      <c r="SKC214" s="15"/>
      <c r="SKD214" s="15"/>
      <c r="SKE214" s="15"/>
      <c r="SKF214" s="15"/>
      <c r="SKG214" s="15"/>
      <c r="SKH214" s="15"/>
      <c r="SKI214" s="15"/>
      <c r="SKJ214" s="15"/>
      <c r="SKK214" s="15"/>
      <c r="SKL214" s="15"/>
      <c r="SKM214" s="15"/>
      <c r="SKN214" s="15"/>
      <c r="SKO214" s="15"/>
      <c r="SKP214" s="15"/>
      <c r="SKQ214" s="15"/>
      <c r="SKR214" s="15"/>
      <c r="SKS214" s="15"/>
      <c r="SKT214" s="15"/>
      <c r="SKU214" s="15"/>
      <c r="SKV214" s="15"/>
      <c r="SKW214" s="15"/>
      <c r="SKX214" s="15"/>
      <c r="SKY214" s="15"/>
      <c r="SKZ214" s="15"/>
      <c r="SLA214" s="15"/>
      <c r="SLB214" s="15"/>
      <c r="SLC214" s="15"/>
      <c r="SLD214" s="15"/>
      <c r="SLE214" s="15"/>
      <c r="SLF214" s="15"/>
      <c r="SLG214" s="15"/>
      <c r="SLH214" s="15"/>
      <c r="SLI214" s="15"/>
      <c r="SLJ214" s="15"/>
      <c r="SLK214" s="15"/>
      <c r="SLL214" s="15"/>
      <c r="SLM214" s="15"/>
      <c r="SLN214" s="15"/>
      <c r="SLO214" s="15"/>
      <c r="SLP214" s="15"/>
      <c r="SLQ214" s="15"/>
      <c r="SLR214" s="15"/>
      <c r="SLS214" s="15"/>
      <c r="SLT214" s="15"/>
      <c r="SLU214" s="15"/>
      <c r="SLV214" s="15"/>
      <c r="SLW214" s="15"/>
      <c r="SLX214" s="15"/>
      <c r="SLY214" s="15"/>
      <c r="SLZ214" s="15"/>
      <c r="SMA214" s="15"/>
      <c r="SMB214" s="15"/>
      <c r="SMC214" s="15"/>
      <c r="SMD214" s="15"/>
      <c r="SME214" s="15"/>
      <c r="SMF214" s="15"/>
      <c r="SMG214" s="15"/>
      <c r="SMH214" s="15"/>
      <c r="SMI214" s="15"/>
      <c r="SMJ214" s="15"/>
      <c r="SMK214" s="15"/>
      <c r="SML214" s="15"/>
      <c r="SMM214" s="15"/>
      <c r="SMN214" s="15"/>
      <c r="SMO214" s="15"/>
      <c r="SMP214" s="15"/>
      <c r="SMQ214" s="15"/>
      <c r="SMR214" s="15"/>
      <c r="SMS214" s="15"/>
      <c r="SMT214" s="15"/>
      <c r="SMU214" s="15"/>
      <c r="SMV214" s="15"/>
      <c r="SMW214" s="15"/>
      <c r="SMX214" s="15"/>
      <c r="SMY214" s="15"/>
      <c r="SMZ214" s="15"/>
      <c r="SNA214" s="15"/>
      <c r="SNB214" s="15"/>
      <c r="SNC214" s="15"/>
      <c r="SND214" s="15"/>
      <c r="SNE214" s="15"/>
      <c r="SNF214" s="15"/>
      <c r="SNG214" s="15"/>
      <c r="SNH214" s="15"/>
      <c r="SNI214" s="15"/>
      <c r="SNJ214" s="15"/>
      <c r="SNK214" s="15"/>
      <c r="SNL214" s="15"/>
      <c r="SNM214" s="15"/>
      <c r="SNN214" s="15"/>
      <c r="SNO214" s="15"/>
      <c r="SNP214" s="15"/>
      <c r="SNQ214" s="15"/>
      <c r="SNR214" s="15"/>
      <c r="SNS214" s="15"/>
      <c r="SNT214" s="15"/>
      <c r="SNU214" s="15"/>
      <c r="SNV214" s="15"/>
      <c r="SNW214" s="15"/>
      <c r="SNX214" s="15"/>
      <c r="SNY214" s="15"/>
      <c r="SNZ214" s="15"/>
      <c r="SOA214" s="15"/>
      <c r="SOB214" s="15"/>
      <c r="SOC214" s="15"/>
      <c r="SOD214" s="15"/>
      <c r="SOE214" s="15"/>
      <c r="SOF214" s="15"/>
      <c r="SOG214" s="15"/>
      <c r="SOH214" s="15"/>
      <c r="SOI214" s="15"/>
      <c r="SOJ214" s="15"/>
      <c r="SOK214" s="15"/>
      <c r="SOL214" s="15"/>
      <c r="SOM214" s="15"/>
      <c r="SON214" s="15"/>
      <c r="SOO214" s="15"/>
      <c r="SOP214" s="15"/>
      <c r="SOQ214" s="15"/>
      <c r="SOR214" s="15"/>
      <c r="SOS214" s="15"/>
      <c r="SOT214" s="15"/>
      <c r="SOU214" s="15"/>
      <c r="SOV214" s="15"/>
      <c r="SOW214" s="15"/>
      <c r="SOX214" s="15"/>
      <c r="SOY214" s="15"/>
      <c r="SOZ214" s="15"/>
      <c r="SPA214" s="15"/>
      <c r="SPB214" s="15"/>
      <c r="SPC214" s="15"/>
      <c r="SPD214" s="15"/>
      <c r="SPE214" s="15"/>
      <c r="SPF214" s="15"/>
      <c r="SPG214" s="15"/>
      <c r="SPH214" s="15"/>
      <c r="SPI214" s="15"/>
      <c r="SPJ214" s="15"/>
      <c r="SPK214" s="15"/>
      <c r="SPL214" s="15"/>
      <c r="SPM214" s="15"/>
      <c r="SPN214" s="15"/>
      <c r="SPO214" s="15"/>
      <c r="SPP214" s="15"/>
      <c r="SPQ214" s="15"/>
      <c r="SPR214" s="15"/>
      <c r="SPS214" s="15"/>
      <c r="SPT214" s="15"/>
      <c r="SPU214" s="15"/>
      <c r="SPV214" s="15"/>
      <c r="SPW214" s="15"/>
      <c r="SPX214" s="15"/>
      <c r="SPY214" s="15"/>
      <c r="SPZ214" s="15"/>
      <c r="SQA214" s="15"/>
      <c r="SQB214" s="15"/>
      <c r="SQC214" s="15"/>
      <c r="SQD214" s="15"/>
      <c r="SQE214" s="15"/>
      <c r="SQF214" s="15"/>
      <c r="SQG214" s="15"/>
      <c r="SQH214" s="15"/>
      <c r="SQI214" s="15"/>
      <c r="SQJ214" s="15"/>
      <c r="SQK214" s="15"/>
      <c r="SQL214" s="15"/>
      <c r="SQM214" s="15"/>
      <c r="SQN214" s="15"/>
      <c r="SQO214" s="15"/>
      <c r="SQP214" s="15"/>
      <c r="SQQ214" s="15"/>
      <c r="SQR214" s="15"/>
      <c r="SQS214" s="15"/>
      <c r="SQT214" s="15"/>
      <c r="SQU214" s="15"/>
      <c r="SQV214" s="15"/>
      <c r="SQW214" s="15"/>
      <c r="SQX214" s="15"/>
      <c r="SQY214" s="15"/>
      <c r="SQZ214" s="15"/>
      <c r="SRA214" s="15"/>
      <c r="SRB214" s="15"/>
      <c r="SRC214" s="15"/>
      <c r="SRD214" s="15"/>
      <c r="SRE214" s="15"/>
      <c r="SRF214" s="15"/>
      <c r="SRG214" s="15"/>
      <c r="SRH214" s="15"/>
      <c r="SRI214" s="15"/>
      <c r="SRJ214" s="15"/>
      <c r="SRK214" s="15"/>
      <c r="SRL214" s="15"/>
      <c r="SRM214" s="15"/>
      <c r="SRN214" s="15"/>
      <c r="SRO214" s="15"/>
      <c r="SRP214" s="15"/>
      <c r="SRQ214" s="15"/>
      <c r="SRR214" s="15"/>
      <c r="SRS214" s="15"/>
      <c r="SRT214" s="15"/>
      <c r="SRU214" s="15"/>
      <c r="SRV214" s="15"/>
      <c r="SRW214" s="15"/>
      <c r="SRX214" s="15"/>
      <c r="SRY214" s="15"/>
      <c r="SRZ214" s="15"/>
      <c r="SSA214" s="15"/>
      <c r="SSB214" s="15"/>
      <c r="SSC214" s="15"/>
      <c r="SSD214" s="15"/>
      <c r="SSE214" s="15"/>
      <c r="SSF214" s="15"/>
      <c r="SSG214" s="15"/>
      <c r="SSH214" s="15"/>
      <c r="SSI214" s="15"/>
      <c r="SSJ214" s="15"/>
      <c r="SSK214" s="15"/>
      <c r="SSL214" s="15"/>
      <c r="SSM214" s="15"/>
      <c r="SSN214" s="15"/>
      <c r="SSO214" s="15"/>
      <c r="SSP214" s="15"/>
      <c r="SSQ214" s="15"/>
      <c r="SSR214" s="15"/>
      <c r="SSS214" s="15"/>
      <c r="SST214" s="15"/>
      <c r="SSU214" s="15"/>
      <c r="SSV214" s="15"/>
      <c r="SSW214" s="15"/>
      <c r="SSX214" s="15"/>
      <c r="SSY214" s="15"/>
      <c r="SSZ214" s="15"/>
      <c r="STA214" s="15"/>
      <c r="STB214" s="15"/>
      <c r="STC214" s="15"/>
      <c r="STD214" s="15"/>
      <c r="STE214" s="15"/>
      <c r="STF214" s="15"/>
      <c r="STG214" s="15"/>
      <c r="STH214" s="15"/>
      <c r="STI214" s="15"/>
      <c r="STJ214" s="15"/>
      <c r="STK214" s="15"/>
      <c r="STL214" s="15"/>
      <c r="STM214" s="15"/>
      <c r="STN214" s="15"/>
      <c r="STO214" s="15"/>
      <c r="STP214" s="15"/>
      <c r="STQ214" s="15"/>
      <c r="STR214" s="15"/>
      <c r="STS214" s="15"/>
      <c r="STT214" s="15"/>
      <c r="STU214" s="15"/>
      <c r="STV214" s="15"/>
      <c r="STW214" s="15"/>
      <c r="STX214" s="15"/>
      <c r="STY214" s="15"/>
      <c r="STZ214" s="15"/>
      <c r="SUA214" s="15"/>
      <c r="SUB214" s="15"/>
      <c r="SUC214" s="15"/>
      <c r="SUD214" s="15"/>
      <c r="SUE214" s="15"/>
      <c r="SUF214" s="15"/>
      <c r="SUG214" s="15"/>
      <c r="SUH214" s="15"/>
      <c r="SUI214" s="15"/>
      <c r="SUJ214" s="15"/>
      <c r="SUK214" s="15"/>
      <c r="SUL214" s="15"/>
      <c r="SUM214" s="15"/>
      <c r="SUN214" s="15"/>
      <c r="SUO214" s="15"/>
      <c r="SUP214" s="15"/>
      <c r="SUQ214" s="15"/>
      <c r="SUR214" s="15"/>
      <c r="SUS214" s="15"/>
      <c r="SUT214" s="15"/>
      <c r="SUU214" s="15"/>
      <c r="SUV214" s="15"/>
      <c r="SUW214" s="15"/>
      <c r="SUX214" s="15"/>
      <c r="SUY214" s="15"/>
      <c r="SUZ214" s="15"/>
      <c r="SVA214" s="15"/>
      <c r="SVB214" s="15"/>
      <c r="SVC214" s="15"/>
      <c r="SVD214" s="15"/>
      <c r="SVE214" s="15"/>
      <c r="SVF214" s="15"/>
      <c r="SVG214" s="15"/>
      <c r="SVH214" s="15"/>
      <c r="SVI214" s="15"/>
      <c r="SVJ214" s="15"/>
      <c r="SVK214" s="15"/>
      <c r="SVL214" s="15"/>
      <c r="SVM214" s="15"/>
      <c r="SVN214" s="15"/>
      <c r="SVO214" s="15"/>
      <c r="SVP214" s="15"/>
      <c r="SVQ214" s="15"/>
      <c r="SVR214" s="15"/>
      <c r="SVS214" s="15"/>
      <c r="SVT214" s="15"/>
      <c r="SVU214" s="15"/>
      <c r="SVV214" s="15"/>
      <c r="SVW214" s="15"/>
      <c r="SVX214" s="15"/>
      <c r="SVY214" s="15"/>
      <c r="SVZ214" s="15"/>
      <c r="SWA214" s="15"/>
      <c r="SWB214" s="15"/>
      <c r="SWC214" s="15"/>
      <c r="SWD214" s="15"/>
      <c r="SWE214" s="15"/>
      <c r="SWF214" s="15"/>
      <c r="SWG214" s="15"/>
      <c r="SWH214" s="15"/>
      <c r="SWI214" s="15"/>
      <c r="SWJ214" s="15"/>
      <c r="SWK214" s="15"/>
      <c r="SWL214" s="15"/>
      <c r="SWM214" s="15"/>
      <c r="SWN214" s="15"/>
      <c r="SWO214" s="15"/>
      <c r="SWP214" s="15"/>
      <c r="SWQ214" s="15"/>
      <c r="SWR214" s="15"/>
      <c r="SWS214" s="15"/>
      <c r="SWT214" s="15"/>
      <c r="SWU214" s="15"/>
      <c r="SWV214" s="15"/>
      <c r="SWW214" s="15"/>
      <c r="SWX214" s="15"/>
      <c r="SWY214" s="15"/>
      <c r="SWZ214" s="15"/>
      <c r="SXA214" s="15"/>
      <c r="SXB214" s="15"/>
      <c r="SXC214" s="15"/>
      <c r="SXD214" s="15"/>
      <c r="SXE214" s="15"/>
      <c r="SXF214" s="15"/>
      <c r="SXG214" s="15"/>
      <c r="SXH214" s="15"/>
      <c r="SXI214" s="15"/>
      <c r="SXJ214" s="15"/>
      <c r="SXK214" s="15"/>
      <c r="SXL214" s="15"/>
      <c r="SXM214" s="15"/>
      <c r="SXN214" s="15"/>
      <c r="SXO214" s="15"/>
      <c r="SXP214" s="15"/>
      <c r="SXQ214" s="15"/>
      <c r="SXR214" s="15"/>
      <c r="SXS214" s="15"/>
      <c r="SXT214" s="15"/>
      <c r="SXU214" s="15"/>
      <c r="SXV214" s="15"/>
      <c r="SXW214" s="15"/>
      <c r="SXX214" s="15"/>
      <c r="SXY214" s="15"/>
      <c r="SXZ214" s="15"/>
      <c r="SYA214" s="15"/>
      <c r="SYB214" s="15"/>
      <c r="SYC214" s="15"/>
      <c r="SYD214" s="15"/>
      <c r="SYE214" s="15"/>
      <c r="SYF214" s="15"/>
      <c r="SYG214" s="15"/>
      <c r="SYH214" s="15"/>
      <c r="SYI214" s="15"/>
      <c r="SYJ214" s="15"/>
      <c r="SYK214" s="15"/>
      <c r="SYL214" s="15"/>
      <c r="SYM214" s="15"/>
      <c r="SYN214" s="15"/>
      <c r="SYO214" s="15"/>
      <c r="SYP214" s="15"/>
      <c r="SYQ214" s="15"/>
      <c r="SYR214" s="15"/>
      <c r="SYS214" s="15"/>
      <c r="SYT214" s="15"/>
      <c r="SYU214" s="15"/>
      <c r="SYV214" s="15"/>
      <c r="SYW214" s="15"/>
      <c r="SYX214" s="15"/>
      <c r="SYY214" s="15"/>
      <c r="SYZ214" s="15"/>
      <c r="SZA214" s="15"/>
      <c r="SZB214" s="15"/>
      <c r="SZC214" s="15"/>
      <c r="SZD214" s="15"/>
      <c r="SZE214" s="15"/>
      <c r="SZF214" s="15"/>
      <c r="SZG214" s="15"/>
      <c r="SZH214" s="15"/>
      <c r="SZI214" s="15"/>
      <c r="SZJ214" s="15"/>
      <c r="SZK214" s="15"/>
      <c r="SZL214" s="15"/>
      <c r="SZM214" s="15"/>
      <c r="SZN214" s="15"/>
      <c r="SZO214" s="15"/>
      <c r="SZP214" s="15"/>
      <c r="SZQ214" s="15"/>
      <c r="SZR214" s="15"/>
      <c r="SZS214" s="15"/>
      <c r="SZT214" s="15"/>
      <c r="SZU214" s="15"/>
      <c r="SZV214" s="15"/>
      <c r="SZW214" s="15"/>
      <c r="SZX214" s="15"/>
      <c r="SZY214" s="15"/>
      <c r="SZZ214" s="15"/>
      <c r="TAA214" s="15"/>
      <c r="TAB214" s="15"/>
      <c r="TAC214" s="15"/>
      <c r="TAD214" s="15"/>
      <c r="TAE214" s="15"/>
      <c r="TAF214" s="15"/>
      <c r="TAG214" s="15"/>
      <c r="TAH214" s="15"/>
      <c r="TAI214" s="15"/>
      <c r="TAJ214" s="15"/>
      <c r="TAK214" s="15"/>
      <c r="TAL214" s="15"/>
      <c r="TAM214" s="15"/>
      <c r="TAN214" s="15"/>
      <c r="TAO214" s="15"/>
      <c r="TAP214" s="15"/>
      <c r="TAQ214" s="15"/>
      <c r="TAR214" s="15"/>
      <c r="TAS214" s="15"/>
      <c r="TAT214" s="15"/>
      <c r="TAU214" s="15"/>
      <c r="TAV214" s="15"/>
      <c r="TAW214" s="15"/>
      <c r="TAX214" s="15"/>
      <c r="TAY214" s="15"/>
      <c r="TAZ214" s="15"/>
      <c r="TBA214" s="15"/>
      <c r="TBB214" s="15"/>
      <c r="TBC214" s="15"/>
      <c r="TBD214" s="15"/>
      <c r="TBE214" s="15"/>
      <c r="TBF214" s="15"/>
      <c r="TBG214" s="15"/>
      <c r="TBH214" s="15"/>
      <c r="TBI214" s="15"/>
      <c r="TBJ214" s="15"/>
      <c r="TBK214" s="15"/>
      <c r="TBL214" s="15"/>
      <c r="TBM214" s="15"/>
      <c r="TBN214" s="15"/>
      <c r="TBO214" s="15"/>
      <c r="TBP214" s="15"/>
      <c r="TBQ214" s="15"/>
      <c r="TBR214" s="15"/>
      <c r="TBS214" s="15"/>
      <c r="TBT214" s="15"/>
      <c r="TBU214" s="15"/>
      <c r="TBV214" s="15"/>
      <c r="TBW214" s="15"/>
      <c r="TBX214" s="15"/>
      <c r="TBY214" s="15"/>
      <c r="TBZ214" s="15"/>
      <c r="TCA214" s="15"/>
      <c r="TCB214" s="15"/>
      <c r="TCC214" s="15"/>
      <c r="TCD214" s="15"/>
      <c r="TCE214" s="15"/>
      <c r="TCF214" s="15"/>
      <c r="TCG214" s="15"/>
      <c r="TCH214" s="15"/>
      <c r="TCI214" s="15"/>
      <c r="TCJ214" s="15"/>
      <c r="TCK214" s="15"/>
      <c r="TCL214" s="15"/>
      <c r="TCM214" s="15"/>
      <c r="TCN214" s="15"/>
      <c r="TCO214" s="15"/>
      <c r="TCP214" s="15"/>
      <c r="TCQ214" s="15"/>
      <c r="TCR214" s="15"/>
      <c r="TCS214" s="15"/>
      <c r="TCT214" s="15"/>
      <c r="TCU214" s="15"/>
      <c r="TCV214" s="15"/>
      <c r="TCW214" s="15"/>
      <c r="TCX214" s="15"/>
      <c r="TCY214" s="15"/>
      <c r="TCZ214" s="15"/>
      <c r="TDA214" s="15"/>
      <c r="TDB214" s="15"/>
      <c r="TDC214" s="15"/>
      <c r="TDD214" s="15"/>
      <c r="TDE214" s="15"/>
      <c r="TDF214" s="15"/>
      <c r="TDG214" s="15"/>
      <c r="TDH214" s="15"/>
      <c r="TDI214" s="15"/>
      <c r="TDJ214" s="15"/>
      <c r="TDK214" s="15"/>
      <c r="TDL214" s="15"/>
      <c r="TDM214" s="15"/>
      <c r="TDN214" s="15"/>
      <c r="TDO214" s="15"/>
      <c r="TDP214" s="15"/>
      <c r="TDQ214" s="15"/>
      <c r="TDR214" s="15"/>
      <c r="TDS214" s="15"/>
      <c r="TDT214" s="15"/>
      <c r="TDU214" s="15"/>
      <c r="TDV214" s="15"/>
      <c r="TDW214" s="15"/>
      <c r="TDX214" s="15"/>
      <c r="TDY214" s="15"/>
      <c r="TDZ214" s="15"/>
      <c r="TEA214" s="15"/>
      <c r="TEB214" s="15"/>
      <c r="TEC214" s="15"/>
      <c r="TED214" s="15"/>
      <c r="TEE214" s="15"/>
      <c r="TEF214" s="15"/>
      <c r="TEG214" s="15"/>
      <c r="TEH214" s="15"/>
      <c r="TEI214" s="15"/>
      <c r="TEJ214" s="15"/>
      <c r="TEK214" s="15"/>
      <c r="TEL214" s="15"/>
      <c r="TEM214" s="15"/>
      <c r="TEN214" s="15"/>
      <c r="TEO214" s="15"/>
      <c r="TEP214" s="15"/>
      <c r="TEQ214" s="15"/>
      <c r="TER214" s="15"/>
      <c r="TES214" s="15"/>
      <c r="TET214" s="15"/>
      <c r="TEU214" s="15"/>
      <c r="TEV214" s="15"/>
      <c r="TEW214" s="15"/>
      <c r="TEX214" s="15"/>
      <c r="TEY214" s="15"/>
      <c r="TEZ214" s="15"/>
      <c r="TFA214" s="15"/>
      <c r="TFB214" s="15"/>
      <c r="TFC214" s="15"/>
      <c r="TFD214" s="15"/>
      <c r="TFE214" s="15"/>
      <c r="TFF214" s="15"/>
      <c r="TFG214" s="15"/>
      <c r="TFH214" s="15"/>
      <c r="TFI214" s="15"/>
      <c r="TFJ214" s="15"/>
      <c r="TFK214" s="15"/>
      <c r="TFL214" s="15"/>
      <c r="TFM214" s="15"/>
      <c r="TFN214" s="15"/>
      <c r="TFO214" s="15"/>
      <c r="TFP214" s="15"/>
      <c r="TFQ214" s="15"/>
      <c r="TFR214" s="15"/>
      <c r="TFS214" s="15"/>
      <c r="TFT214" s="15"/>
      <c r="TFU214" s="15"/>
      <c r="TFV214" s="15"/>
      <c r="TFW214" s="15"/>
      <c r="TFX214" s="15"/>
      <c r="TFY214" s="15"/>
      <c r="TFZ214" s="15"/>
      <c r="TGA214" s="15"/>
      <c r="TGB214" s="15"/>
      <c r="TGC214" s="15"/>
      <c r="TGD214" s="15"/>
      <c r="TGE214" s="15"/>
      <c r="TGF214" s="15"/>
      <c r="TGG214" s="15"/>
      <c r="TGH214" s="15"/>
      <c r="TGI214" s="15"/>
      <c r="TGJ214" s="15"/>
      <c r="TGK214" s="15"/>
      <c r="TGL214" s="15"/>
      <c r="TGM214" s="15"/>
      <c r="TGN214" s="15"/>
      <c r="TGO214" s="15"/>
      <c r="TGP214" s="15"/>
      <c r="TGQ214" s="15"/>
      <c r="TGR214" s="15"/>
      <c r="TGS214" s="15"/>
      <c r="TGT214" s="15"/>
      <c r="TGU214" s="15"/>
      <c r="TGV214" s="15"/>
      <c r="TGW214" s="15"/>
      <c r="TGX214" s="15"/>
      <c r="TGY214" s="15"/>
      <c r="TGZ214" s="15"/>
      <c r="THA214" s="15"/>
      <c r="THB214" s="15"/>
      <c r="THC214" s="15"/>
      <c r="THD214" s="15"/>
      <c r="THE214" s="15"/>
      <c r="THF214" s="15"/>
      <c r="THG214" s="15"/>
      <c r="THH214" s="15"/>
      <c r="THI214" s="15"/>
      <c r="THJ214" s="15"/>
      <c r="THK214" s="15"/>
      <c r="THL214" s="15"/>
      <c r="THM214" s="15"/>
      <c r="THN214" s="15"/>
      <c r="THO214" s="15"/>
      <c r="THP214" s="15"/>
      <c r="THQ214" s="15"/>
      <c r="THR214" s="15"/>
      <c r="THS214" s="15"/>
      <c r="THT214" s="15"/>
      <c r="THU214" s="15"/>
      <c r="THV214" s="15"/>
      <c r="THW214" s="15"/>
      <c r="THX214" s="15"/>
      <c r="THY214" s="15"/>
      <c r="THZ214" s="15"/>
      <c r="TIA214" s="15"/>
      <c r="TIB214" s="15"/>
      <c r="TIC214" s="15"/>
      <c r="TID214" s="15"/>
      <c r="TIE214" s="15"/>
      <c r="TIF214" s="15"/>
      <c r="TIG214" s="15"/>
      <c r="TIH214" s="15"/>
      <c r="TII214" s="15"/>
      <c r="TIJ214" s="15"/>
      <c r="TIK214" s="15"/>
      <c r="TIL214" s="15"/>
      <c r="TIM214" s="15"/>
      <c r="TIN214" s="15"/>
      <c r="TIO214" s="15"/>
      <c r="TIP214" s="15"/>
      <c r="TIQ214" s="15"/>
      <c r="TIR214" s="15"/>
      <c r="TIS214" s="15"/>
      <c r="TIT214" s="15"/>
      <c r="TIU214" s="15"/>
      <c r="TIV214" s="15"/>
      <c r="TIW214" s="15"/>
      <c r="TIX214" s="15"/>
      <c r="TIY214" s="15"/>
      <c r="TIZ214" s="15"/>
      <c r="TJA214" s="15"/>
      <c r="TJB214" s="15"/>
      <c r="TJC214" s="15"/>
      <c r="TJD214" s="15"/>
      <c r="TJE214" s="15"/>
      <c r="TJF214" s="15"/>
      <c r="TJG214" s="15"/>
      <c r="TJH214" s="15"/>
      <c r="TJI214" s="15"/>
      <c r="TJJ214" s="15"/>
      <c r="TJK214" s="15"/>
      <c r="TJL214" s="15"/>
      <c r="TJM214" s="15"/>
      <c r="TJN214" s="15"/>
      <c r="TJO214" s="15"/>
      <c r="TJP214" s="15"/>
      <c r="TJQ214" s="15"/>
      <c r="TJR214" s="15"/>
      <c r="TJS214" s="15"/>
      <c r="TJT214" s="15"/>
      <c r="TJU214" s="15"/>
      <c r="TJV214" s="15"/>
      <c r="TJW214" s="15"/>
      <c r="TJX214" s="15"/>
      <c r="TJY214" s="15"/>
      <c r="TJZ214" s="15"/>
      <c r="TKA214" s="15"/>
      <c r="TKB214" s="15"/>
      <c r="TKC214" s="15"/>
      <c r="TKD214" s="15"/>
      <c r="TKE214" s="15"/>
      <c r="TKF214" s="15"/>
      <c r="TKG214" s="15"/>
      <c r="TKH214" s="15"/>
      <c r="TKI214" s="15"/>
      <c r="TKJ214" s="15"/>
      <c r="TKK214" s="15"/>
      <c r="TKL214" s="15"/>
      <c r="TKM214" s="15"/>
      <c r="TKN214" s="15"/>
      <c r="TKO214" s="15"/>
      <c r="TKP214" s="15"/>
      <c r="TKQ214" s="15"/>
      <c r="TKR214" s="15"/>
      <c r="TKS214" s="15"/>
      <c r="TKT214" s="15"/>
      <c r="TKU214" s="15"/>
      <c r="TKV214" s="15"/>
      <c r="TKW214" s="15"/>
      <c r="TKX214" s="15"/>
      <c r="TKY214" s="15"/>
      <c r="TKZ214" s="15"/>
      <c r="TLA214" s="15"/>
      <c r="TLB214" s="15"/>
      <c r="TLC214" s="15"/>
      <c r="TLD214" s="15"/>
      <c r="TLE214" s="15"/>
      <c r="TLF214" s="15"/>
      <c r="TLG214" s="15"/>
      <c r="TLH214" s="15"/>
      <c r="TLI214" s="15"/>
      <c r="TLJ214" s="15"/>
      <c r="TLK214" s="15"/>
      <c r="TLL214" s="15"/>
      <c r="TLM214" s="15"/>
      <c r="TLN214" s="15"/>
      <c r="TLO214" s="15"/>
      <c r="TLP214" s="15"/>
      <c r="TLQ214" s="15"/>
      <c r="TLR214" s="15"/>
      <c r="TLS214" s="15"/>
      <c r="TLT214" s="15"/>
      <c r="TLU214" s="15"/>
      <c r="TLV214" s="15"/>
      <c r="TLW214" s="15"/>
      <c r="TLX214" s="15"/>
      <c r="TLY214" s="15"/>
      <c r="TLZ214" s="15"/>
      <c r="TMA214" s="15"/>
      <c r="TMB214" s="15"/>
      <c r="TMC214" s="15"/>
      <c r="TMD214" s="15"/>
      <c r="TME214" s="15"/>
      <c r="TMF214" s="15"/>
      <c r="TMG214" s="15"/>
      <c r="TMH214" s="15"/>
      <c r="TMI214" s="15"/>
      <c r="TMJ214" s="15"/>
      <c r="TMK214" s="15"/>
      <c r="TML214" s="15"/>
      <c r="TMM214" s="15"/>
      <c r="TMN214" s="15"/>
      <c r="TMO214" s="15"/>
      <c r="TMP214" s="15"/>
      <c r="TMQ214" s="15"/>
      <c r="TMR214" s="15"/>
      <c r="TMS214" s="15"/>
      <c r="TMT214" s="15"/>
      <c r="TMU214" s="15"/>
      <c r="TMV214" s="15"/>
      <c r="TMW214" s="15"/>
      <c r="TMX214" s="15"/>
      <c r="TMY214" s="15"/>
      <c r="TMZ214" s="15"/>
      <c r="TNA214" s="15"/>
      <c r="TNB214" s="15"/>
      <c r="TNC214" s="15"/>
      <c r="TND214" s="15"/>
      <c r="TNE214" s="15"/>
      <c r="TNF214" s="15"/>
      <c r="TNG214" s="15"/>
      <c r="TNH214" s="15"/>
      <c r="TNI214" s="15"/>
      <c r="TNJ214" s="15"/>
      <c r="TNK214" s="15"/>
      <c r="TNL214" s="15"/>
      <c r="TNM214" s="15"/>
      <c r="TNN214" s="15"/>
      <c r="TNO214" s="15"/>
      <c r="TNP214" s="15"/>
      <c r="TNQ214" s="15"/>
      <c r="TNR214" s="15"/>
      <c r="TNS214" s="15"/>
      <c r="TNT214" s="15"/>
      <c r="TNU214" s="15"/>
      <c r="TNV214" s="15"/>
      <c r="TNW214" s="15"/>
      <c r="TNX214" s="15"/>
      <c r="TNY214" s="15"/>
      <c r="TNZ214" s="15"/>
      <c r="TOA214" s="15"/>
      <c r="TOB214" s="15"/>
      <c r="TOC214" s="15"/>
      <c r="TOD214" s="15"/>
      <c r="TOE214" s="15"/>
      <c r="TOF214" s="15"/>
      <c r="TOG214" s="15"/>
      <c r="TOH214" s="15"/>
      <c r="TOI214" s="15"/>
      <c r="TOJ214" s="15"/>
      <c r="TOK214" s="15"/>
      <c r="TOL214" s="15"/>
      <c r="TOM214" s="15"/>
      <c r="TON214" s="15"/>
      <c r="TOO214" s="15"/>
      <c r="TOP214" s="15"/>
      <c r="TOQ214" s="15"/>
      <c r="TOR214" s="15"/>
      <c r="TOS214" s="15"/>
      <c r="TOT214" s="15"/>
      <c r="TOU214" s="15"/>
      <c r="TOV214" s="15"/>
      <c r="TOW214" s="15"/>
      <c r="TOX214" s="15"/>
      <c r="TOY214" s="15"/>
      <c r="TOZ214" s="15"/>
      <c r="TPA214" s="15"/>
      <c r="TPB214" s="15"/>
      <c r="TPC214" s="15"/>
      <c r="TPD214" s="15"/>
      <c r="TPE214" s="15"/>
      <c r="TPF214" s="15"/>
      <c r="TPG214" s="15"/>
      <c r="TPH214" s="15"/>
      <c r="TPI214" s="15"/>
      <c r="TPJ214" s="15"/>
      <c r="TPK214" s="15"/>
      <c r="TPL214" s="15"/>
      <c r="TPM214" s="15"/>
      <c r="TPN214" s="15"/>
      <c r="TPO214" s="15"/>
      <c r="TPP214" s="15"/>
      <c r="TPQ214" s="15"/>
      <c r="TPR214" s="15"/>
      <c r="TPS214" s="15"/>
      <c r="TPT214" s="15"/>
      <c r="TPU214" s="15"/>
      <c r="TPV214" s="15"/>
      <c r="TPW214" s="15"/>
      <c r="TPX214" s="15"/>
      <c r="TPY214" s="15"/>
      <c r="TPZ214" s="15"/>
      <c r="TQA214" s="15"/>
      <c r="TQB214" s="15"/>
      <c r="TQC214" s="15"/>
      <c r="TQD214" s="15"/>
      <c r="TQE214" s="15"/>
      <c r="TQF214" s="15"/>
      <c r="TQG214" s="15"/>
      <c r="TQH214" s="15"/>
      <c r="TQI214" s="15"/>
      <c r="TQJ214" s="15"/>
      <c r="TQK214" s="15"/>
      <c r="TQL214" s="15"/>
      <c r="TQM214" s="15"/>
      <c r="TQN214" s="15"/>
      <c r="TQO214" s="15"/>
      <c r="TQP214" s="15"/>
      <c r="TQQ214" s="15"/>
      <c r="TQR214" s="15"/>
      <c r="TQS214" s="15"/>
      <c r="TQT214" s="15"/>
      <c r="TQU214" s="15"/>
      <c r="TQV214" s="15"/>
      <c r="TQW214" s="15"/>
      <c r="TQX214" s="15"/>
      <c r="TQY214" s="15"/>
      <c r="TQZ214" s="15"/>
      <c r="TRA214" s="15"/>
      <c r="TRB214" s="15"/>
      <c r="TRC214" s="15"/>
      <c r="TRD214" s="15"/>
      <c r="TRE214" s="15"/>
      <c r="TRF214" s="15"/>
      <c r="TRG214" s="15"/>
      <c r="TRH214" s="15"/>
      <c r="TRI214" s="15"/>
      <c r="TRJ214" s="15"/>
      <c r="TRK214" s="15"/>
      <c r="TRL214" s="15"/>
      <c r="TRM214" s="15"/>
      <c r="TRN214" s="15"/>
      <c r="TRO214" s="15"/>
      <c r="TRP214" s="15"/>
      <c r="TRQ214" s="15"/>
      <c r="TRR214" s="15"/>
      <c r="TRS214" s="15"/>
      <c r="TRT214" s="15"/>
      <c r="TRU214" s="15"/>
      <c r="TRV214" s="15"/>
      <c r="TRW214" s="15"/>
      <c r="TRX214" s="15"/>
      <c r="TRY214" s="15"/>
      <c r="TRZ214" s="15"/>
      <c r="TSA214" s="15"/>
      <c r="TSB214" s="15"/>
      <c r="TSC214" s="15"/>
      <c r="TSD214" s="15"/>
      <c r="TSE214" s="15"/>
      <c r="TSF214" s="15"/>
      <c r="TSG214" s="15"/>
      <c r="TSH214" s="15"/>
      <c r="TSI214" s="15"/>
      <c r="TSJ214" s="15"/>
      <c r="TSK214" s="15"/>
      <c r="TSL214" s="15"/>
      <c r="TSM214" s="15"/>
      <c r="TSN214" s="15"/>
      <c r="TSO214" s="15"/>
      <c r="TSP214" s="15"/>
      <c r="TSQ214" s="15"/>
      <c r="TSR214" s="15"/>
      <c r="TSS214" s="15"/>
      <c r="TST214" s="15"/>
      <c r="TSU214" s="15"/>
      <c r="TSV214" s="15"/>
      <c r="TSW214" s="15"/>
      <c r="TSX214" s="15"/>
      <c r="TSY214" s="15"/>
      <c r="TSZ214" s="15"/>
      <c r="TTA214" s="15"/>
      <c r="TTB214" s="15"/>
      <c r="TTC214" s="15"/>
      <c r="TTD214" s="15"/>
      <c r="TTE214" s="15"/>
      <c r="TTF214" s="15"/>
      <c r="TTG214" s="15"/>
      <c r="TTH214" s="15"/>
      <c r="TTI214" s="15"/>
      <c r="TTJ214" s="15"/>
      <c r="TTK214" s="15"/>
      <c r="TTL214" s="15"/>
      <c r="TTM214" s="15"/>
      <c r="TTN214" s="15"/>
      <c r="TTO214" s="15"/>
      <c r="TTP214" s="15"/>
      <c r="TTQ214" s="15"/>
      <c r="TTR214" s="15"/>
      <c r="TTS214" s="15"/>
      <c r="TTT214" s="15"/>
      <c r="TTU214" s="15"/>
      <c r="TTV214" s="15"/>
      <c r="TTW214" s="15"/>
      <c r="TTX214" s="15"/>
      <c r="TTY214" s="15"/>
      <c r="TTZ214" s="15"/>
      <c r="TUA214" s="15"/>
      <c r="TUB214" s="15"/>
      <c r="TUC214" s="15"/>
      <c r="TUD214" s="15"/>
      <c r="TUE214" s="15"/>
      <c r="TUF214" s="15"/>
      <c r="TUG214" s="15"/>
      <c r="TUH214" s="15"/>
      <c r="TUI214" s="15"/>
      <c r="TUJ214" s="15"/>
      <c r="TUK214" s="15"/>
      <c r="TUL214" s="15"/>
      <c r="TUM214" s="15"/>
      <c r="TUN214" s="15"/>
      <c r="TUO214" s="15"/>
      <c r="TUP214" s="15"/>
      <c r="TUQ214" s="15"/>
      <c r="TUR214" s="15"/>
      <c r="TUS214" s="15"/>
      <c r="TUT214" s="15"/>
      <c r="TUU214" s="15"/>
      <c r="TUV214" s="15"/>
      <c r="TUW214" s="15"/>
      <c r="TUX214" s="15"/>
      <c r="TUY214" s="15"/>
      <c r="TUZ214" s="15"/>
      <c r="TVA214" s="15"/>
      <c r="TVB214" s="15"/>
      <c r="TVC214" s="15"/>
      <c r="TVD214" s="15"/>
      <c r="TVE214" s="15"/>
      <c r="TVF214" s="15"/>
      <c r="TVG214" s="15"/>
      <c r="TVH214" s="15"/>
      <c r="TVI214" s="15"/>
      <c r="TVJ214" s="15"/>
      <c r="TVK214" s="15"/>
      <c r="TVL214" s="15"/>
      <c r="TVM214" s="15"/>
      <c r="TVN214" s="15"/>
      <c r="TVO214" s="15"/>
      <c r="TVP214" s="15"/>
      <c r="TVQ214" s="15"/>
      <c r="TVR214" s="15"/>
      <c r="TVS214" s="15"/>
      <c r="TVT214" s="15"/>
      <c r="TVU214" s="15"/>
      <c r="TVV214" s="15"/>
      <c r="TVW214" s="15"/>
      <c r="TVX214" s="15"/>
      <c r="TVY214" s="15"/>
      <c r="TVZ214" s="15"/>
      <c r="TWA214" s="15"/>
      <c r="TWB214" s="15"/>
      <c r="TWC214" s="15"/>
      <c r="TWD214" s="15"/>
      <c r="TWE214" s="15"/>
      <c r="TWF214" s="15"/>
      <c r="TWG214" s="15"/>
      <c r="TWH214" s="15"/>
      <c r="TWI214" s="15"/>
      <c r="TWJ214" s="15"/>
      <c r="TWK214" s="15"/>
      <c r="TWL214" s="15"/>
      <c r="TWM214" s="15"/>
      <c r="TWN214" s="15"/>
      <c r="TWO214" s="15"/>
      <c r="TWP214" s="15"/>
      <c r="TWQ214" s="15"/>
      <c r="TWR214" s="15"/>
      <c r="TWS214" s="15"/>
      <c r="TWT214" s="15"/>
      <c r="TWU214" s="15"/>
      <c r="TWV214" s="15"/>
      <c r="TWW214" s="15"/>
      <c r="TWX214" s="15"/>
      <c r="TWY214" s="15"/>
      <c r="TWZ214" s="15"/>
      <c r="TXA214" s="15"/>
      <c r="TXB214" s="15"/>
      <c r="TXC214" s="15"/>
      <c r="TXD214" s="15"/>
      <c r="TXE214" s="15"/>
      <c r="TXF214" s="15"/>
      <c r="TXG214" s="15"/>
      <c r="TXH214" s="15"/>
      <c r="TXI214" s="15"/>
      <c r="TXJ214" s="15"/>
      <c r="TXK214" s="15"/>
      <c r="TXL214" s="15"/>
      <c r="TXM214" s="15"/>
      <c r="TXN214" s="15"/>
      <c r="TXO214" s="15"/>
      <c r="TXP214" s="15"/>
      <c r="TXQ214" s="15"/>
      <c r="TXR214" s="15"/>
      <c r="TXS214" s="15"/>
      <c r="TXT214" s="15"/>
      <c r="TXU214" s="15"/>
      <c r="TXV214" s="15"/>
      <c r="TXW214" s="15"/>
      <c r="TXX214" s="15"/>
      <c r="TXY214" s="15"/>
      <c r="TXZ214" s="15"/>
      <c r="TYA214" s="15"/>
      <c r="TYB214" s="15"/>
      <c r="TYC214" s="15"/>
      <c r="TYD214" s="15"/>
      <c r="TYE214" s="15"/>
      <c r="TYF214" s="15"/>
      <c r="TYG214" s="15"/>
      <c r="TYH214" s="15"/>
      <c r="TYI214" s="15"/>
      <c r="TYJ214" s="15"/>
      <c r="TYK214" s="15"/>
      <c r="TYL214" s="15"/>
      <c r="TYM214" s="15"/>
      <c r="TYN214" s="15"/>
      <c r="TYO214" s="15"/>
      <c r="TYP214" s="15"/>
      <c r="TYQ214" s="15"/>
      <c r="TYR214" s="15"/>
      <c r="TYS214" s="15"/>
      <c r="TYT214" s="15"/>
      <c r="TYU214" s="15"/>
      <c r="TYV214" s="15"/>
      <c r="TYW214" s="15"/>
      <c r="TYX214" s="15"/>
      <c r="TYY214" s="15"/>
      <c r="TYZ214" s="15"/>
      <c r="TZA214" s="15"/>
      <c r="TZB214" s="15"/>
      <c r="TZC214" s="15"/>
      <c r="TZD214" s="15"/>
      <c r="TZE214" s="15"/>
      <c r="TZF214" s="15"/>
      <c r="TZG214" s="15"/>
      <c r="TZH214" s="15"/>
      <c r="TZI214" s="15"/>
      <c r="TZJ214" s="15"/>
      <c r="TZK214" s="15"/>
      <c r="TZL214" s="15"/>
      <c r="TZM214" s="15"/>
      <c r="TZN214" s="15"/>
      <c r="TZO214" s="15"/>
      <c r="TZP214" s="15"/>
      <c r="TZQ214" s="15"/>
      <c r="TZR214" s="15"/>
      <c r="TZS214" s="15"/>
      <c r="TZT214" s="15"/>
      <c r="TZU214" s="15"/>
      <c r="TZV214" s="15"/>
      <c r="TZW214" s="15"/>
      <c r="TZX214" s="15"/>
      <c r="TZY214" s="15"/>
      <c r="TZZ214" s="15"/>
      <c r="UAA214" s="15"/>
      <c r="UAB214" s="15"/>
      <c r="UAC214" s="15"/>
      <c r="UAD214" s="15"/>
      <c r="UAE214" s="15"/>
      <c r="UAF214" s="15"/>
      <c r="UAG214" s="15"/>
      <c r="UAH214" s="15"/>
      <c r="UAI214" s="15"/>
      <c r="UAJ214" s="15"/>
      <c r="UAK214" s="15"/>
      <c r="UAL214" s="15"/>
      <c r="UAM214" s="15"/>
      <c r="UAN214" s="15"/>
      <c r="UAO214" s="15"/>
      <c r="UAP214" s="15"/>
      <c r="UAQ214" s="15"/>
      <c r="UAR214" s="15"/>
      <c r="UAS214" s="15"/>
      <c r="UAT214" s="15"/>
      <c r="UAU214" s="15"/>
      <c r="UAV214" s="15"/>
      <c r="UAW214" s="15"/>
      <c r="UAX214" s="15"/>
      <c r="UAY214" s="15"/>
      <c r="UAZ214" s="15"/>
      <c r="UBA214" s="15"/>
      <c r="UBB214" s="15"/>
      <c r="UBC214" s="15"/>
      <c r="UBD214" s="15"/>
      <c r="UBE214" s="15"/>
      <c r="UBF214" s="15"/>
      <c r="UBG214" s="15"/>
      <c r="UBH214" s="15"/>
      <c r="UBI214" s="15"/>
      <c r="UBJ214" s="15"/>
      <c r="UBK214" s="15"/>
      <c r="UBL214" s="15"/>
      <c r="UBM214" s="15"/>
      <c r="UBN214" s="15"/>
      <c r="UBO214" s="15"/>
      <c r="UBP214" s="15"/>
      <c r="UBQ214" s="15"/>
      <c r="UBR214" s="15"/>
      <c r="UBS214" s="15"/>
      <c r="UBT214" s="15"/>
      <c r="UBU214" s="15"/>
      <c r="UBV214" s="15"/>
      <c r="UBW214" s="15"/>
      <c r="UBX214" s="15"/>
      <c r="UBY214" s="15"/>
      <c r="UBZ214" s="15"/>
      <c r="UCA214" s="15"/>
      <c r="UCB214" s="15"/>
      <c r="UCC214" s="15"/>
      <c r="UCD214" s="15"/>
      <c r="UCE214" s="15"/>
      <c r="UCF214" s="15"/>
      <c r="UCG214" s="15"/>
      <c r="UCH214" s="15"/>
      <c r="UCI214" s="15"/>
      <c r="UCJ214" s="15"/>
      <c r="UCK214" s="15"/>
      <c r="UCL214" s="15"/>
      <c r="UCM214" s="15"/>
      <c r="UCN214" s="15"/>
      <c r="UCO214" s="15"/>
      <c r="UCP214" s="15"/>
      <c r="UCQ214" s="15"/>
      <c r="UCR214" s="15"/>
      <c r="UCS214" s="15"/>
      <c r="UCT214" s="15"/>
      <c r="UCU214" s="15"/>
      <c r="UCV214" s="15"/>
      <c r="UCW214" s="15"/>
      <c r="UCX214" s="15"/>
      <c r="UCY214" s="15"/>
      <c r="UCZ214" s="15"/>
      <c r="UDA214" s="15"/>
      <c r="UDB214" s="15"/>
      <c r="UDC214" s="15"/>
      <c r="UDD214" s="15"/>
      <c r="UDE214" s="15"/>
      <c r="UDF214" s="15"/>
      <c r="UDG214" s="15"/>
      <c r="UDH214" s="15"/>
      <c r="UDI214" s="15"/>
      <c r="UDJ214" s="15"/>
      <c r="UDK214" s="15"/>
      <c r="UDL214" s="15"/>
      <c r="UDM214" s="15"/>
      <c r="UDN214" s="15"/>
      <c r="UDO214" s="15"/>
      <c r="UDP214" s="15"/>
      <c r="UDQ214" s="15"/>
      <c r="UDR214" s="15"/>
      <c r="UDS214" s="15"/>
      <c r="UDT214" s="15"/>
      <c r="UDU214" s="15"/>
      <c r="UDV214" s="15"/>
      <c r="UDW214" s="15"/>
      <c r="UDX214" s="15"/>
      <c r="UDY214" s="15"/>
      <c r="UDZ214" s="15"/>
      <c r="UEA214" s="15"/>
      <c r="UEB214" s="15"/>
      <c r="UEC214" s="15"/>
      <c r="UED214" s="15"/>
      <c r="UEE214" s="15"/>
      <c r="UEF214" s="15"/>
      <c r="UEG214" s="15"/>
      <c r="UEH214" s="15"/>
      <c r="UEI214" s="15"/>
      <c r="UEJ214" s="15"/>
      <c r="UEK214" s="15"/>
      <c r="UEL214" s="15"/>
      <c r="UEM214" s="15"/>
      <c r="UEN214" s="15"/>
      <c r="UEO214" s="15"/>
      <c r="UEP214" s="15"/>
      <c r="UEQ214" s="15"/>
      <c r="UER214" s="15"/>
      <c r="UES214" s="15"/>
      <c r="UET214" s="15"/>
      <c r="UEU214" s="15"/>
      <c r="UEV214" s="15"/>
      <c r="UEW214" s="15"/>
      <c r="UEX214" s="15"/>
      <c r="UEY214" s="15"/>
      <c r="UEZ214" s="15"/>
      <c r="UFA214" s="15"/>
      <c r="UFB214" s="15"/>
      <c r="UFC214" s="15"/>
      <c r="UFD214" s="15"/>
      <c r="UFE214" s="15"/>
      <c r="UFF214" s="15"/>
      <c r="UFG214" s="15"/>
      <c r="UFH214" s="15"/>
      <c r="UFI214" s="15"/>
      <c r="UFJ214" s="15"/>
      <c r="UFK214" s="15"/>
      <c r="UFL214" s="15"/>
      <c r="UFM214" s="15"/>
      <c r="UFN214" s="15"/>
      <c r="UFO214" s="15"/>
      <c r="UFP214" s="15"/>
      <c r="UFQ214" s="15"/>
      <c r="UFR214" s="15"/>
      <c r="UFS214" s="15"/>
      <c r="UFT214" s="15"/>
      <c r="UFU214" s="15"/>
      <c r="UFV214" s="15"/>
      <c r="UFW214" s="15"/>
      <c r="UFX214" s="15"/>
      <c r="UFY214" s="15"/>
      <c r="UFZ214" s="15"/>
      <c r="UGA214" s="15"/>
      <c r="UGB214" s="15"/>
      <c r="UGC214" s="15"/>
      <c r="UGD214" s="15"/>
      <c r="UGE214" s="15"/>
      <c r="UGF214" s="15"/>
      <c r="UGG214" s="15"/>
      <c r="UGH214" s="15"/>
      <c r="UGI214" s="15"/>
      <c r="UGJ214" s="15"/>
      <c r="UGK214" s="15"/>
      <c r="UGL214" s="15"/>
      <c r="UGM214" s="15"/>
      <c r="UGN214" s="15"/>
      <c r="UGO214" s="15"/>
      <c r="UGP214" s="15"/>
      <c r="UGQ214" s="15"/>
      <c r="UGR214" s="15"/>
      <c r="UGS214" s="15"/>
      <c r="UGT214" s="15"/>
      <c r="UGU214" s="15"/>
      <c r="UGV214" s="15"/>
      <c r="UGW214" s="15"/>
      <c r="UGX214" s="15"/>
      <c r="UGY214" s="15"/>
      <c r="UGZ214" s="15"/>
      <c r="UHA214" s="15"/>
      <c r="UHB214" s="15"/>
      <c r="UHC214" s="15"/>
      <c r="UHD214" s="15"/>
      <c r="UHE214" s="15"/>
      <c r="UHF214" s="15"/>
      <c r="UHG214" s="15"/>
      <c r="UHH214" s="15"/>
      <c r="UHI214" s="15"/>
      <c r="UHJ214" s="15"/>
      <c r="UHK214" s="15"/>
      <c r="UHL214" s="15"/>
      <c r="UHM214" s="15"/>
      <c r="UHN214" s="15"/>
      <c r="UHO214" s="15"/>
      <c r="UHP214" s="15"/>
      <c r="UHQ214" s="15"/>
      <c r="UHR214" s="15"/>
      <c r="UHS214" s="15"/>
      <c r="UHT214" s="15"/>
      <c r="UHU214" s="15"/>
      <c r="UHV214" s="15"/>
      <c r="UHW214" s="15"/>
      <c r="UHX214" s="15"/>
      <c r="UHY214" s="15"/>
      <c r="UHZ214" s="15"/>
      <c r="UIA214" s="15"/>
      <c r="UIB214" s="15"/>
      <c r="UIC214" s="15"/>
      <c r="UID214" s="15"/>
      <c r="UIE214" s="15"/>
      <c r="UIF214" s="15"/>
      <c r="UIG214" s="15"/>
      <c r="UIH214" s="15"/>
      <c r="UII214" s="15"/>
      <c r="UIJ214" s="15"/>
      <c r="UIK214" s="15"/>
      <c r="UIL214" s="15"/>
      <c r="UIM214" s="15"/>
      <c r="UIN214" s="15"/>
      <c r="UIO214" s="15"/>
      <c r="UIP214" s="15"/>
      <c r="UIQ214" s="15"/>
      <c r="UIR214" s="15"/>
      <c r="UIS214" s="15"/>
      <c r="UIT214" s="15"/>
      <c r="UIU214" s="15"/>
      <c r="UIV214" s="15"/>
      <c r="UIW214" s="15"/>
      <c r="UIX214" s="15"/>
      <c r="UIY214" s="15"/>
      <c r="UIZ214" s="15"/>
      <c r="UJA214" s="15"/>
      <c r="UJB214" s="15"/>
      <c r="UJC214" s="15"/>
      <c r="UJD214" s="15"/>
      <c r="UJE214" s="15"/>
      <c r="UJF214" s="15"/>
      <c r="UJG214" s="15"/>
      <c r="UJH214" s="15"/>
      <c r="UJI214" s="15"/>
      <c r="UJJ214" s="15"/>
      <c r="UJK214" s="15"/>
      <c r="UJL214" s="15"/>
      <c r="UJM214" s="15"/>
      <c r="UJN214" s="15"/>
      <c r="UJO214" s="15"/>
      <c r="UJP214" s="15"/>
      <c r="UJQ214" s="15"/>
      <c r="UJR214" s="15"/>
      <c r="UJS214" s="15"/>
      <c r="UJT214" s="15"/>
      <c r="UJU214" s="15"/>
      <c r="UJV214" s="15"/>
      <c r="UJW214" s="15"/>
      <c r="UJX214" s="15"/>
      <c r="UJY214" s="15"/>
      <c r="UJZ214" s="15"/>
      <c r="UKA214" s="15"/>
      <c r="UKB214" s="15"/>
      <c r="UKC214" s="15"/>
      <c r="UKD214" s="15"/>
      <c r="UKE214" s="15"/>
      <c r="UKF214" s="15"/>
      <c r="UKG214" s="15"/>
      <c r="UKH214" s="15"/>
      <c r="UKI214" s="15"/>
      <c r="UKJ214" s="15"/>
      <c r="UKK214" s="15"/>
      <c r="UKL214" s="15"/>
      <c r="UKM214" s="15"/>
      <c r="UKN214" s="15"/>
      <c r="UKO214" s="15"/>
      <c r="UKP214" s="15"/>
      <c r="UKQ214" s="15"/>
      <c r="UKR214" s="15"/>
      <c r="UKS214" s="15"/>
      <c r="UKT214" s="15"/>
      <c r="UKU214" s="15"/>
      <c r="UKV214" s="15"/>
      <c r="UKW214" s="15"/>
      <c r="UKX214" s="15"/>
      <c r="UKY214" s="15"/>
      <c r="UKZ214" s="15"/>
      <c r="ULA214" s="15"/>
      <c r="ULB214" s="15"/>
      <c r="ULC214" s="15"/>
      <c r="ULD214" s="15"/>
      <c r="ULE214" s="15"/>
      <c r="ULF214" s="15"/>
      <c r="ULG214" s="15"/>
      <c r="ULH214" s="15"/>
      <c r="ULI214" s="15"/>
      <c r="ULJ214" s="15"/>
      <c r="ULK214" s="15"/>
      <c r="ULL214" s="15"/>
      <c r="ULM214" s="15"/>
      <c r="ULN214" s="15"/>
      <c r="ULO214" s="15"/>
      <c r="ULP214" s="15"/>
      <c r="ULQ214" s="15"/>
      <c r="ULR214" s="15"/>
      <c r="ULS214" s="15"/>
      <c r="ULT214" s="15"/>
      <c r="ULU214" s="15"/>
      <c r="ULV214" s="15"/>
      <c r="ULW214" s="15"/>
      <c r="ULX214" s="15"/>
      <c r="ULY214" s="15"/>
      <c r="ULZ214" s="15"/>
      <c r="UMA214" s="15"/>
      <c r="UMB214" s="15"/>
      <c r="UMC214" s="15"/>
      <c r="UMD214" s="15"/>
      <c r="UME214" s="15"/>
      <c r="UMF214" s="15"/>
      <c r="UMG214" s="15"/>
      <c r="UMH214" s="15"/>
      <c r="UMI214" s="15"/>
      <c r="UMJ214" s="15"/>
      <c r="UMK214" s="15"/>
      <c r="UML214" s="15"/>
      <c r="UMM214" s="15"/>
      <c r="UMN214" s="15"/>
      <c r="UMO214" s="15"/>
      <c r="UMP214" s="15"/>
      <c r="UMQ214" s="15"/>
      <c r="UMR214" s="15"/>
      <c r="UMS214" s="15"/>
      <c r="UMT214" s="15"/>
      <c r="UMU214" s="15"/>
      <c r="UMV214" s="15"/>
      <c r="UMW214" s="15"/>
      <c r="UMX214" s="15"/>
      <c r="UMY214" s="15"/>
      <c r="UMZ214" s="15"/>
      <c r="UNA214" s="15"/>
      <c r="UNB214" s="15"/>
      <c r="UNC214" s="15"/>
      <c r="UND214" s="15"/>
      <c r="UNE214" s="15"/>
      <c r="UNF214" s="15"/>
      <c r="UNG214" s="15"/>
      <c r="UNH214" s="15"/>
      <c r="UNI214" s="15"/>
      <c r="UNJ214" s="15"/>
      <c r="UNK214" s="15"/>
      <c r="UNL214" s="15"/>
      <c r="UNM214" s="15"/>
      <c r="UNN214" s="15"/>
      <c r="UNO214" s="15"/>
      <c r="UNP214" s="15"/>
      <c r="UNQ214" s="15"/>
      <c r="UNR214" s="15"/>
      <c r="UNS214" s="15"/>
      <c r="UNT214" s="15"/>
      <c r="UNU214" s="15"/>
      <c r="UNV214" s="15"/>
      <c r="UNW214" s="15"/>
      <c r="UNX214" s="15"/>
      <c r="UNY214" s="15"/>
      <c r="UNZ214" s="15"/>
      <c r="UOA214" s="15"/>
      <c r="UOB214" s="15"/>
      <c r="UOC214" s="15"/>
      <c r="UOD214" s="15"/>
      <c r="UOE214" s="15"/>
      <c r="UOF214" s="15"/>
      <c r="UOG214" s="15"/>
      <c r="UOH214" s="15"/>
      <c r="UOI214" s="15"/>
      <c r="UOJ214" s="15"/>
      <c r="UOK214" s="15"/>
      <c r="UOL214" s="15"/>
      <c r="UOM214" s="15"/>
      <c r="UON214" s="15"/>
      <c r="UOO214" s="15"/>
      <c r="UOP214" s="15"/>
      <c r="UOQ214" s="15"/>
      <c r="UOR214" s="15"/>
      <c r="UOS214" s="15"/>
      <c r="UOT214" s="15"/>
      <c r="UOU214" s="15"/>
      <c r="UOV214" s="15"/>
      <c r="UOW214" s="15"/>
      <c r="UOX214" s="15"/>
      <c r="UOY214" s="15"/>
      <c r="UOZ214" s="15"/>
      <c r="UPA214" s="15"/>
      <c r="UPB214" s="15"/>
      <c r="UPC214" s="15"/>
      <c r="UPD214" s="15"/>
      <c r="UPE214" s="15"/>
      <c r="UPF214" s="15"/>
      <c r="UPG214" s="15"/>
      <c r="UPH214" s="15"/>
      <c r="UPI214" s="15"/>
      <c r="UPJ214" s="15"/>
      <c r="UPK214" s="15"/>
      <c r="UPL214" s="15"/>
      <c r="UPM214" s="15"/>
      <c r="UPN214" s="15"/>
      <c r="UPO214" s="15"/>
      <c r="UPP214" s="15"/>
      <c r="UPQ214" s="15"/>
      <c r="UPR214" s="15"/>
      <c r="UPS214" s="15"/>
      <c r="UPT214" s="15"/>
      <c r="UPU214" s="15"/>
      <c r="UPV214" s="15"/>
      <c r="UPW214" s="15"/>
      <c r="UPX214" s="15"/>
      <c r="UPY214" s="15"/>
      <c r="UPZ214" s="15"/>
      <c r="UQA214" s="15"/>
      <c r="UQB214" s="15"/>
      <c r="UQC214" s="15"/>
      <c r="UQD214" s="15"/>
      <c r="UQE214" s="15"/>
      <c r="UQF214" s="15"/>
      <c r="UQG214" s="15"/>
      <c r="UQH214" s="15"/>
      <c r="UQI214" s="15"/>
      <c r="UQJ214" s="15"/>
      <c r="UQK214" s="15"/>
      <c r="UQL214" s="15"/>
      <c r="UQM214" s="15"/>
      <c r="UQN214" s="15"/>
      <c r="UQO214" s="15"/>
      <c r="UQP214" s="15"/>
      <c r="UQQ214" s="15"/>
      <c r="UQR214" s="15"/>
      <c r="UQS214" s="15"/>
      <c r="UQT214" s="15"/>
      <c r="UQU214" s="15"/>
      <c r="UQV214" s="15"/>
      <c r="UQW214" s="15"/>
      <c r="UQX214" s="15"/>
      <c r="UQY214" s="15"/>
      <c r="UQZ214" s="15"/>
      <c r="URA214" s="15"/>
      <c r="URB214" s="15"/>
      <c r="URC214" s="15"/>
      <c r="URD214" s="15"/>
      <c r="URE214" s="15"/>
      <c r="URF214" s="15"/>
      <c r="URG214" s="15"/>
      <c r="URH214" s="15"/>
      <c r="URI214" s="15"/>
      <c r="URJ214" s="15"/>
      <c r="URK214" s="15"/>
      <c r="URL214" s="15"/>
      <c r="URM214" s="15"/>
      <c r="URN214" s="15"/>
      <c r="URO214" s="15"/>
      <c r="URP214" s="15"/>
      <c r="URQ214" s="15"/>
      <c r="URR214" s="15"/>
      <c r="URS214" s="15"/>
      <c r="URT214" s="15"/>
      <c r="URU214" s="15"/>
      <c r="URV214" s="15"/>
      <c r="URW214" s="15"/>
      <c r="URX214" s="15"/>
      <c r="URY214" s="15"/>
      <c r="URZ214" s="15"/>
      <c r="USA214" s="15"/>
      <c r="USB214" s="15"/>
      <c r="USC214" s="15"/>
      <c r="USD214" s="15"/>
      <c r="USE214" s="15"/>
      <c r="USF214" s="15"/>
      <c r="USG214" s="15"/>
      <c r="USH214" s="15"/>
      <c r="USI214" s="15"/>
      <c r="USJ214" s="15"/>
      <c r="USK214" s="15"/>
      <c r="USL214" s="15"/>
      <c r="USM214" s="15"/>
      <c r="USN214" s="15"/>
      <c r="USO214" s="15"/>
      <c r="USP214" s="15"/>
      <c r="USQ214" s="15"/>
      <c r="USR214" s="15"/>
      <c r="USS214" s="15"/>
      <c r="UST214" s="15"/>
      <c r="USU214" s="15"/>
      <c r="USV214" s="15"/>
      <c r="USW214" s="15"/>
      <c r="USX214" s="15"/>
      <c r="USY214" s="15"/>
      <c r="USZ214" s="15"/>
      <c r="UTA214" s="15"/>
      <c r="UTB214" s="15"/>
      <c r="UTC214" s="15"/>
      <c r="UTD214" s="15"/>
      <c r="UTE214" s="15"/>
      <c r="UTF214" s="15"/>
      <c r="UTG214" s="15"/>
      <c r="UTH214" s="15"/>
      <c r="UTI214" s="15"/>
      <c r="UTJ214" s="15"/>
      <c r="UTK214" s="15"/>
      <c r="UTL214" s="15"/>
      <c r="UTM214" s="15"/>
      <c r="UTN214" s="15"/>
      <c r="UTO214" s="15"/>
      <c r="UTP214" s="15"/>
      <c r="UTQ214" s="15"/>
      <c r="UTR214" s="15"/>
      <c r="UTS214" s="15"/>
      <c r="UTT214" s="15"/>
      <c r="UTU214" s="15"/>
      <c r="UTV214" s="15"/>
      <c r="UTW214" s="15"/>
      <c r="UTX214" s="15"/>
      <c r="UTY214" s="15"/>
      <c r="UTZ214" s="15"/>
      <c r="UUA214" s="15"/>
      <c r="UUB214" s="15"/>
      <c r="UUC214" s="15"/>
      <c r="UUD214" s="15"/>
      <c r="UUE214" s="15"/>
      <c r="UUF214" s="15"/>
      <c r="UUG214" s="15"/>
      <c r="UUH214" s="15"/>
      <c r="UUI214" s="15"/>
      <c r="UUJ214" s="15"/>
      <c r="UUK214" s="15"/>
      <c r="UUL214" s="15"/>
      <c r="UUM214" s="15"/>
      <c r="UUN214" s="15"/>
      <c r="UUO214" s="15"/>
      <c r="UUP214" s="15"/>
      <c r="UUQ214" s="15"/>
      <c r="UUR214" s="15"/>
      <c r="UUS214" s="15"/>
      <c r="UUT214" s="15"/>
      <c r="UUU214" s="15"/>
      <c r="UUV214" s="15"/>
      <c r="UUW214" s="15"/>
      <c r="UUX214" s="15"/>
      <c r="UUY214" s="15"/>
      <c r="UUZ214" s="15"/>
      <c r="UVA214" s="15"/>
      <c r="UVB214" s="15"/>
      <c r="UVC214" s="15"/>
      <c r="UVD214" s="15"/>
      <c r="UVE214" s="15"/>
      <c r="UVF214" s="15"/>
      <c r="UVG214" s="15"/>
      <c r="UVH214" s="15"/>
      <c r="UVI214" s="15"/>
      <c r="UVJ214" s="15"/>
      <c r="UVK214" s="15"/>
      <c r="UVL214" s="15"/>
      <c r="UVM214" s="15"/>
      <c r="UVN214" s="15"/>
      <c r="UVO214" s="15"/>
      <c r="UVP214" s="15"/>
      <c r="UVQ214" s="15"/>
      <c r="UVR214" s="15"/>
      <c r="UVS214" s="15"/>
      <c r="UVT214" s="15"/>
      <c r="UVU214" s="15"/>
      <c r="UVV214" s="15"/>
      <c r="UVW214" s="15"/>
      <c r="UVX214" s="15"/>
      <c r="UVY214" s="15"/>
      <c r="UVZ214" s="15"/>
      <c r="UWA214" s="15"/>
      <c r="UWB214" s="15"/>
      <c r="UWC214" s="15"/>
      <c r="UWD214" s="15"/>
      <c r="UWE214" s="15"/>
      <c r="UWF214" s="15"/>
      <c r="UWG214" s="15"/>
      <c r="UWH214" s="15"/>
      <c r="UWI214" s="15"/>
      <c r="UWJ214" s="15"/>
      <c r="UWK214" s="15"/>
      <c r="UWL214" s="15"/>
      <c r="UWM214" s="15"/>
      <c r="UWN214" s="15"/>
      <c r="UWO214" s="15"/>
      <c r="UWP214" s="15"/>
      <c r="UWQ214" s="15"/>
      <c r="UWR214" s="15"/>
      <c r="UWS214" s="15"/>
      <c r="UWT214" s="15"/>
      <c r="UWU214" s="15"/>
      <c r="UWV214" s="15"/>
      <c r="UWW214" s="15"/>
      <c r="UWX214" s="15"/>
      <c r="UWY214" s="15"/>
      <c r="UWZ214" s="15"/>
      <c r="UXA214" s="15"/>
      <c r="UXB214" s="15"/>
      <c r="UXC214" s="15"/>
      <c r="UXD214" s="15"/>
      <c r="UXE214" s="15"/>
      <c r="UXF214" s="15"/>
      <c r="UXG214" s="15"/>
      <c r="UXH214" s="15"/>
      <c r="UXI214" s="15"/>
      <c r="UXJ214" s="15"/>
      <c r="UXK214" s="15"/>
      <c r="UXL214" s="15"/>
      <c r="UXM214" s="15"/>
      <c r="UXN214" s="15"/>
      <c r="UXO214" s="15"/>
      <c r="UXP214" s="15"/>
      <c r="UXQ214" s="15"/>
      <c r="UXR214" s="15"/>
      <c r="UXS214" s="15"/>
      <c r="UXT214" s="15"/>
      <c r="UXU214" s="15"/>
      <c r="UXV214" s="15"/>
      <c r="UXW214" s="15"/>
      <c r="UXX214" s="15"/>
      <c r="UXY214" s="15"/>
      <c r="UXZ214" s="15"/>
      <c r="UYA214" s="15"/>
      <c r="UYB214" s="15"/>
      <c r="UYC214" s="15"/>
      <c r="UYD214" s="15"/>
      <c r="UYE214" s="15"/>
      <c r="UYF214" s="15"/>
      <c r="UYG214" s="15"/>
      <c r="UYH214" s="15"/>
      <c r="UYI214" s="15"/>
      <c r="UYJ214" s="15"/>
      <c r="UYK214" s="15"/>
      <c r="UYL214" s="15"/>
      <c r="UYM214" s="15"/>
      <c r="UYN214" s="15"/>
      <c r="UYO214" s="15"/>
      <c r="UYP214" s="15"/>
      <c r="UYQ214" s="15"/>
      <c r="UYR214" s="15"/>
      <c r="UYS214" s="15"/>
      <c r="UYT214" s="15"/>
      <c r="UYU214" s="15"/>
      <c r="UYV214" s="15"/>
      <c r="UYW214" s="15"/>
      <c r="UYX214" s="15"/>
      <c r="UYY214" s="15"/>
      <c r="UYZ214" s="15"/>
      <c r="UZA214" s="15"/>
      <c r="UZB214" s="15"/>
      <c r="UZC214" s="15"/>
      <c r="UZD214" s="15"/>
      <c r="UZE214" s="15"/>
      <c r="UZF214" s="15"/>
      <c r="UZG214" s="15"/>
      <c r="UZH214" s="15"/>
      <c r="UZI214" s="15"/>
      <c r="UZJ214" s="15"/>
      <c r="UZK214" s="15"/>
      <c r="UZL214" s="15"/>
      <c r="UZM214" s="15"/>
      <c r="UZN214" s="15"/>
      <c r="UZO214" s="15"/>
      <c r="UZP214" s="15"/>
      <c r="UZQ214" s="15"/>
      <c r="UZR214" s="15"/>
      <c r="UZS214" s="15"/>
      <c r="UZT214" s="15"/>
      <c r="UZU214" s="15"/>
      <c r="UZV214" s="15"/>
      <c r="UZW214" s="15"/>
      <c r="UZX214" s="15"/>
      <c r="UZY214" s="15"/>
      <c r="UZZ214" s="15"/>
      <c r="VAA214" s="15"/>
      <c r="VAB214" s="15"/>
      <c r="VAC214" s="15"/>
      <c r="VAD214" s="15"/>
      <c r="VAE214" s="15"/>
      <c r="VAF214" s="15"/>
      <c r="VAG214" s="15"/>
      <c r="VAH214" s="15"/>
      <c r="VAI214" s="15"/>
      <c r="VAJ214" s="15"/>
      <c r="VAK214" s="15"/>
      <c r="VAL214" s="15"/>
      <c r="VAM214" s="15"/>
      <c r="VAN214" s="15"/>
      <c r="VAO214" s="15"/>
      <c r="VAP214" s="15"/>
      <c r="VAQ214" s="15"/>
      <c r="VAR214" s="15"/>
      <c r="VAS214" s="15"/>
      <c r="VAT214" s="15"/>
      <c r="VAU214" s="15"/>
      <c r="VAV214" s="15"/>
      <c r="VAW214" s="15"/>
      <c r="VAX214" s="15"/>
      <c r="VAY214" s="15"/>
      <c r="VAZ214" s="15"/>
      <c r="VBA214" s="15"/>
      <c r="VBB214" s="15"/>
      <c r="VBC214" s="15"/>
      <c r="VBD214" s="15"/>
      <c r="VBE214" s="15"/>
      <c r="VBF214" s="15"/>
      <c r="VBG214" s="15"/>
      <c r="VBH214" s="15"/>
      <c r="VBI214" s="15"/>
      <c r="VBJ214" s="15"/>
      <c r="VBK214" s="15"/>
      <c r="VBL214" s="15"/>
      <c r="VBM214" s="15"/>
      <c r="VBN214" s="15"/>
      <c r="VBO214" s="15"/>
      <c r="VBP214" s="15"/>
      <c r="VBQ214" s="15"/>
      <c r="VBR214" s="15"/>
      <c r="VBS214" s="15"/>
      <c r="VBT214" s="15"/>
      <c r="VBU214" s="15"/>
      <c r="VBV214" s="15"/>
      <c r="VBW214" s="15"/>
      <c r="VBX214" s="15"/>
      <c r="VBY214" s="15"/>
      <c r="VBZ214" s="15"/>
      <c r="VCA214" s="15"/>
      <c r="VCB214" s="15"/>
      <c r="VCC214" s="15"/>
      <c r="VCD214" s="15"/>
      <c r="VCE214" s="15"/>
      <c r="VCF214" s="15"/>
      <c r="VCG214" s="15"/>
      <c r="VCH214" s="15"/>
      <c r="VCI214" s="15"/>
      <c r="VCJ214" s="15"/>
      <c r="VCK214" s="15"/>
      <c r="VCL214" s="15"/>
      <c r="VCM214" s="15"/>
      <c r="VCN214" s="15"/>
      <c r="VCO214" s="15"/>
      <c r="VCP214" s="15"/>
      <c r="VCQ214" s="15"/>
      <c r="VCR214" s="15"/>
      <c r="VCS214" s="15"/>
      <c r="VCT214" s="15"/>
      <c r="VCU214" s="15"/>
      <c r="VCV214" s="15"/>
      <c r="VCW214" s="15"/>
      <c r="VCX214" s="15"/>
      <c r="VCY214" s="15"/>
      <c r="VCZ214" s="15"/>
      <c r="VDA214" s="15"/>
      <c r="VDB214" s="15"/>
      <c r="VDC214" s="15"/>
      <c r="VDD214" s="15"/>
      <c r="VDE214" s="15"/>
      <c r="VDF214" s="15"/>
      <c r="VDG214" s="15"/>
      <c r="VDH214" s="15"/>
      <c r="VDI214" s="15"/>
      <c r="VDJ214" s="15"/>
      <c r="VDK214" s="15"/>
      <c r="VDL214" s="15"/>
      <c r="VDM214" s="15"/>
      <c r="VDN214" s="15"/>
      <c r="VDO214" s="15"/>
      <c r="VDP214" s="15"/>
      <c r="VDQ214" s="15"/>
      <c r="VDR214" s="15"/>
      <c r="VDS214" s="15"/>
      <c r="VDT214" s="15"/>
      <c r="VDU214" s="15"/>
      <c r="VDV214" s="15"/>
      <c r="VDW214" s="15"/>
      <c r="VDX214" s="15"/>
      <c r="VDY214" s="15"/>
      <c r="VDZ214" s="15"/>
      <c r="VEA214" s="15"/>
      <c r="VEB214" s="15"/>
      <c r="VEC214" s="15"/>
      <c r="VED214" s="15"/>
      <c r="VEE214" s="15"/>
      <c r="VEF214" s="15"/>
      <c r="VEG214" s="15"/>
      <c r="VEH214" s="15"/>
      <c r="VEI214" s="15"/>
      <c r="VEJ214" s="15"/>
      <c r="VEK214" s="15"/>
      <c r="VEL214" s="15"/>
      <c r="VEM214" s="15"/>
      <c r="VEN214" s="15"/>
      <c r="VEO214" s="15"/>
      <c r="VEP214" s="15"/>
      <c r="VEQ214" s="15"/>
      <c r="VER214" s="15"/>
      <c r="VES214" s="15"/>
      <c r="VET214" s="15"/>
      <c r="VEU214" s="15"/>
      <c r="VEV214" s="15"/>
      <c r="VEW214" s="15"/>
      <c r="VEX214" s="15"/>
      <c r="VEY214" s="15"/>
      <c r="VEZ214" s="15"/>
      <c r="VFA214" s="15"/>
      <c r="VFB214" s="15"/>
      <c r="VFC214" s="15"/>
      <c r="VFD214" s="15"/>
      <c r="VFE214" s="15"/>
      <c r="VFF214" s="15"/>
      <c r="VFG214" s="15"/>
      <c r="VFH214" s="15"/>
      <c r="VFI214" s="15"/>
      <c r="VFJ214" s="15"/>
      <c r="VFK214" s="15"/>
      <c r="VFL214" s="15"/>
      <c r="VFM214" s="15"/>
      <c r="VFN214" s="15"/>
      <c r="VFO214" s="15"/>
      <c r="VFP214" s="15"/>
      <c r="VFQ214" s="15"/>
      <c r="VFR214" s="15"/>
      <c r="VFS214" s="15"/>
      <c r="VFT214" s="15"/>
      <c r="VFU214" s="15"/>
      <c r="VFV214" s="15"/>
      <c r="VFW214" s="15"/>
      <c r="VFX214" s="15"/>
      <c r="VFY214" s="15"/>
      <c r="VFZ214" s="15"/>
      <c r="VGA214" s="15"/>
      <c r="VGB214" s="15"/>
      <c r="VGC214" s="15"/>
      <c r="VGD214" s="15"/>
      <c r="VGE214" s="15"/>
      <c r="VGF214" s="15"/>
      <c r="VGG214" s="15"/>
      <c r="VGH214" s="15"/>
      <c r="VGI214" s="15"/>
      <c r="VGJ214" s="15"/>
      <c r="VGK214" s="15"/>
      <c r="VGL214" s="15"/>
      <c r="VGM214" s="15"/>
      <c r="VGN214" s="15"/>
      <c r="VGO214" s="15"/>
      <c r="VGP214" s="15"/>
      <c r="VGQ214" s="15"/>
      <c r="VGR214" s="15"/>
      <c r="VGS214" s="15"/>
      <c r="VGT214" s="15"/>
      <c r="VGU214" s="15"/>
      <c r="VGV214" s="15"/>
      <c r="VGW214" s="15"/>
      <c r="VGX214" s="15"/>
      <c r="VGY214" s="15"/>
      <c r="VGZ214" s="15"/>
      <c r="VHA214" s="15"/>
      <c r="VHB214" s="15"/>
      <c r="VHC214" s="15"/>
      <c r="VHD214" s="15"/>
      <c r="VHE214" s="15"/>
      <c r="VHF214" s="15"/>
      <c r="VHG214" s="15"/>
      <c r="VHH214" s="15"/>
      <c r="VHI214" s="15"/>
      <c r="VHJ214" s="15"/>
      <c r="VHK214" s="15"/>
      <c r="VHL214" s="15"/>
      <c r="VHM214" s="15"/>
      <c r="VHN214" s="15"/>
      <c r="VHO214" s="15"/>
      <c r="VHP214" s="15"/>
      <c r="VHQ214" s="15"/>
      <c r="VHR214" s="15"/>
      <c r="VHS214" s="15"/>
      <c r="VHT214" s="15"/>
      <c r="VHU214" s="15"/>
      <c r="VHV214" s="15"/>
      <c r="VHW214" s="15"/>
      <c r="VHX214" s="15"/>
      <c r="VHY214" s="15"/>
      <c r="VHZ214" s="15"/>
      <c r="VIA214" s="15"/>
      <c r="VIB214" s="15"/>
      <c r="VIC214" s="15"/>
      <c r="VID214" s="15"/>
      <c r="VIE214" s="15"/>
      <c r="VIF214" s="15"/>
      <c r="VIG214" s="15"/>
      <c r="VIH214" s="15"/>
      <c r="VII214" s="15"/>
      <c r="VIJ214" s="15"/>
      <c r="VIK214" s="15"/>
      <c r="VIL214" s="15"/>
      <c r="VIM214" s="15"/>
      <c r="VIN214" s="15"/>
      <c r="VIO214" s="15"/>
      <c r="VIP214" s="15"/>
      <c r="VIQ214" s="15"/>
      <c r="VIR214" s="15"/>
      <c r="VIS214" s="15"/>
      <c r="VIT214" s="15"/>
      <c r="VIU214" s="15"/>
      <c r="VIV214" s="15"/>
      <c r="VIW214" s="15"/>
      <c r="VIX214" s="15"/>
      <c r="VIY214" s="15"/>
      <c r="VIZ214" s="15"/>
      <c r="VJA214" s="15"/>
      <c r="VJB214" s="15"/>
      <c r="VJC214" s="15"/>
      <c r="VJD214" s="15"/>
      <c r="VJE214" s="15"/>
      <c r="VJF214" s="15"/>
      <c r="VJG214" s="15"/>
      <c r="VJH214" s="15"/>
      <c r="VJI214" s="15"/>
      <c r="VJJ214" s="15"/>
      <c r="VJK214" s="15"/>
      <c r="VJL214" s="15"/>
      <c r="VJM214" s="15"/>
      <c r="VJN214" s="15"/>
      <c r="VJO214" s="15"/>
      <c r="VJP214" s="15"/>
      <c r="VJQ214" s="15"/>
      <c r="VJR214" s="15"/>
      <c r="VJS214" s="15"/>
      <c r="VJT214" s="15"/>
      <c r="VJU214" s="15"/>
      <c r="VJV214" s="15"/>
      <c r="VJW214" s="15"/>
      <c r="VJX214" s="15"/>
      <c r="VJY214" s="15"/>
      <c r="VJZ214" s="15"/>
      <c r="VKA214" s="15"/>
      <c r="VKB214" s="15"/>
      <c r="VKC214" s="15"/>
      <c r="VKD214" s="15"/>
      <c r="VKE214" s="15"/>
      <c r="VKF214" s="15"/>
      <c r="VKG214" s="15"/>
      <c r="VKH214" s="15"/>
      <c r="VKI214" s="15"/>
      <c r="VKJ214" s="15"/>
      <c r="VKK214" s="15"/>
      <c r="VKL214" s="15"/>
      <c r="VKM214" s="15"/>
      <c r="VKN214" s="15"/>
      <c r="VKO214" s="15"/>
      <c r="VKP214" s="15"/>
      <c r="VKQ214" s="15"/>
      <c r="VKR214" s="15"/>
      <c r="VKS214" s="15"/>
      <c r="VKT214" s="15"/>
      <c r="VKU214" s="15"/>
      <c r="VKV214" s="15"/>
      <c r="VKW214" s="15"/>
      <c r="VKX214" s="15"/>
      <c r="VKY214" s="15"/>
      <c r="VKZ214" s="15"/>
      <c r="VLA214" s="15"/>
      <c r="VLB214" s="15"/>
      <c r="VLC214" s="15"/>
      <c r="VLD214" s="15"/>
      <c r="VLE214" s="15"/>
      <c r="VLF214" s="15"/>
      <c r="VLG214" s="15"/>
      <c r="VLH214" s="15"/>
      <c r="VLI214" s="15"/>
      <c r="VLJ214" s="15"/>
      <c r="VLK214" s="15"/>
      <c r="VLL214" s="15"/>
      <c r="VLM214" s="15"/>
      <c r="VLN214" s="15"/>
      <c r="VLO214" s="15"/>
      <c r="VLP214" s="15"/>
      <c r="VLQ214" s="15"/>
      <c r="VLR214" s="15"/>
      <c r="VLS214" s="15"/>
      <c r="VLT214" s="15"/>
      <c r="VLU214" s="15"/>
      <c r="VLV214" s="15"/>
      <c r="VLW214" s="15"/>
      <c r="VLX214" s="15"/>
      <c r="VLY214" s="15"/>
      <c r="VLZ214" s="15"/>
      <c r="VMA214" s="15"/>
      <c r="VMB214" s="15"/>
      <c r="VMC214" s="15"/>
      <c r="VMD214" s="15"/>
      <c r="VME214" s="15"/>
      <c r="VMF214" s="15"/>
      <c r="VMG214" s="15"/>
      <c r="VMH214" s="15"/>
      <c r="VMI214" s="15"/>
      <c r="VMJ214" s="15"/>
      <c r="VMK214" s="15"/>
      <c r="VML214" s="15"/>
      <c r="VMM214" s="15"/>
      <c r="VMN214" s="15"/>
      <c r="VMO214" s="15"/>
      <c r="VMP214" s="15"/>
      <c r="VMQ214" s="15"/>
      <c r="VMR214" s="15"/>
      <c r="VMS214" s="15"/>
      <c r="VMT214" s="15"/>
      <c r="VMU214" s="15"/>
      <c r="VMV214" s="15"/>
      <c r="VMW214" s="15"/>
      <c r="VMX214" s="15"/>
      <c r="VMY214" s="15"/>
      <c r="VMZ214" s="15"/>
      <c r="VNA214" s="15"/>
      <c r="VNB214" s="15"/>
      <c r="VNC214" s="15"/>
      <c r="VND214" s="15"/>
      <c r="VNE214" s="15"/>
      <c r="VNF214" s="15"/>
      <c r="VNG214" s="15"/>
      <c r="VNH214" s="15"/>
      <c r="VNI214" s="15"/>
      <c r="VNJ214" s="15"/>
      <c r="VNK214" s="15"/>
      <c r="VNL214" s="15"/>
      <c r="VNM214" s="15"/>
      <c r="VNN214" s="15"/>
      <c r="VNO214" s="15"/>
      <c r="VNP214" s="15"/>
      <c r="VNQ214" s="15"/>
      <c r="VNR214" s="15"/>
      <c r="VNS214" s="15"/>
      <c r="VNT214" s="15"/>
      <c r="VNU214" s="15"/>
      <c r="VNV214" s="15"/>
      <c r="VNW214" s="15"/>
      <c r="VNX214" s="15"/>
      <c r="VNY214" s="15"/>
      <c r="VNZ214" s="15"/>
      <c r="VOA214" s="15"/>
      <c r="VOB214" s="15"/>
      <c r="VOC214" s="15"/>
      <c r="VOD214" s="15"/>
      <c r="VOE214" s="15"/>
      <c r="VOF214" s="15"/>
      <c r="VOG214" s="15"/>
      <c r="VOH214" s="15"/>
      <c r="VOI214" s="15"/>
      <c r="VOJ214" s="15"/>
      <c r="VOK214" s="15"/>
      <c r="VOL214" s="15"/>
      <c r="VOM214" s="15"/>
      <c r="VON214" s="15"/>
      <c r="VOO214" s="15"/>
      <c r="VOP214" s="15"/>
      <c r="VOQ214" s="15"/>
      <c r="VOR214" s="15"/>
      <c r="VOS214" s="15"/>
      <c r="VOT214" s="15"/>
      <c r="VOU214" s="15"/>
      <c r="VOV214" s="15"/>
      <c r="VOW214" s="15"/>
      <c r="VOX214" s="15"/>
      <c r="VOY214" s="15"/>
      <c r="VOZ214" s="15"/>
      <c r="VPA214" s="15"/>
      <c r="VPB214" s="15"/>
      <c r="VPC214" s="15"/>
      <c r="VPD214" s="15"/>
      <c r="VPE214" s="15"/>
      <c r="VPF214" s="15"/>
      <c r="VPG214" s="15"/>
      <c r="VPH214" s="15"/>
      <c r="VPI214" s="15"/>
      <c r="VPJ214" s="15"/>
      <c r="VPK214" s="15"/>
      <c r="VPL214" s="15"/>
      <c r="VPM214" s="15"/>
      <c r="VPN214" s="15"/>
      <c r="VPO214" s="15"/>
      <c r="VPP214" s="15"/>
      <c r="VPQ214" s="15"/>
      <c r="VPR214" s="15"/>
      <c r="VPS214" s="15"/>
      <c r="VPT214" s="15"/>
      <c r="VPU214" s="15"/>
      <c r="VPV214" s="15"/>
      <c r="VPW214" s="15"/>
      <c r="VPX214" s="15"/>
      <c r="VPY214" s="15"/>
      <c r="VPZ214" s="15"/>
      <c r="VQA214" s="15"/>
      <c r="VQB214" s="15"/>
      <c r="VQC214" s="15"/>
      <c r="VQD214" s="15"/>
      <c r="VQE214" s="15"/>
      <c r="VQF214" s="15"/>
      <c r="VQG214" s="15"/>
      <c r="VQH214" s="15"/>
      <c r="VQI214" s="15"/>
      <c r="VQJ214" s="15"/>
      <c r="VQK214" s="15"/>
      <c r="VQL214" s="15"/>
      <c r="VQM214" s="15"/>
      <c r="VQN214" s="15"/>
      <c r="VQO214" s="15"/>
      <c r="VQP214" s="15"/>
      <c r="VQQ214" s="15"/>
      <c r="VQR214" s="15"/>
      <c r="VQS214" s="15"/>
      <c r="VQT214" s="15"/>
      <c r="VQU214" s="15"/>
      <c r="VQV214" s="15"/>
      <c r="VQW214" s="15"/>
      <c r="VQX214" s="15"/>
      <c r="VQY214" s="15"/>
      <c r="VQZ214" s="15"/>
      <c r="VRA214" s="15"/>
      <c r="VRB214" s="15"/>
      <c r="VRC214" s="15"/>
      <c r="VRD214" s="15"/>
      <c r="VRE214" s="15"/>
      <c r="VRF214" s="15"/>
      <c r="VRG214" s="15"/>
      <c r="VRH214" s="15"/>
      <c r="VRI214" s="15"/>
      <c r="VRJ214" s="15"/>
      <c r="VRK214" s="15"/>
      <c r="VRL214" s="15"/>
      <c r="VRM214" s="15"/>
      <c r="VRN214" s="15"/>
      <c r="VRO214" s="15"/>
      <c r="VRP214" s="15"/>
      <c r="VRQ214" s="15"/>
      <c r="VRR214" s="15"/>
      <c r="VRS214" s="15"/>
      <c r="VRT214" s="15"/>
      <c r="VRU214" s="15"/>
      <c r="VRV214" s="15"/>
      <c r="VRW214" s="15"/>
      <c r="VRX214" s="15"/>
      <c r="VRY214" s="15"/>
      <c r="VRZ214" s="15"/>
      <c r="VSA214" s="15"/>
      <c r="VSB214" s="15"/>
      <c r="VSC214" s="15"/>
      <c r="VSD214" s="15"/>
      <c r="VSE214" s="15"/>
      <c r="VSF214" s="15"/>
      <c r="VSG214" s="15"/>
      <c r="VSH214" s="15"/>
      <c r="VSI214" s="15"/>
      <c r="VSJ214" s="15"/>
      <c r="VSK214" s="15"/>
      <c r="VSL214" s="15"/>
      <c r="VSM214" s="15"/>
      <c r="VSN214" s="15"/>
      <c r="VSO214" s="15"/>
      <c r="VSP214" s="15"/>
      <c r="VSQ214" s="15"/>
      <c r="VSR214" s="15"/>
      <c r="VSS214" s="15"/>
      <c r="VST214" s="15"/>
      <c r="VSU214" s="15"/>
      <c r="VSV214" s="15"/>
      <c r="VSW214" s="15"/>
      <c r="VSX214" s="15"/>
      <c r="VSY214" s="15"/>
      <c r="VSZ214" s="15"/>
      <c r="VTA214" s="15"/>
      <c r="VTB214" s="15"/>
      <c r="VTC214" s="15"/>
      <c r="VTD214" s="15"/>
      <c r="VTE214" s="15"/>
      <c r="VTF214" s="15"/>
      <c r="VTG214" s="15"/>
      <c r="VTH214" s="15"/>
      <c r="VTI214" s="15"/>
      <c r="VTJ214" s="15"/>
      <c r="VTK214" s="15"/>
      <c r="VTL214" s="15"/>
      <c r="VTM214" s="15"/>
      <c r="VTN214" s="15"/>
      <c r="VTO214" s="15"/>
      <c r="VTP214" s="15"/>
      <c r="VTQ214" s="15"/>
      <c r="VTR214" s="15"/>
      <c r="VTS214" s="15"/>
      <c r="VTT214" s="15"/>
      <c r="VTU214" s="15"/>
      <c r="VTV214" s="15"/>
      <c r="VTW214" s="15"/>
      <c r="VTX214" s="15"/>
      <c r="VTY214" s="15"/>
      <c r="VTZ214" s="15"/>
      <c r="VUA214" s="15"/>
      <c r="VUB214" s="15"/>
      <c r="VUC214" s="15"/>
      <c r="VUD214" s="15"/>
      <c r="VUE214" s="15"/>
      <c r="VUF214" s="15"/>
      <c r="VUG214" s="15"/>
      <c r="VUH214" s="15"/>
      <c r="VUI214" s="15"/>
      <c r="VUJ214" s="15"/>
      <c r="VUK214" s="15"/>
      <c r="VUL214" s="15"/>
      <c r="VUM214" s="15"/>
      <c r="VUN214" s="15"/>
      <c r="VUO214" s="15"/>
      <c r="VUP214" s="15"/>
      <c r="VUQ214" s="15"/>
      <c r="VUR214" s="15"/>
      <c r="VUS214" s="15"/>
      <c r="VUT214" s="15"/>
      <c r="VUU214" s="15"/>
      <c r="VUV214" s="15"/>
      <c r="VUW214" s="15"/>
      <c r="VUX214" s="15"/>
      <c r="VUY214" s="15"/>
      <c r="VUZ214" s="15"/>
      <c r="VVA214" s="15"/>
      <c r="VVB214" s="15"/>
      <c r="VVC214" s="15"/>
      <c r="VVD214" s="15"/>
      <c r="VVE214" s="15"/>
      <c r="VVF214" s="15"/>
      <c r="VVG214" s="15"/>
      <c r="VVH214" s="15"/>
      <c r="VVI214" s="15"/>
      <c r="VVJ214" s="15"/>
      <c r="VVK214" s="15"/>
      <c r="VVL214" s="15"/>
      <c r="VVM214" s="15"/>
      <c r="VVN214" s="15"/>
      <c r="VVO214" s="15"/>
      <c r="VVP214" s="15"/>
      <c r="VVQ214" s="15"/>
      <c r="VVR214" s="15"/>
      <c r="VVS214" s="15"/>
      <c r="VVT214" s="15"/>
      <c r="VVU214" s="15"/>
      <c r="VVV214" s="15"/>
      <c r="VVW214" s="15"/>
      <c r="VVX214" s="15"/>
      <c r="VVY214" s="15"/>
      <c r="VVZ214" s="15"/>
      <c r="VWA214" s="15"/>
      <c r="VWB214" s="15"/>
      <c r="VWC214" s="15"/>
      <c r="VWD214" s="15"/>
      <c r="VWE214" s="15"/>
      <c r="VWF214" s="15"/>
      <c r="VWG214" s="15"/>
      <c r="VWH214" s="15"/>
      <c r="VWI214" s="15"/>
      <c r="VWJ214" s="15"/>
      <c r="VWK214" s="15"/>
      <c r="VWL214" s="15"/>
      <c r="VWM214" s="15"/>
      <c r="VWN214" s="15"/>
      <c r="VWO214" s="15"/>
      <c r="VWP214" s="15"/>
      <c r="VWQ214" s="15"/>
      <c r="VWR214" s="15"/>
      <c r="VWS214" s="15"/>
      <c r="VWT214" s="15"/>
      <c r="VWU214" s="15"/>
      <c r="VWV214" s="15"/>
      <c r="VWW214" s="15"/>
      <c r="VWX214" s="15"/>
      <c r="VWY214" s="15"/>
      <c r="VWZ214" s="15"/>
      <c r="VXA214" s="15"/>
      <c r="VXB214" s="15"/>
      <c r="VXC214" s="15"/>
      <c r="VXD214" s="15"/>
      <c r="VXE214" s="15"/>
      <c r="VXF214" s="15"/>
      <c r="VXG214" s="15"/>
      <c r="VXH214" s="15"/>
      <c r="VXI214" s="15"/>
      <c r="VXJ214" s="15"/>
      <c r="VXK214" s="15"/>
      <c r="VXL214" s="15"/>
      <c r="VXM214" s="15"/>
      <c r="VXN214" s="15"/>
      <c r="VXO214" s="15"/>
      <c r="VXP214" s="15"/>
      <c r="VXQ214" s="15"/>
      <c r="VXR214" s="15"/>
      <c r="VXS214" s="15"/>
      <c r="VXT214" s="15"/>
      <c r="VXU214" s="15"/>
      <c r="VXV214" s="15"/>
      <c r="VXW214" s="15"/>
      <c r="VXX214" s="15"/>
      <c r="VXY214" s="15"/>
      <c r="VXZ214" s="15"/>
      <c r="VYA214" s="15"/>
      <c r="VYB214" s="15"/>
      <c r="VYC214" s="15"/>
      <c r="VYD214" s="15"/>
      <c r="VYE214" s="15"/>
      <c r="VYF214" s="15"/>
      <c r="VYG214" s="15"/>
      <c r="VYH214" s="15"/>
      <c r="VYI214" s="15"/>
      <c r="VYJ214" s="15"/>
      <c r="VYK214" s="15"/>
      <c r="VYL214" s="15"/>
      <c r="VYM214" s="15"/>
      <c r="VYN214" s="15"/>
      <c r="VYO214" s="15"/>
      <c r="VYP214" s="15"/>
      <c r="VYQ214" s="15"/>
      <c r="VYR214" s="15"/>
      <c r="VYS214" s="15"/>
      <c r="VYT214" s="15"/>
      <c r="VYU214" s="15"/>
      <c r="VYV214" s="15"/>
      <c r="VYW214" s="15"/>
      <c r="VYX214" s="15"/>
      <c r="VYY214" s="15"/>
      <c r="VYZ214" s="15"/>
      <c r="VZA214" s="15"/>
      <c r="VZB214" s="15"/>
      <c r="VZC214" s="15"/>
      <c r="VZD214" s="15"/>
      <c r="VZE214" s="15"/>
      <c r="VZF214" s="15"/>
      <c r="VZG214" s="15"/>
      <c r="VZH214" s="15"/>
      <c r="VZI214" s="15"/>
      <c r="VZJ214" s="15"/>
      <c r="VZK214" s="15"/>
      <c r="VZL214" s="15"/>
      <c r="VZM214" s="15"/>
      <c r="VZN214" s="15"/>
      <c r="VZO214" s="15"/>
      <c r="VZP214" s="15"/>
      <c r="VZQ214" s="15"/>
      <c r="VZR214" s="15"/>
      <c r="VZS214" s="15"/>
      <c r="VZT214" s="15"/>
      <c r="VZU214" s="15"/>
      <c r="VZV214" s="15"/>
      <c r="VZW214" s="15"/>
      <c r="VZX214" s="15"/>
      <c r="VZY214" s="15"/>
      <c r="VZZ214" s="15"/>
      <c r="WAA214" s="15"/>
      <c r="WAB214" s="15"/>
      <c r="WAC214" s="15"/>
      <c r="WAD214" s="15"/>
      <c r="WAE214" s="15"/>
      <c r="WAF214" s="15"/>
      <c r="WAG214" s="15"/>
      <c r="WAH214" s="15"/>
      <c r="WAI214" s="15"/>
      <c r="WAJ214" s="15"/>
      <c r="WAK214" s="15"/>
      <c r="WAL214" s="15"/>
      <c r="WAM214" s="15"/>
      <c r="WAN214" s="15"/>
      <c r="WAO214" s="15"/>
      <c r="WAP214" s="15"/>
      <c r="WAQ214" s="15"/>
      <c r="WAR214" s="15"/>
      <c r="WAS214" s="15"/>
      <c r="WAT214" s="15"/>
      <c r="WAU214" s="15"/>
      <c r="WAV214" s="15"/>
      <c r="WAW214" s="15"/>
      <c r="WAX214" s="15"/>
      <c r="WAY214" s="15"/>
      <c r="WAZ214" s="15"/>
      <c r="WBA214" s="15"/>
      <c r="WBB214" s="15"/>
      <c r="WBC214" s="15"/>
      <c r="WBD214" s="15"/>
      <c r="WBE214" s="15"/>
      <c r="WBF214" s="15"/>
      <c r="WBG214" s="15"/>
      <c r="WBH214" s="15"/>
      <c r="WBI214" s="15"/>
      <c r="WBJ214" s="15"/>
      <c r="WBK214" s="15"/>
      <c r="WBL214" s="15"/>
      <c r="WBM214" s="15"/>
      <c r="WBN214" s="15"/>
      <c r="WBO214" s="15"/>
      <c r="WBP214" s="15"/>
      <c r="WBQ214" s="15"/>
      <c r="WBR214" s="15"/>
      <c r="WBS214" s="15"/>
      <c r="WBT214" s="15"/>
      <c r="WBU214" s="15"/>
      <c r="WBV214" s="15"/>
      <c r="WBW214" s="15"/>
      <c r="WBX214" s="15"/>
      <c r="WBY214" s="15"/>
      <c r="WBZ214" s="15"/>
      <c r="WCA214" s="15"/>
      <c r="WCB214" s="15"/>
      <c r="WCC214" s="15"/>
      <c r="WCD214" s="15"/>
      <c r="WCE214" s="15"/>
      <c r="WCF214" s="15"/>
      <c r="WCG214" s="15"/>
      <c r="WCH214" s="15"/>
      <c r="WCI214" s="15"/>
      <c r="WCJ214" s="15"/>
      <c r="WCK214" s="15"/>
      <c r="WCL214" s="15"/>
      <c r="WCM214" s="15"/>
      <c r="WCN214" s="15"/>
      <c r="WCO214" s="15"/>
      <c r="WCP214" s="15"/>
      <c r="WCQ214" s="15"/>
      <c r="WCR214" s="15"/>
      <c r="WCS214" s="15"/>
      <c r="WCT214" s="15"/>
      <c r="WCU214" s="15"/>
      <c r="WCV214" s="15"/>
      <c r="WCW214" s="15"/>
      <c r="WCX214" s="15"/>
      <c r="WCY214" s="15"/>
      <c r="WCZ214" s="15"/>
      <c r="WDA214" s="15"/>
      <c r="WDB214" s="15"/>
      <c r="WDC214" s="15"/>
      <c r="WDD214" s="15"/>
      <c r="WDE214" s="15"/>
      <c r="WDF214" s="15"/>
      <c r="WDG214" s="15"/>
      <c r="WDH214" s="15"/>
      <c r="WDI214" s="15"/>
      <c r="WDJ214" s="15"/>
      <c r="WDK214" s="15"/>
      <c r="WDL214" s="15"/>
      <c r="WDM214" s="15"/>
      <c r="WDN214" s="15"/>
      <c r="WDO214" s="15"/>
      <c r="WDP214" s="15"/>
      <c r="WDQ214" s="15"/>
      <c r="WDR214" s="15"/>
      <c r="WDS214" s="15"/>
      <c r="WDT214" s="15"/>
      <c r="WDU214" s="15"/>
      <c r="WDV214" s="15"/>
      <c r="WDW214" s="15"/>
      <c r="WDX214" s="15"/>
      <c r="WDY214" s="15"/>
      <c r="WDZ214" s="15"/>
      <c r="WEA214" s="15"/>
      <c r="WEB214" s="15"/>
      <c r="WEC214" s="15"/>
      <c r="WED214" s="15"/>
      <c r="WEE214" s="15"/>
      <c r="WEF214" s="15"/>
      <c r="WEG214" s="15"/>
      <c r="WEH214" s="15"/>
      <c r="WEI214" s="15"/>
      <c r="WEJ214" s="15"/>
      <c r="WEK214" s="15"/>
      <c r="WEL214" s="15"/>
      <c r="WEM214" s="15"/>
      <c r="WEN214" s="15"/>
      <c r="WEO214" s="15"/>
      <c r="WEP214" s="15"/>
      <c r="WEQ214" s="15"/>
      <c r="WER214" s="15"/>
      <c r="WES214" s="15"/>
      <c r="WET214" s="15"/>
      <c r="WEU214" s="15"/>
      <c r="WEV214" s="15"/>
      <c r="WEW214" s="15"/>
      <c r="WEX214" s="15"/>
      <c r="WEY214" s="15"/>
      <c r="WEZ214" s="15"/>
      <c r="WFA214" s="15"/>
      <c r="WFB214" s="15"/>
      <c r="WFC214" s="15"/>
      <c r="WFD214" s="15"/>
      <c r="WFE214" s="15"/>
      <c r="WFF214" s="15"/>
      <c r="WFG214" s="15"/>
      <c r="WFH214" s="15"/>
      <c r="WFI214" s="15"/>
      <c r="WFJ214" s="15"/>
      <c r="WFK214" s="15"/>
      <c r="WFL214" s="15"/>
      <c r="WFM214" s="15"/>
      <c r="WFN214" s="15"/>
      <c r="WFO214" s="15"/>
      <c r="WFP214" s="15"/>
      <c r="WFQ214" s="15"/>
      <c r="WFR214" s="15"/>
      <c r="WFS214" s="15"/>
      <c r="WFT214" s="15"/>
      <c r="WFU214" s="15"/>
      <c r="WFV214" s="15"/>
      <c r="WFW214" s="15"/>
      <c r="WFX214" s="15"/>
      <c r="WFY214" s="15"/>
      <c r="WFZ214" s="15"/>
      <c r="WGA214" s="15"/>
      <c r="WGB214" s="15"/>
      <c r="WGC214" s="15"/>
      <c r="WGD214" s="15"/>
      <c r="WGE214" s="15"/>
      <c r="WGF214" s="15"/>
      <c r="WGG214" s="15"/>
      <c r="WGH214" s="15"/>
      <c r="WGI214" s="15"/>
      <c r="WGJ214" s="15"/>
      <c r="WGK214" s="15"/>
      <c r="WGL214" s="15"/>
      <c r="WGM214" s="15"/>
      <c r="WGN214" s="15"/>
      <c r="WGO214" s="15"/>
      <c r="WGP214" s="15"/>
      <c r="WGQ214" s="15"/>
      <c r="WGR214" s="15"/>
      <c r="WGS214" s="15"/>
      <c r="WGT214" s="15"/>
      <c r="WGU214" s="15"/>
      <c r="WGV214" s="15"/>
      <c r="WGW214" s="15"/>
      <c r="WGX214" s="15"/>
      <c r="WGY214" s="15"/>
      <c r="WGZ214" s="15"/>
      <c r="WHA214" s="15"/>
      <c r="WHB214" s="15"/>
      <c r="WHC214" s="15"/>
      <c r="WHD214" s="15"/>
      <c r="WHE214" s="15"/>
      <c r="WHF214" s="15"/>
      <c r="WHG214" s="15"/>
      <c r="WHH214" s="15"/>
      <c r="WHI214" s="15"/>
      <c r="WHJ214" s="15"/>
      <c r="WHK214" s="15"/>
      <c r="WHL214" s="15"/>
      <c r="WHM214" s="15"/>
      <c r="WHN214" s="15"/>
      <c r="WHO214" s="15"/>
      <c r="WHP214" s="15"/>
      <c r="WHQ214" s="15"/>
      <c r="WHR214" s="15"/>
      <c r="WHS214" s="15"/>
      <c r="WHT214" s="15"/>
      <c r="WHU214" s="15"/>
      <c r="WHV214" s="15"/>
      <c r="WHW214" s="15"/>
      <c r="WHX214" s="15"/>
      <c r="WHY214" s="15"/>
      <c r="WHZ214" s="15"/>
      <c r="WIA214" s="15"/>
      <c r="WIB214" s="15"/>
      <c r="WIC214" s="15"/>
      <c r="WID214" s="15"/>
      <c r="WIE214" s="15"/>
      <c r="WIF214" s="15"/>
      <c r="WIG214" s="15"/>
      <c r="WIH214" s="15"/>
      <c r="WII214" s="15"/>
      <c r="WIJ214" s="15"/>
      <c r="WIK214" s="15"/>
      <c r="WIL214" s="15"/>
      <c r="WIM214" s="15"/>
      <c r="WIN214" s="15"/>
      <c r="WIO214" s="15"/>
      <c r="WIP214" s="15"/>
      <c r="WIQ214" s="15"/>
      <c r="WIR214" s="15"/>
      <c r="WIS214" s="15"/>
      <c r="WIT214" s="15"/>
      <c r="WIU214" s="15"/>
      <c r="WIV214" s="15"/>
      <c r="WIW214" s="15"/>
      <c r="WIX214" s="15"/>
      <c r="WIY214" s="15"/>
      <c r="WIZ214" s="15"/>
      <c r="WJA214" s="15"/>
      <c r="WJB214" s="15"/>
      <c r="WJC214" s="15"/>
      <c r="WJD214" s="15"/>
      <c r="WJE214" s="15"/>
      <c r="WJF214" s="15"/>
      <c r="WJG214" s="15"/>
      <c r="WJH214" s="15"/>
      <c r="WJI214" s="15"/>
      <c r="WJJ214" s="15"/>
      <c r="WJK214" s="15"/>
      <c r="WJL214" s="15"/>
      <c r="WJM214" s="15"/>
      <c r="WJN214" s="15"/>
      <c r="WJO214" s="15"/>
      <c r="WJP214" s="15"/>
      <c r="WJQ214" s="15"/>
      <c r="WJR214" s="15"/>
      <c r="WJS214" s="15"/>
      <c r="WJT214" s="15"/>
      <c r="WJU214" s="15"/>
      <c r="WJV214" s="15"/>
      <c r="WJW214" s="15"/>
      <c r="WJX214" s="15"/>
      <c r="WJY214" s="15"/>
      <c r="WJZ214" s="15"/>
      <c r="WKA214" s="15"/>
      <c r="WKB214" s="15"/>
      <c r="WKC214" s="15"/>
      <c r="WKD214" s="15"/>
      <c r="WKE214" s="15"/>
      <c r="WKF214" s="15"/>
      <c r="WKG214" s="15"/>
      <c r="WKH214" s="15"/>
      <c r="WKI214" s="15"/>
      <c r="WKJ214" s="15"/>
      <c r="WKK214" s="15"/>
      <c r="WKL214" s="15"/>
      <c r="WKM214" s="15"/>
      <c r="WKN214" s="15"/>
      <c r="WKO214" s="15"/>
      <c r="WKP214" s="15"/>
      <c r="WKQ214" s="15"/>
      <c r="WKR214" s="15"/>
      <c r="WKS214" s="15"/>
      <c r="WKT214" s="15"/>
      <c r="WKU214" s="15"/>
      <c r="WKV214" s="15"/>
      <c r="WKW214" s="15"/>
      <c r="WKX214" s="15"/>
      <c r="WKY214" s="15"/>
      <c r="WKZ214" s="15"/>
      <c r="WLA214" s="15"/>
      <c r="WLB214" s="15"/>
      <c r="WLC214" s="15"/>
      <c r="WLD214" s="15"/>
      <c r="WLE214" s="15"/>
      <c r="WLF214" s="15"/>
      <c r="WLG214" s="15"/>
      <c r="WLH214" s="15"/>
      <c r="WLI214" s="15"/>
      <c r="WLJ214" s="15"/>
      <c r="WLK214" s="15"/>
      <c r="WLL214" s="15"/>
      <c r="WLM214" s="15"/>
      <c r="WLN214" s="15"/>
      <c r="WLO214" s="15"/>
      <c r="WLP214" s="15"/>
      <c r="WLQ214" s="15"/>
      <c r="WLR214" s="15"/>
      <c r="WLS214" s="15"/>
      <c r="WLT214" s="15"/>
      <c r="WLU214" s="15"/>
      <c r="WLV214" s="15"/>
      <c r="WLW214" s="15"/>
      <c r="WLX214" s="15"/>
      <c r="WLY214" s="15"/>
      <c r="WLZ214" s="15"/>
      <c r="WMA214" s="15"/>
      <c r="WMB214" s="15"/>
      <c r="WMC214" s="15"/>
      <c r="WMD214" s="15"/>
      <c r="WME214" s="15"/>
      <c r="WMF214" s="15"/>
      <c r="WMG214" s="15"/>
      <c r="WMH214" s="15"/>
      <c r="WMI214" s="15"/>
      <c r="WMJ214" s="15"/>
      <c r="WMK214" s="15"/>
      <c r="WML214" s="15"/>
      <c r="WMM214" s="15"/>
      <c r="WMN214" s="15"/>
      <c r="WMO214" s="15"/>
      <c r="WMP214" s="15"/>
      <c r="WMQ214" s="15"/>
      <c r="WMR214" s="15"/>
      <c r="WMS214" s="15"/>
      <c r="WMT214" s="15"/>
      <c r="WMU214" s="15"/>
      <c r="WMV214" s="15"/>
      <c r="WMW214" s="15"/>
      <c r="WMX214" s="15"/>
      <c r="WMY214" s="15"/>
      <c r="WMZ214" s="15"/>
      <c r="WNA214" s="15"/>
      <c r="WNB214" s="15"/>
      <c r="WNC214" s="15"/>
      <c r="WND214" s="15"/>
      <c r="WNE214" s="15"/>
      <c r="WNF214" s="15"/>
      <c r="WNG214" s="15"/>
      <c r="WNH214" s="15"/>
      <c r="WNI214" s="15"/>
      <c r="WNJ214" s="15"/>
      <c r="WNK214" s="15"/>
      <c r="WNL214" s="15"/>
      <c r="WNM214" s="15"/>
      <c r="WNN214" s="15"/>
      <c r="WNO214" s="15"/>
      <c r="WNP214" s="15"/>
      <c r="WNQ214" s="15"/>
      <c r="WNR214" s="15"/>
      <c r="WNS214" s="15"/>
      <c r="WNT214" s="15"/>
      <c r="WNU214" s="15"/>
      <c r="WNV214" s="15"/>
      <c r="WNW214" s="15"/>
      <c r="WNX214" s="15"/>
      <c r="WNY214" s="15"/>
      <c r="WNZ214" s="15"/>
      <c r="WOA214" s="15"/>
      <c r="WOB214" s="15"/>
      <c r="WOC214" s="15"/>
      <c r="WOD214" s="15"/>
      <c r="WOE214" s="15"/>
      <c r="WOF214" s="15"/>
      <c r="WOG214" s="15"/>
      <c r="WOH214" s="15"/>
      <c r="WOI214" s="15"/>
      <c r="WOJ214" s="15"/>
      <c r="WOK214" s="15"/>
      <c r="WOL214" s="15"/>
      <c r="WOM214" s="15"/>
      <c r="WON214" s="15"/>
      <c r="WOO214" s="15"/>
      <c r="WOP214" s="15"/>
      <c r="WOQ214" s="15"/>
      <c r="WOR214" s="15"/>
      <c r="WOS214" s="15"/>
      <c r="WOT214" s="15"/>
      <c r="WOU214" s="15"/>
      <c r="WOV214" s="15"/>
      <c r="WOW214" s="15"/>
      <c r="WOX214" s="15"/>
      <c r="WOY214" s="15"/>
      <c r="WOZ214" s="15"/>
      <c r="WPA214" s="15"/>
      <c r="WPB214" s="15"/>
      <c r="WPC214" s="15"/>
      <c r="WPD214" s="15"/>
      <c r="WPE214" s="15"/>
      <c r="WPF214" s="15"/>
      <c r="WPG214" s="15"/>
      <c r="WPH214" s="15"/>
      <c r="WPI214" s="15"/>
      <c r="WPJ214" s="15"/>
      <c r="WPK214" s="15"/>
      <c r="WPL214" s="15"/>
      <c r="WPM214" s="15"/>
      <c r="WPN214" s="15"/>
      <c r="WPO214" s="15"/>
      <c r="WPP214" s="15"/>
      <c r="WPQ214" s="15"/>
      <c r="WPR214" s="15"/>
      <c r="WPS214" s="15"/>
      <c r="WPT214" s="15"/>
      <c r="WPU214" s="15"/>
      <c r="WPV214" s="15"/>
      <c r="WPW214" s="15"/>
      <c r="WPX214" s="15"/>
      <c r="WPY214" s="15"/>
      <c r="WPZ214" s="15"/>
      <c r="WQA214" s="15"/>
      <c r="WQB214" s="15"/>
      <c r="WQC214" s="15"/>
      <c r="WQD214" s="15"/>
      <c r="WQE214" s="15"/>
      <c r="WQF214" s="15"/>
      <c r="WQG214" s="15"/>
      <c r="WQH214" s="15"/>
      <c r="WQI214" s="15"/>
      <c r="WQJ214" s="15"/>
      <c r="WQK214" s="15"/>
      <c r="WQL214" s="15"/>
      <c r="WQM214" s="15"/>
      <c r="WQN214" s="15"/>
      <c r="WQO214" s="15"/>
      <c r="WQP214" s="15"/>
      <c r="WQQ214" s="15"/>
      <c r="WQR214" s="15"/>
      <c r="WQS214" s="15"/>
      <c r="WQT214" s="15"/>
      <c r="WQU214" s="15"/>
      <c r="WQV214" s="15"/>
      <c r="WQW214" s="15"/>
      <c r="WQX214" s="15"/>
      <c r="WQY214" s="15"/>
      <c r="WQZ214" s="15"/>
      <c r="WRA214" s="15"/>
      <c r="WRB214" s="15"/>
      <c r="WRC214" s="15"/>
      <c r="WRD214" s="15"/>
      <c r="WRE214" s="15"/>
      <c r="WRF214" s="15"/>
      <c r="WRG214" s="15"/>
      <c r="WRH214" s="15"/>
      <c r="WRI214" s="15"/>
      <c r="WRJ214" s="15"/>
      <c r="WRK214" s="15"/>
      <c r="WRL214" s="15"/>
      <c r="WRM214" s="15"/>
      <c r="WRN214" s="15"/>
      <c r="WRO214" s="15"/>
      <c r="WRP214" s="15"/>
      <c r="WRQ214" s="15"/>
      <c r="WRR214" s="15"/>
      <c r="WRS214" s="15"/>
      <c r="WRT214" s="15"/>
      <c r="WRU214" s="15"/>
      <c r="WRV214" s="15"/>
      <c r="WRW214" s="15"/>
      <c r="WRX214" s="15"/>
      <c r="WRY214" s="15"/>
      <c r="WRZ214" s="15"/>
      <c r="WSA214" s="15"/>
      <c r="WSB214" s="15"/>
      <c r="WSC214" s="15"/>
      <c r="WSD214" s="15"/>
      <c r="WSE214" s="15"/>
      <c r="WSF214" s="15"/>
      <c r="WSG214" s="15"/>
      <c r="WSH214" s="15"/>
      <c r="WSI214" s="15"/>
      <c r="WSJ214" s="15"/>
      <c r="WSK214" s="15"/>
      <c r="WSL214" s="15"/>
      <c r="WSM214" s="15"/>
      <c r="WSN214" s="15"/>
      <c r="WSO214" s="15"/>
      <c r="WSP214" s="15"/>
      <c r="WSQ214" s="15"/>
      <c r="WSR214" s="15"/>
      <c r="WSS214" s="15"/>
      <c r="WST214" s="15"/>
      <c r="WSU214" s="15"/>
      <c r="WSV214" s="15"/>
      <c r="WSW214" s="15"/>
      <c r="WSX214" s="15"/>
      <c r="WSY214" s="15"/>
      <c r="WSZ214" s="15"/>
      <c r="WTA214" s="15"/>
      <c r="WTB214" s="15"/>
      <c r="WTC214" s="15"/>
      <c r="WTD214" s="15"/>
      <c r="WTE214" s="15"/>
      <c r="WTF214" s="15"/>
      <c r="WTG214" s="15"/>
      <c r="WTH214" s="15"/>
      <c r="WTI214" s="15"/>
      <c r="WTJ214" s="15"/>
      <c r="WTK214" s="15"/>
      <c r="WTL214" s="15"/>
      <c r="WTM214" s="15"/>
      <c r="WTN214" s="15"/>
      <c r="WTO214" s="15"/>
      <c r="WTP214" s="15"/>
      <c r="WTQ214" s="15"/>
      <c r="WTR214" s="15"/>
      <c r="WTS214" s="15"/>
      <c r="WTT214" s="15"/>
      <c r="WTU214" s="15"/>
      <c r="WTV214" s="15"/>
      <c r="WTW214" s="15"/>
      <c r="WTX214" s="15"/>
      <c r="WTY214" s="15"/>
      <c r="WTZ214" s="15"/>
      <c r="WUA214" s="15"/>
      <c r="WUB214" s="15"/>
      <c r="WUC214" s="15"/>
      <c r="WUD214" s="15"/>
      <c r="WUE214" s="15"/>
      <c r="WUF214" s="15"/>
      <c r="WUG214" s="15"/>
      <c r="WUH214" s="15"/>
      <c r="WUI214" s="15"/>
      <c r="WUJ214" s="15"/>
      <c r="WUK214" s="15"/>
      <c r="WUL214" s="15"/>
      <c r="WUM214" s="15"/>
      <c r="WUN214" s="15"/>
      <c r="WUO214" s="15"/>
      <c r="WUP214" s="15"/>
      <c r="WUQ214" s="15"/>
      <c r="WUR214" s="15"/>
      <c r="WUS214" s="15"/>
      <c r="WUT214" s="15"/>
      <c r="WUU214" s="15"/>
      <c r="WUV214" s="15"/>
      <c r="WUW214" s="15"/>
      <c r="WUX214" s="15"/>
      <c r="WUY214" s="15"/>
      <c r="WUZ214" s="15"/>
      <c r="WVA214" s="15"/>
      <c r="WVB214" s="15"/>
      <c r="WVC214" s="15"/>
      <c r="WVD214" s="15"/>
      <c r="WVE214" s="15"/>
      <c r="WVF214" s="15"/>
      <c r="WVG214" s="15"/>
      <c r="WVH214" s="15"/>
      <c r="WVI214" s="15"/>
      <c r="WVJ214" s="15"/>
      <c r="WVK214" s="15"/>
      <c r="WVL214" s="15"/>
      <c r="WVM214" s="15"/>
      <c r="WVN214" s="15"/>
      <c r="WVO214" s="15"/>
      <c r="WVP214" s="15"/>
      <c r="WVQ214" s="15"/>
      <c r="WVR214" s="15"/>
      <c r="WVS214" s="15"/>
    </row>
    <row r="215" spans="1:16139" s="16" customFormat="1" ht="56.25" customHeight="1">
      <c r="A215" s="44" t="s">
        <v>372</v>
      </c>
      <c r="B215" s="32" t="s">
        <v>373</v>
      </c>
      <c r="C215" s="32" t="s">
        <v>39</v>
      </c>
      <c r="D215" s="32" t="s">
        <v>374</v>
      </c>
      <c r="E215" s="47">
        <v>9</v>
      </c>
      <c r="F215" s="47">
        <v>3</v>
      </c>
      <c r="G215" s="47">
        <v>1.5</v>
      </c>
      <c r="H215" s="47">
        <v>9</v>
      </c>
      <c r="I215" s="26">
        <f t="shared" si="66"/>
        <v>22.5</v>
      </c>
      <c r="J215" s="52">
        <v>2630.08</v>
      </c>
      <c r="K215" s="52">
        <v>2630.08</v>
      </c>
      <c r="L215" s="48">
        <v>1906.56</v>
      </c>
      <c r="M215" s="48">
        <v>1960</v>
      </c>
      <c r="N215" s="28">
        <f t="shared" si="62"/>
        <v>6511.68</v>
      </c>
      <c r="O215" s="28">
        <f t="shared" si="63"/>
        <v>2170.56</v>
      </c>
      <c r="P215" s="49">
        <f t="shared" si="63"/>
        <v>1005.1199999999999</v>
      </c>
      <c r="Q215" s="49">
        <f t="shared" si="64"/>
        <v>6030.7199999999993</v>
      </c>
      <c r="R215" s="28">
        <f t="shared" si="65"/>
        <v>15718.08</v>
      </c>
      <c r="S215" s="53"/>
      <c r="T215" s="51"/>
      <c r="U215" s="51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</row>
    <row r="216" spans="1:16139" s="18" customFormat="1" ht="56.25" customHeight="1" outlineLevel="1">
      <c r="A216" s="44">
        <v>2919003805</v>
      </c>
      <c r="B216" s="32" t="s">
        <v>375</v>
      </c>
      <c r="C216" s="32" t="s">
        <v>170</v>
      </c>
      <c r="D216" s="32" t="s">
        <v>376</v>
      </c>
      <c r="E216" s="45">
        <v>17.635999999999999</v>
      </c>
      <c r="F216" s="45">
        <v>11.757999999999999</v>
      </c>
      <c r="G216" s="46">
        <f>32.35*0.2</f>
        <v>6.4700000000000006</v>
      </c>
      <c r="H216" s="46">
        <f>32.35*0.8</f>
        <v>25.880000000000003</v>
      </c>
      <c r="I216" s="26">
        <f t="shared" si="66"/>
        <v>61.744</v>
      </c>
      <c r="J216" s="48">
        <v>1814.84</v>
      </c>
      <c r="K216" s="48">
        <v>1814.84</v>
      </c>
      <c r="L216" s="48">
        <v>1630</v>
      </c>
      <c r="M216" s="48">
        <v>1680</v>
      </c>
      <c r="N216" s="28">
        <f t="shared" si="62"/>
        <v>3259.8382399999982</v>
      </c>
      <c r="O216" s="28">
        <f t="shared" si="63"/>
        <v>2173.348719999999</v>
      </c>
      <c r="P216" s="49">
        <f t="shared" si="63"/>
        <v>872.41479999999956</v>
      </c>
      <c r="Q216" s="49">
        <f t="shared" si="64"/>
        <v>3489.6591999999982</v>
      </c>
      <c r="R216" s="28">
        <f t="shared" si="65"/>
        <v>9795.260959999996</v>
      </c>
      <c r="S216" s="50"/>
      <c r="T216" s="51"/>
      <c r="U216" s="51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  <c r="OP216" s="15"/>
      <c r="OQ216" s="15"/>
      <c r="OR216" s="15"/>
      <c r="OS216" s="15"/>
      <c r="OT216" s="15"/>
      <c r="OU216" s="15"/>
      <c r="OV216" s="15"/>
      <c r="OW216" s="15"/>
      <c r="OX216" s="15"/>
      <c r="OY216" s="15"/>
      <c r="OZ216" s="15"/>
      <c r="PA216" s="15"/>
      <c r="PB216" s="15"/>
      <c r="PC216" s="15"/>
      <c r="PD216" s="15"/>
      <c r="PE216" s="15"/>
      <c r="PF216" s="15"/>
      <c r="PG216" s="15"/>
      <c r="PH216" s="15"/>
      <c r="PI216" s="15"/>
      <c r="PJ216" s="15"/>
      <c r="PK216" s="15"/>
      <c r="PL216" s="15"/>
      <c r="PM216" s="15"/>
      <c r="PN216" s="15"/>
      <c r="PO216" s="15"/>
      <c r="PP216" s="15"/>
      <c r="PQ216" s="15"/>
      <c r="PR216" s="15"/>
      <c r="PS216" s="15"/>
      <c r="PT216" s="15"/>
      <c r="PU216" s="15"/>
      <c r="PV216" s="15"/>
      <c r="PW216" s="15"/>
      <c r="PX216" s="15"/>
      <c r="PY216" s="15"/>
      <c r="PZ216" s="15"/>
      <c r="QA216" s="15"/>
      <c r="QB216" s="15"/>
      <c r="QC216" s="15"/>
      <c r="QD216" s="15"/>
      <c r="QE216" s="15"/>
      <c r="QF216" s="15"/>
      <c r="QG216" s="15"/>
      <c r="QH216" s="15"/>
      <c r="QI216" s="15"/>
      <c r="QJ216" s="15"/>
      <c r="QK216" s="15"/>
      <c r="QL216" s="15"/>
      <c r="QM216" s="15"/>
      <c r="QN216" s="15"/>
      <c r="QO216" s="15"/>
      <c r="QP216" s="15"/>
      <c r="QQ216" s="15"/>
      <c r="QR216" s="15"/>
      <c r="QS216" s="15"/>
      <c r="QT216" s="15"/>
      <c r="QU216" s="15"/>
      <c r="QV216" s="15"/>
      <c r="QW216" s="15"/>
      <c r="QX216" s="15"/>
      <c r="QY216" s="15"/>
      <c r="QZ216" s="15"/>
      <c r="RA216" s="15"/>
      <c r="RB216" s="15"/>
      <c r="RC216" s="15"/>
      <c r="RD216" s="15"/>
      <c r="RE216" s="15"/>
      <c r="RF216" s="15"/>
      <c r="RG216" s="15"/>
      <c r="RH216" s="15"/>
      <c r="RI216" s="15"/>
      <c r="RJ216" s="15"/>
      <c r="RK216" s="15"/>
      <c r="RL216" s="15"/>
      <c r="RM216" s="15"/>
      <c r="RN216" s="15"/>
      <c r="RO216" s="15"/>
      <c r="RP216" s="15"/>
      <c r="RQ216" s="15"/>
      <c r="RR216" s="15"/>
      <c r="RS216" s="15"/>
      <c r="RT216" s="15"/>
      <c r="RU216" s="15"/>
      <c r="RV216" s="15"/>
      <c r="RW216" s="15"/>
      <c r="RX216" s="15"/>
      <c r="RY216" s="15"/>
      <c r="RZ216" s="15"/>
      <c r="SA216" s="15"/>
      <c r="SB216" s="15"/>
      <c r="SC216" s="15"/>
      <c r="SD216" s="15"/>
      <c r="SE216" s="15"/>
      <c r="SF216" s="15"/>
      <c r="SG216" s="15"/>
      <c r="SH216" s="15"/>
      <c r="SI216" s="15"/>
      <c r="SJ216" s="15"/>
      <c r="SK216" s="15"/>
      <c r="SL216" s="15"/>
      <c r="SM216" s="15"/>
      <c r="SN216" s="15"/>
      <c r="SO216" s="15"/>
      <c r="SP216" s="15"/>
      <c r="SQ216" s="15"/>
      <c r="SR216" s="15"/>
      <c r="SS216" s="15"/>
      <c r="ST216" s="15"/>
      <c r="SU216" s="15"/>
      <c r="SV216" s="15"/>
      <c r="SW216" s="15"/>
      <c r="SX216" s="15"/>
      <c r="SY216" s="15"/>
      <c r="SZ216" s="15"/>
      <c r="TA216" s="15"/>
      <c r="TB216" s="15"/>
      <c r="TC216" s="15"/>
      <c r="TD216" s="15"/>
      <c r="TE216" s="15"/>
      <c r="TF216" s="15"/>
      <c r="TG216" s="15"/>
      <c r="TH216" s="15"/>
      <c r="TI216" s="15"/>
      <c r="TJ216" s="15"/>
      <c r="TK216" s="15"/>
      <c r="TL216" s="15"/>
      <c r="TM216" s="15"/>
      <c r="TN216" s="15"/>
      <c r="TO216" s="15"/>
      <c r="TP216" s="15"/>
      <c r="TQ216" s="15"/>
      <c r="TR216" s="15"/>
      <c r="TS216" s="15"/>
      <c r="TT216" s="15"/>
      <c r="TU216" s="15"/>
      <c r="TV216" s="15"/>
      <c r="TW216" s="15"/>
      <c r="TX216" s="15"/>
      <c r="TY216" s="15"/>
      <c r="TZ216" s="15"/>
      <c r="UA216" s="15"/>
      <c r="UB216" s="15"/>
      <c r="UC216" s="15"/>
      <c r="UD216" s="15"/>
      <c r="UE216" s="15"/>
      <c r="UF216" s="15"/>
      <c r="UG216" s="15"/>
      <c r="UH216" s="15"/>
      <c r="UI216" s="15"/>
      <c r="UJ216" s="15"/>
      <c r="UK216" s="15"/>
      <c r="UL216" s="15"/>
      <c r="UM216" s="15"/>
      <c r="UN216" s="15"/>
      <c r="UO216" s="15"/>
      <c r="UP216" s="15"/>
      <c r="UQ216" s="15"/>
      <c r="UR216" s="15"/>
      <c r="US216" s="15"/>
      <c r="UT216" s="15"/>
      <c r="UU216" s="15"/>
      <c r="UV216" s="15"/>
      <c r="UW216" s="15"/>
      <c r="UX216" s="15"/>
      <c r="UY216" s="15"/>
      <c r="UZ216" s="15"/>
      <c r="VA216" s="15"/>
      <c r="VB216" s="15"/>
      <c r="VC216" s="15"/>
      <c r="VD216" s="15"/>
      <c r="VE216" s="15"/>
      <c r="VF216" s="15"/>
      <c r="VG216" s="15"/>
      <c r="VH216" s="15"/>
      <c r="VI216" s="15"/>
      <c r="VJ216" s="15"/>
      <c r="VK216" s="15"/>
      <c r="VL216" s="15"/>
      <c r="VM216" s="15"/>
      <c r="VN216" s="15"/>
      <c r="VO216" s="15"/>
      <c r="VP216" s="15"/>
      <c r="VQ216" s="15"/>
      <c r="VR216" s="15"/>
      <c r="VS216" s="15"/>
      <c r="VT216" s="15"/>
      <c r="VU216" s="15"/>
      <c r="VV216" s="15"/>
      <c r="VW216" s="15"/>
      <c r="VX216" s="15"/>
      <c r="VY216" s="15"/>
      <c r="VZ216" s="15"/>
      <c r="WA216" s="15"/>
      <c r="WB216" s="15"/>
      <c r="WC216" s="15"/>
      <c r="WD216" s="15"/>
      <c r="WE216" s="15"/>
      <c r="WF216" s="15"/>
      <c r="WG216" s="15"/>
      <c r="WH216" s="15"/>
      <c r="WI216" s="15"/>
      <c r="WJ216" s="15"/>
      <c r="WK216" s="15"/>
      <c r="WL216" s="15"/>
      <c r="WM216" s="15"/>
      <c r="WN216" s="15"/>
      <c r="WO216" s="15"/>
      <c r="WP216" s="15"/>
      <c r="WQ216" s="15"/>
      <c r="WR216" s="15"/>
      <c r="WS216" s="15"/>
      <c r="WT216" s="15"/>
      <c r="WU216" s="15"/>
      <c r="WV216" s="15"/>
      <c r="WW216" s="15"/>
      <c r="WX216" s="15"/>
      <c r="WY216" s="15"/>
      <c r="WZ216" s="15"/>
      <c r="XA216" s="15"/>
      <c r="XB216" s="15"/>
      <c r="XC216" s="15"/>
      <c r="XD216" s="15"/>
      <c r="XE216" s="15"/>
      <c r="XF216" s="15"/>
      <c r="XG216" s="15"/>
      <c r="XH216" s="15"/>
      <c r="XI216" s="15"/>
      <c r="XJ216" s="15"/>
      <c r="XK216" s="15"/>
      <c r="XL216" s="15"/>
      <c r="XM216" s="15"/>
      <c r="XN216" s="15"/>
      <c r="XO216" s="15"/>
      <c r="XP216" s="15"/>
      <c r="XQ216" s="15"/>
      <c r="XR216" s="15"/>
      <c r="XS216" s="15"/>
      <c r="XT216" s="15"/>
      <c r="XU216" s="15"/>
      <c r="XV216" s="15"/>
      <c r="XW216" s="15"/>
      <c r="XX216" s="15"/>
      <c r="XY216" s="15"/>
      <c r="XZ216" s="15"/>
      <c r="YA216" s="15"/>
      <c r="YB216" s="15"/>
      <c r="YC216" s="15"/>
      <c r="YD216" s="15"/>
      <c r="YE216" s="15"/>
      <c r="YF216" s="15"/>
      <c r="YG216" s="15"/>
      <c r="YH216" s="15"/>
      <c r="YI216" s="15"/>
      <c r="YJ216" s="15"/>
      <c r="YK216" s="15"/>
      <c r="YL216" s="15"/>
      <c r="YM216" s="15"/>
      <c r="YN216" s="15"/>
      <c r="YO216" s="15"/>
      <c r="YP216" s="15"/>
      <c r="YQ216" s="15"/>
      <c r="YR216" s="15"/>
      <c r="YS216" s="15"/>
      <c r="YT216" s="15"/>
      <c r="YU216" s="15"/>
      <c r="YV216" s="15"/>
      <c r="YW216" s="15"/>
      <c r="YX216" s="15"/>
      <c r="YY216" s="15"/>
      <c r="YZ216" s="15"/>
      <c r="ZA216" s="15"/>
      <c r="ZB216" s="15"/>
      <c r="ZC216" s="15"/>
      <c r="ZD216" s="15"/>
      <c r="ZE216" s="15"/>
      <c r="ZF216" s="15"/>
      <c r="ZG216" s="15"/>
      <c r="ZH216" s="15"/>
      <c r="ZI216" s="15"/>
      <c r="ZJ216" s="15"/>
      <c r="ZK216" s="15"/>
      <c r="ZL216" s="15"/>
      <c r="ZM216" s="15"/>
      <c r="ZN216" s="15"/>
      <c r="ZO216" s="15"/>
      <c r="ZP216" s="15"/>
      <c r="ZQ216" s="15"/>
      <c r="ZR216" s="15"/>
      <c r="ZS216" s="15"/>
      <c r="ZT216" s="15"/>
      <c r="ZU216" s="15"/>
      <c r="ZV216" s="15"/>
      <c r="ZW216" s="15"/>
      <c r="ZX216" s="15"/>
      <c r="ZY216" s="15"/>
      <c r="ZZ216" s="15"/>
      <c r="AAA216" s="15"/>
      <c r="AAB216" s="15"/>
      <c r="AAC216" s="15"/>
      <c r="AAD216" s="15"/>
      <c r="AAE216" s="15"/>
      <c r="AAF216" s="15"/>
      <c r="AAG216" s="15"/>
      <c r="AAH216" s="15"/>
      <c r="AAI216" s="15"/>
      <c r="AAJ216" s="15"/>
      <c r="AAK216" s="15"/>
      <c r="AAL216" s="15"/>
      <c r="AAM216" s="15"/>
      <c r="AAN216" s="15"/>
      <c r="AAO216" s="15"/>
      <c r="AAP216" s="15"/>
      <c r="AAQ216" s="15"/>
      <c r="AAR216" s="15"/>
      <c r="AAS216" s="15"/>
      <c r="AAT216" s="15"/>
      <c r="AAU216" s="15"/>
      <c r="AAV216" s="15"/>
      <c r="AAW216" s="15"/>
      <c r="AAX216" s="15"/>
      <c r="AAY216" s="15"/>
      <c r="AAZ216" s="15"/>
      <c r="ABA216" s="15"/>
      <c r="ABB216" s="15"/>
      <c r="ABC216" s="15"/>
      <c r="ABD216" s="15"/>
      <c r="ABE216" s="15"/>
      <c r="ABF216" s="15"/>
      <c r="ABG216" s="15"/>
      <c r="ABH216" s="15"/>
      <c r="ABI216" s="15"/>
      <c r="ABJ216" s="15"/>
      <c r="ABK216" s="15"/>
      <c r="ABL216" s="15"/>
      <c r="ABM216" s="15"/>
      <c r="ABN216" s="15"/>
      <c r="ABO216" s="15"/>
      <c r="ABP216" s="15"/>
      <c r="ABQ216" s="15"/>
      <c r="ABR216" s="15"/>
      <c r="ABS216" s="15"/>
      <c r="ABT216" s="15"/>
      <c r="ABU216" s="15"/>
      <c r="ABV216" s="15"/>
      <c r="ABW216" s="15"/>
      <c r="ABX216" s="15"/>
      <c r="ABY216" s="15"/>
      <c r="ABZ216" s="15"/>
      <c r="ACA216" s="15"/>
      <c r="ACB216" s="15"/>
      <c r="ACC216" s="15"/>
      <c r="ACD216" s="15"/>
      <c r="ACE216" s="15"/>
      <c r="ACF216" s="15"/>
      <c r="ACG216" s="15"/>
      <c r="ACH216" s="15"/>
      <c r="ACI216" s="15"/>
      <c r="ACJ216" s="15"/>
      <c r="ACK216" s="15"/>
      <c r="ACL216" s="15"/>
      <c r="ACM216" s="15"/>
      <c r="ACN216" s="15"/>
      <c r="ACO216" s="15"/>
      <c r="ACP216" s="15"/>
      <c r="ACQ216" s="15"/>
      <c r="ACR216" s="15"/>
      <c r="ACS216" s="15"/>
      <c r="ACT216" s="15"/>
      <c r="ACU216" s="15"/>
      <c r="ACV216" s="15"/>
      <c r="ACW216" s="15"/>
      <c r="ACX216" s="15"/>
      <c r="ACY216" s="15"/>
      <c r="ACZ216" s="15"/>
      <c r="ADA216" s="15"/>
      <c r="ADB216" s="15"/>
      <c r="ADC216" s="15"/>
      <c r="ADD216" s="15"/>
      <c r="ADE216" s="15"/>
      <c r="ADF216" s="15"/>
      <c r="ADG216" s="15"/>
      <c r="ADH216" s="15"/>
      <c r="ADI216" s="15"/>
      <c r="ADJ216" s="15"/>
      <c r="ADK216" s="15"/>
      <c r="ADL216" s="15"/>
      <c r="ADM216" s="15"/>
      <c r="ADN216" s="15"/>
      <c r="ADO216" s="15"/>
      <c r="ADP216" s="15"/>
      <c r="ADQ216" s="15"/>
      <c r="ADR216" s="15"/>
      <c r="ADS216" s="15"/>
      <c r="ADT216" s="15"/>
      <c r="ADU216" s="15"/>
      <c r="ADV216" s="15"/>
      <c r="ADW216" s="15"/>
      <c r="ADX216" s="15"/>
      <c r="ADY216" s="15"/>
      <c r="ADZ216" s="15"/>
      <c r="AEA216" s="15"/>
      <c r="AEB216" s="15"/>
      <c r="AEC216" s="15"/>
      <c r="AED216" s="15"/>
      <c r="AEE216" s="15"/>
      <c r="AEF216" s="15"/>
      <c r="AEG216" s="15"/>
      <c r="AEH216" s="15"/>
      <c r="AEI216" s="15"/>
      <c r="AEJ216" s="15"/>
      <c r="AEK216" s="15"/>
      <c r="AEL216" s="15"/>
      <c r="AEM216" s="15"/>
      <c r="AEN216" s="15"/>
      <c r="AEO216" s="15"/>
      <c r="AEP216" s="15"/>
      <c r="AEQ216" s="15"/>
      <c r="AER216" s="15"/>
      <c r="AES216" s="15"/>
      <c r="AET216" s="15"/>
      <c r="AEU216" s="15"/>
      <c r="AEV216" s="15"/>
      <c r="AEW216" s="15"/>
      <c r="AEX216" s="15"/>
      <c r="AEY216" s="15"/>
      <c r="AEZ216" s="15"/>
      <c r="AFA216" s="15"/>
      <c r="AFB216" s="15"/>
      <c r="AFC216" s="15"/>
      <c r="AFD216" s="15"/>
      <c r="AFE216" s="15"/>
      <c r="AFF216" s="15"/>
      <c r="AFG216" s="15"/>
      <c r="AFH216" s="15"/>
      <c r="AFI216" s="15"/>
      <c r="AFJ216" s="15"/>
      <c r="AFK216" s="15"/>
      <c r="AFL216" s="15"/>
      <c r="AFM216" s="15"/>
      <c r="AFN216" s="15"/>
      <c r="AFO216" s="15"/>
      <c r="AFP216" s="15"/>
      <c r="AFQ216" s="15"/>
      <c r="AFR216" s="15"/>
      <c r="AFS216" s="15"/>
      <c r="AFT216" s="15"/>
      <c r="AFU216" s="15"/>
      <c r="AFV216" s="15"/>
      <c r="AFW216" s="15"/>
      <c r="AFX216" s="15"/>
      <c r="AFY216" s="15"/>
      <c r="AFZ216" s="15"/>
      <c r="AGA216" s="15"/>
      <c r="AGB216" s="15"/>
      <c r="AGC216" s="15"/>
      <c r="AGD216" s="15"/>
      <c r="AGE216" s="15"/>
      <c r="AGF216" s="15"/>
      <c r="AGG216" s="15"/>
      <c r="AGH216" s="15"/>
      <c r="AGI216" s="15"/>
      <c r="AGJ216" s="15"/>
      <c r="AGK216" s="15"/>
      <c r="AGL216" s="15"/>
      <c r="AGM216" s="15"/>
      <c r="AGN216" s="15"/>
      <c r="AGO216" s="15"/>
      <c r="AGP216" s="15"/>
      <c r="AGQ216" s="15"/>
      <c r="AGR216" s="15"/>
      <c r="AGS216" s="15"/>
      <c r="AGT216" s="15"/>
      <c r="AGU216" s="15"/>
      <c r="AGV216" s="15"/>
      <c r="AGW216" s="15"/>
      <c r="AGX216" s="15"/>
      <c r="AGY216" s="15"/>
      <c r="AGZ216" s="15"/>
      <c r="AHA216" s="15"/>
      <c r="AHB216" s="15"/>
      <c r="AHC216" s="15"/>
      <c r="AHD216" s="15"/>
      <c r="AHE216" s="15"/>
      <c r="AHF216" s="15"/>
      <c r="AHG216" s="15"/>
      <c r="AHH216" s="15"/>
      <c r="AHI216" s="15"/>
      <c r="AHJ216" s="15"/>
      <c r="AHK216" s="15"/>
      <c r="AHL216" s="15"/>
      <c r="AHM216" s="15"/>
      <c r="AHN216" s="15"/>
      <c r="AHO216" s="15"/>
      <c r="AHP216" s="15"/>
      <c r="AHQ216" s="15"/>
      <c r="AHR216" s="15"/>
      <c r="AHS216" s="15"/>
      <c r="AHT216" s="15"/>
      <c r="AHU216" s="15"/>
      <c r="AHV216" s="15"/>
      <c r="AHW216" s="15"/>
      <c r="AHX216" s="15"/>
      <c r="AHY216" s="15"/>
      <c r="AHZ216" s="15"/>
      <c r="AIA216" s="15"/>
      <c r="AIB216" s="15"/>
      <c r="AIC216" s="15"/>
      <c r="AID216" s="15"/>
      <c r="AIE216" s="15"/>
      <c r="AIF216" s="15"/>
      <c r="AIG216" s="15"/>
      <c r="AIH216" s="15"/>
      <c r="AII216" s="15"/>
      <c r="AIJ216" s="15"/>
      <c r="AIK216" s="15"/>
      <c r="AIL216" s="15"/>
      <c r="AIM216" s="15"/>
      <c r="AIN216" s="15"/>
      <c r="AIO216" s="15"/>
      <c r="AIP216" s="15"/>
      <c r="AIQ216" s="15"/>
      <c r="AIR216" s="15"/>
      <c r="AIS216" s="15"/>
      <c r="AIT216" s="15"/>
      <c r="AIU216" s="15"/>
      <c r="AIV216" s="15"/>
      <c r="AIW216" s="15"/>
      <c r="AIX216" s="15"/>
      <c r="AIY216" s="15"/>
      <c r="AIZ216" s="15"/>
      <c r="AJA216" s="15"/>
      <c r="AJB216" s="15"/>
      <c r="AJC216" s="15"/>
      <c r="AJD216" s="15"/>
      <c r="AJE216" s="15"/>
      <c r="AJF216" s="15"/>
      <c r="AJG216" s="15"/>
      <c r="AJH216" s="15"/>
      <c r="AJI216" s="15"/>
      <c r="AJJ216" s="15"/>
      <c r="AJK216" s="15"/>
      <c r="AJL216" s="15"/>
      <c r="AJM216" s="15"/>
      <c r="AJN216" s="15"/>
      <c r="AJO216" s="15"/>
      <c r="AJP216" s="15"/>
      <c r="AJQ216" s="15"/>
      <c r="AJR216" s="15"/>
      <c r="AJS216" s="15"/>
      <c r="AJT216" s="15"/>
      <c r="AJU216" s="15"/>
      <c r="AJV216" s="15"/>
      <c r="AJW216" s="15"/>
      <c r="AJX216" s="15"/>
      <c r="AJY216" s="15"/>
      <c r="AJZ216" s="15"/>
      <c r="AKA216" s="15"/>
      <c r="AKB216" s="15"/>
      <c r="AKC216" s="15"/>
      <c r="AKD216" s="15"/>
      <c r="AKE216" s="15"/>
      <c r="AKF216" s="15"/>
      <c r="AKG216" s="15"/>
      <c r="AKH216" s="15"/>
      <c r="AKI216" s="15"/>
      <c r="AKJ216" s="15"/>
      <c r="AKK216" s="15"/>
      <c r="AKL216" s="15"/>
      <c r="AKM216" s="15"/>
      <c r="AKN216" s="15"/>
      <c r="AKO216" s="15"/>
      <c r="AKP216" s="15"/>
      <c r="AKQ216" s="15"/>
      <c r="AKR216" s="15"/>
      <c r="AKS216" s="15"/>
      <c r="AKT216" s="15"/>
      <c r="AKU216" s="15"/>
      <c r="AKV216" s="15"/>
      <c r="AKW216" s="15"/>
      <c r="AKX216" s="15"/>
      <c r="AKY216" s="15"/>
      <c r="AKZ216" s="15"/>
      <c r="ALA216" s="15"/>
      <c r="ALB216" s="15"/>
      <c r="ALC216" s="15"/>
      <c r="ALD216" s="15"/>
      <c r="ALE216" s="15"/>
      <c r="ALF216" s="15"/>
      <c r="ALG216" s="15"/>
      <c r="ALH216" s="15"/>
      <c r="ALI216" s="15"/>
      <c r="ALJ216" s="15"/>
      <c r="ALK216" s="15"/>
      <c r="ALL216" s="15"/>
      <c r="ALM216" s="15"/>
      <c r="ALN216" s="15"/>
      <c r="ALO216" s="15"/>
      <c r="ALP216" s="15"/>
      <c r="ALQ216" s="15"/>
      <c r="ALR216" s="15"/>
      <c r="ALS216" s="15"/>
      <c r="ALT216" s="15"/>
      <c r="ALU216" s="15"/>
      <c r="ALV216" s="15"/>
      <c r="ALW216" s="15"/>
      <c r="ALX216" s="15"/>
      <c r="ALY216" s="15"/>
      <c r="ALZ216" s="15"/>
      <c r="AMA216" s="15"/>
      <c r="AMB216" s="15"/>
      <c r="AMC216" s="15"/>
      <c r="AMD216" s="15"/>
      <c r="AME216" s="15"/>
      <c r="AMF216" s="15"/>
      <c r="AMG216" s="15"/>
      <c r="AMH216" s="15"/>
      <c r="AMI216" s="15"/>
      <c r="AMJ216" s="15"/>
      <c r="AMK216" s="15"/>
      <c r="AML216" s="15"/>
      <c r="AMM216" s="15"/>
      <c r="AMN216" s="15"/>
      <c r="AMO216" s="15"/>
      <c r="AMP216" s="15"/>
      <c r="AMQ216" s="15"/>
      <c r="AMR216" s="15"/>
      <c r="AMS216" s="15"/>
      <c r="AMT216" s="15"/>
      <c r="AMU216" s="15"/>
      <c r="AMV216" s="15"/>
      <c r="AMW216" s="15"/>
      <c r="AMX216" s="15"/>
      <c r="AMY216" s="15"/>
      <c r="AMZ216" s="15"/>
      <c r="ANA216" s="15"/>
      <c r="ANB216" s="15"/>
      <c r="ANC216" s="15"/>
      <c r="AND216" s="15"/>
      <c r="ANE216" s="15"/>
      <c r="ANF216" s="15"/>
      <c r="ANG216" s="15"/>
      <c r="ANH216" s="15"/>
      <c r="ANI216" s="15"/>
      <c r="ANJ216" s="15"/>
      <c r="ANK216" s="15"/>
      <c r="ANL216" s="15"/>
      <c r="ANM216" s="15"/>
      <c r="ANN216" s="15"/>
      <c r="ANO216" s="15"/>
      <c r="ANP216" s="15"/>
      <c r="ANQ216" s="15"/>
      <c r="ANR216" s="15"/>
      <c r="ANS216" s="15"/>
      <c r="ANT216" s="15"/>
      <c r="ANU216" s="15"/>
      <c r="ANV216" s="15"/>
      <c r="ANW216" s="15"/>
      <c r="ANX216" s="15"/>
      <c r="ANY216" s="15"/>
      <c r="ANZ216" s="15"/>
      <c r="AOA216" s="15"/>
      <c r="AOB216" s="15"/>
      <c r="AOC216" s="15"/>
      <c r="AOD216" s="15"/>
      <c r="AOE216" s="15"/>
      <c r="AOF216" s="15"/>
      <c r="AOG216" s="15"/>
      <c r="AOH216" s="15"/>
      <c r="AOI216" s="15"/>
      <c r="AOJ216" s="15"/>
      <c r="AOK216" s="15"/>
      <c r="AOL216" s="15"/>
      <c r="AOM216" s="15"/>
      <c r="AON216" s="15"/>
      <c r="AOO216" s="15"/>
      <c r="AOP216" s="15"/>
      <c r="AOQ216" s="15"/>
      <c r="AOR216" s="15"/>
      <c r="AOS216" s="15"/>
      <c r="AOT216" s="15"/>
      <c r="AOU216" s="15"/>
      <c r="AOV216" s="15"/>
      <c r="AOW216" s="15"/>
      <c r="AOX216" s="15"/>
      <c r="AOY216" s="15"/>
      <c r="AOZ216" s="15"/>
      <c r="APA216" s="15"/>
      <c r="APB216" s="15"/>
      <c r="APC216" s="15"/>
      <c r="APD216" s="15"/>
      <c r="APE216" s="15"/>
      <c r="APF216" s="15"/>
      <c r="APG216" s="15"/>
      <c r="APH216" s="15"/>
      <c r="API216" s="15"/>
      <c r="APJ216" s="15"/>
      <c r="APK216" s="15"/>
      <c r="APL216" s="15"/>
      <c r="APM216" s="15"/>
      <c r="APN216" s="15"/>
      <c r="APO216" s="15"/>
      <c r="APP216" s="15"/>
      <c r="APQ216" s="15"/>
      <c r="APR216" s="15"/>
      <c r="APS216" s="15"/>
      <c r="APT216" s="15"/>
      <c r="APU216" s="15"/>
      <c r="APV216" s="15"/>
      <c r="APW216" s="15"/>
      <c r="APX216" s="15"/>
      <c r="APY216" s="15"/>
      <c r="APZ216" s="15"/>
      <c r="AQA216" s="15"/>
      <c r="AQB216" s="15"/>
      <c r="AQC216" s="15"/>
      <c r="AQD216" s="15"/>
      <c r="AQE216" s="15"/>
      <c r="AQF216" s="15"/>
      <c r="AQG216" s="15"/>
      <c r="AQH216" s="15"/>
      <c r="AQI216" s="15"/>
      <c r="AQJ216" s="15"/>
      <c r="AQK216" s="15"/>
      <c r="AQL216" s="15"/>
      <c r="AQM216" s="15"/>
      <c r="AQN216" s="15"/>
      <c r="AQO216" s="15"/>
      <c r="AQP216" s="15"/>
      <c r="AQQ216" s="15"/>
      <c r="AQR216" s="15"/>
      <c r="AQS216" s="15"/>
      <c r="AQT216" s="15"/>
      <c r="AQU216" s="15"/>
      <c r="AQV216" s="15"/>
      <c r="AQW216" s="15"/>
      <c r="AQX216" s="15"/>
      <c r="AQY216" s="15"/>
      <c r="AQZ216" s="15"/>
      <c r="ARA216" s="15"/>
      <c r="ARB216" s="15"/>
      <c r="ARC216" s="15"/>
      <c r="ARD216" s="15"/>
      <c r="ARE216" s="15"/>
      <c r="ARF216" s="15"/>
      <c r="ARG216" s="15"/>
      <c r="ARH216" s="15"/>
      <c r="ARI216" s="15"/>
      <c r="ARJ216" s="15"/>
      <c r="ARK216" s="15"/>
      <c r="ARL216" s="15"/>
      <c r="ARM216" s="15"/>
      <c r="ARN216" s="15"/>
      <c r="ARO216" s="15"/>
      <c r="ARP216" s="15"/>
      <c r="ARQ216" s="15"/>
      <c r="ARR216" s="15"/>
      <c r="ARS216" s="15"/>
      <c r="ART216" s="15"/>
      <c r="ARU216" s="15"/>
      <c r="ARV216" s="15"/>
      <c r="ARW216" s="15"/>
      <c r="ARX216" s="15"/>
      <c r="ARY216" s="15"/>
      <c r="ARZ216" s="15"/>
      <c r="ASA216" s="15"/>
      <c r="ASB216" s="15"/>
      <c r="ASC216" s="15"/>
      <c r="ASD216" s="15"/>
      <c r="ASE216" s="15"/>
      <c r="ASF216" s="15"/>
      <c r="ASG216" s="15"/>
      <c r="ASH216" s="15"/>
      <c r="ASI216" s="15"/>
      <c r="ASJ216" s="15"/>
      <c r="ASK216" s="15"/>
      <c r="ASL216" s="15"/>
      <c r="ASM216" s="15"/>
      <c r="ASN216" s="15"/>
      <c r="ASO216" s="15"/>
      <c r="ASP216" s="15"/>
      <c r="ASQ216" s="15"/>
      <c r="ASR216" s="15"/>
      <c r="ASS216" s="15"/>
      <c r="AST216" s="15"/>
      <c r="ASU216" s="15"/>
      <c r="ASV216" s="15"/>
      <c r="ASW216" s="15"/>
      <c r="ASX216" s="15"/>
      <c r="ASY216" s="15"/>
      <c r="ASZ216" s="15"/>
      <c r="ATA216" s="15"/>
      <c r="ATB216" s="15"/>
      <c r="ATC216" s="15"/>
      <c r="ATD216" s="15"/>
      <c r="ATE216" s="15"/>
      <c r="ATF216" s="15"/>
      <c r="ATG216" s="15"/>
      <c r="ATH216" s="15"/>
      <c r="ATI216" s="15"/>
      <c r="ATJ216" s="15"/>
      <c r="ATK216" s="15"/>
      <c r="ATL216" s="15"/>
      <c r="ATM216" s="15"/>
      <c r="ATN216" s="15"/>
      <c r="ATO216" s="15"/>
      <c r="ATP216" s="15"/>
      <c r="ATQ216" s="15"/>
      <c r="ATR216" s="15"/>
      <c r="ATS216" s="15"/>
      <c r="ATT216" s="15"/>
      <c r="ATU216" s="15"/>
      <c r="ATV216" s="15"/>
      <c r="ATW216" s="15"/>
      <c r="ATX216" s="15"/>
      <c r="ATY216" s="15"/>
      <c r="ATZ216" s="15"/>
      <c r="AUA216" s="15"/>
      <c r="AUB216" s="15"/>
      <c r="AUC216" s="15"/>
      <c r="AUD216" s="15"/>
      <c r="AUE216" s="15"/>
      <c r="AUF216" s="15"/>
      <c r="AUG216" s="15"/>
      <c r="AUH216" s="15"/>
      <c r="AUI216" s="15"/>
      <c r="AUJ216" s="15"/>
      <c r="AUK216" s="15"/>
      <c r="AUL216" s="15"/>
      <c r="AUM216" s="15"/>
      <c r="AUN216" s="15"/>
      <c r="AUO216" s="15"/>
      <c r="AUP216" s="15"/>
      <c r="AUQ216" s="15"/>
      <c r="AUR216" s="15"/>
      <c r="AUS216" s="15"/>
      <c r="AUT216" s="15"/>
      <c r="AUU216" s="15"/>
      <c r="AUV216" s="15"/>
      <c r="AUW216" s="15"/>
      <c r="AUX216" s="15"/>
      <c r="AUY216" s="15"/>
      <c r="AUZ216" s="15"/>
      <c r="AVA216" s="15"/>
      <c r="AVB216" s="15"/>
      <c r="AVC216" s="15"/>
      <c r="AVD216" s="15"/>
      <c r="AVE216" s="15"/>
      <c r="AVF216" s="15"/>
      <c r="AVG216" s="15"/>
      <c r="AVH216" s="15"/>
      <c r="AVI216" s="15"/>
      <c r="AVJ216" s="15"/>
      <c r="AVK216" s="15"/>
      <c r="AVL216" s="15"/>
      <c r="AVM216" s="15"/>
      <c r="AVN216" s="15"/>
      <c r="AVO216" s="15"/>
      <c r="AVP216" s="15"/>
      <c r="AVQ216" s="15"/>
      <c r="AVR216" s="15"/>
      <c r="AVS216" s="15"/>
      <c r="AVT216" s="15"/>
      <c r="AVU216" s="15"/>
      <c r="AVV216" s="15"/>
      <c r="AVW216" s="15"/>
      <c r="AVX216" s="15"/>
      <c r="AVY216" s="15"/>
      <c r="AVZ216" s="15"/>
      <c r="AWA216" s="15"/>
      <c r="AWB216" s="15"/>
      <c r="AWC216" s="15"/>
      <c r="AWD216" s="15"/>
      <c r="AWE216" s="15"/>
      <c r="AWF216" s="15"/>
      <c r="AWG216" s="15"/>
      <c r="AWH216" s="15"/>
      <c r="AWI216" s="15"/>
      <c r="AWJ216" s="15"/>
      <c r="AWK216" s="15"/>
      <c r="AWL216" s="15"/>
      <c r="AWM216" s="15"/>
      <c r="AWN216" s="15"/>
      <c r="AWO216" s="15"/>
      <c r="AWP216" s="15"/>
      <c r="AWQ216" s="15"/>
      <c r="AWR216" s="15"/>
      <c r="AWS216" s="15"/>
      <c r="AWT216" s="15"/>
      <c r="AWU216" s="15"/>
      <c r="AWV216" s="15"/>
      <c r="AWW216" s="15"/>
      <c r="AWX216" s="15"/>
      <c r="AWY216" s="15"/>
      <c r="AWZ216" s="15"/>
      <c r="AXA216" s="15"/>
      <c r="AXB216" s="15"/>
      <c r="AXC216" s="15"/>
      <c r="AXD216" s="15"/>
      <c r="AXE216" s="15"/>
      <c r="AXF216" s="15"/>
      <c r="AXG216" s="15"/>
      <c r="AXH216" s="15"/>
      <c r="AXI216" s="15"/>
      <c r="AXJ216" s="15"/>
      <c r="AXK216" s="15"/>
      <c r="AXL216" s="15"/>
      <c r="AXM216" s="15"/>
      <c r="AXN216" s="15"/>
      <c r="AXO216" s="15"/>
      <c r="AXP216" s="15"/>
      <c r="AXQ216" s="15"/>
      <c r="AXR216" s="15"/>
      <c r="AXS216" s="15"/>
      <c r="AXT216" s="15"/>
      <c r="AXU216" s="15"/>
      <c r="AXV216" s="15"/>
      <c r="AXW216" s="15"/>
      <c r="AXX216" s="15"/>
      <c r="AXY216" s="15"/>
      <c r="AXZ216" s="15"/>
      <c r="AYA216" s="15"/>
      <c r="AYB216" s="15"/>
      <c r="AYC216" s="15"/>
      <c r="AYD216" s="15"/>
      <c r="AYE216" s="15"/>
      <c r="AYF216" s="15"/>
      <c r="AYG216" s="15"/>
      <c r="AYH216" s="15"/>
      <c r="AYI216" s="15"/>
      <c r="AYJ216" s="15"/>
      <c r="AYK216" s="15"/>
      <c r="AYL216" s="15"/>
      <c r="AYM216" s="15"/>
      <c r="AYN216" s="15"/>
      <c r="AYO216" s="15"/>
      <c r="AYP216" s="15"/>
      <c r="AYQ216" s="15"/>
      <c r="AYR216" s="15"/>
      <c r="AYS216" s="15"/>
      <c r="AYT216" s="15"/>
      <c r="AYU216" s="15"/>
      <c r="AYV216" s="15"/>
      <c r="AYW216" s="15"/>
      <c r="AYX216" s="15"/>
      <c r="AYY216" s="15"/>
      <c r="AYZ216" s="15"/>
      <c r="AZA216" s="15"/>
      <c r="AZB216" s="15"/>
      <c r="AZC216" s="15"/>
      <c r="AZD216" s="15"/>
      <c r="AZE216" s="15"/>
      <c r="AZF216" s="15"/>
      <c r="AZG216" s="15"/>
      <c r="AZH216" s="15"/>
      <c r="AZI216" s="15"/>
      <c r="AZJ216" s="15"/>
      <c r="AZK216" s="15"/>
      <c r="AZL216" s="15"/>
      <c r="AZM216" s="15"/>
      <c r="AZN216" s="15"/>
      <c r="AZO216" s="15"/>
      <c r="AZP216" s="15"/>
      <c r="AZQ216" s="15"/>
      <c r="AZR216" s="15"/>
      <c r="AZS216" s="15"/>
      <c r="AZT216" s="15"/>
      <c r="AZU216" s="15"/>
      <c r="AZV216" s="15"/>
      <c r="AZW216" s="15"/>
      <c r="AZX216" s="15"/>
      <c r="AZY216" s="15"/>
      <c r="AZZ216" s="15"/>
      <c r="BAA216" s="15"/>
      <c r="BAB216" s="15"/>
      <c r="BAC216" s="15"/>
      <c r="BAD216" s="15"/>
      <c r="BAE216" s="15"/>
      <c r="BAF216" s="15"/>
      <c r="BAG216" s="15"/>
      <c r="BAH216" s="15"/>
      <c r="BAI216" s="15"/>
      <c r="BAJ216" s="15"/>
      <c r="BAK216" s="15"/>
      <c r="BAL216" s="15"/>
      <c r="BAM216" s="15"/>
      <c r="BAN216" s="15"/>
      <c r="BAO216" s="15"/>
      <c r="BAP216" s="15"/>
      <c r="BAQ216" s="15"/>
      <c r="BAR216" s="15"/>
      <c r="BAS216" s="15"/>
      <c r="BAT216" s="15"/>
      <c r="BAU216" s="15"/>
      <c r="BAV216" s="15"/>
      <c r="BAW216" s="15"/>
      <c r="BAX216" s="15"/>
      <c r="BAY216" s="15"/>
      <c r="BAZ216" s="15"/>
      <c r="BBA216" s="15"/>
      <c r="BBB216" s="15"/>
      <c r="BBC216" s="15"/>
      <c r="BBD216" s="15"/>
      <c r="BBE216" s="15"/>
      <c r="BBF216" s="15"/>
      <c r="BBG216" s="15"/>
      <c r="BBH216" s="15"/>
      <c r="BBI216" s="15"/>
      <c r="BBJ216" s="15"/>
      <c r="BBK216" s="15"/>
      <c r="BBL216" s="15"/>
      <c r="BBM216" s="15"/>
      <c r="BBN216" s="15"/>
      <c r="BBO216" s="15"/>
      <c r="BBP216" s="15"/>
      <c r="BBQ216" s="15"/>
      <c r="BBR216" s="15"/>
      <c r="BBS216" s="15"/>
      <c r="BBT216" s="15"/>
      <c r="BBU216" s="15"/>
      <c r="BBV216" s="15"/>
      <c r="BBW216" s="15"/>
      <c r="BBX216" s="15"/>
      <c r="BBY216" s="15"/>
      <c r="BBZ216" s="15"/>
      <c r="BCA216" s="15"/>
      <c r="BCB216" s="15"/>
      <c r="BCC216" s="15"/>
      <c r="BCD216" s="15"/>
      <c r="BCE216" s="15"/>
      <c r="BCF216" s="15"/>
      <c r="BCG216" s="15"/>
      <c r="BCH216" s="15"/>
      <c r="BCI216" s="15"/>
      <c r="BCJ216" s="15"/>
      <c r="BCK216" s="15"/>
      <c r="BCL216" s="15"/>
      <c r="BCM216" s="15"/>
      <c r="BCN216" s="15"/>
      <c r="BCO216" s="15"/>
      <c r="BCP216" s="15"/>
      <c r="BCQ216" s="15"/>
      <c r="BCR216" s="15"/>
      <c r="BCS216" s="15"/>
      <c r="BCT216" s="15"/>
      <c r="BCU216" s="15"/>
      <c r="BCV216" s="15"/>
      <c r="BCW216" s="15"/>
      <c r="BCX216" s="15"/>
      <c r="BCY216" s="15"/>
      <c r="BCZ216" s="15"/>
      <c r="BDA216" s="15"/>
      <c r="BDB216" s="15"/>
      <c r="BDC216" s="15"/>
      <c r="BDD216" s="15"/>
      <c r="BDE216" s="15"/>
      <c r="BDF216" s="15"/>
      <c r="BDG216" s="15"/>
      <c r="BDH216" s="15"/>
      <c r="BDI216" s="15"/>
      <c r="BDJ216" s="15"/>
      <c r="BDK216" s="15"/>
      <c r="BDL216" s="15"/>
      <c r="BDM216" s="15"/>
      <c r="BDN216" s="15"/>
      <c r="BDO216" s="15"/>
      <c r="BDP216" s="15"/>
      <c r="BDQ216" s="15"/>
      <c r="BDR216" s="15"/>
      <c r="BDS216" s="15"/>
      <c r="BDT216" s="15"/>
      <c r="BDU216" s="15"/>
      <c r="BDV216" s="15"/>
      <c r="BDW216" s="15"/>
      <c r="BDX216" s="15"/>
      <c r="BDY216" s="15"/>
      <c r="BDZ216" s="15"/>
      <c r="BEA216" s="15"/>
      <c r="BEB216" s="15"/>
      <c r="BEC216" s="15"/>
      <c r="BED216" s="15"/>
      <c r="BEE216" s="15"/>
      <c r="BEF216" s="15"/>
      <c r="BEG216" s="15"/>
      <c r="BEH216" s="15"/>
      <c r="BEI216" s="15"/>
      <c r="BEJ216" s="15"/>
      <c r="BEK216" s="15"/>
      <c r="BEL216" s="15"/>
      <c r="BEM216" s="15"/>
      <c r="BEN216" s="15"/>
      <c r="BEO216" s="15"/>
      <c r="BEP216" s="15"/>
      <c r="BEQ216" s="15"/>
      <c r="BER216" s="15"/>
      <c r="BES216" s="15"/>
      <c r="BET216" s="15"/>
      <c r="BEU216" s="15"/>
      <c r="BEV216" s="15"/>
      <c r="BEW216" s="15"/>
      <c r="BEX216" s="15"/>
      <c r="BEY216" s="15"/>
      <c r="BEZ216" s="15"/>
      <c r="BFA216" s="15"/>
      <c r="BFB216" s="15"/>
      <c r="BFC216" s="15"/>
      <c r="BFD216" s="15"/>
      <c r="BFE216" s="15"/>
      <c r="BFF216" s="15"/>
      <c r="BFG216" s="15"/>
      <c r="BFH216" s="15"/>
      <c r="BFI216" s="15"/>
      <c r="BFJ216" s="15"/>
      <c r="BFK216" s="15"/>
      <c r="BFL216" s="15"/>
      <c r="BFM216" s="15"/>
      <c r="BFN216" s="15"/>
      <c r="BFO216" s="15"/>
      <c r="BFP216" s="15"/>
      <c r="BFQ216" s="15"/>
      <c r="BFR216" s="15"/>
      <c r="BFS216" s="15"/>
      <c r="BFT216" s="15"/>
      <c r="BFU216" s="15"/>
      <c r="BFV216" s="15"/>
      <c r="BFW216" s="15"/>
      <c r="BFX216" s="15"/>
      <c r="BFY216" s="15"/>
      <c r="BFZ216" s="15"/>
      <c r="BGA216" s="15"/>
      <c r="BGB216" s="15"/>
      <c r="BGC216" s="15"/>
      <c r="BGD216" s="15"/>
      <c r="BGE216" s="15"/>
      <c r="BGF216" s="15"/>
      <c r="BGG216" s="15"/>
      <c r="BGH216" s="15"/>
      <c r="BGI216" s="15"/>
      <c r="BGJ216" s="15"/>
      <c r="BGK216" s="15"/>
      <c r="BGL216" s="15"/>
      <c r="BGM216" s="15"/>
      <c r="BGN216" s="15"/>
      <c r="BGO216" s="15"/>
      <c r="BGP216" s="15"/>
      <c r="BGQ216" s="15"/>
      <c r="BGR216" s="15"/>
      <c r="BGS216" s="15"/>
      <c r="BGT216" s="15"/>
      <c r="BGU216" s="15"/>
      <c r="BGV216" s="15"/>
      <c r="BGW216" s="15"/>
      <c r="BGX216" s="15"/>
      <c r="BGY216" s="15"/>
      <c r="BGZ216" s="15"/>
      <c r="BHA216" s="15"/>
      <c r="BHB216" s="15"/>
      <c r="BHC216" s="15"/>
      <c r="BHD216" s="15"/>
      <c r="BHE216" s="15"/>
      <c r="BHF216" s="15"/>
      <c r="BHG216" s="15"/>
      <c r="BHH216" s="15"/>
      <c r="BHI216" s="15"/>
      <c r="BHJ216" s="15"/>
      <c r="BHK216" s="15"/>
      <c r="BHL216" s="15"/>
      <c r="BHM216" s="15"/>
      <c r="BHN216" s="15"/>
      <c r="BHO216" s="15"/>
      <c r="BHP216" s="15"/>
      <c r="BHQ216" s="15"/>
      <c r="BHR216" s="15"/>
      <c r="BHS216" s="15"/>
      <c r="BHT216" s="15"/>
      <c r="BHU216" s="15"/>
      <c r="BHV216" s="15"/>
      <c r="BHW216" s="15"/>
      <c r="BHX216" s="15"/>
      <c r="BHY216" s="15"/>
      <c r="BHZ216" s="15"/>
      <c r="BIA216" s="15"/>
      <c r="BIB216" s="15"/>
      <c r="BIC216" s="15"/>
      <c r="BID216" s="15"/>
      <c r="BIE216" s="15"/>
      <c r="BIF216" s="15"/>
      <c r="BIG216" s="15"/>
      <c r="BIH216" s="15"/>
      <c r="BII216" s="15"/>
      <c r="BIJ216" s="15"/>
      <c r="BIK216" s="15"/>
      <c r="BIL216" s="15"/>
      <c r="BIM216" s="15"/>
      <c r="BIN216" s="15"/>
      <c r="BIO216" s="15"/>
      <c r="BIP216" s="15"/>
      <c r="BIQ216" s="15"/>
      <c r="BIR216" s="15"/>
      <c r="BIS216" s="15"/>
      <c r="BIT216" s="15"/>
      <c r="BIU216" s="15"/>
      <c r="BIV216" s="15"/>
      <c r="BIW216" s="15"/>
      <c r="BIX216" s="15"/>
      <c r="BIY216" s="15"/>
      <c r="BIZ216" s="15"/>
      <c r="BJA216" s="15"/>
      <c r="BJB216" s="15"/>
      <c r="BJC216" s="15"/>
      <c r="BJD216" s="15"/>
      <c r="BJE216" s="15"/>
      <c r="BJF216" s="15"/>
      <c r="BJG216" s="15"/>
      <c r="BJH216" s="15"/>
      <c r="BJI216" s="15"/>
      <c r="BJJ216" s="15"/>
      <c r="BJK216" s="15"/>
      <c r="BJL216" s="15"/>
      <c r="BJM216" s="15"/>
      <c r="BJN216" s="15"/>
      <c r="BJO216" s="15"/>
      <c r="BJP216" s="15"/>
      <c r="BJQ216" s="15"/>
      <c r="BJR216" s="15"/>
      <c r="BJS216" s="15"/>
      <c r="BJT216" s="15"/>
      <c r="BJU216" s="15"/>
      <c r="BJV216" s="15"/>
      <c r="BJW216" s="15"/>
      <c r="BJX216" s="15"/>
      <c r="BJY216" s="15"/>
      <c r="BJZ216" s="15"/>
      <c r="BKA216" s="15"/>
      <c r="BKB216" s="15"/>
      <c r="BKC216" s="15"/>
      <c r="BKD216" s="15"/>
      <c r="BKE216" s="15"/>
      <c r="BKF216" s="15"/>
      <c r="BKG216" s="15"/>
      <c r="BKH216" s="15"/>
      <c r="BKI216" s="15"/>
      <c r="BKJ216" s="15"/>
      <c r="BKK216" s="15"/>
      <c r="BKL216" s="15"/>
      <c r="BKM216" s="15"/>
      <c r="BKN216" s="15"/>
      <c r="BKO216" s="15"/>
      <c r="BKP216" s="15"/>
      <c r="BKQ216" s="15"/>
      <c r="BKR216" s="15"/>
      <c r="BKS216" s="15"/>
      <c r="BKT216" s="15"/>
      <c r="BKU216" s="15"/>
      <c r="BKV216" s="15"/>
      <c r="BKW216" s="15"/>
      <c r="BKX216" s="15"/>
      <c r="BKY216" s="15"/>
      <c r="BKZ216" s="15"/>
      <c r="BLA216" s="15"/>
      <c r="BLB216" s="15"/>
      <c r="BLC216" s="15"/>
      <c r="BLD216" s="15"/>
      <c r="BLE216" s="15"/>
      <c r="BLF216" s="15"/>
      <c r="BLG216" s="15"/>
      <c r="BLH216" s="15"/>
      <c r="BLI216" s="15"/>
      <c r="BLJ216" s="15"/>
      <c r="BLK216" s="15"/>
      <c r="BLL216" s="15"/>
      <c r="BLM216" s="15"/>
      <c r="BLN216" s="15"/>
      <c r="BLO216" s="15"/>
      <c r="BLP216" s="15"/>
      <c r="BLQ216" s="15"/>
      <c r="BLR216" s="15"/>
      <c r="BLS216" s="15"/>
      <c r="BLT216" s="15"/>
      <c r="BLU216" s="15"/>
      <c r="BLV216" s="15"/>
      <c r="BLW216" s="15"/>
      <c r="BLX216" s="15"/>
      <c r="BLY216" s="15"/>
      <c r="BLZ216" s="15"/>
      <c r="BMA216" s="15"/>
      <c r="BMB216" s="15"/>
      <c r="BMC216" s="15"/>
      <c r="BMD216" s="15"/>
      <c r="BME216" s="15"/>
      <c r="BMF216" s="15"/>
      <c r="BMG216" s="15"/>
      <c r="BMH216" s="15"/>
      <c r="BMI216" s="15"/>
      <c r="BMJ216" s="15"/>
      <c r="BMK216" s="15"/>
      <c r="BML216" s="15"/>
      <c r="BMM216" s="15"/>
      <c r="BMN216" s="15"/>
      <c r="BMO216" s="15"/>
      <c r="BMP216" s="15"/>
      <c r="BMQ216" s="15"/>
      <c r="BMR216" s="15"/>
      <c r="BMS216" s="15"/>
      <c r="BMT216" s="15"/>
      <c r="BMU216" s="15"/>
      <c r="BMV216" s="15"/>
      <c r="BMW216" s="15"/>
      <c r="BMX216" s="15"/>
      <c r="BMY216" s="15"/>
      <c r="BMZ216" s="15"/>
      <c r="BNA216" s="15"/>
      <c r="BNB216" s="15"/>
      <c r="BNC216" s="15"/>
      <c r="BND216" s="15"/>
      <c r="BNE216" s="15"/>
      <c r="BNF216" s="15"/>
      <c r="BNG216" s="15"/>
      <c r="BNH216" s="15"/>
      <c r="BNI216" s="15"/>
      <c r="BNJ216" s="15"/>
      <c r="BNK216" s="15"/>
      <c r="BNL216" s="15"/>
      <c r="BNM216" s="15"/>
      <c r="BNN216" s="15"/>
      <c r="BNO216" s="15"/>
      <c r="BNP216" s="15"/>
      <c r="BNQ216" s="15"/>
      <c r="BNR216" s="15"/>
      <c r="BNS216" s="15"/>
      <c r="BNT216" s="15"/>
      <c r="BNU216" s="15"/>
      <c r="BNV216" s="15"/>
      <c r="BNW216" s="15"/>
      <c r="BNX216" s="15"/>
      <c r="BNY216" s="15"/>
      <c r="BNZ216" s="15"/>
      <c r="BOA216" s="15"/>
      <c r="BOB216" s="15"/>
      <c r="BOC216" s="15"/>
      <c r="BOD216" s="15"/>
      <c r="BOE216" s="15"/>
      <c r="BOF216" s="15"/>
      <c r="BOG216" s="15"/>
      <c r="BOH216" s="15"/>
      <c r="BOI216" s="15"/>
      <c r="BOJ216" s="15"/>
      <c r="BOK216" s="15"/>
      <c r="BOL216" s="15"/>
      <c r="BOM216" s="15"/>
      <c r="BON216" s="15"/>
      <c r="BOO216" s="15"/>
      <c r="BOP216" s="15"/>
      <c r="BOQ216" s="15"/>
      <c r="BOR216" s="15"/>
      <c r="BOS216" s="15"/>
      <c r="BOT216" s="15"/>
      <c r="BOU216" s="15"/>
      <c r="BOV216" s="15"/>
      <c r="BOW216" s="15"/>
      <c r="BOX216" s="15"/>
      <c r="BOY216" s="15"/>
      <c r="BOZ216" s="15"/>
      <c r="BPA216" s="15"/>
      <c r="BPB216" s="15"/>
      <c r="BPC216" s="15"/>
      <c r="BPD216" s="15"/>
      <c r="BPE216" s="15"/>
      <c r="BPF216" s="15"/>
      <c r="BPG216" s="15"/>
      <c r="BPH216" s="15"/>
      <c r="BPI216" s="15"/>
      <c r="BPJ216" s="15"/>
      <c r="BPK216" s="15"/>
      <c r="BPL216" s="15"/>
      <c r="BPM216" s="15"/>
      <c r="BPN216" s="15"/>
      <c r="BPO216" s="15"/>
      <c r="BPP216" s="15"/>
      <c r="BPQ216" s="15"/>
      <c r="BPR216" s="15"/>
      <c r="BPS216" s="15"/>
      <c r="BPT216" s="15"/>
      <c r="BPU216" s="15"/>
      <c r="BPV216" s="15"/>
      <c r="BPW216" s="15"/>
      <c r="BPX216" s="15"/>
      <c r="BPY216" s="15"/>
      <c r="BPZ216" s="15"/>
      <c r="BQA216" s="15"/>
      <c r="BQB216" s="15"/>
      <c r="BQC216" s="15"/>
      <c r="BQD216" s="15"/>
      <c r="BQE216" s="15"/>
      <c r="BQF216" s="15"/>
      <c r="BQG216" s="15"/>
      <c r="BQH216" s="15"/>
      <c r="BQI216" s="15"/>
      <c r="BQJ216" s="15"/>
      <c r="BQK216" s="15"/>
      <c r="BQL216" s="15"/>
      <c r="BQM216" s="15"/>
      <c r="BQN216" s="15"/>
      <c r="BQO216" s="15"/>
      <c r="BQP216" s="15"/>
      <c r="BQQ216" s="15"/>
      <c r="BQR216" s="15"/>
      <c r="BQS216" s="15"/>
      <c r="BQT216" s="15"/>
      <c r="BQU216" s="15"/>
      <c r="BQV216" s="15"/>
      <c r="BQW216" s="15"/>
      <c r="BQX216" s="15"/>
      <c r="BQY216" s="15"/>
      <c r="BQZ216" s="15"/>
      <c r="BRA216" s="15"/>
      <c r="BRB216" s="15"/>
      <c r="BRC216" s="15"/>
      <c r="BRD216" s="15"/>
      <c r="BRE216" s="15"/>
      <c r="BRF216" s="15"/>
      <c r="BRG216" s="15"/>
      <c r="BRH216" s="15"/>
      <c r="BRI216" s="15"/>
      <c r="BRJ216" s="15"/>
      <c r="BRK216" s="15"/>
      <c r="BRL216" s="15"/>
      <c r="BRM216" s="15"/>
      <c r="BRN216" s="15"/>
      <c r="BRO216" s="15"/>
      <c r="BRP216" s="15"/>
      <c r="BRQ216" s="15"/>
      <c r="BRR216" s="15"/>
      <c r="BRS216" s="15"/>
      <c r="BRT216" s="15"/>
      <c r="BRU216" s="15"/>
      <c r="BRV216" s="15"/>
      <c r="BRW216" s="15"/>
      <c r="BRX216" s="15"/>
      <c r="BRY216" s="15"/>
      <c r="BRZ216" s="15"/>
      <c r="BSA216" s="15"/>
      <c r="BSB216" s="15"/>
      <c r="BSC216" s="15"/>
      <c r="BSD216" s="15"/>
      <c r="BSE216" s="15"/>
      <c r="BSF216" s="15"/>
      <c r="BSG216" s="15"/>
      <c r="BSH216" s="15"/>
      <c r="BSI216" s="15"/>
      <c r="BSJ216" s="15"/>
      <c r="BSK216" s="15"/>
      <c r="BSL216" s="15"/>
      <c r="BSM216" s="15"/>
      <c r="BSN216" s="15"/>
      <c r="BSO216" s="15"/>
      <c r="BSP216" s="15"/>
      <c r="BSQ216" s="15"/>
      <c r="BSR216" s="15"/>
      <c r="BSS216" s="15"/>
      <c r="BST216" s="15"/>
      <c r="BSU216" s="15"/>
      <c r="BSV216" s="15"/>
      <c r="BSW216" s="15"/>
      <c r="BSX216" s="15"/>
      <c r="BSY216" s="15"/>
      <c r="BSZ216" s="15"/>
      <c r="BTA216" s="15"/>
      <c r="BTB216" s="15"/>
      <c r="BTC216" s="15"/>
      <c r="BTD216" s="15"/>
      <c r="BTE216" s="15"/>
      <c r="BTF216" s="15"/>
      <c r="BTG216" s="15"/>
      <c r="BTH216" s="15"/>
      <c r="BTI216" s="15"/>
      <c r="BTJ216" s="15"/>
      <c r="BTK216" s="15"/>
      <c r="BTL216" s="15"/>
      <c r="BTM216" s="15"/>
      <c r="BTN216" s="15"/>
      <c r="BTO216" s="15"/>
      <c r="BTP216" s="15"/>
      <c r="BTQ216" s="15"/>
      <c r="BTR216" s="15"/>
      <c r="BTS216" s="15"/>
      <c r="BTT216" s="15"/>
      <c r="BTU216" s="15"/>
      <c r="BTV216" s="15"/>
      <c r="BTW216" s="15"/>
      <c r="BTX216" s="15"/>
      <c r="BTY216" s="15"/>
      <c r="BTZ216" s="15"/>
      <c r="BUA216" s="15"/>
      <c r="BUB216" s="15"/>
      <c r="BUC216" s="15"/>
      <c r="BUD216" s="15"/>
      <c r="BUE216" s="15"/>
      <c r="BUF216" s="15"/>
      <c r="BUG216" s="15"/>
      <c r="BUH216" s="15"/>
      <c r="BUI216" s="15"/>
      <c r="BUJ216" s="15"/>
      <c r="BUK216" s="15"/>
      <c r="BUL216" s="15"/>
      <c r="BUM216" s="15"/>
      <c r="BUN216" s="15"/>
      <c r="BUO216" s="15"/>
      <c r="BUP216" s="15"/>
      <c r="BUQ216" s="15"/>
      <c r="BUR216" s="15"/>
      <c r="BUS216" s="15"/>
      <c r="BUT216" s="15"/>
      <c r="BUU216" s="15"/>
      <c r="BUV216" s="15"/>
      <c r="BUW216" s="15"/>
      <c r="BUX216" s="15"/>
      <c r="BUY216" s="15"/>
      <c r="BUZ216" s="15"/>
      <c r="BVA216" s="15"/>
      <c r="BVB216" s="15"/>
      <c r="BVC216" s="15"/>
      <c r="BVD216" s="15"/>
      <c r="BVE216" s="15"/>
      <c r="BVF216" s="15"/>
      <c r="BVG216" s="15"/>
      <c r="BVH216" s="15"/>
      <c r="BVI216" s="15"/>
      <c r="BVJ216" s="15"/>
      <c r="BVK216" s="15"/>
      <c r="BVL216" s="15"/>
      <c r="BVM216" s="15"/>
      <c r="BVN216" s="15"/>
      <c r="BVO216" s="15"/>
      <c r="BVP216" s="15"/>
      <c r="BVQ216" s="15"/>
      <c r="BVR216" s="15"/>
      <c r="BVS216" s="15"/>
      <c r="BVT216" s="15"/>
      <c r="BVU216" s="15"/>
      <c r="BVV216" s="15"/>
      <c r="BVW216" s="15"/>
      <c r="BVX216" s="15"/>
      <c r="BVY216" s="15"/>
      <c r="BVZ216" s="15"/>
      <c r="BWA216" s="15"/>
      <c r="BWB216" s="15"/>
      <c r="BWC216" s="15"/>
      <c r="BWD216" s="15"/>
      <c r="BWE216" s="15"/>
      <c r="BWF216" s="15"/>
      <c r="BWG216" s="15"/>
      <c r="BWH216" s="15"/>
      <c r="BWI216" s="15"/>
      <c r="BWJ216" s="15"/>
      <c r="BWK216" s="15"/>
      <c r="BWL216" s="15"/>
      <c r="BWM216" s="15"/>
      <c r="BWN216" s="15"/>
      <c r="BWO216" s="15"/>
      <c r="BWP216" s="15"/>
      <c r="BWQ216" s="15"/>
      <c r="BWR216" s="15"/>
      <c r="BWS216" s="15"/>
      <c r="BWT216" s="15"/>
      <c r="BWU216" s="15"/>
      <c r="BWV216" s="15"/>
      <c r="BWW216" s="15"/>
      <c r="BWX216" s="15"/>
      <c r="BWY216" s="15"/>
      <c r="BWZ216" s="15"/>
      <c r="BXA216" s="15"/>
      <c r="BXB216" s="15"/>
      <c r="BXC216" s="15"/>
      <c r="BXD216" s="15"/>
      <c r="BXE216" s="15"/>
      <c r="BXF216" s="15"/>
      <c r="BXG216" s="15"/>
      <c r="BXH216" s="15"/>
      <c r="BXI216" s="15"/>
      <c r="BXJ216" s="15"/>
      <c r="BXK216" s="15"/>
      <c r="BXL216" s="15"/>
      <c r="BXM216" s="15"/>
      <c r="BXN216" s="15"/>
      <c r="BXO216" s="15"/>
      <c r="BXP216" s="15"/>
      <c r="BXQ216" s="15"/>
      <c r="BXR216" s="15"/>
      <c r="BXS216" s="15"/>
      <c r="BXT216" s="15"/>
      <c r="BXU216" s="15"/>
      <c r="BXV216" s="15"/>
      <c r="BXW216" s="15"/>
      <c r="BXX216" s="15"/>
      <c r="BXY216" s="15"/>
      <c r="BXZ216" s="15"/>
      <c r="BYA216" s="15"/>
      <c r="BYB216" s="15"/>
      <c r="BYC216" s="15"/>
      <c r="BYD216" s="15"/>
      <c r="BYE216" s="15"/>
      <c r="BYF216" s="15"/>
      <c r="BYG216" s="15"/>
      <c r="BYH216" s="15"/>
      <c r="BYI216" s="15"/>
      <c r="BYJ216" s="15"/>
      <c r="BYK216" s="15"/>
      <c r="BYL216" s="15"/>
      <c r="BYM216" s="15"/>
      <c r="BYN216" s="15"/>
      <c r="BYO216" s="15"/>
      <c r="BYP216" s="15"/>
      <c r="BYQ216" s="15"/>
      <c r="BYR216" s="15"/>
      <c r="BYS216" s="15"/>
      <c r="BYT216" s="15"/>
      <c r="BYU216" s="15"/>
      <c r="BYV216" s="15"/>
      <c r="BYW216" s="15"/>
      <c r="BYX216" s="15"/>
      <c r="BYY216" s="15"/>
      <c r="BYZ216" s="15"/>
      <c r="BZA216" s="15"/>
      <c r="BZB216" s="15"/>
      <c r="BZC216" s="15"/>
      <c r="BZD216" s="15"/>
      <c r="BZE216" s="15"/>
      <c r="BZF216" s="15"/>
      <c r="BZG216" s="15"/>
      <c r="BZH216" s="15"/>
      <c r="BZI216" s="15"/>
      <c r="BZJ216" s="15"/>
      <c r="BZK216" s="15"/>
      <c r="BZL216" s="15"/>
      <c r="BZM216" s="15"/>
      <c r="BZN216" s="15"/>
      <c r="BZO216" s="15"/>
      <c r="BZP216" s="15"/>
      <c r="BZQ216" s="15"/>
      <c r="BZR216" s="15"/>
      <c r="BZS216" s="15"/>
      <c r="BZT216" s="15"/>
      <c r="BZU216" s="15"/>
      <c r="BZV216" s="15"/>
      <c r="BZW216" s="15"/>
      <c r="BZX216" s="15"/>
      <c r="BZY216" s="15"/>
      <c r="BZZ216" s="15"/>
      <c r="CAA216" s="15"/>
      <c r="CAB216" s="15"/>
      <c r="CAC216" s="15"/>
      <c r="CAD216" s="15"/>
      <c r="CAE216" s="15"/>
      <c r="CAF216" s="15"/>
      <c r="CAG216" s="15"/>
      <c r="CAH216" s="15"/>
      <c r="CAI216" s="15"/>
      <c r="CAJ216" s="15"/>
      <c r="CAK216" s="15"/>
      <c r="CAL216" s="15"/>
      <c r="CAM216" s="15"/>
      <c r="CAN216" s="15"/>
      <c r="CAO216" s="15"/>
      <c r="CAP216" s="15"/>
      <c r="CAQ216" s="15"/>
      <c r="CAR216" s="15"/>
      <c r="CAS216" s="15"/>
      <c r="CAT216" s="15"/>
      <c r="CAU216" s="15"/>
      <c r="CAV216" s="15"/>
      <c r="CAW216" s="15"/>
      <c r="CAX216" s="15"/>
      <c r="CAY216" s="15"/>
      <c r="CAZ216" s="15"/>
      <c r="CBA216" s="15"/>
      <c r="CBB216" s="15"/>
      <c r="CBC216" s="15"/>
      <c r="CBD216" s="15"/>
      <c r="CBE216" s="15"/>
      <c r="CBF216" s="15"/>
      <c r="CBG216" s="15"/>
      <c r="CBH216" s="15"/>
      <c r="CBI216" s="15"/>
      <c r="CBJ216" s="15"/>
      <c r="CBK216" s="15"/>
      <c r="CBL216" s="15"/>
      <c r="CBM216" s="15"/>
      <c r="CBN216" s="15"/>
      <c r="CBO216" s="15"/>
      <c r="CBP216" s="15"/>
      <c r="CBQ216" s="15"/>
      <c r="CBR216" s="15"/>
      <c r="CBS216" s="15"/>
      <c r="CBT216" s="15"/>
      <c r="CBU216" s="15"/>
      <c r="CBV216" s="15"/>
      <c r="CBW216" s="15"/>
      <c r="CBX216" s="15"/>
      <c r="CBY216" s="15"/>
      <c r="CBZ216" s="15"/>
      <c r="CCA216" s="15"/>
      <c r="CCB216" s="15"/>
      <c r="CCC216" s="15"/>
      <c r="CCD216" s="15"/>
      <c r="CCE216" s="15"/>
      <c r="CCF216" s="15"/>
      <c r="CCG216" s="15"/>
      <c r="CCH216" s="15"/>
      <c r="CCI216" s="15"/>
      <c r="CCJ216" s="15"/>
      <c r="CCK216" s="15"/>
      <c r="CCL216" s="15"/>
      <c r="CCM216" s="15"/>
      <c r="CCN216" s="15"/>
      <c r="CCO216" s="15"/>
      <c r="CCP216" s="15"/>
      <c r="CCQ216" s="15"/>
      <c r="CCR216" s="15"/>
      <c r="CCS216" s="15"/>
      <c r="CCT216" s="15"/>
      <c r="CCU216" s="15"/>
      <c r="CCV216" s="15"/>
      <c r="CCW216" s="15"/>
      <c r="CCX216" s="15"/>
      <c r="CCY216" s="15"/>
      <c r="CCZ216" s="15"/>
      <c r="CDA216" s="15"/>
      <c r="CDB216" s="15"/>
      <c r="CDC216" s="15"/>
      <c r="CDD216" s="15"/>
      <c r="CDE216" s="15"/>
      <c r="CDF216" s="15"/>
      <c r="CDG216" s="15"/>
      <c r="CDH216" s="15"/>
      <c r="CDI216" s="15"/>
      <c r="CDJ216" s="15"/>
      <c r="CDK216" s="15"/>
      <c r="CDL216" s="15"/>
      <c r="CDM216" s="15"/>
      <c r="CDN216" s="15"/>
      <c r="CDO216" s="15"/>
      <c r="CDP216" s="15"/>
      <c r="CDQ216" s="15"/>
      <c r="CDR216" s="15"/>
      <c r="CDS216" s="15"/>
      <c r="CDT216" s="15"/>
      <c r="CDU216" s="15"/>
      <c r="CDV216" s="15"/>
      <c r="CDW216" s="15"/>
      <c r="CDX216" s="15"/>
      <c r="CDY216" s="15"/>
      <c r="CDZ216" s="15"/>
      <c r="CEA216" s="15"/>
      <c r="CEB216" s="15"/>
      <c r="CEC216" s="15"/>
      <c r="CED216" s="15"/>
      <c r="CEE216" s="15"/>
      <c r="CEF216" s="15"/>
      <c r="CEG216" s="15"/>
      <c r="CEH216" s="15"/>
      <c r="CEI216" s="15"/>
      <c r="CEJ216" s="15"/>
      <c r="CEK216" s="15"/>
      <c r="CEL216" s="15"/>
      <c r="CEM216" s="15"/>
      <c r="CEN216" s="15"/>
      <c r="CEO216" s="15"/>
      <c r="CEP216" s="15"/>
      <c r="CEQ216" s="15"/>
      <c r="CER216" s="15"/>
      <c r="CES216" s="15"/>
      <c r="CET216" s="15"/>
      <c r="CEU216" s="15"/>
      <c r="CEV216" s="15"/>
      <c r="CEW216" s="15"/>
      <c r="CEX216" s="15"/>
      <c r="CEY216" s="15"/>
      <c r="CEZ216" s="15"/>
      <c r="CFA216" s="15"/>
      <c r="CFB216" s="15"/>
      <c r="CFC216" s="15"/>
      <c r="CFD216" s="15"/>
      <c r="CFE216" s="15"/>
      <c r="CFF216" s="15"/>
      <c r="CFG216" s="15"/>
      <c r="CFH216" s="15"/>
      <c r="CFI216" s="15"/>
      <c r="CFJ216" s="15"/>
      <c r="CFK216" s="15"/>
      <c r="CFL216" s="15"/>
      <c r="CFM216" s="15"/>
      <c r="CFN216" s="15"/>
      <c r="CFO216" s="15"/>
      <c r="CFP216" s="15"/>
      <c r="CFQ216" s="15"/>
      <c r="CFR216" s="15"/>
      <c r="CFS216" s="15"/>
      <c r="CFT216" s="15"/>
      <c r="CFU216" s="15"/>
      <c r="CFV216" s="15"/>
      <c r="CFW216" s="15"/>
      <c r="CFX216" s="15"/>
      <c r="CFY216" s="15"/>
      <c r="CFZ216" s="15"/>
      <c r="CGA216" s="15"/>
      <c r="CGB216" s="15"/>
      <c r="CGC216" s="15"/>
      <c r="CGD216" s="15"/>
      <c r="CGE216" s="15"/>
      <c r="CGF216" s="15"/>
      <c r="CGG216" s="15"/>
      <c r="CGH216" s="15"/>
      <c r="CGI216" s="15"/>
      <c r="CGJ216" s="15"/>
      <c r="CGK216" s="15"/>
      <c r="CGL216" s="15"/>
      <c r="CGM216" s="15"/>
      <c r="CGN216" s="15"/>
      <c r="CGO216" s="15"/>
      <c r="CGP216" s="15"/>
      <c r="CGQ216" s="15"/>
      <c r="CGR216" s="15"/>
      <c r="CGS216" s="15"/>
      <c r="CGT216" s="15"/>
      <c r="CGU216" s="15"/>
      <c r="CGV216" s="15"/>
      <c r="CGW216" s="15"/>
      <c r="CGX216" s="15"/>
      <c r="CGY216" s="15"/>
      <c r="CGZ216" s="15"/>
      <c r="CHA216" s="15"/>
      <c r="CHB216" s="15"/>
      <c r="CHC216" s="15"/>
      <c r="CHD216" s="15"/>
      <c r="CHE216" s="15"/>
      <c r="CHF216" s="15"/>
      <c r="CHG216" s="15"/>
      <c r="CHH216" s="15"/>
      <c r="CHI216" s="15"/>
      <c r="CHJ216" s="15"/>
      <c r="CHK216" s="15"/>
      <c r="CHL216" s="15"/>
      <c r="CHM216" s="15"/>
      <c r="CHN216" s="15"/>
      <c r="CHO216" s="15"/>
      <c r="CHP216" s="15"/>
      <c r="CHQ216" s="15"/>
      <c r="CHR216" s="15"/>
      <c r="CHS216" s="15"/>
      <c r="CHT216" s="15"/>
      <c r="CHU216" s="15"/>
      <c r="CHV216" s="15"/>
      <c r="CHW216" s="15"/>
      <c r="CHX216" s="15"/>
      <c r="CHY216" s="15"/>
      <c r="CHZ216" s="15"/>
      <c r="CIA216" s="15"/>
      <c r="CIB216" s="15"/>
      <c r="CIC216" s="15"/>
      <c r="CID216" s="15"/>
      <c r="CIE216" s="15"/>
      <c r="CIF216" s="15"/>
      <c r="CIG216" s="15"/>
      <c r="CIH216" s="15"/>
      <c r="CII216" s="15"/>
      <c r="CIJ216" s="15"/>
      <c r="CIK216" s="15"/>
      <c r="CIL216" s="15"/>
      <c r="CIM216" s="15"/>
      <c r="CIN216" s="15"/>
      <c r="CIO216" s="15"/>
      <c r="CIP216" s="15"/>
      <c r="CIQ216" s="15"/>
      <c r="CIR216" s="15"/>
      <c r="CIS216" s="15"/>
      <c r="CIT216" s="15"/>
      <c r="CIU216" s="15"/>
      <c r="CIV216" s="15"/>
      <c r="CIW216" s="15"/>
      <c r="CIX216" s="15"/>
      <c r="CIY216" s="15"/>
      <c r="CIZ216" s="15"/>
      <c r="CJA216" s="15"/>
      <c r="CJB216" s="15"/>
      <c r="CJC216" s="15"/>
      <c r="CJD216" s="15"/>
      <c r="CJE216" s="15"/>
      <c r="CJF216" s="15"/>
      <c r="CJG216" s="15"/>
      <c r="CJH216" s="15"/>
      <c r="CJI216" s="15"/>
      <c r="CJJ216" s="15"/>
      <c r="CJK216" s="15"/>
      <c r="CJL216" s="15"/>
      <c r="CJM216" s="15"/>
      <c r="CJN216" s="15"/>
      <c r="CJO216" s="15"/>
      <c r="CJP216" s="15"/>
      <c r="CJQ216" s="15"/>
      <c r="CJR216" s="15"/>
      <c r="CJS216" s="15"/>
      <c r="CJT216" s="15"/>
      <c r="CJU216" s="15"/>
      <c r="CJV216" s="15"/>
      <c r="CJW216" s="15"/>
      <c r="CJX216" s="15"/>
      <c r="CJY216" s="15"/>
      <c r="CJZ216" s="15"/>
      <c r="CKA216" s="15"/>
      <c r="CKB216" s="15"/>
      <c r="CKC216" s="15"/>
      <c r="CKD216" s="15"/>
      <c r="CKE216" s="15"/>
      <c r="CKF216" s="15"/>
      <c r="CKG216" s="15"/>
      <c r="CKH216" s="15"/>
      <c r="CKI216" s="15"/>
      <c r="CKJ216" s="15"/>
      <c r="CKK216" s="15"/>
      <c r="CKL216" s="15"/>
      <c r="CKM216" s="15"/>
      <c r="CKN216" s="15"/>
      <c r="CKO216" s="15"/>
      <c r="CKP216" s="15"/>
      <c r="CKQ216" s="15"/>
      <c r="CKR216" s="15"/>
      <c r="CKS216" s="15"/>
      <c r="CKT216" s="15"/>
      <c r="CKU216" s="15"/>
      <c r="CKV216" s="15"/>
      <c r="CKW216" s="15"/>
      <c r="CKX216" s="15"/>
      <c r="CKY216" s="15"/>
      <c r="CKZ216" s="15"/>
      <c r="CLA216" s="15"/>
      <c r="CLB216" s="15"/>
      <c r="CLC216" s="15"/>
      <c r="CLD216" s="15"/>
      <c r="CLE216" s="15"/>
      <c r="CLF216" s="15"/>
      <c r="CLG216" s="15"/>
      <c r="CLH216" s="15"/>
      <c r="CLI216" s="15"/>
      <c r="CLJ216" s="15"/>
      <c r="CLK216" s="15"/>
      <c r="CLL216" s="15"/>
      <c r="CLM216" s="15"/>
      <c r="CLN216" s="15"/>
      <c r="CLO216" s="15"/>
      <c r="CLP216" s="15"/>
      <c r="CLQ216" s="15"/>
      <c r="CLR216" s="15"/>
      <c r="CLS216" s="15"/>
      <c r="CLT216" s="15"/>
      <c r="CLU216" s="15"/>
      <c r="CLV216" s="15"/>
      <c r="CLW216" s="15"/>
      <c r="CLX216" s="15"/>
      <c r="CLY216" s="15"/>
      <c r="CLZ216" s="15"/>
      <c r="CMA216" s="15"/>
      <c r="CMB216" s="15"/>
      <c r="CMC216" s="15"/>
      <c r="CMD216" s="15"/>
      <c r="CME216" s="15"/>
      <c r="CMF216" s="15"/>
      <c r="CMG216" s="15"/>
      <c r="CMH216" s="15"/>
      <c r="CMI216" s="15"/>
      <c r="CMJ216" s="15"/>
      <c r="CMK216" s="15"/>
      <c r="CML216" s="15"/>
      <c r="CMM216" s="15"/>
      <c r="CMN216" s="15"/>
      <c r="CMO216" s="15"/>
      <c r="CMP216" s="15"/>
      <c r="CMQ216" s="15"/>
      <c r="CMR216" s="15"/>
      <c r="CMS216" s="15"/>
      <c r="CMT216" s="15"/>
      <c r="CMU216" s="15"/>
      <c r="CMV216" s="15"/>
      <c r="CMW216" s="15"/>
      <c r="CMX216" s="15"/>
      <c r="CMY216" s="15"/>
      <c r="CMZ216" s="15"/>
      <c r="CNA216" s="15"/>
      <c r="CNB216" s="15"/>
      <c r="CNC216" s="15"/>
      <c r="CND216" s="15"/>
      <c r="CNE216" s="15"/>
      <c r="CNF216" s="15"/>
      <c r="CNG216" s="15"/>
      <c r="CNH216" s="15"/>
      <c r="CNI216" s="15"/>
      <c r="CNJ216" s="15"/>
      <c r="CNK216" s="15"/>
      <c r="CNL216" s="15"/>
      <c r="CNM216" s="15"/>
      <c r="CNN216" s="15"/>
      <c r="CNO216" s="15"/>
      <c r="CNP216" s="15"/>
      <c r="CNQ216" s="15"/>
      <c r="CNR216" s="15"/>
      <c r="CNS216" s="15"/>
      <c r="CNT216" s="15"/>
      <c r="CNU216" s="15"/>
      <c r="CNV216" s="15"/>
      <c r="CNW216" s="15"/>
      <c r="CNX216" s="15"/>
      <c r="CNY216" s="15"/>
      <c r="CNZ216" s="15"/>
      <c r="COA216" s="15"/>
      <c r="COB216" s="15"/>
      <c r="COC216" s="15"/>
      <c r="COD216" s="15"/>
      <c r="COE216" s="15"/>
      <c r="COF216" s="15"/>
      <c r="COG216" s="15"/>
      <c r="COH216" s="15"/>
      <c r="COI216" s="15"/>
      <c r="COJ216" s="15"/>
      <c r="COK216" s="15"/>
      <c r="COL216" s="15"/>
      <c r="COM216" s="15"/>
      <c r="CON216" s="15"/>
      <c r="COO216" s="15"/>
      <c r="COP216" s="15"/>
      <c r="COQ216" s="15"/>
      <c r="COR216" s="15"/>
      <c r="COS216" s="15"/>
      <c r="COT216" s="15"/>
      <c r="COU216" s="15"/>
      <c r="COV216" s="15"/>
      <c r="COW216" s="15"/>
      <c r="COX216" s="15"/>
      <c r="COY216" s="15"/>
      <c r="COZ216" s="15"/>
      <c r="CPA216" s="15"/>
      <c r="CPB216" s="15"/>
      <c r="CPC216" s="15"/>
      <c r="CPD216" s="15"/>
      <c r="CPE216" s="15"/>
      <c r="CPF216" s="15"/>
      <c r="CPG216" s="15"/>
      <c r="CPH216" s="15"/>
      <c r="CPI216" s="15"/>
      <c r="CPJ216" s="15"/>
      <c r="CPK216" s="15"/>
      <c r="CPL216" s="15"/>
      <c r="CPM216" s="15"/>
      <c r="CPN216" s="15"/>
      <c r="CPO216" s="15"/>
      <c r="CPP216" s="15"/>
      <c r="CPQ216" s="15"/>
      <c r="CPR216" s="15"/>
      <c r="CPS216" s="15"/>
      <c r="CPT216" s="15"/>
      <c r="CPU216" s="15"/>
      <c r="CPV216" s="15"/>
      <c r="CPW216" s="15"/>
      <c r="CPX216" s="15"/>
      <c r="CPY216" s="15"/>
      <c r="CPZ216" s="15"/>
      <c r="CQA216" s="15"/>
      <c r="CQB216" s="15"/>
      <c r="CQC216" s="15"/>
      <c r="CQD216" s="15"/>
      <c r="CQE216" s="15"/>
      <c r="CQF216" s="15"/>
      <c r="CQG216" s="15"/>
      <c r="CQH216" s="15"/>
      <c r="CQI216" s="15"/>
      <c r="CQJ216" s="15"/>
      <c r="CQK216" s="15"/>
      <c r="CQL216" s="15"/>
      <c r="CQM216" s="15"/>
      <c r="CQN216" s="15"/>
      <c r="CQO216" s="15"/>
      <c r="CQP216" s="15"/>
      <c r="CQQ216" s="15"/>
      <c r="CQR216" s="15"/>
      <c r="CQS216" s="15"/>
      <c r="CQT216" s="15"/>
      <c r="CQU216" s="15"/>
      <c r="CQV216" s="15"/>
      <c r="CQW216" s="15"/>
      <c r="CQX216" s="15"/>
      <c r="CQY216" s="15"/>
      <c r="CQZ216" s="15"/>
      <c r="CRA216" s="15"/>
      <c r="CRB216" s="15"/>
      <c r="CRC216" s="15"/>
      <c r="CRD216" s="15"/>
      <c r="CRE216" s="15"/>
      <c r="CRF216" s="15"/>
      <c r="CRG216" s="15"/>
      <c r="CRH216" s="15"/>
      <c r="CRI216" s="15"/>
      <c r="CRJ216" s="15"/>
      <c r="CRK216" s="15"/>
      <c r="CRL216" s="15"/>
      <c r="CRM216" s="15"/>
      <c r="CRN216" s="15"/>
      <c r="CRO216" s="15"/>
      <c r="CRP216" s="15"/>
      <c r="CRQ216" s="15"/>
      <c r="CRR216" s="15"/>
      <c r="CRS216" s="15"/>
      <c r="CRT216" s="15"/>
      <c r="CRU216" s="15"/>
      <c r="CRV216" s="15"/>
      <c r="CRW216" s="15"/>
      <c r="CRX216" s="15"/>
      <c r="CRY216" s="15"/>
      <c r="CRZ216" s="15"/>
      <c r="CSA216" s="15"/>
      <c r="CSB216" s="15"/>
      <c r="CSC216" s="15"/>
      <c r="CSD216" s="15"/>
      <c r="CSE216" s="15"/>
      <c r="CSF216" s="15"/>
      <c r="CSG216" s="15"/>
      <c r="CSH216" s="15"/>
      <c r="CSI216" s="15"/>
      <c r="CSJ216" s="15"/>
      <c r="CSK216" s="15"/>
      <c r="CSL216" s="15"/>
      <c r="CSM216" s="15"/>
      <c r="CSN216" s="15"/>
      <c r="CSO216" s="15"/>
      <c r="CSP216" s="15"/>
      <c r="CSQ216" s="15"/>
      <c r="CSR216" s="15"/>
      <c r="CSS216" s="15"/>
      <c r="CST216" s="15"/>
      <c r="CSU216" s="15"/>
      <c r="CSV216" s="15"/>
      <c r="CSW216" s="15"/>
      <c r="CSX216" s="15"/>
      <c r="CSY216" s="15"/>
      <c r="CSZ216" s="15"/>
      <c r="CTA216" s="15"/>
      <c r="CTB216" s="15"/>
      <c r="CTC216" s="15"/>
      <c r="CTD216" s="15"/>
      <c r="CTE216" s="15"/>
      <c r="CTF216" s="15"/>
      <c r="CTG216" s="15"/>
      <c r="CTH216" s="15"/>
      <c r="CTI216" s="15"/>
      <c r="CTJ216" s="15"/>
      <c r="CTK216" s="15"/>
      <c r="CTL216" s="15"/>
      <c r="CTM216" s="15"/>
      <c r="CTN216" s="15"/>
      <c r="CTO216" s="15"/>
      <c r="CTP216" s="15"/>
      <c r="CTQ216" s="15"/>
      <c r="CTR216" s="15"/>
      <c r="CTS216" s="15"/>
      <c r="CTT216" s="15"/>
      <c r="CTU216" s="15"/>
      <c r="CTV216" s="15"/>
      <c r="CTW216" s="15"/>
      <c r="CTX216" s="15"/>
      <c r="CTY216" s="15"/>
      <c r="CTZ216" s="15"/>
      <c r="CUA216" s="15"/>
      <c r="CUB216" s="15"/>
      <c r="CUC216" s="15"/>
      <c r="CUD216" s="15"/>
      <c r="CUE216" s="15"/>
      <c r="CUF216" s="15"/>
      <c r="CUG216" s="15"/>
      <c r="CUH216" s="15"/>
      <c r="CUI216" s="15"/>
      <c r="CUJ216" s="15"/>
      <c r="CUK216" s="15"/>
      <c r="CUL216" s="15"/>
      <c r="CUM216" s="15"/>
      <c r="CUN216" s="15"/>
      <c r="CUO216" s="15"/>
      <c r="CUP216" s="15"/>
      <c r="CUQ216" s="15"/>
      <c r="CUR216" s="15"/>
      <c r="CUS216" s="15"/>
      <c r="CUT216" s="15"/>
      <c r="CUU216" s="15"/>
      <c r="CUV216" s="15"/>
      <c r="CUW216" s="15"/>
      <c r="CUX216" s="15"/>
      <c r="CUY216" s="15"/>
      <c r="CUZ216" s="15"/>
      <c r="CVA216" s="15"/>
      <c r="CVB216" s="15"/>
      <c r="CVC216" s="15"/>
      <c r="CVD216" s="15"/>
      <c r="CVE216" s="15"/>
      <c r="CVF216" s="15"/>
      <c r="CVG216" s="15"/>
      <c r="CVH216" s="15"/>
      <c r="CVI216" s="15"/>
      <c r="CVJ216" s="15"/>
      <c r="CVK216" s="15"/>
      <c r="CVL216" s="15"/>
      <c r="CVM216" s="15"/>
      <c r="CVN216" s="15"/>
      <c r="CVO216" s="15"/>
      <c r="CVP216" s="15"/>
      <c r="CVQ216" s="15"/>
      <c r="CVR216" s="15"/>
      <c r="CVS216" s="15"/>
      <c r="CVT216" s="15"/>
      <c r="CVU216" s="15"/>
      <c r="CVV216" s="15"/>
      <c r="CVW216" s="15"/>
      <c r="CVX216" s="15"/>
      <c r="CVY216" s="15"/>
      <c r="CVZ216" s="15"/>
      <c r="CWA216" s="15"/>
      <c r="CWB216" s="15"/>
      <c r="CWC216" s="15"/>
      <c r="CWD216" s="15"/>
      <c r="CWE216" s="15"/>
      <c r="CWF216" s="15"/>
      <c r="CWG216" s="15"/>
      <c r="CWH216" s="15"/>
      <c r="CWI216" s="15"/>
      <c r="CWJ216" s="15"/>
      <c r="CWK216" s="15"/>
      <c r="CWL216" s="15"/>
      <c r="CWM216" s="15"/>
      <c r="CWN216" s="15"/>
      <c r="CWO216" s="15"/>
      <c r="CWP216" s="15"/>
      <c r="CWQ216" s="15"/>
      <c r="CWR216" s="15"/>
      <c r="CWS216" s="15"/>
      <c r="CWT216" s="15"/>
      <c r="CWU216" s="15"/>
      <c r="CWV216" s="15"/>
      <c r="CWW216" s="15"/>
      <c r="CWX216" s="15"/>
      <c r="CWY216" s="15"/>
      <c r="CWZ216" s="15"/>
      <c r="CXA216" s="15"/>
      <c r="CXB216" s="15"/>
      <c r="CXC216" s="15"/>
      <c r="CXD216" s="15"/>
      <c r="CXE216" s="15"/>
      <c r="CXF216" s="15"/>
      <c r="CXG216" s="15"/>
      <c r="CXH216" s="15"/>
      <c r="CXI216" s="15"/>
      <c r="CXJ216" s="15"/>
      <c r="CXK216" s="15"/>
      <c r="CXL216" s="15"/>
      <c r="CXM216" s="15"/>
      <c r="CXN216" s="15"/>
      <c r="CXO216" s="15"/>
      <c r="CXP216" s="15"/>
      <c r="CXQ216" s="15"/>
      <c r="CXR216" s="15"/>
      <c r="CXS216" s="15"/>
      <c r="CXT216" s="15"/>
      <c r="CXU216" s="15"/>
      <c r="CXV216" s="15"/>
      <c r="CXW216" s="15"/>
      <c r="CXX216" s="15"/>
      <c r="CXY216" s="15"/>
      <c r="CXZ216" s="15"/>
      <c r="CYA216" s="15"/>
      <c r="CYB216" s="15"/>
      <c r="CYC216" s="15"/>
      <c r="CYD216" s="15"/>
      <c r="CYE216" s="15"/>
      <c r="CYF216" s="15"/>
      <c r="CYG216" s="15"/>
      <c r="CYH216" s="15"/>
      <c r="CYI216" s="15"/>
      <c r="CYJ216" s="15"/>
      <c r="CYK216" s="15"/>
      <c r="CYL216" s="15"/>
      <c r="CYM216" s="15"/>
      <c r="CYN216" s="15"/>
      <c r="CYO216" s="15"/>
      <c r="CYP216" s="15"/>
      <c r="CYQ216" s="15"/>
      <c r="CYR216" s="15"/>
      <c r="CYS216" s="15"/>
      <c r="CYT216" s="15"/>
      <c r="CYU216" s="15"/>
      <c r="CYV216" s="15"/>
      <c r="CYW216" s="15"/>
      <c r="CYX216" s="15"/>
      <c r="CYY216" s="15"/>
      <c r="CYZ216" s="15"/>
      <c r="CZA216" s="15"/>
      <c r="CZB216" s="15"/>
      <c r="CZC216" s="15"/>
      <c r="CZD216" s="15"/>
      <c r="CZE216" s="15"/>
      <c r="CZF216" s="15"/>
      <c r="CZG216" s="15"/>
      <c r="CZH216" s="15"/>
      <c r="CZI216" s="15"/>
      <c r="CZJ216" s="15"/>
      <c r="CZK216" s="15"/>
      <c r="CZL216" s="15"/>
      <c r="CZM216" s="15"/>
      <c r="CZN216" s="15"/>
      <c r="CZO216" s="15"/>
      <c r="CZP216" s="15"/>
      <c r="CZQ216" s="15"/>
      <c r="CZR216" s="15"/>
      <c r="CZS216" s="15"/>
      <c r="CZT216" s="15"/>
      <c r="CZU216" s="15"/>
      <c r="CZV216" s="15"/>
      <c r="CZW216" s="15"/>
      <c r="CZX216" s="15"/>
      <c r="CZY216" s="15"/>
      <c r="CZZ216" s="15"/>
      <c r="DAA216" s="15"/>
      <c r="DAB216" s="15"/>
      <c r="DAC216" s="15"/>
      <c r="DAD216" s="15"/>
      <c r="DAE216" s="15"/>
      <c r="DAF216" s="15"/>
      <c r="DAG216" s="15"/>
      <c r="DAH216" s="15"/>
      <c r="DAI216" s="15"/>
      <c r="DAJ216" s="15"/>
      <c r="DAK216" s="15"/>
      <c r="DAL216" s="15"/>
      <c r="DAM216" s="15"/>
      <c r="DAN216" s="15"/>
      <c r="DAO216" s="15"/>
      <c r="DAP216" s="15"/>
      <c r="DAQ216" s="15"/>
      <c r="DAR216" s="15"/>
      <c r="DAS216" s="15"/>
      <c r="DAT216" s="15"/>
      <c r="DAU216" s="15"/>
      <c r="DAV216" s="15"/>
      <c r="DAW216" s="15"/>
      <c r="DAX216" s="15"/>
      <c r="DAY216" s="15"/>
      <c r="DAZ216" s="15"/>
      <c r="DBA216" s="15"/>
      <c r="DBB216" s="15"/>
      <c r="DBC216" s="15"/>
      <c r="DBD216" s="15"/>
      <c r="DBE216" s="15"/>
      <c r="DBF216" s="15"/>
      <c r="DBG216" s="15"/>
      <c r="DBH216" s="15"/>
      <c r="DBI216" s="15"/>
      <c r="DBJ216" s="15"/>
      <c r="DBK216" s="15"/>
      <c r="DBL216" s="15"/>
      <c r="DBM216" s="15"/>
      <c r="DBN216" s="15"/>
      <c r="DBO216" s="15"/>
      <c r="DBP216" s="15"/>
      <c r="DBQ216" s="15"/>
      <c r="DBR216" s="15"/>
      <c r="DBS216" s="15"/>
      <c r="DBT216" s="15"/>
      <c r="DBU216" s="15"/>
      <c r="DBV216" s="15"/>
      <c r="DBW216" s="15"/>
      <c r="DBX216" s="15"/>
      <c r="DBY216" s="15"/>
      <c r="DBZ216" s="15"/>
      <c r="DCA216" s="15"/>
      <c r="DCB216" s="15"/>
      <c r="DCC216" s="15"/>
      <c r="DCD216" s="15"/>
      <c r="DCE216" s="15"/>
      <c r="DCF216" s="15"/>
      <c r="DCG216" s="15"/>
      <c r="DCH216" s="15"/>
      <c r="DCI216" s="15"/>
      <c r="DCJ216" s="15"/>
      <c r="DCK216" s="15"/>
      <c r="DCL216" s="15"/>
      <c r="DCM216" s="15"/>
      <c r="DCN216" s="15"/>
      <c r="DCO216" s="15"/>
      <c r="DCP216" s="15"/>
      <c r="DCQ216" s="15"/>
      <c r="DCR216" s="15"/>
      <c r="DCS216" s="15"/>
      <c r="DCT216" s="15"/>
      <c r="DCU216" s="15"/>
      <c r="DCV216" s="15"/>
      <c r="DCW216" s="15"/>
      <c r="DCX216" s="15"/>
      <c r="DCY216" s="15"/>
      <c r="DCZ216" s="15"/>
      <c r="DDA216" s="15"/>
      <c r="DDB216" s="15"/>
      <c r="DDC216" s="15"/>
      <c r="DDD216" s="15"/>
      <c r="DDE216" s="15"/>
      <c r="DDF216" s="15"/>
      <c r="DDG216" s="15"/>
      <c r="DDH216" s="15"/>
      <c r="DDI216" s="15"/>
      <c r="DDJ216" s="15"/>
      <c r="DDK216" s="15"/>
      <c r="DDL216" s="15"/>
      <c r="DDM216" s="15"/>
      <c r="DDN216" s="15"/>
      <c r="DDO216" s="15"/>
      <c r="DDP216" s="15"/>
      <c r="DDQ216" s="15"/>
      <c r="DDR216" s="15"/>
      <c r="DDS216" s="15"/>
      <c r="DDT216" s="15"/>
      <c r="DDU216" s="15"/>
      <c r="DDV216" s="15"/>
      <c r="DDW216" s="15"/>
      <c r="DDX216" s="15"/>
      <c r="DDY216" s="15"/>
      <c r="DDZ216" s="15"/>
      <c r="DEA216" s="15"/>
      <c r="DEB216" s="15"/>
      <c r="DEC216" s="15"/>
      <c r="DED216" s="15"/>
      <c r="DEE216" s="15"/>
      <c r="DEF216" s="15"/>
      <c r="DEG216" s="15"/>
      <c r="DEH216" s="15"/>
      <c r="DEI216" s="15"/>
      <c r="DEJ216" s="15"/>
      <c r="DEK216" s="15"/>
      <c r="DEL216" s="15"/>
      <c r="DEM216" s="15"/>
      <c r="DEN216" s="15"/>
      <c r="DEO216" s="15"/>
      <c r="DEP216" s="15"/>
      <c r="DEQ216" s="15"/>
      <c r="DER216" s="15"/>
      <c r="DES216" s="15"/>
      <c r="DET216" s="15"/>
      <c r="DEU216" s="15"/>
      <c r="DEV216" s="15"/>
      <c r="DEW216" s="15"/>
      <c r="DEX216" s="15"/>
      <c r="DEY216" s="15"/>
      <c r="DEZ216" s="15"/>
      <c r="DFA216" s="15"/>
      <c r="DFB216" s="15"/>
      <c r="DFC216" s="15"/>
      <c r="DFD216" s="15"/>
      <c r="DFE216" s="15"/>
      <c r="DFF216" s="15"/>
      <c r="DFG216" s="15"/>
      <c r="DFH216" s="15"/>
      <c r="DFI216" s="15"/>
      <c r="DFJ216" s="15"/>
      <c r="DFK216" s="15"/>
      <c r="DFL216" s="15"/>
      <c r="DFM216" s="15"/>
      <c r="DFN216" s="15"/>
      <c r="DFO216" s="15"/>
      <c r="DFP216" s="15"/>
      <c r="DFQ216" s="15"/>
      <c r="DFR216" s="15"/>
      <c r="DFS216" s="15"/>
      <c r="DFT216" s="15"/>
      <c r="DFU216" s="15"/>
      <c r="DFV216" s="15"/>
      <c r="DFW216" s="15"/>
      <c r="DFX216" s="15"/>
      <c r="DFY216" s="15"/>
      <c r="DFZ216" s="15"/>
      <c r="DGA216" s="15"/>
      <c r="DGB216" s="15"/>
      <c r="DGC216" s="15"/>
      <c r="DGD216" s="15"/>
      <c r="DGE216" s="15"/>
      <c r="DGF216" s="15"/>
      <c r="DGG216" s="15"/>
      <c r="DGH216" s="15"/>
      <c r="DGI216" s="15"/>
      <c r="DGJ216" s="15"/>
      <c r="DGK216" s="15"/>
      <c r="DGL216" s="15"/>
      <c r="DGM216" s="15"/>
      <c r="DGN216" s="15"/>
      <c r="DGO216" s="15"/>
      <c r="DGP216" s="15"/>
      <c r="DGQ216" s="15"/>
      <c r="DGR216" s="15"/>
      <c r="DGS216" s="15"/>
      <c r="DGT216" s="15"/>
      <c r="DGU216" s="15"/>
      <c r="DGV216" s="15"/>
      <c r="DGW216" s="15"/>
      <c r="DGX216" s="15"/>
      <c r="DGY216" s="15"/>
      <c r="DGZ216" s="15"/>
      <c r="DHA216" s="15"/>
      <c r="DHB216" s="15"/>
      <c r="DHC216" s="15"/>
      <c r="DHD216" s="15"/>
      <c r="DHE216" s="15"/>
      <c r="DHF216" s="15"/>
      <c r="DHG216" s="15"/>
      <c r="DHH216" s="15"/>
      <c r="DHI216" s="15"/>
      <c r="DHJ216" s="15"/>
      <c r="DHK216" s="15"/>
      <c r="DHL216" s="15"/>
      <c r="DHM216" s="15"/>
      <c r="DHN216" s="15"/>
      <c r="DHO216" s="15"/>
      <c r="DHP216" s="15"/>
      <c r="DHQ216" s="15"/>
      <c r="DHR216" s="15"/>
      <c r="DHS216" s="15"/>
      <c r="DHT216" s="15"/>
      <c r="DHU216" s="15"/>
      <c r="DHV216" s="15"/>
      <c r="DHW216" s="15"/>
      <c r="DHX216" s="15"/>
      <c r="DHY216" s="15"/>
      <c r="DHZ216" s="15"/>
      <c r="DIA216" s="15"/>
      <c r="DIB216" s="15"/>
      <c r="DIC216" s="15"/>
      <c r="DID216" s="15"/>
      <c r="DIE216" s="15"/>
      <c r="DIF216" s="15"/>
      <c r="DIG216" s="15"/>
      <c r="DIH216" s="15"/>
      <c r="DII216" s="15"/>
      <c r="DIJ216" s="15"/>
      <c r="DIK216" s="15"/>
      <c r="DIL216" s="15"/>
      <c r="DIM216" s="15"/>
      <c r="DIN216" s="15"/>
      <c r="DIO216" s="15"/>
      <c r="DIP216" s="15"/>
      <c r="DIQ216" s="15"/>
      <c r="DIR216" s="15"/>
      <c r="DIS216" s="15"/>
      <c r="DIT216" s="15"/>
      <c r="DIU216" s="15"/>
      <c r="DIV216" s="15"/>
      <c r="DIW216" s="15"/>
      <c r="DIX216" s="15"/>
      <c r="DIY216" s="15"/>
      <c r="DIZ216" s="15"/>
      <c r="DJA216" s="15"/>
      <c r="DJB216" s="15"/>
      <c r="DJC216" s="15"/>
      <c r="DJD216" s="15"/>
      <c r="DJE216" s="15"/>
      <c r="DJF216" s="15"/>
      <c r="DJG216" s="15"/>
      <c r="DJH216" s="15"/>
      <c r="DJI216" s="15"/>
      <c r="DJJ216" s="15"/>
      <c r="DJK216" s="15"/>
      <c r="DJL216" s="15"/>
      <c r="DJM216" s="15"/>
      <c r="DJN216" s="15"/>
      <c r="DJO216" s="15"/>
      <c r="DJP216" s="15"/>
      <c r="DJQ216" s="15"/>
      <c r="DJR216" s="15"/>
      <c r="DJS216" s="15"/>
      <c r="DJT216" s="15"/>
      <c r="DJU216" s="15"/>
      <c r="DJV216" s="15"/>
      <c r="DJW216" s="15"/>
      <c r="DJX216" s="15"/>
      <c r="DJY216" s="15"/>
      <c r="DJZ216" s="15"/>
      <c r="DKA216" s="15"/>
      <c r="DKB216" s="15"/>
      <c r="DKC216" s="15"/>
      <c r="DKD216" s="15"/>
      <c r="DKE216" s="15"/>
      <c r="DKF216" s="15"/>
      <c r="DKG216" s="15"/>
      <c r="DKH216" s="15"/>
      <c r="DKI216" s="15"/>
      <c r="DKJ216" s="15"/>
      <c r="DKK216" s="15"/>
      <c r="DKL216" s="15"/>
      <c r="DKM216" s="15"/>
      <c r="DKN216" s="15"/>
      <c r="DKO216" s="15"/>
      <c r="DKP216" s="15"/>
      <c r="DKQ216" s="15"/>
      <c r="DKR216" s="15"/>
      <c r="DKS216" s="15"/>
      <c r="DKT216" s="15"/>
      <c r="DKU216" s="15"/>
      <c r="DKV216" s="15"/>
      <c r="DKW216" s="15"/>
      <c r="DKX216" s="15"/>
      <c r="DKY216" s="15"/>
      <c r="DKZ216" s="15"/>
      <c r="DLA216" s="15"/>
      <c r="DLB216" s="15"/>
      <c r="DLC216" s="15"/>
      <c r="DLD216" s="15"/>
      <c r="DLE216" s="15"/>
      <c r="DLF216" s="15"/>
      <c r="DLG216" s="15"/>
      <c r="DLH216" s="15"/>
      <c r="DLI216" s="15"/>
      <c r="DLJ216" s="15"/>
      <c r="DLK216" s="15"/>
      <c r="DLL216" s="15"/>
      <c r="DLM216" s="15"/>
      <c r="DLN216" s="15"/>
      <c r="DLO216" s="15"/>
      <c r="DLP216" s="15"/>
      <c r="DLQ216" s="15"/>
      <c r="DLR216" s="15"/>
      <c r="DLS216" s="15"/>
      <c r="DLT216" s="15"/>
      <c r="DLU216" s="15"/>
      <c r="DLV216" s="15"/>
      <c r="DLW216" s="15"/>
      <c r="DLX216" s="15"/>
      <c r="DLY216" s="15"/>
      <c r="DLZ216" s="15"/>
      <c r="DMA216" s="15"/>
      <c r="DMB216" s="15"/>
      <c r="DMC216" s="15"/>
      <c r="DMD216" s="15"/>
      <c r="DME216" s="15"/>
      <c r="DMF216" s="15"/>
      <c r="DMG216" s="15"/>
      <c r="DMH216" s="15"/>
      <c r="DMI216" s="15"/>
      <c r="DMJ216" s="15"/>
      <c r="DMK216" s="15"/>
      <c r="DML216" s="15"/>
      <c r="DMM216" s="15"/>
      <c r="DMN216" s="15"/>
      <c r="DMO216" s="15"/>
      <c r="DMP216" s="15"/>
      <c r="DMQ216" s="15"/>
      <c r="DMR216" s="15"/>
      <c r="DMS216" s="15"/>
      <c r="DMT216" s="15"/>
      <c r="DMU216" s="15"/>
      <c r="DMV216" s="15"/>
      <c r="DMW216" s="15"/>
      <c r="DMX216" s="15"/>
      <c r="DMY216" s="15"/>
      <c r="DMZ216" s="15"/>
      <c r="DNA216" s="15"/>
      <c r="DNB216" s="15"/>
      <c r="DNC216" s="15"/>
      <c r="DND216" s="15"/>
      <c r="DNE216" s="15"/>
      <c r="DNF216" s="15"/>
      <c r="DNG216" s="15"/>
      <c r="DNH216" s="15"/>
      <c r="DNI216" s="15"/>
      <c r="DNJ216" s="15"/>
      <c r="DNK216" s="15"/>
      <c r="DNL216" s="15"/>
      <c r="DNM216" s="15"/>
      <c r="DNN216" s="15"/>
      <c r="DNO216" s="15"/>
      <c r="DNP216" s="15"/>
      <c r="DNQ216" s="15"/>
      <c r="DNR216" s="15"/>
      <c r="DNS216" s="15"/>
      <c r="DNT216" s="15"/>
      <c r="DNU216" s="15"/>
      <c r="DNV216" s="15"/>
      <c r="DNW216" s="15"/>
      <c r="DNX216" s="15"/>
      <c r="DNY216" s="15"/>
      <c r="DNZ216" s="15"/>
      <c r="DOA216" s="15"/>
      <c r="DOB216" s="15"/>
      <c r="DOC216" s="15"/>
      <c r="DOD216" s="15"/>
      <c r="DOE216" s="15"/>
      <c r="DOF216" s="15"/>
      <c r="DOG216" s="15"/>
      <c r="DOH216" s="15"/>
      <c r="DOI216" s="15"/>
      <c r="DOJ216" s="15"/>
      <c r="DOK216" s="15"/>
      <c r="DOL216" s="15"/>
      <c r="DOM216" s="15"/>
      <c r="DON216" s="15"/>
      <c r="DOO216" s="15"/>
      <c r="DOP216" s="15"/>
      <c r="DOQ216" s="15"/>
      <c r="DOR216" s="15"/>
      <c r="DOS216" s="15"/>
      <c r="DOT216" s="15"/>
      <c r="DOU216" s="15"/>
      <c r="DOV216" s="15"/>
      <c r="DOW216" s="15"/>
      <c r="DOX216" s="15"/>
      <c r="DOY216" s="15"/>
      <c r="DOZ216" s="15"/>
      <c r="DPA216" s="15"/>
      <c r="DPB216" s="15"/>
      <c r="DPC216" s="15"/>
      <c r="DPD216" s="15"/>
      <c r="DPE216" s="15"/>
      <c r="DPF216" s="15"/>
      <c r="DPG216" s="15"/>
      <c r="DPH216" s="15"/>
      <c r="DPI216" s="15"/>
      <c r="DPJ216" s="15"/>
      <c r="DPK216" s="15"/>
      <c r="DPL216" s="15"/>
      <c r="DPM216" s="15"/>
      <c r="DPN216" s="15"/>
      <c r="DPO216" s="15"/>
      <c r="DPP216" s="15"/>
      <c r="DPQ216" s="15"/>
      <c r="DPR216" s="15"/>
      <c r="DPS216" s="15"/>
      <c r="DPT216" s="15"/>
      <c r="DPU216" s="15"/>
      <c r="DPV216" s="15"/>
      <c r="DPW216" s="15"/>
      <c r="DPX216" s="15"/>
      <c r="DPY216" s="15"/>
      <c r="DPZ216" s="15"/>
      <c r="DQA216" s="15"/>
      <c r="DQB216" s="15"/>
      <c r="DQC216" s="15"/>
      <c r="DQD216" s="15"/>
      <c r="DQE216" s="15"/>
      <c r="DQF216" s="15"/>
      <c r="DQG216" s="15"/>
      <c r="DQH216" s="15"/>
      <c r="DQI216" s="15"/>
      <c r="DQJ216" s="15"/>
      <c r="DQK216" s="15"/>
      <c r="DQL216" s="15"/>
      <c r="DQM216" s="15"/>
      <c r="DQN216" s="15"/>
      <c r="DQO216" s="15"/>
      <c r="DQP216" s="15"/>
      <c r="DQQ216" s="15"/>
      <c r="DQR216" s="15"/>
      <c r="DQS216" s="15"/>
      <c r="DQT216" s="15"/>
      <c r="DQU216" s="15"/>
      <c r="DQV216" s="15"/>
      <c r="DQW216" s="15"/>
      <c r="DQX216" s="15"/>
      <c r="DQY216" s="15"/>
      <c r="DQZ216" s="15"/>
      <c r="DRA216" s="15"/>
      <c r="DRB216" s="15"/>
      <c r="DRC216" s="15"/>
      <c r="DRD216" s="15"/>
      <c r="DRE216" s="15"/>
      <c r="DRF216" s="15"/>
      <c r="DRG216" s="15"/>
      <c r="DRH216" s="15"/>
      <c r="DRI216" s="15"/>
      <c r="DRJ216" s="15"/>
      <c r="DRK216" s="15"/>
      <c r="DRL216" s="15"/>
      <c r="DRM216" s="15"/>
      <c r="DRN216" s="15"/>
      <c r="DRO216" s="15"/>
      <c r="DRP216" s="15"/>
      <c r="DRQ216" s="15"/>
      <c r="DRR216" s="15"/>
      <c r="DRS216" s="15"/>
      <c r="DRT216" s="15"/>
      <c r="DRU216" s="15"/>
      <c r="DRV216" s="15"/>
      <c r="DRW216" s="15"/>
      <c r="DRX216" s="15"/>
      <c r="DRY216" s="15"/>
      <c r="DRZ216" s="15"/>
      <c r="DSA216" s="15"/>
      <c r="DSB216" s="15"/>
      <c r="DSC216" s="15"/>
      <c r="DSD216" s="15"/>
      <c r="DSE216" s="15"/>
      <c r="DSF216" s="15"/>
      <c r="DSG216" s="15"/>
      <c r="DSH216" s="15"/>
      <c r="DSI216" s="15"/>
      <c r="DSJ216" s="15"/>
      <c r="DSK216" s="15"/>
      <c r="DSL216" s="15"/>
      <c r="DSM216" s="15"/>
      <c r="DSN216" s="15"/>
      <c r="DSO216" s="15"/>
      <c r="DSP216" s="15"/>
      <c r="DSQ216" s="15"/>
      <c r="DSR216" s="15"/>
      <c r="DSS216" s="15"/>
      <c r="DST216" s="15"/>
      <c r="DSU216" s="15"/>
      <c r="DSV216" s="15"/>
      <c r="DSW216" s="15"/>
      <c r="DSX216" s="15"/>
      <c r="DSY216" s="15"/>
      <c r="DSZ216" s="15"/>
      <c r="DTA216" s="15"/>
      <c r="DTB216" s="15"/>
      <c r="DTC216" s="15"/>
      <c r="DTD216" s="15"/>
      <c r="DTE216" s="15"/>
      <c r="DTF216" s="15"/>
      <c r="DTG216" s="15"/>
      <c r="DTH216" s="15"/>
      <c r="DTI216" s="15"/>
      <c r="DTJ216" s="15"/>
      <c r="DTK216" s="15"/>
      <c r="DTL216" s="15"/>
      <c r="DTM216" s="15"/>
      <c r="DTN216" s="15"/>
      <c r="DTO216" s="15"/>
      <c r="DTP216" s="15"/>
      <c r="DTQ216" s="15"/>
      <c r="DTR216" s="15"/>
      <c r="DTS216" s="15"/>
      <c r="DTT216" s="15"/>
      <c r="DTU216" s="15"/>
      <c r="DTV216" s="15"/>
      <c r="DTW216" s="15"/>
      <c r="DTX216" s="15"/>
      <c r="DTY216" s="15"/>
      <c r="DTZ216" s="15"/>
      <c r="DUA216" s="15"/>
      <c r="DUB216" s="15"/>
      <c r="DUC216" s="15"/>
      <c r="DUD216" s="15"/>
      <c r="DUE216" s="15"/>
      <c r="DUF216" s="15"/>
      <c r="DUG216" s="15"/>
      <c r="DUH216" s="15"/>
      <c r="DUI216" s="15"/>
      <c r="DUJ216" s="15"/>
      <c r="DUK216" s="15"/>
      <c r="DUL216" s="15"/>
      <c r="DUM216" s="15"/>
      <c r="DUN216" s="15"/>
      <c r="DUO216" s="15"/>
      <c r="DUP216" s="15"/>
      <c r="DUQ216" s="15"/>
      <c r="DUR216" s="15"/>
      <c r="DUS216" s="15"/>
      <c r="DUT216" s="15"/>
      <c r="DUU216" s="15"/>
      <c r="DUV216" s="15"/>
      <c r="DUW216" s="15"/>
      <c r="DUX216" s="15"/>
      <c r="DUY216" s="15"/>
      <c r="DUZ216" s="15"/>
      <c r="DVA216" s="15"/>
      <c r="DVB216" s="15"/>
      <c r="DVC216" s="15"/>
      <c r="DVD216" s="15"/>
      <c r="DVE216" s="15"/>
      <c r="DVF216" s="15"/>
      <c r="DVG216" s="15"/>
      <c r="DVH216" s="15"/>
      <c r="DVI216" s="15"/>
      <c r="DVJ216" s="15"/>
      <c r="DVK216" s="15"/>
      <c r="DVL216" s="15"/>
      <c r="DVM216" s="15"/>
      <c r="DVN216" s="15"/>
      <c r="DVO216" s="15"/>
      <c r="DVP216" s="15"/>
      <c r="DVQ216" s="15"/>
      <c r="DVR216" s="15"/>
      <c r="DVS216" s="15"/>
      <c r="DVT216" s="15"/>
      <c r="DVU216" s="15"/>
      <c r="DVV216" s="15"/>
      <c r="DVW216" s="15"/>
      <c r="DVX216" s="15"/>
      <c r="DVY216" s="15"/>
      <c r="DVZ216" s="15"/>
      <c r="DWA216" s="15"/>
      <c r="DWB216" s="15"/>
      <c r="DWC216" s="15"/>
      <c r="DWD216" s="15"/>
      <c r="DWE216" s="15"/>
      <c r="DWF216" s="15"/>
      <c r="DWG216" s="15"/>
      <c r="DWH216" s="15"/>
      <c r="DWI216" s="15"/>
      <c r="DWJ216" s="15"/>
      <c r="DWK216" s="15"/>
      <c r="DWL216" s="15"/>
      <c r="DWM216" s="15"/>
      <c r="DWN216" s="15"/>
      <c r="DWO216" s="15"/>
      <c r="DWP216" s="15"/>
      <c r="DWQ216" s="15"/>
      <c r="DWR216" s="15"/>
      <c r="DWS216" s="15"/>
      <c r="DWT216" s="15"/>
      <c r="DWU216" s="15"/>
      <c r="DWV216" s="15"/>
      <c r="DWW216" s="15"/>
      <c r="DWX216" s="15"/>
      <c r="DWY216" s="15"/>
      <c r="DWZ216" s="15"/>
      <c r="DXA216" s="15"/>
      <c r="DXB216" s="15"/>
      <c r="DXC216" s="15"/>
      <c r="DXD216" s="15"/>
      <c r="DXE216" s="15"/>
      <c r="DXF216" s="15"/>
      <c r="DXG216" s="15"/>
      <c r="DXH216" s="15"/>
      <c r="DXI216" s="15"/>
      <c r="DXJ216" s="15"/>
      <c r="DXK216" s="15"/>
      <c r="DXL216" s="15"/>
      <c r="DXM216" s="15"/>
      <c r="DXN216" s="15"/>
      <c r="DXO216" s="15"/>
      <c r="DXP216" s="15"/>
      <c r="DXQ216" s="15"/>
      <c r="DXR216" s="15"/>
      <c r="DXS216" s="15"/>
      <c r="DXT216" s="15"/>
      <c r="DXU216" s="15"/>
      <c r="DXV216" s="15"/>
      <c r="DXW216" s="15"/>
      <c r="DXX216" s="15"/>
      <c r="DXY216" s="15"/>
      <c r="DXZ216" s="15"/>
      <c r="DYA216" s="15"/>
      <c r="DYB216" s="15"/>
      <c r="DYC216" s="15"/>
      <c r="DYD216" s="15"/>
      <c r="DYE216" s="15"/>
      <c r="DYF216" s="15"/>
      <c r="DYG216" s="15"/>
      <c r="DYH216" s="15"/>
      <c r="DYI216" s="15"/>
      <c r="DYJ216" s="15"/>
      <c r="DYK216" s="15"/>
      <c r="DYL216" s="15"/>
      <c r="DYM216" s="15"/>
      <c r="DYN216" s="15"/>
      <c r="DYO216" s="15"/>
      <c r="DYP216" s="15"/>
      <c r="DYQ216" s="15"/>
      <c r="DYR216" s="15"/>
      <c r="DYS216" s="15"/>
      <c r="DYT216" s="15"/>
      <c r="DYU216" s="15"/>
      <c r="DYV216" s="15"/>
      <c r="DYW216" s="15"/>
      <c r="DYX216" s="15"/>
      <c r="DYY216" s="15"/>
      <c r="DYZ216" s="15"/>
      <c r="DZA216" s="15"/>
      <c r="DZB216" s="15"/>
      <c r="DZC216" s="15"/>
      <c r="DZD216" s="15"/>
      <c r="DZE216" s="15"/>
      <c r="DZF216" s="15"/>
      <c r="DZG216" s="15"/>
      <c r="DZH216" s="15"/>
      <c r="DZI216" s="15"/>
      <c r="DZJ216" s="15"/>
      <c r="DZK216" s="15"/>
      <c r="DZL216" s="15"/>
      <c r="DZM216" s="15"/>
      <c r="DZN216" s="15"/>
      <c r="DZO216" s="15"/>
      <c r="DZP216" s="15"/>
      <c r="DZQ216" s="15"/>
      <c r="DZR216" s="15"/>
      <c r="DZS216" s="15"/>
      <c r="DZT216" s="15"/>
      <c r="DZU216" s="15"/>
      <c r="DZV216" s="15"/>
      <c r="DZW216" s="15"/>
      <c r="DZX216" s="15"/>
      <c r="DZY216" s="15"/>
      <c r="DZZ216" s="15"/>
      <c r="EAA216" s="15"/>
      <c r="EAB216" s="15"/>
      <c r="EAC216" s="15"/>
      <c r="EAD216" s="15"/>
      <c r="EAE216" s="15"/>
      <c r="EAF216" s="15"/>
      <c r="EAG216" s="15"/>
      <c r="EAH216" s="15"/>
      <c r="EAI216" s="15"/>
      <c r="EAJ216" s="15"/>
      <c r="EAK216" s="15"/>
      <c r="EAL216" s="15"/>
      <c r="EAM216" s="15"/>
      <c r="EAN216" s="15"/>
      <c r="EAO216" s="15"/>
      <c r="EAP216" s="15"/>
      <c r="EAQ216" s="15"/>
      <c r="EAR216" s="15"/>
      <c r="EAS216" s="15"/>
      <c r="EAT216" s="15"/>
      <c r="EAU216" s="15"/>
      <c r="EAV216" s="15"/>
      <c r="EAW216" s="15"/>
      <c r="EAX216" s="15"/>
      <c r="EAY216" s="15"/>
      <c r="EAZ216" s="15"/>
      <c r="EBA216" s="15"/>
      <c r="EBB216" s="15"/>
      <c r="EBC216" s="15"/>
      <c r="EBD216" s="15"/>
      <c r="EBE216" s="15"/>
      <c r="EBF216" s="15"/>
      <c r="EBG216" s="15"/>
      <c r="EBH216" s="15"/>
      <c r="EBI216" s="15"/>
      <c r="EBJ216" s="15"/>
      <c r="EBK216" s="15"/>
      <c r="EBL216" s="15"/>
      <c r="EBM216" s="15"/>
      <c r="EBN216" s="15"/>
      <c r="EBO216" s="15"/>
      <c r="EBP216" s="15"/>
      <c r="EBQ216" s="15"/>
      <c r="EBR216" s="15"/>
      <c r="EBS216" s="15"/>
      <c r="EBT216" s="15"/>
      <c r="EBU216" s="15"/>
      <c r="EBV216" s="15"/>
      <c r="EBW216" s="15"/>
      <c r="EBX216" s="15"/>
      <c r="EBY216" s="15"/>
      <c r="EBZ216" s="15"/>
      <c r="ECA216" s="15"/>
      <c r="ECB216" s="15"/>
      <c r="ECC216" s="15"/>
      <c r="ECD216" s="15"/>
      <c r="ECE216" s="15"/>
      <c r="ECF216" s="15"/>
      <c r="ECG216" s="15"/>
      <c r="ECH216" s="15"/>
      <c r="ECI216" s="15"/>
      <c r="ECJ216" s="15"/>
      <c r="ECK216" s="15"/>
      <c r="ECL216" s="15"/>
      <c r="ECM216" s="15"/>
      <c r="ECN216" s="15"/>
      <c r="ECO216" s="15"/>
      <c r="ECP216" s="15"/>
      <c r="ECQ216" s="15"/>
      <c r="ECR216" s="15"/>
      <c r="ECS216" s="15"/>
      <c r="ECT216" s="15"/>
      <c r="ECU216" s="15"/>
      <c r="ECV216" s="15"/>
      <c r="ECW216" s="15"/>
      <c r="ECX216" s="15"/>
      <c r="ECY216" s="15"/>
      <c r="ECZ216" s="15"/>
      <c r="EDA216" s="15"/>
      <c r="EDB216" s="15"/>
      <c r="EDC216" s="15"/>
      <c r="EDD216" s="15"/>
      <c r="EDE216" s="15"/>
      <c r="EDF216" s="15"/>
      <c r="EDG216" s="15"/>
      <c r="EDH216" s="15"/>
      <c r="EDI216" s="15"/>
      <c r="EDJ216" s="15"/>
      <c r="EDK216" s="15"/>
      <c r="EDL216" s="15"/>
      <c r="EDM216" s="15"/>
      <c r="EDN216" s="15"/>
      <c r="EDO216" s="15"/>
      <c r="EDP216" s="15"/>
      <c r="EDQ216" s="15"/>
      <c r="EDR216" s="15"/>
      <c r="EDS216" s="15"/>
      <c r="EDT216" s="15"/>
      <c r="EDU216" s="15"/>
      <c r="EDV216" s="15"/>
      <c r="EDW216" s="15"/>
      <c r="EDX216" s="15"/>
      <c r="EDY216" s="15"/>
      <c r="EDZ216" s="15"/>
      <c r="EEA216" s="15"/>
      <c r="EEB216" s="15"/>
      <c r="EEC216" s="15"/>
      <c r="EED216" s="15"/>
      <c r="EEE216" s="15"/>
      <c r="EEF216" s="15"/>
      <c r="EEG216" s="15"/>
      <c r="EEH216" s="15"/>
      <c r="EEI216" s="15"/>
      <c r="EEJ216" s="15"/>
      <c r="EEK216" s="15"/>
      <c r="EEL216" s="15"/>
      <c r="EEM216" s="15"/>
      <c r="EEN216" s="15"/>
      <c r="EEO216" s="15"/>
      <c r="EEP216" s="15"/>
      <c r="EEQ216" s="15"/>
      <c r="EER216" s="15"/>
      <c r="EES216" s="15"/>
      <c r="EET216" s="15"/>
      <c r="EEU216" s="15"/>
      <c r="EEV216" s="15"/>
      <c r="EEW216" s="15"/>
      <c r="EEX216" s="15"/>
      <c r="EEY216" s="15"/>
      <c r="EEZ216" s="15"/>
      <c r="EFA216" s="15"/>
      <c r="EFB216" s="15"/>
      <c r="EFC216" s="15"/>
      <c r="EFD216" s="15"/>
      <c r="EFE216" s="15"/>
      <c r="EFF216" s="15"/>
      <c r="EFG216" s="15"/>
      <c r="EFH216" s="15"/>
      <c r="EFI216" s="15"/>
      <c r="EFJ216" s="15"/>
      <c r="EFK216" s="15"/>
      <c r="EFL216" s="15"/>
      <c r="EFM216" s="15"/>
      <c r="EFN216" s="15"/>
      <c r="EFO216" s="15"/>
      <c r="EFP216" s="15"/>
      <c r="EFQ216" s="15"/>
      <c r="EFR216" s="15"/>
      <c r="EFS216" s="15"/>
      <c r="EFT216" s="15"/>
      <c r="EFU216" s="15"/>
      <c r="EFV216" s="15"/>
      <c r="EFW216" s="15"/>
      <c r="EFX216" s="15"/>
      <c r="EFY216" s="15"/>
      <c r="EFZ216" s="15"/>
      <c r="EGA216" s="15"/>
      <c r="EGB216" s="15"/>
      <c r="EGC216" s="15"/>
      <c r="EGD216" s="15"/>
      <c r="EGE216" s="15"/>
      <c r="EGF216" s="15"/>
      <c r="EGG216" s="15"/>
      <c r="EGH216" s="15"/>
      <c r="EGI216" s="15"/>
      <c r="EGJ216" s="15"/>
      <c r="EGK216" s="15"/>
      <c r="EGL216" s="15"/>
      <c r="EGM216" s="15"/>
      <c r="EGN216" s="15"/>
      <c r="EGO216" s="15"/>
      <c r="EGP216" s="15"/>
      <c r="EGQ216" s="15"/>
      <c r="EGR216" s="15"/>
      <c r="EGS216" s="15"/>
      <c r="EGT216" s="15"/>
      <c r="EGU216" s="15"/>
      <c r="EGV216" s="15"/>
      <c r="EGW216" s="15"/>
      <c r="EGX216" s="15"/>
      <c r="EGY216" s="15"/>
      <c r="EGZ216" s="15"/>
      <c r="EHA216" s="15"/>
      <c r="EHB216" s="15"/>
      <c r="EHC216" s="15"/>
      <c r="EHD216" s="15"/>
      <c r="EHE216" s="15"/>
      <c r="EHF216" s="15"/>
      <c r="EHG216" s="15"/>
      <c r="EHH216" s="15"/>
      <c r="EHI216" s="15"/>
      <c r="EHJ216" s="15"/>
      <c r="EHK216" s="15"/>
      <c r="EHL216" s="15"/>
      <c r="EHM216" s="15"/>
      <c r="EHN216" s="15"/>
      <c r="EHO216" s="15"/>
      <c r="EHP216" s="15"/>
      <c r="EHQ216" s="15"/>
      <c r="EHR216" s="15"/>
      <c r="EHS216" s="15"/>
      <c r="EHT216" s="15"/>
      <c r="EHU216" s="15"/>
      <c r="EHV216" s="15"/>
      <c r="EHW216" s="15"/>
      <c r="EHX216" s="15"/>
      <c r="EHY216" s="15"/>
      <c r="EHZ216" s="15"/>
      <c r="EIA216" s="15"/>
      <c r="EIB216" s="15"/>
      <c r="EIC216" s="15"/>
      <c r="EID216" s="15"/>
      <c r="EIE216" s="15"/>
      <c r="EIF216" s="15"/>
      <c r="EIG216" s="15"/>
      <c r="EIH216" s="15"/>
      <c r="EII216" s="15"/>
      <c r="EIJ216" s="15"/>
      <c r="EIK216" s="15"/>
      <c r="EIL216" s="15"/>
      <c r="EIM216" s="15"/>
      <c r="EIN216" s="15"/>
      <c r="EIO216" s="15"/>
      <c r="EIP216" s="15"/>
      <c r="EIQ216" s="15"/>
      <c r="EIR216" s="15"/>
      <c r="EIS216" s="15"/>
      <c r="EIT216" s="15"/>
      <c r="EIU216" s="15"/>
      <c r="EIV216" s="15"/>
      <c r="EIW216" s="15"/>
      <c r="EIX216" s="15"/>
      <c r="EIY216" s="15"/>
      <c r="EIZ216" s="15"/>
      <c r="EJA216" s="15"/>
      <c r="EJB216" s="15"/>
      <c r="EJC216" s="15"/>
      <c r="EJD216" s="15"/>
      <c r="EJE216" s="15"/>
      <c r="EJF216" s="15"/>
      <c r="EJG216" s="15"/>
      <c r="EJH216" s="15"/>
      <c r="EJI216" s="15"/>
      <c r="EJJ216" s="15"/>
      <c r="EJK216" s="15"/>
      <c r="EJL216" s="15"/>
      <c r="EJM216" s="15"/>
      <c r="EJN216" s="15"/>
      <c r="EJO216" s="15"/>
      <c r="EJP216" s="15"/>
      <c r="EJQ216" s="15"/>
      <c r="EJR216" s="15"/>
      <c r="EJS216" s="15"/>
      <c r="EJT216" s="15"/>
      <c r="EJU216" s="15"/>
      <c r="EJV216" s="15"/>
      <c r="EJW216" s="15"/>
      <c r="EJX216" s="15"/>
      <c r="EJY216" s="15"/>
      <c r="EJZ216" s="15"/>
      <c r="EKA216" s="15"/>
      <c r="EKB216" s="15"/>
      <c r="EKC216" s="15"/>
      <c r="EKD216" s="15"/>
      <c r="EKE216" s="15"/>
      <c r="EKF216" s="15"/>
      <c r="EKG216" s="15"/>
      <c r="EKH216" s="15"/>
      <c r="EKI216" s="15"/>
      <c r="EKJ216" s="15"/>
      <c r="EKK216" s="15"/>
      <c r="EKL216" s="15"/>
      <c r="EKM216" s="15"/>
      <c r="EKN216" s="15"/>
      <c r="EKO216" s="15"/>
      <c r="EKP216" s="15"/>
      <c r="EKQ216" s="15"/>
      <c r="EKR216" s="15"/>
      <c r="EKS216" s="15"/>
      <c r="EKT216" s="15"/>
      <c r="EKU216" s="15"/>
      <c r="EKV216" s="15"/>
      <c r="EKW216" s="15"/>
      <c r="EKX216" s="15"/>
      <c r="EKY216" s="15"/>
      <c r="EKZ216" s="15"/>
      <c r="ELA216" s="15"/>
      <c r="ELB216" s="15"/>
      <c r="ELC216" s="15"/>
      <c r="ELD216" s="15"/>
      <c r="ELE216" s="15"/>
      <c r="ELF216" s="15"/>
      <c r="ELG216" s="15"/>
      <c r="ELH216" s="15"/>
      <c r="ELI216" s="15"/>
      <c r="ELJ216" s="15"/>
      <c r="ELK216" s="15"/>
      <c r="ELL216" s="15"/>
      <c r="ELM216" s="15"/>
      <c r="ELN216" s="15"/>
      <c r="ELO216" s="15"/>
      <c r="ELP216" s="15"/>
      <c r="ELQ216" s="15"/>
      <c r="ELR216" s="15"/>
      <c r="ELS216" s="15"/>
      <c r="ELT216" s="15"/>
      <c r="ELU216" s="15"/>
      <c r="ELV216" s="15"/>
      <c r="ELW216" s="15"/>
      <c r="ELX216" s="15"/>
      <c r="ELY216" s="15"/>
      <c r="ELZ216" s="15"/>
      <c r="EMA216" s="15"/>
      <c r="EMB216" s="15"/>
      <c r="EMC216" s="15"/>
      <c r="EMD216" s="15"/>
      <c r="EME216" s="15"/>
      <c r="EMF216" s="15"/>
      <c r="EMG216" s="15"/>
      <c r="EMH216" s="15"/>
      <c r="EMI216" s="15"/>
      <c r="EMJ216" s="15"/>
      <c r="EMK216" s="15"/>
      <c r="EML216" s="15"/>
      <c r="EMM216" s="15"/>
      <c r="EMN216" s="15"/>
      <c r="EMO216" s="15"/>
      <c r="EMP216" s="15"/>
      <c r="EMQ216" s="15"/>
      <c r="EMR216" s="15"/>
      <c r="EMS216" s="15"/>
      <c r="EMT216" s="15"/>
      <c r="EMU216" s="15"/>
      <c r="EMV216" s="15"/>
      <c r="EMW216" s="15"/>
      <c r="EMX216" s="15"/>
      <c r="EMY216" s="15"/>
      <c r="EMZ216" s="15"/>
      <c r="ENA216" s="15"/>
      <c r="ENB216" s="15"/>
      <c r="ENC216" s="15"/>
      <c r="END216" s="15"/>
      <c r="ENE216" s="15"/>
      <c r="ENF216" s="15"/>
      <c r="ENG216" s="15"/>
      <c r="ENH216" s="15"/>
      <c r="ENI216" s="15"/>
      <c r="ENJ216" s="15"/>
      <c r="ENK216" s="15"/>
      <c r="ENL216" s="15"/>
      <c r="ENM216" s="15"/>
      <c r="ENN216" s="15"/>
      <c r="ENO216" s="15"/>
      <c r="ENP216" s="15"/>
      <c r="ENQ216" s="15"/>
      <c r="ENR216" s="15"/>
      <c r="ENS216" s="15"/>
      <c r="ENT216" s="15"/>
      <c r="ENU216" s="15"/>
      <c r="ENV216" s="15"/>
      <c r="ENW216" s="15"/>
      <c r="ENX216" s="15"/>
      <c r="ENY216" s="15"/>
      <c r="ENZ216" s="15"/>
      <c r="EOA216" s="15"/>
      <c r="EOB216" s="15"/>
      <c r="EOC216" s="15"/>
      <c r="EOD216" s="15"/>
      <c r="EOE216" s="15"/>
      <c r="EOF216" s="15"/>
      <c r="EOG216" s="15"/>
      <c r="EOH216" s="15"/>
      <c r="EOI216" s="15"/>
      <c r="EOJ216" s="15"/>
      <c r="EOK216" s="15"/>
      <c r="EOL216" s="15"/>
      <c r="EOM216" s="15"/>
      <c r="EON216" s="15"/>
      <c r="EOO216" s="15"/>
      <c r="EOP216" s="15"/>
      <c r="EOQ216" s="15"/>
      <c r="EOR216" s="15"/>
      <c r="EOS216" s="15"/>
      <c r="EOT216" s="15"/>
      <c r="EOU216" s="15"/>
      <c r="EOV216" s="15"/>
      <c r="EOW216" s="15"/>
      <c r="EOX216" s="15"/>
      <c r="EOY216" s="15"/>
      <c r="EOZ216" s="15"/>
      <c r="EPA216" s="15"/>
      <c r="EPB216" s="15"/>
      <c r="EPC216" s="15"/>
      <c r="EPD216" s="15"/>
      <c r="EPE216" s="15"/>
      <c r="EPF216" s="15"/>
      <c r="EPG216" s="15"/>
      <c r="EPH216" s="15"/>
      <c r="EPI216" s="15"/>
      <c r="EPJ216" s="15"/>
      <c r="EPK216" s="15"/>
      <c r="EPL216" s="15"/>
      <c r="EPM216" s="15"/>
      <c r="EPN216" s="15"/>
      <c r="EPO216" s="15"/>
      <c r="EPP216" s="15"/>
      <c r="EPQ216" s="15"/>
      <c r="EPR216" s="15"/>
      <c r="EPS216" s="15"/>
      <c r="EPT216" s="15"/>
      <c r="EPU216" s="15"/>
      <c r="EPV216" s="15"/>
      <c r="EPW216" s="15"/>
      <c r="EPX216" s="15"/>
      <c r="EPY216" s="15"/>
      <c r="EPZ216" s="15"/>
      <c r="EQA216" s="15"/>
      <c r="EQB216" s="15"/>
      <c r="EQC216" s="15"/>
      <c r="EQD216" s="15"/>
      <c r="EQE216" s="15"/>
      <c r="EQF216" s="15"/>
      <c r="EQG216" s="15"/>
      <c r="EQH216" s="15"/>
      <c r="EQI216" s="15"/>
      <c r="EQJ216" s="15"/>
      <c r="EQK216" s="15"/>
      <c r="EQL216" s="15"/>
      <c r="EQM216" s="15"/>
      <c r="EQN216" s="15"/>
      <c r="EQO216" s="15"/>
      <c r="EQP216" s="15"/>
      <c r="EQQ216" s="15"/>
      <c r="EQR216" s="15"/>
      <c r="EQS216" s="15"/>
      <c r="EQT216" s="15"/>
      <c r="EQU216" s="15"/>
      <c r="EQV216" s="15"/>
      <c r="EQW216" s="15"/>
      <c r="EQX216" s="15"/>
      <c r="EQY216" s="15"/>
      <c r="EQZ216" s="15"/>
      <c r="ERA216" s="15"/>
      <c r="ERB216" s="15"/>
      <c r="ERC216" s="15"/>
      <c r="ERD216" s="15"/>
      <c r="ERE216" s="15"/>
      <c r="ERF216" s="15"/>
      <c r="ERG216" s="15"/>
      <c r="ERH216" s="15"/>
      <c r="ERI216" s="15"/>
      <c r="ERJ216" s="15"/>
      <c r="ERK216" s="15"/>
      <c r="ERL216" s="15"/>
      <c r="ERM216" s="15"/>
      <c r="ERN216" s="15"/>
      <c r="ERO216" s="15"/>
      <c r="ERP216" s="15"/>
      <c r="ERQ216" s="15"/>
      <c r="ERR216" s="15"/>
      <c r="ERS216" s="15"/>
      <c r="ERT216" s="15"/>
      <c r="ERU216" s="15"/>
      <c r="ERV216" s="15"/>
      <c r="ERW216" s="15"/>
      <c r="ERX216" s="15"/>
      <c r="ERY216" s="15"/>
      <c r="ERZ216" s="15"/>
      <c r="ESA216" s="15"/>
      <c r="ESB216" s="15"/>
      <c r="ESC216" s="15"/>
      <c r="ESD216" s="15"/>
      <c r="ESE216" s="15"/>
      <c r="ESF216" s="15"/>
      <c r="ESG216" s="15"/>
      <c r="ESH216" s="15"/>
      <c r="ESI216" s="15"/>
      <c r="ESJ216" s="15"/>
      <c r="ESK216" s="15"/>
      <c r="ESL216" s="15"/>
      <c r="ESM216" s="15"/>
      <c r="ESN216" s="15"/>
      <c r="ESO216" s="15"/>
      <c r="ESP216" s="15"/>
      <c r="ESQ216" s="15"/>
      <c r="ESR216" s="15"/>
      <c r="ESS216" s="15"/>
      <c r="EST216" s="15"/>
      <c r="ESU216" s="15"/>
      <c r="ESV216" s="15"/>
      <c r="ESW216" s="15"/>
      <c r="ESX216" s="15"/>
      <c r="ESY216" s="15"/>
      <c r="ESZ216" s="15"/>
      <c r="ETA216" s="15"/>
      <c r="ETB216" s="15"/>
      <c r="ETC216" s="15"/>
      <c r="ETD216" s="15"/>
      <c r="ETE216" s="15"/>
      <c r="ETF216" s="15"/>
      <c r="ETG216" s="15"/>
      <c r="ETH216" s="15"/>
      <c r="ETI216" s="15"/>
      <c r="ETJ216" s="15"/>
      <c r="ETK216" s="15"/>
      <c r="ETL216" s="15"/>
      <c r="ETM216" s="15"/>
      <c r="ETN216" s="15"/>
      <c r="ETO216" s="15"/>
      <c r="ETP216" s="15"/>
      <c r="ETQ216" s="15"/>
      <c r="ETR216" s="15"/>
      <c r="ETS216" s="15"/>
      <c r="ETT216" s="15"/>
      <c r="ETU216" s="15"/>
      <c r="ETV216" s="15"/>
      <c r="ETW216" s="15"/>
      <c r="ETX216" s="15"/>
      <c r="ETY216" s="15"/>
      <c r="ETZ216" s="15"/>
      <c r="EUA216" s="15"/>
      <c r="EUB216" s="15"/>
      <c r="EUC216" s="15"/>
      <c r="EUD216" s="15"/>
      <c r="EUE216" s="15"/>
      <c r="EUF216" s="15"/>
      <c r="EUG216" s="15"/>
      <c r="EUH216" s="15"/>
      <c r="EUI216" s="15"/>
      <c r="EUJ216" s="15"/>
      <c r="EUK216" s="15"/>
      <c r="EUL216" s="15"/>
      <c r="EUM216" s="15"/>
      <c r="EUN216" s="15"/>
      <c r="EUO216" s="15"/>
      <c r="EUP216" s="15"/>
      <c r="EUQ216" s="15"/>
      <c r="EUR216" s="15"/>
      <c r="EUS216" s="15"/>
      <c r="EUT216" s="15"/>
      <c r="EUU216" s="15"/>
      <c r="EUV216" s="15"/>
      <c r="EUW216" s="15"/>
      <c r="EUX216" s="15"/>
      <c r="EUY216" s="15"/>
      <c r="EUZ216" s="15"/>
      <c r="EVA216" s="15"/>
      <c r="EVB216" s="15"/>
      <c r="EVC216" s="15"/>
      <c r="EVD216" s="15"/>
      <c r="EVE216" s="15"/>
      <c r="EVF216" s="15"/>
      <c r="EVG216" s="15"/>
      <c r="EVH216" s="15"/>
      <c r="EVI216" s="15"/>
      <c r="EVJ216" s="15"/>
      <c r="EVK216" s="15"/>
      <c r="EVL216" s="15"/>
      <c r="EVM216" s="15"/>
      <c r="EVN216" s="15"/>
      <c r="EVO216" s="15"/>
      <c r="EVP216" s="15"/>
      <c r="EVQ216" s="15"/>
      <c r="EVR216" s="15"/>
      <c r="EVS216" s="15"/>
      <c r="EVT216" s="15"/>
      <c r="EVU216" s="15"/>
      <c r="EVV216" s="15"/>
      <c r="EVW216" s="15"/>
      <c r="EVX216" s="15"/>
      <c r="EVY216" s="15"/>
      <c r="EVZ216" s="15"/>
      <c r="EWA216" s="15"/>
      <c r="EWB216" s="15"/>
      <c r="EWC216" s="15"/>
      <c r="EWD216" s="15"/>
      <c r="EWE216" s="15"/>
      <c r="EWF216" s="15"/>
      <c r="EWG216" s="15"/>
      <c r="EWH216" s="15"/>
      <c r="EWI216" s="15"/>
      <c r="EWJ216" s="15"/>
      <c r="EWK216" s="15"/>
      <c r="EWL216" s="15"/>
      <c r="EWM216" s="15"/>
      <c r="EWN216" s="15"/>
      <c r="EWO216" s="15"/>
      <c r="EWP216" s="15"/>
      <c r="EWQ216" s="15"/>
      <c r="EWR216" s="15"/>
      <c r="EWS216" s="15"/>
      <c r="EWT216" s="15"/>
      <c r="EWU216" s="15"/>
      <c r="EWV216" s="15"/>
      <c r="EWW216" s="15"/>
      <c r="EWX216" s="15"/>
      <c r="EWY216" s="15"/>
      <c r="EWZ216" s="15"/>
      <c r="EXA216" s="15"/>
      <c r="EXB216" s="15"/>
      <c r="EXC216" s="15"/>
      <c r="EXD216" s="15"/>
      <c r="EXE216" s="15"/>
      <c r="EXF216" s="15"/>
      <c r="EXG216" s="15"/>
      <c r="EXH216" s="15"/>
      <c r="EXI216" s="15"/>
      <c r="EXJ216" s="15"/>
      <c r="EXK216" s="15"/>
      <c r="EXL216" s="15"/>
      <c r="EXM216" s="15"/>
      <c r="EXN216" s="15"/>
      <c r="EXO216" s="15"/>
      <c r="EXP216" s="15"/>
      <c r="EXQ216" s="15"/>
      <c r="EXR216" s="15"/>
      <c r="EXS216" s="15"/>
      <c r="EXT216" s="15"/>
      <c r="EXU216" s="15"/>
      <c r="EXV216" s="15"/>
      <c r="EXW216" s="15"/>
      <c r="EXX216" s="15"/>
      <c r="EXY216" s="15"/>
      <c r="EXZ216" s="15"/>
      <c r="EYA216" s="15"/>
      <c r="EYB216" s="15"/>
      <c r="EYC216" s="15"/>
      <c r="EYD216" s="15"/>
      <c r="EYE216" s="15"/>
      <c r="EYF216" s="15"/>
      <c r="EYG216" s="15"/>
      <c r="EYH216" s="15"/>
      <c r="EYI216" s="15"/>
      <c r="EYJ216" s="15"/>
      <c r="EYK216" s="15"/>
      <c r="EYL216" s="15"/>
      <c r="EYM216" s="15"/>
      <c r="EYN216" s="15"/>
      <c r="EYO216" s="15"/>
      <c r="EYP216" s="15"/>
      <c r="EYQ216" s="15"/>
      <c r="EYR216" s="15"/>
      <c r="EYS216" s="15"/>
      <c r="EYT216" s="15"/>
      <c r="EYU216" s="15"/>
      <c r="EYV216" s="15"/>
      <c r="EYW216" s="15"/>
      <c r="EYX216" s="15"/>
      <c r="EYY216" s="15"/>
      <c r="EYZ216" s="15"/>
      <c r="EZA216" s="15"/>
      <c r="EZB216" s="15"/>
      <c r="EZC216" s="15"/>
      <c r="EZD216" s="15"/>
      <c r="EZE216" s="15"/>
      <c r="EZF216" s="15"/>
      <c r="EZG216" s="15"/>
      <c r="EZH216" s="15"/>
      <c r="EZI216" s="15"/>
      <c r="EZJ216" s="15"/>
      <c r="EZK216" s="15"/>
      <c r="EZL216" s="15"/>
      <c r="EZM216" s="15"/>
      <c r="EZN216" s="15"/>
      <c r="EZO216" s="15"/>
      <c r="EZP216" s="15"/>
      <c r="EZQ216" s="15"/>
      <c r="EZR216" s="15"/>
      <c r="EZS216" s="15"/>
      <c r="EZT216" s="15"/>
      <c r="EZU216" s="15"/>
      <c r="EZV216" s="15"/>
      <c r="EZW216" s="15"/>
      <c r="EZX216" s="15"/>
      <c r="EZY216" s="15"/>
      <c r="EZZ216" s="15"/>
      <c r="FAA216" s="15"/>
      <c r="FAB216" s="15"/>
      <c r="FAC216" s="15"/>
      <c r="FAD216" s="15"/>
      <c r="FAE216" s="15"/>
      <c r="FAF216" s="15"/>
      <c r="FAG216" s="15"/>
      <c r="FAH216" s="15"/>
      <c r="FAI216" s="15"/>
      <c r="FAJ216" s="15"/>
      <c r="FAK216" s="15"/>
      <c r="FAL216" s="15"/>
      <c r="FAM216" s="15"/>
      <c r="FAN216" s="15"/>
      <c r="FAO216" s="15"/>
      <c r="FAP216" s="15"/>
      <c r="FAQ216" s="15"/>
      <c r="FAR216" s="15"/>
      <c r="FAS216" s="15"/>
      <c r="FAT216" s="15"/>
      <c r="FAU216" s="15"/>
      <c r="FAV216" s="15"/>
      <c r="FAW216" s="15"/>
      <c r="FAX216" s="15"/>
      <c r="FAY216" s="15"/>
      <c r="FAZ216" s="15"/>
      <c r="FBA216" s="15"/>
      <c r="FBB216" s="15"/>
      <c r="FBC216" s="15"/>
      <c r="FBD216" s="15"/>
      <c r="FBE216" s="15"/>
      <c r="FBF216" s="15"/>
      <c r="FBG216" s="15"/>
      <c r="FBH216" s="15"/>
      <c r="FBI216" s="15"/>
      <c r="FBJ216" s="15"/>
      <c r="FBK216" s="15"/>
      <c r="FBL216" s="15"/>
      <c r="FBM216" s="15"/>
      <c r="FBN216" s="15"/>
      <c r="FBO216" s="15"/>
      <c r="FBP216" s="15"/>
      <c r="FBQ216" s="15"/>
      <c r="FBR216" s="15"/>
      <c r="FBS216" s="15"/>
      <c r="FBT216" s="15"/>
      <c r="FBU216" s="15"/>
      <c r="FBV216" s="15"/>
      <c r="FBW216" s="15"/>
      <c r="FBX216" s="15"/>
      <c r="FBY216" s="15"/>
      <c r="FBZ216" s="15"/>
      <c r="FCA216" s="15"/>
      <c r="FCB216" s="15"/>
      <c r="FCC216" s="15"/>
      <c r="FCD216" s="15"/>
      <c r="FCE216" s="15"/>
      <c r="FCF216" s="15"/>
      <c r="FCG216" s="15"/>
      <c r="FCH216" s="15"/>
      <c r="FCI216" s="15"/>
      <c r="FCJ216" s="15"/>
      <c r="FCK216" s="15"/>
      <c r="FCL216" s="15"/>
      <c r="FCM216" s="15"/>
      <c r="FCN216" s="15"/>
      <c r="FCO216" s="15"/>
      <c r="FCP216" s="15"/>
      <c r="FCQ216" s="15"/>
      <c r="FCR216" s="15"/>
      <c r="FCS216" s="15"/>
      <c r="FCT216" s="15"/>
      <c r="FCU216" s="15"/>
      <c r="FCV216" s="15"/>
      <c r="FCW216" s="15"/>
      <c r="FCX216" s="15"/>
      <c r="FCY216" s="15"/>
      <c r="FCZ216" s="15"/>
      <c r="FDA216" s="15"/>
      <c r="FDB216" s="15"/>
      <c r="FDC216" s="15"/>
      <c r="FDD216" s="15"/>
      <c r="FDE216" s="15"/>
      <c r="FDF216" s="15"/>
      <c r="FDG216" s="15"/>
      <c r="FDH216" s="15"/>
      <c r="FDI216" s="15"/>
      <c r="FDJ216" s="15"/>
      <c r="FDK216" s="15"/>
      <c r="FDL216" s="15"/>
      <c r="FDM216" s="15"/>
      <c r="FDN216" s="15"/>
      <c r="FDO216" s="15"/>
      <c r="FDP216" s="15"/>
      <c r="FDQ216" s="15"/>
      <c r="FDR216" s="15"/>
      <c r="FDS216" s="15"/>
      <c r="FDT216" s="15"/>
      <c r="FDU216" s="15"/>
      <c r="FDV216" s="15"/>
      <c r="FDW216" s="15"/>
      <c r="FDX216" s="15"/>
      <c r="FDY216" s="15"/>
      <c r="FDZ216" s="15"/>
      <c r="FEA216" s="15"/>
      <c r="FEB216" s="15"/>
      <c r="FEC216" s="15"/>
      <c r="FED216" s="15"/>
      <c r="FEE216" s="15"/>
      <c r="FEF216" s="15"/>
      <c r="FEG216" s="15"/>
      <c r="FEH216" s="15"/>
      <c r="FEI216" s="15"/>
      <c r="FEJ216" s="15"/>
      <c r="FEK216" s="15"/>
      <c r="FEL216" s="15"/>
      <c r="FEM216" s="15"/>
      <c r="FEN216" s="15"/>
      <c r="FEO216" s="15"/>
      <c r="FEP216" s="15"/>
      <c r="FEQ216" s="15"/>
      <c r="FER216" s="15"/>
      <c r="FES216" s="15"/>
      <c r="FET216" s="15"/>
      <c r="FEU216" s="15"/>
      <c r="FEV216" s="15"/>
      <c r="FEW216" s="15"/>
      <c r="FEX216" s="15"/>
      <c r="FEY216" s="15"/>
      <c r="FEZ216" s="15"/>
      <c r="FFA216" s="15"/>
      <c r="FFB216" s="15"/>
      <c r="FFC216" s="15"/>
      <c r="FFD216" s="15"/>
      <c r="FFE216" s="15"/>
      <c r="FFF216" s="15"/>
      <c r="FFG216" s="15"/>
      <c r="FFH216" s="15"/>
      <c r="FFI216" s="15"/>
      <c r="FFJ216" s="15"/>
      <c r="FFK216" s="15"/>
      <c r="FFL216" s="15"/>
      <c r="FFM216" s="15"/>
      <c r="FFN216" s="15"/>
      <c r="FFO216" s="15"/>
      <c r="FFP216" s="15"/>
      <c r="FFQ216" s="15"/>
      <c r="FFR216" s="15"/>
      <c r="FFS216" s="15"/>
      <c r="FFT216" s="15"/>
      <c r="FFU216" s="15"/>
      <c r="FFV216" s="15"/>
      <c r="FFW216" s="15"/>
      <c r="FFX216" s="15"/>
      <c r="FFY216" s="15"/>
      <c r="FFZ216" s="15"/>
      <c r="FGA216" s="15"/>
      <c r="FGB216" s="15"/>
      <c r="FGC216" s="15"/>
      <c r="FGD216" s="15"/>
      <c r="FGE216" s="15"/>
      <c r="FGF216" s="15"/>
      <c r="FGG216" s="15"/>
      <c r="FGH216" s="15"/>
      <c r="FGI216" s="15"/>
      <c r="FGJ216" s="15"/>
      <c r="FGK216" s="15"/>
      <c r="FGL216" s="15"/>
      <c r="FGM216" s="15"/>
      <c r="FGN216" s="15"/>
      <c r="FGO216" s="15"/>
      <c r="FGP216" s="15"/>
      <c r="FGQ216" s="15"/>
      <c r="FGR216" s="15"/>
      <c r="FGS216" s="15"/>
      <c r="FGT216" s="15"/>
      <c r="FGU216" s="15"/>
      <c r="FGV216" s="15"/>
      <c r="FGW216" s="15"/>
      <c r="FGX216" s="15"/>
      <c r="FGY216" s="15"/>
      <c r="FGZ216" s="15"/>
      <c r="FHA216" s="15"/>
      <c r="FHB216" s="15"/>
      <c r="FHC216" s="15"/>
      <c r="FHD216" s="15"/>
      <c r="FHE216" s="15"/>
      <c r="FHF216" s="15"/>
      <c r="FHG216" s="15"/>
      <c r="FHH216" s="15"/>
      <c r="FHI216" s="15"/>
      <c r="FHJ216" s="15"/>
      <c r="FHK216" s="15"/>
      <c r="FHL216" s="15"/>
      <c r="FHM216" s="15"/>
      <c r="FHN216" s="15"/>
      <c r="FHO216" s="15"/>
      <c r="FHP216" s="15"/>
      <c r="FHQ216" s="15"/>
      <c r="FHR216" s="15"/>
      <c r="FHS216" s="15"/>
      <c r="FHT216" s="15"/>
      <c r="FHU216" s="15"/>
      <c r="FHV216" s="15"/>
      <c r="FHW216" s="15"/>
      <c r="FHX216" s="15"/>
      <c r="FHY216" s="15"/>
      <c r="FHZ216" s="15"/>
      <c r="FIA216" s="15"/>
      <c r="FIB216" s="15"/>
      <c r="FIC216" s="15"/>
      <c r="FID216" s="15"/>
      <c r="FIE216" s="15"/>
      <c r="FIF216" s="15"/>
      <c r="FIG216" s="15"/>
      <c r="FIH216" s="15"/>
      <c r="FII216" s="15"/>
      <c r="FIJ216" s="15"/>
      <c r="FIK216" s="15"/>
      <c r="FIL216" s="15"/>
      <c r="FIM216" s="15"/>
      <c r="FIN216" s="15"/>
      <c r="FIO216" s="15"/>
      <c r="FIP216" s="15"/>
      <c r="FIQ216" s="15"/>
      <c r="FIR216" s="15"/>
      <c r="FIS216" s="15"/>
      <c r="FIT216" s="15"/>
      <c r="FIU216" s="15"/>
      <c r="FIV216" s="15"/>
      <c r="FIW216" s="15"/>
      <c r="FIX216" s="15"/>
      <c r="FIY216" s="15"/>
      <c r="FIZ216" s="15"/>
      <c r="FJA216" s="15"/>
      <c r="FJB216" s="15"/>
      <c r="FJC216" s="15"/>
      <c r="FJD216" s="15"/>
      <c r="FJE216" s="15"/>
      <c r="FJF216" s="15"/>
      <c r="FJG216" s="15"/>
      <c r="FJH216" s="15"/>
      <c r="FJI216" s="15"/>
      <c r="FJJ216" s="15"/>
      <c r="FJK216" s="15"/>
      <c r="FJL216" s="15"/>
      <c r="FJM216" s="15"/>
      <c r="FJN216" s="15"/>
      <c r="FJO216" s="15"/>
      <c r="FJP216" s="15"/>
      <c r="FJQ216" s="15"/>
      <c r="FJR216" s="15"/>
      <c r="FJS216" s="15"/>
      <c r="FJT216" s="15"/>
      <c r="FJU216" s="15"/>
      <c r="FJV216" s="15"/>
      <c r="FJW216" s="15"/>
      <c r="FJX216" s="15"/>
      <c r="FJY216" s="15"/>
      <c r="FJZ216" s="15"/>
      <c r="FKA216" s="15"/>
      <c r="FKB216" s="15"/>
      <c r="FKC216" s="15"/>
      <c r="FKD216" s="15"/>
      <c r="FKE216" s="15"/>
      <c r="FKF216" s="15"/>
      <c r="FKG216" s="15"/>
      <c r="FKH216" s="15"/>
      <c r="FKI216" s="15"/>
      <c r="FKJ216" s="15"/>
      <c r="FKK216" s="15"/>
      <c r="FKL216" s="15"/>
      <c r="FKM216" s="15"/>
      <c r="FKN216" s="15"/>
      <c r="FKO216" s="15"/>
      <c r="FKP216" s="15"/>
      <c r="FKQ216" s="15"/>
      <c r="FKR216" s="15"/>
      <c r="FKS216" s="15"/>
      <c r="FKT216" s="15"/>
      <c r="FKU216" s="15"/>
      <c r="FKV216" s="15"/>
      <c r="FKW216" s="15"/>
      <c r="FKX216" s="15"/>
      <c r="FKY216" s="15"/>
      <c r="FKZ216" s="15"/>
      <c r="FLA216" s="15"/>
      <c r="FLB216" s="15"/>
      <c r="FLC216" s="15"/>
      <c r="FLD216" s="15"/>
      <c r="FLE216" s="15"/>
      <c r="FLF216" s="15"/>
      <c r="FLG216" s="15"/>
      <c r="FLH216" s="15"/>
      <c r="FLI216" s="15"/>
      <c r="FLJ216" s="15"/>
      <c r="FLK216" s="15"/>
      <c r="FLL216" s="15"/>
      <c r="FLM216" s="15"/>
      <c r="FLN216" s="15"/>
      <c r="FLO216" s="15"/>
      <c r="FLP216" s="15"/>
      <c r="FLQ216" s="15"/>
      <c r="FLR216" s="15"/>
      <c r="FLS216" s="15"/>
      <c r="FLT216" s="15"/>
      <c r="FLU216" s="15"/>
      <c r="FLV216" s="15"/>
      <c r="FLW216" s="15"/>
      <c r="FLX216" s="15"/>
      <c r="FLY216" s="15"/>
      <c r="FLZ216" s="15"/>
      <c r="FMA216" s="15"/>
      <c r="FMB216" s="15"/>
      <c r="FMC216" s="15"/>
      <c r="FMD216" s="15"/>
      <c r="FME216" s="15"/>
      <c r="FMF216" s="15"/>
      <c r="FMG216" s="15"/>
      <c r="FMH216" s="15"/>
      <c r="FMI216" s="15"/>
      <c r="FMJ216" s="15"/>
      <c r="FMK216" s="15"/>
      <c r="FML216" s="15"/>
      <c r="FMM216" s="15"/>
      <c r="FMN216" s="15"/>
      <c r="FMO216" s="15"/>
      <c r="FMP216" s="15"/>
      <c r="FMQ216" s="15"/>
      <c r="FMR216" s="15"/>
      <c r="FMS216" s="15"/>
      <c r="FMT216" s="15"/>
      <c r="FMU216" s="15"/>
      <c r="FMV216" s="15"/>
      <c r="FMW216" s="15"/>
      <c r="FMX216" s="15"/>
      <c r="FMY216" s="15"/>
      <c r="FMZ216" s="15"/>
      <c r="FNA216" s="15"/>
      <c r="FNB216" s="15"/>
      <c r="FNC216" s="15"/>
      <c r="FND216" s="15"/>
      <c r="FNE216" s="15"/>
      <c r="FNF216" s="15"/>
      <c r="FNG216" s="15"/>
      <c r="FNH216" s="15"/>
      <c r="FNI216" s="15"/>
      <c r="FNJ216" s="15"/>
      <c r="FNK216" s="15"/>
      <c r="FNL216" s="15"/>
      <c r="FNM216" s="15"/>
      <c r="FNN216" s="15"/>
      <c r="FNO216" s="15"/>
      <c r="FNP216" s="15"/>
      <c r="FNQ216" s="15"/>
      <c r="FNR216" s="15"/>
      <c r="FNS216" s="15"/>
      <c r="FNT216" s="15"/>
      <c r="FNU216" s="15"/>
      <c r="FNV216" s="15"/>
      <c r="FNW216" s="15"/>
      <c r="FNX216" s="15"/>
      <c r="FNY216" s="15"/>
      <c r="FNZ216" s="15"/>
      <c r="FOA216" s="15"/>
      <c r="FOB216" s="15"/>
      <c r="FOC216" s="15"/>
      <c r="FOD216" s="15"/>
      <c r="FOE216" s="15"/>
      <c r="FOF216" s="15"/>
      <c r="FOG216" s="15"/>
      <c r="FOH216" s="15"/>
      <c r="FOI216" s="15"/>
      <c r="FOJ216" s="15"/>
      <c r="FOK216" s="15"/>
      <c r="FOL216" s="15"/>
      <c r="FOM216" s="15"/>
      <c r="FON216" s="15"/>
      <c r="FOO216" s="15"/>
      <c r="FOP216" s="15"/>
      <c r="FOQ216" s="15"/>
      <c r="FOR216" s="15"/>
      <c r="FOS216" s="15"/>
      <c r="FOT216" s="15"/>
      <c r="FOU216" s="15"/>
      <c r="FOV216" s="15"/>
      <c r="FOW216" s="15"/>
      <c r="FOX216" s="15"/>
      <c r="FOY216" s="15"/>
      <c r="FOZ216" s="15"/>
      <c r="FPA216" s="15"/>
      <c r="FPB216" s="15"/>
      <c r="FPC216" s="15"/>
      <c r="FPD216" s="15"/>
      <c r="FPE216" s="15"/>
      <c r="FPF216" s="15"/>
      <c r="FPG216" s="15"/>
      <c r="FPH216" s="15"/>
      <c r="FPI216" s="15"/>
      <c r="FPJ216" s="15"/>
      <c r="FPK216" s="15"/>
      <c r="FPL216" s="15"/>
      <c r="FPM216" s="15"/>
      <c r="FPN216" s="15"/>
      <c r="FPO216" s="15"/>
      <c r="FPP216" s="15"/>
      <c r="FPQ216" s="15"/>
      <c r="FPR216" s="15"/>
      <c r="FPS216" s="15"/>
      <c r="FPT216" s="15"/>
      <c r="FPU216" s="15"/>
      <c r="FPV216" s="15"/>
      <c r="FPW216" s="15"/>
      <c r="FPX216" s="15"/>
      <c r="FPY216" s="15"/>
      <c r="FPZ216" s="15"/>
      <c r="FQA216" s="15"/>
      <c r="FQB216" s="15"/>
      <c r="FQC216" s="15"/>
      <c r="FQD216" s="15"/>
      <c r="FQE216" s="15"/>
      <c r="FQF216" s="15"/>
      <c r="FQG216" s="15"/>
      <c r="FQH216" s="15"/>
      <c r="FQI216" s="15"/>
      <c r="FQJ216" s="15"/>
      <c r="FQK216" s="15"/>
      <c r="FQL216" s="15"/>
      <c r="FQM216" s="15"/>
      <c r="FQN216" s="15"/>
      <c r="FQO216" s="15"/>
      <c r="FQP216" s="15"/>
      <c r="FQQ216" s="15"/>
      <c r="FQR216" s="15"/>
      <c r="FQS216" s="15"/>
      <c r="FQT216" s="15"/>
      <c r="FQU216" s="15"/>
      <c r="FQV216" s="15"/>
      <c r="FQW216" s="15"/>
      <c r="FQX216" s="15"/>
      <c r="FQY216" s="15"/>
      <c r="FQZ216" s="15"/>
      <c r="FRA216" s="15"/>
      <c r="FRB216" s="15"/>
      <c r="FRC216" s="15"/>
      <c r="FRD216" s="15"/>
      <c r="FRE216" s="15"/>
      <c r="FRF216" s="15"/>
      <c r="FRG216" s="15"/>
      <c r="FRH216" s="15"/>
      <c r="FRI216" s="15"/>
      <c r="FRJ216" s="15"/>
      <c r="FRK216" s="15"/>
      <c r="FRL216" s="15"/>
      <c r="FRM216" s="15"/>
      <c r="FRN216" s="15"/>
      <c r="FRO216" s="15"/>
      <c r="FRP216" s="15"/>
      <c r="FRQ216" s="15"/>
      <c r="FRR216" s="15"/>
      <c r="FRS216" s="15"/>
      <c r="FRT216" s="15"/>
      <c r="FRU216" s="15"/>
      <c r="FRV216" s="15"/>
      <c r="FRW216" s="15"/>
      <c r="FRX216" s="15"/>
      <c r="FRY216" s="15"/>
      <c r="FRZ216" s="15"/>
      <c r="FSA216" s="15"/>
      <c r="FSB216" s="15"/>
      <c r="FSC216" s="15"/>
      <c r="FSD216" s="15"/>
      <c r="FSE216" s="15"/>
      <c r="FSF216" s="15"/>
      <c r="FSG216" s="15"/>
      <c r="FSH216" s="15"/>
      <c r="FSI216" s="15"/>
      <c r="FSJ216" s="15"/>
      <c r="FSK216" s="15"/>
      <c r="FSL216" s="15"/>
      <c r="FSM216" s="15"/>
      <c r="FSN216" s="15"/>
      <c r="FSO216" s="15"/>
      <c r="FSP216" s="15"/>
      <c r="FSQ216" s="15"/>
      <c r="FSR216" s="15"/>
      <c r="FSS216" s="15"/>
      <c r="FST216" s="15"/>
      <c r="FSU216" s="15"/>
      <c r="FSV216" s="15"/>
      <c r="FSW216" s="15"/>
      <c r="FSX216" s="15"/>
      <c r="FSY216" s="15"/>
      <c r="FSZ216" s="15"/>
      <c r="FTA216" s="15"/>
      <c r="FTB216" s="15"/>
      <c r="FTC216" s="15"/>
      <c r="FTD216" s="15"/>
      <c r="FTE216" s="15"/>
      <c r="FTF216" s="15"/>
      <c r="FTG216" s="15"/>
      <c r="FTH216" s="15"/>
      <c r="FTI216" s="15"/>
      <c r="FTJ216" s="15"/>
      <c r="FTK216" s="15"/>
      <c r="FTL216" s="15"/>
      <c r="FTM216" s="15"/>
      <c r="FTN216" s="15"/>
      <c r="FTO216" s="15"/>
      <c r="FTP216" s="15"/>
      <c r="FTQ216" s="15"/>
      <c r="FTR216" s="15"/>
      <c r="FTS216" s="15"/>
      <c r="FTT216" s="15"/>
      <c r="FTU216" s="15"/>
      <c r="FTV216" s="15"/>
      <c r="FTW216" s="15"/>
      <c r="FTX216" s="15"/>
      <c r="FTY216" s="15"/>
      <c r="FTZ216" s="15"/>
      <c r="FUA216" s="15"/>
      <c r="FUB216" s="15"/>
      <c r="FUC216" s="15"/>
      <c r="FUD216" s="15"/>
      <c r="FUE216" s="15"/>
      <c r="FUF216" s="15"/>
      <c r="FUG216" s="15"/>
      <c r="FUH216" s="15"/>
      <c r="FUI216" s="15"/>
      <c r="FUJ216" s="15"/>
      <c r="FUK216" s="15"/>
      <c r="FUL216" s="15"/>
      <c r="FUM216" s="15"/>
      <c r="FUN216" s="15"/>
      <c r="FUO216" s="15"/>
      <c r="FUP216" s="15"/>
      <c r="FUQ216" s="15"/>
      <c r="FUR216" s="15"/>
      <c r="FUS216" s="15"/>
      <c r="FUT216" s="15"/>
      <c r="FUU216" s="15"/>
      <c r="FUV216" s="15"/>
      <c r="FUW216" s="15"/>
      <c r="FUX216" s="15"/>
      <c r="FUY216" s="15"/>
      <c r="FUZ216" s="15"/>
      <c r="FVA216" s="15"/>
      <c r="FVB216" s="15"/>
      <c r="FVC216" s="15"/>
      <c r="FVD216" s="15"/>
      <c r="FVE216" s="15"/>
      <c r="FVF216" s="15"/>
      <c r="FVG216" s="15"/>
      <c r="FVH216" s="15"/>
      <c r="FVI216" s="15"/>
      <c r="FVJ216" s="15"/>
      <c r="FVK216" s="15"/>
      <c r="FVL216" s="15"/>
      <c r="FVM216" s="15"/>
      <c r="FVN216" s="15"/>
      <c r="FVO216" s="15"/>
      <c r="FVP216" s="15"/>
      <c r="FVQ216" s="15"/>
      <c r="FVR216" s="15"/>
      <c r="FVS216" s="15"/>
      <c r="FVT216" s="15"/>
      <c r="FVU216" s="15"/>
      <c r="FVV216" s="15"/>
      <c r="FVW216" s="15"/>
      <c r="FVX216" s="15"/>
      <c r="FVY216" s="15"/>
      <c r="FVZ216" s="15"/>
      <c r="FWA216" s="15"/>
      <c r="FWB216" s="15"/>
      <c r="FWC216" s="15"/>
      <c r="FWD216" s="15"/>
      <c r="FWE216" s="15"/>
      <c r="FWF216" s="15"/>
      <c r="FWG216" s="15"/>
      <c r="FWH216" s="15"/>
      <c r="FWI216" s="15"/>
      <c r="FWJ216" s="15"/>
      <c r="FWK216" s="15"/>
      <c r="FWL216" s="15"/>
      <c r="FWM216" s="15"/>
      <c r="FWN216" s="15"/>
      <c r="FWO216" s="15"/>
      <c r="FWP216" s="15"/>
      <c r="FWQ216" s="15"/>
      <c r="FWR216" s="15"/>
      <c r="FWS216" s="15"/>
      <c r="FWT216" s="15"/>
      <c r="FWU216" s="15"/>
      <c r="FWV216" s="15"/>
      <c r="FWW216" s="15"/>
      <c r="FWX216" s="15"/>
      <c r="FWY216" s="15"/>
      <c r="FWZ216" s="15"/>
      <c r="FXA216" s="15"/>
      <c r="FXB216" s="15"/>
      <c r="FXC216" s="15"/>
      <c r="FXD216" s="15"/>
      <c r="FXE216" s="15"/>
      <c r="FXF216" s="15"/>
      <c r="FXG216" s="15"/>
      <c r="FXH216" s="15"/>
      <c r="FXI216" s="15"/>
      <c r="FXJ216" s="15"/>
      <c r="FXK216" s="15"/>
      <c r="FXL216" s="15"/>
      <c r="FXM216" s="15"/>
      <c r="FXN216" s="15"/>
      <c r="FXO216" s="15"/>
      <c r="FXP216" s="15"/>
      <c r="FXQ216" s="15"/>
      <c r="FXR216" s="15"/>
      <c r="FXS216" s="15"/>
      <c r="FXT216" s="15"/>
      <c r="FXU216" s="15"/>
      <c r="FXV216" s="15"/>
      <c r="FXW216" s="15"/>
      <c r="FXX216" s="15"/>
      <c r="FXY216" s="15"/>
      <c r="FXZ216" s="15"/>
      <c r="FYA216" s="15"/>
      <c r="FYB216" s="15"/>
      <c r="FYC216" s="15"/>
      <c r="FYD216" s="15"/>
      <c r="FYE216" s="15"/>
      <c r="FYF216" s="15"/>
      <c r="FYG216" s="15"/>
      <c r="FYH216" s="15"/>
      <c r="FYI216" s="15"/>
      <c r="FYJ216" s="15"/>
      <c r="FYK216" s="15"/>
      <c r="FYL216" s="15"/>
      <c r="FYM216" s="15"/>
      <c r="FYN216" s="15"/>
      <c r="FYO216" s="15"/>
      <c r="FYP216" s="15"/>
      <c r="FYQ216" s="15"/>
      <c r="FYR216" s="15"/>
      <c r="FYS216" s="15"/>
      <c r="FYT216" s="15"/>
      <c r="FYU216" s="15"/>
      <c r="FYV216" s="15"/>
      <c r="FYW216" s="15"/>
      <c r="FYX216" s="15"/>
      <c r="FYY216" s="15"/>
      <c r="FYZ216" s="15"/>
      <c r="FZA216" s="15"/>
      <c r="FZB216" s="15"/>
      <c r="FZC216" s="15"/>
      <c r="FZD216" s="15"/>
      <c r="FZE216" s="15"/>
      <c r="FZF216" s="15"/>
      <c r="FZG216" s="15"/>
      <c r="FZH216" s="15"/>
      <c r="FZI216" s="15"/>
      <c r="FZJ216" s="15"/>
      <c r="FZK216" s="15"/>
      <c r="FZL216" s="15"/>
      <c r="FZM216" s="15"/>
      <c r="FZN216" s="15"/>
      <c r="FZO216" s="15"/>
      <c r="FZP216" s="15"/>
      <c r="FZQ216" s="15"/>
      <c r="FZR216" s="15"/>
      <c r="FZS216" s="15"/>
      <c r="FZT216" s="15"/>
      <c r="FZU216" s="15"/>
      <c r="FZV216" s="15"/>
      <c r="FZW216" s="15"/>
      <c r="FZX216" s="15"/>
      <c r="FZY216" s="15"/>
      <c r="FZZ216" s="15"/>
      <c r="GAA216" s="15"/>
      <c r="GAB216" s="15"/>
      <c r="GAC216" s="15"/>
      <c r="GAD216" s="15"/>
      <c r="GAE216" s="15"/>
      <c r="GAF216" s="15"/>
      <c r="GAG216" s="15"/>
      <c r="GAH216" s="15"/>
      <c r="GAI216" s="15"/>
      <c r="GAJ216" s="15"/>
      <c r="GAK216" s="15"/>
      <c r="GAL216" s="15"/>
      <c r="GAM216" s="15"/>
      <c r="GAN216" s="15"/>
      <c r="GAO216" s="15"/>
      <c r="GAP216" s="15"/>
      <c r="GAQ216" s="15"/>
      <c r="GAR216" s="15"/>
      <c r="GAS216" s="15"/>
      <c r="GAT216" s="15"/>
      <c r="GAU216" s="15"/>
      <c r="GAV216" s="15"/>
      <c r="GAW216" s="15"/>
      <c r="GAX216" s="15"/>
      <c r="GAY216" s="15"/>
      <c r="GAZ216" s="15"/>
      <c r="GBA216" s="15"/>
      <c r="GBB216" s="15"/>
      <c r="GBC216" s="15"/>
      <c r="GBD216" s="15"/>
      <c r="GBE216" s="15"/>
      <c r="GBF216" s="15"/>
      <c r="GBG216" s="15"/>
      <c r="GBH216" s="15"/>
      <c r="GBI216" s="15"/>
      <c r="GBJ216" s="15"/>
      <c r="GBK216" s="15"/>
      <c r="GBL216" s="15"/>
      <c r="GBM216" s="15"/>
      <c r="GBN216" s="15"/>
      <c r="GBO216" s="15"/>
      <c r="GBP216" s="15"/>
      <c r="GBQ216" s="15"/>
      <c r="GBR216" s="15"/>
      <c r="GBS216" s="15"/>
      <c r="GBT216" s="15"/>
      <c r="GBU216" s="15"/>
      <c r="GBV216" s="15"/>
      <c r="GBW216" s="15"/>
      <c r="GBX216" s="15"/>
      <c r="GBY216" s="15"/>
      <c r="GBZ216" s="15"/>
      <c r="GCA216" s="15"/>
      <c r="GCB216" s="15"/>
      <c r="GCC216" s="15"/>
      <c r="GCD216" s="15"/>
      <c r="GCE216" s="15"/>
      <c r="GCF216" s="15"/>
      <c r="GCG216" s="15"/>
      <c r="GCH216" s="15"/>
      <c r="GCI216" s="15"/>
      <c r="GCJ216" s="15"/>
      <c r="GCK216" s="15"/>
      <c r="GCL216" s="15"/>
      <c r="GCM216" s="15"/>
      <c r="GCN216" s="15"/>
      <c r="GCO216" s="15"/>
      <c r="GCP216" s="15"/>
      <c r="GCQ216" s="15"/>
      <c r="GCR216" s="15"/>
      <c r="GCS216" s="15"/>
      <c r="GCT216" s="15"/>
      <c r="GCU216" s="15"/>
      <c r="GCV216" s="15"/>
      <c r="GCW216" s="15"/>
      <c r="GCX216" s="15"/>
      <c r="GCY216" s="15"/>
      <c r="GCZ216" s="15"/>
      <c r="GDA216" s="15"/>
      <c r="GDB216" s="15"/>
      <c r="GDC216" s="15"/>
      <c r="GDD216" s="15"/>
      <c r="GDE216" s="15"/>
      <c r="GDF216" s="15"/>
      <c r="GDG216" s="15"/>
      <c r="GDH216" s="15"/>
      <c r="GDI216" s="15"/>
      <c r="GDJ216" s="15"/>
      <c r="GDK216" s="15"/>
      <c r="GDL216" s="15"/>
      <c r="GDM216" s="15"/>
      <c r="GDN216" s="15"/>
      <c r="GDO216" s="15"/>
      <c r="GDP216" s="15"/>
      <c r="GDQ216" s="15"/>
      <c r="GDR216" s="15"/>
      <c r="GDS216" s="15"/>
      <c r="GDT216" s="15"/>
      <c r="GDU216" s="15"/>
      <c r="GDV216" s="15"/>
      <c r="GDW216" s="15"/>
      <c r="GDX216" s="15"/>
      <c r="GDY216" s="15"/>
      <c r="GDZ216" s="15"/>
      <c r="GEA216" s="15"/>
      <c r="GEB216" s="15"/>
      <c r="GEC216" s="15"/>
      <c r="GED216" s="15"/>
      <c r="GEE216" s="15"/>
      <c r="GEF216" s="15"/>
      <c r="GEG216" s="15"/>
      <c r="GEH216" s="15"/>
      <c r="GEI216" s="15"/>
      <c r="GEJ216" s="15"/>
      <c r="GEK216" s="15"/>
      <c r="GEL216" s="15"/>
      <c r="GEM216" s="15"/>
      <c r="GEN216" s="15"/>
      <c r="GEO216" s="15"/>
      <c r="GEP216" s="15"/>
      <c r="GEQ216" s="15"/>
      <c r="GER216" s="15"/>
      <c r="GES216" s="15"/>
      <c r="GET216" s="15"/>
      <c r="GEU216" s="15"/>
      <c r="GEV216" s="15"/>
      <c r="GEW216" s="15"/>
      <c r="GEX216" s="15"/>
      <c r="GEY216" s="15"/>
      <c r="GEZ216" s="15"/>
      <c r="GFA216" s="15"/>
      <c r="GFB216" s="15"/>
      <c r="GFC216" s="15"/>
      <c r="GFD216" s="15"/>
      <c r="GFE216" s="15"/>
      <c r="GFF216" s="15"/>
      <c r="GFG216" s="15"/>
      <c r="GFH216" s="15"/>
      <c r="GFI216" s="15"/>
      <c r="GFJ216" s="15"/>
      <c r="GFK216" s="15"/>
      <c r="GFL216" s="15"/>
      <c r="GFM216" s="15"/>
      <c r="GFN216" s="15"/>
      <c r="GFO216" s="15"/>
      <c r="GFP216" s="15"/>
      <c r="GFQ216" s="15"/>
      <c r="GFR216" s="15"/>
      <c r="GFS216" s="15"/>
      <c r="GFT216" s="15"/>
      <c r="GFU216" s="15"/>
      <c r="GFV216" s="15"/>
      <c r="GFW216" s="15"/>
      <c r="GFX216" s="15"/>
      <c r="GFY216" s="15"/>
      <c r="GFZ216" s="15"/>
      <c r="GGA216" s="15"/>
      <c r="GGB216" s="15"/>
      <c r="GGC216" s="15"/>
      <c r="GGD216" s="15"/>
      <c r="GGE216" s="15"/>
      <c r="GGF216" s="15"/>
      <c r="GGG216" s="15"/>
      <c r="GGH216" s="15"/>
      <c r="GGI216" s="15"/>
      <c r="GGJ216" s="15"/>
      <c r="GGK216" s="15"/>
      <c r="GGL216" s="15"/>
      <c r="GGM216" s="15"/>
      <c r="GGN216" s="15"/>
      <c r="GGO216" s="15"/>
      <c r="GGP216" s="15"/>
      <c r="GGQ216" s="15"/>
      <c r="GGR216" s="15"/>
      <c r="GGS216" s="15"/>
      <c r="GGT216" s="15"/>
      <c r="GGU216" s="15"/>
      <c r="GGV216" s="15"/>
      <c r="GGW216" s="15"/>
      <c r="GGX216" s="15"/>
      <c r="GGY216" s="15"/>
      <c r="GGZ216" s="15"/>
      <c r="GHA216" s="15"/>
      <c r="GHB216" s="15"/>
      <c r="GHC216" s="15"/>
      <c r="GHD216" s="15"/>
      <c r="GHE216" s="15"/>
      <c r="GHF216" s="15"/>
      <c r="GHG216" s="15"/>
      <c r="GHH216" s="15"/>
      <c r="GHI216" s="15"/>
      <c r="GHJ216" s="15"/>
      <c r="GHK216" s="15"/>
      <c r="GHL216" s="15"/>
      <c r="GHM216" s="15"/>
      <c r="GHN216" s="15"/>
      <c r="GHO216" s="15"/>
      <c r="GHP216" s="15"/>
      <c r="GHQ216" s="15"/>
      <c r="GHR216" s="15"/>
      <c r="GHS216" s="15"/>
      <c r="GHT216" s="15"/>
      <c r="GHU216" s="15"/>
      <c r="GHV216" s="15"/>
      <c r="GHW216" s="15"/>
      <c r="GHX216" s="15"/>
      <c r="GHY216" s="15"/>
      <c r="GHZ216" s="15"/>
      <c r="GIA216" s="15"/>
      <c r="GIB216" s="15"/>
      <c r="GIC216" s="15"/>
      <c r="GID216" s="15"/>
      <c r="GIE216" s="15"/>
      <c r="GIF216" s="15"/>
      <c r="GIG216" s="15"/>
      <c r="GIH216" s="15"/>
      <c r="GII216" s="15"/>
      <c r="GIJ216" s="15"/>
      <c r="GIK216" s="15"/>
      <c r="GIL216" s="15"/>
      <c r="GIM216" s="15"/>
      <c r="GIN216" s="15"/>
      <c r="GIO216" s="15"/>
      <c r="GIP216" s="15"/>
      <c r="GIQ216" s="15"/>
      <c r="GIR216" s="15"/>
      <c r="GIS216" s="15"/>
      <c r="GIT216" s="15"/>
      <c r="GIU216" s="15"/>
      <c r="GIV216" s="15"/>
      <c r="GIW216" s="15"/>
      <c r="GIX216" s="15"/>
      <c r="GIY216" s="15"/>
      <c r="GIZ216" s="15"/>
      <c r="GJA216" s="15"/>
      <c r="GJB216" s="15"/>
      <c r="GJC216" s="15"/>
      <c r="GJD216" s="15"/>
      <c r="GJE216" s="15"/>
      <c r="GJF216" s="15"/>
      <c r="GJG216" s="15"/>
      <c r="GJH216" s="15"/>
      <c r="GJI216" s="15"/>
      <c r="GJJ216" s="15"/>
      <c r="GJK216" s="15"/>
      <c r="GJL216" s="15"/>
      <c r="GJM216" s="15"/>
      <c r="GJN216" s="15"/>
      <c r="GJO216" s="15"/>
      <c r="GJP216" s="15"/>
      <c r="GJQ216" s="15"/>
      <c r="GJR216" s="15"/>
      <c r="GJS216" s="15"/>
      <c r="GJT216" s="15"/>
      <c r="GJU216" s="15"/>
      <c r="GJV216" s="15"/>
      <c r="GJW216" s="15"/>
      <c r="GJX216" s="15"/>
      <c r="GJY216" s="15"/>
      <c r="GJZ216" s="15"/>
      <c r="GKA216" s="15"/>
      <c r="GKB216" s="15"/>
      <c r="GKC216" s="15"/>
      <c r="GKD216" s="15"/>
      <c r="GKE216" s="15"/>
      <c r="GKF216" s="15"/>
      <c r="GKG216" s="15"/>
      <c r="GKH216" s="15"/>
      <c r="GKI216" s="15"/>
      <c r="GKJ216" s="15"/>
      <c r="GKK216" s="15"/>
      <c r="GKL216" s="15"/>
      <c r="GKM216" s="15"/>
      <c r="GKN216" s="15"/>
      <c r="GKO216" s="15"/>
      <c r="GKP216" s="15"/>
      <c r="GKQ216" s="15"/>
      <c r="GKR216" s="15"/>
      <c r="GKS216" s="15"/>
      <c r="GKT216" s="15"/>
      <c r="GKU216" s="15"/>
      <c r="GKV216" s="15"/>
      <c r="GKW216" s="15"/>
      <c r="GKX216" s="15"/>
      <c r="GKY216" s="15"/>
      <c r="GKZ216" s="15"/>
      <c r="GLA216" s="15"/>
      <c r="GLB216" s="15"/>
      <c r="GLC216" s="15"/>
      <c r="GLD216" s="15"/>
      <c r="GLE216" s="15"/>
      <c r="GLF216" s="15"/>
      <c r="GLG216" s="15"/>
      <c r="GLH216" s="15"/>
      <c r="GLI216" s="15"/>
      <c r="GLJ216" s="15"/>
      <c r="GLK216" s="15"/>
      <c r="GLL216" s="15"/>
      <c r="GLM216" s="15"/>
      <c r="GLN216" s="15"/>
      <c r="GLO216" s="15"/>
      <c r="GLP216" s="15"/>
      <c r="GLQ216" s="15"/>
      <c r="GLR216" s="15"/>
      <c r="GLS216" s="15"/>
      <c r="GLT216" s="15"/>
      <c r="GLU216" s="15"/>
      <c r="GLV216" s="15"/>
      <c r="GLW216" s="15"/>
      <c r="GLX216" s="15"/>
      <c r="GLY216" s="15"/>
      <c r="GLZ216" s="15"/>
      <c r="GMA216" s="15"/>
      <c r="GMB216" s="15"/>
      <c r="GMC216" s="15"/>
      <c r="GMD216" s="15"/>
      <c r="GME216" s="15"/>
      <c r="GMF216" s="15"/>
      <c r="GMG216" s="15"/>
      <c r="GMH216" s="15"/>
      <c r="GMI216" s="15"/>
      <c r="GMJ216" s="15"/>
      <c r="GMK216" s="15"/>
      <c r="GML216" s="15"/>
      <c r="GMM216" s="15"/>
      <c r="GMN216" s="15"/>
      <c r="GMO216" s="15"/>
      <c r="GMP216" s="15"/>
      <c r="GMQ216" s="15"/>
      <c r="GMR216" s="15"/>
      <c r="GMS216" s="15"/>
      <c r="GMT216" s="15"/>
      <c r="GMU216" s="15"/>
      <c r="GMV216" s="15"/>
      <c r="GMW216" s="15"/>
      <c r="GMX216" s="15"/>
      <c r="GMY216" s="15"/>
      <c r="GMZ216" s="15"/>
      <c r="GNA216" s="15"/>
      <c r="GNB216" s="15"/>
      <c r="GNC216" s="15"/>
      <c r="GND216" s="15"/>
      <c r="GNE216" s="15"/>
      <c r="GNF216" s="15"/>
      <c r="GNG216" s="15"/>
      <c r="GNH216" s="15"/>
      <c r="GNI216" s="15"/>
      <c r="GNJ216" s="15"/>
      <c r="GNK216" s="15"/>
      <c r="GNL216" s="15"/>
      <c r="GNM216" s="15"/>
      <c r="GNN216" s="15"/>
      <c r="GNO216" s="15"/>
      <c r="GNP216" s="15"/>
      <c r="GNQ216" s="15"/>
      <c r="GNR216" s="15"/>
      <c r="GNS216" s="15"/>
      <c r="GNT216" s="15"/>
      <c r="GNU216" s="15"/>
      <c r="GNV216" s="15"/>
      <c r="GNW216" s="15"/>
      <c r="GNX216" s="15"/>
      <c r="GNY216" s="15"/>
      <c r="GNZ216" s="15"/>
      <c r="GOA216" s="15"/>
      <c r="GOB216" s="15"/>
      <c r="GOC216" s="15"/>
      <c r="GOD216" s="15"/>
      <c r="GOE216" s="15"/>
      <c r="GOF216" s="15"/>
      <c r="GOG216" s="15"/>
      <c r="GOH216" s="15"/>
      <c r="GOI216" s="15"/>
      <c r="GOJ216" s="15"/>
      <c r="GOK216" s="15"/>
      <c r="GOL216" s="15"/>
      <c r="GOM216" s="15"/>
      <c r="GON216" s="15"/>
      <c r="GOO216" s="15"/>
      <c r="GOP216" s="15"/>
      <c r="GOQ216" s="15"/>
      <c r="GOR216" s="15"/>
      <c r="GOS216" s="15"/>
      <c r="GOT216" s="15"/>
      <c r="GOU216" s="15"/>
      <c r="GOV216" s="15"/>
      <c r="GOW216" s="15"/>
      <c r="GOX216" s="15"/>
      <c r="GOY216" s="15"/>
      <c r="GOZ216" s="15"/>
      <c r="GPA216" s="15"/>
      <c r="GPB216" s="15"/>
      <c r="GPC216" s="15"/>
      <c r="GPD216" s="15"/>
      <c r="GPE216" s="15"/>
      <c r="GPF216" s="15"/>
      <c r="GPG216" s="15"/>
      <c r="GPH216" s="15"/>
      <c r="GPI216" s="15"/>
      <c r="GPJ216" s="15"/>
      <c r="GPK216" s="15"/>
      <c r="GPL216" s="15"/>
      <c r="GPM216" s="15"/>
      <c r="GPN216" s="15"/>
      <c r="GPO216" s="15"/>
      <c r="GPP216" s="15"/>
      <c r="GPQ216" s="15"/>
      <c r="GPR216" s="15"/>
      <c r="GPS216" s="15"/>
      <c r="GPT216" s="15"/>
      <c r="GPU216" s="15"/>
      <c r="GPV216" s="15"/>
      <c r="GPW216" s="15"/>
      <c r="GPX216" s="15"/>
      <c r="GPY216" s="15"/>
      <c r="GPZ216" s="15"/>
      <c r="GQA216" s="15"/>
      <c r="GQB216" s="15"/>
      <c r="GQC216" s="15"/>
      <c r="GQD216" s="15"/>
      <c r="GQE216" s="15"/>
      <c r="GQF216" s="15"/>
      <c r="GQG216" s="15"/>
      <c r="GQH216" s="15"/>
      <c r="GQI216" s="15"/>
      <c r="GQJ216" s="15"/>
      <c r="GQK216" s="15"/>
      <c r="GQL216" s="15"/>
      <c r="GQM216" s="15"/>
      <c r="GQN216" s="15"/>
      <c r="GQO216" s="15"/>
      <c r="GQP216" s="15"/>
      <c r="GQQ216" s="15"/>
      <c r="GQR216" s="15"/>
      <c r="GQS216" s="15"/>
      <c r="GQT216" s="15"/>
      <c r="GQU216" s="15"/>
      <c r="GQV216" s="15"/>
      <c r="GQW216" s="15"/>
      <c r="GQX216" s="15"/>
      <c r="GQY216" s="15"/>
      <c r="GQZ216" s="15"/>
      <c r="GRA216" s="15"/>
      <c r="GRB216" s="15"/>
      <c r="GRC216" s="15"/>
      <c r="GRD216" s="15"/>
      <c r="GRE216" s="15"/>
      <c r="GRF216" s="15"/>
      <c r="GRG216" s="15"/>
      <c r="GRH216" s="15"/>
      <c r="GRI216" s="15"/>
      <c r="GRJ216" s="15"/>
      <c r="GRK216" s="15"/>
      <c r="GRL216" s="15"/>
      <c r="GRM216" s="15"/>
      <c r="GRN216" s="15"/>
      <c r="GRO216" s="15"/>
      <c r="GRP216" s="15"/>
      <c r="GRQ216" s="15"/>
      <c r="GRR216" s="15"/>
      <c r="GRS216" s="15"/>
      <c r="GRT216" s="15"/>
      <c r="GRU216" s="15"/>
      <c r="GRV216" s="15"/>
      <c r="GRW216" s="15"/>
      <c r="GRX216" s="15"/>
      <c r="GRY216" s="15"/>
      <c r="GRZ216" s="15"/>
      <c r="GSA216" s="15"/>
      <c r="GSB216" s="15"/>
      <c r="GSC216" s="15"/>
      <c r="GSD216" s="15"/>
      <c r="GSE216" s="15"/>
      <c r="GSF216" s="15"/>
      <c r="GSG216" s="15"/>
      <c r="GSH216" s="15"/>
      <c r="GSI216" s="15"/>
      <c r="GSJ216" s="15"/>
      <c r="GSK216" s="15"/>
      <c r="GSL216" s="15"/>
      <c r="GSM216" s="15"/>
      <c r="GSN216" s="15"/>
      <c r="GSO216" s="15"/>
      <c r="GSP216" s="15"/>
      <c r="GSQ216" s="15"/>
      <c r="GSR216" s="15"/>
      <c r="GSS216" s="15"/>
      <c r="GST216" s="15"/>
      <c r="GSU216" s="15"/>
      <c r="GSV216" s="15"/>
      <c r="GSW216" s="15"/>
      <c r="GSX216" s="15"/>
      <c r="GSY216" s="15"/>
      <c r="GSZ216" s="15"/>
      <c r="GTA216" s="15"/>
      <c r="GTB216" s="15"/>
      <c r="GTC216" s="15"/>
      <c r="GTD216" s="15"/>
      <c r="GTE216" s="15"/>
      <c r="GTF216" s="15"/>
      <c r="GTG216" s="15"/>
      <c r="GTH216" s="15"/>
      <c r="GTI216" s="15"/>
      <c r="GTJ216" s="15"/>
      <c r="GTK216" s="15"/>
      <c r="GTL216" s="15"/>
      <c r="GTM216" s="15"/>
      <c r="GTN216" s="15"/>
      <c r="GTO216" s="15"/>
      <c r="GTP216" s="15"/>
      <c r="GTQ216" s="15"/>
      <c r="GTR216" s="15"/>
      <c r="GTS216" s="15"/>
      <c r="GTT216" s="15"/>
      <c r="GTU216" s="15"/>
      <c r="GTV216" s="15"/>
      <c r="GTW216" s="15"/>
      <c r="GTX216" s="15"/>
      <c r="GTY216" s="15"/>
      <c r="GTZ216" s="15"/>
      <c r="GUA216" s="15"/>
      <c r="GUB216" s="15"/>
      <c r="GUC216" s="15"/>
      <c r="GUD216" s="15"/>
      <c r="GUE216" s="15"/>
      <c r="GUF216" s="15"/>
      <c r="GUG216" s="15"/>
      <c r="GUH216" s="15"/>
      <c r="GUI216" s="15"/>
      <c r="GUJ216" s="15"/>
      <c r="GUK216" s="15"/>
      <c r="GUL216" s="15"/>
      <c r="GUM216" s="15"/>
      <c r="GUN216" s="15"/>
      <c r="GUO216" s="15"/>
      <c r="GUP216" s="15"/>
      <c r="GUQ216" s="15"/>
      <c r="GUR216" s="15"/>
      <c r="GUS216" s="15"/>
      <c r="GUT216" s="15"/>
      <c r="GUU216" s="15"/>
      <c r="GUV216" s="15"/>
      <c r="GUW216" s="15"/>
      <c r="GUX216" s="15"/>
      <c r="GUY216" s="15"/>
      <c r="GUZ216" s="15"/>
      <c r="GVA216" s="15"/>
      <c r="GVB216" s="15"/>
      <c r="GVC216" s="15"/>
      <c r="GVD216" s="15"/>
      <c r="GVE216" s="15"/>
      <c r="GVF216" s="15"/>
      <c r="GVG216" s="15"/>
      <c r="GVH216" s="15"/>
      <c r="GVI216" s="15"/>
      <c r="GVJ216" s="15"/>
      <c r="GVK216" s="15"/>
      <c r="GVL216" s="15"/>
      <c r="GVM216" s="15"/>
      <c r="GVN216" s="15"/>
      <c r="GVO216" s="15"/>
      <c r="GVP216" s="15"/>
      <c r="GVQ216" s="15"/>
      <c r="GVR216" s="15"/>
      <c r="GVS216" s="15"/>
      <c r="GVT216" s="15"/>
      <c r="GVU216" s="15"/>
      <c r="GVV216" s="15"/>
      <c r="GVW216" s="15"/>
      <c r="GVX216" s="15"/>
      <c r="GVY216" s="15"/>
      <c r="GVZ216" s="15"/>
      <c r="GWA216" s="15"/>
      <c r="GWB216" s="15"/>
      <c r="GWC216" s="15"/>
      <c r="GWD216" s="15"/>
      <c r="GWE216" s="15"/>
      <c r="GWF216" s="15"/>
      <c r="GWG216" s="15"/>
      <c r="GWH216" s="15"/>
      <c r="GWI216" s="15"/>
      <c r="GWJ216" s="15"/>
      <c r="GWK216" s="15"/>
      <c r="GWL216" s="15"/>
      <c r="GWM216" s="15"/>
      <c r="GWN216" s="15"/>
      <c r="GWO216" s="15"/>
      <c r="GWP216" s="15"/>
      <c r="GWQ216" s="15"/>
      <c r="GWR216" s="15"/>
      <c r="GWS216" s="15"/>
      <c r="GWT216" s="15"/>
      <c r="GWU216" s="15"/>
      <c r="GWV216" s="15"/>
      <c r="GWW216" s="15"/>
      <c r="GWX216" s="15"/>
      <c r="GWY216" s="15"/>
      <c r="GWZ216" s="15"/>
      <c r="GXA216" s="15"/>
      <c r="GXB216" s="15"/>
      <c r="GXC216" s="15"/>
      <c r="GXD216" s="15"/>
      <c r="GXE216" s="15"/>
      <c r="GXF216" s="15"/>
      <c r="GXG216" s="15"/>
      <c r="GXH216" s="15"/>
      <c r="GXI216" s="15"/>
      <c r="GXJ216" s="15"/>
      <c r="GXK216" s="15"/>
      <c r="GXL216" s="15"/>
      <c r="GXM216" s="15"/>
      <c r="GXN216" s="15"/>
      <c r="GXO216" s="15"/>
      <c r="GXP216" s="15"/>
      <c r="GXQ216" s="15"/>
      <c r="GXR216" s="15"/>
      <c r="GXS216" s="15"/>
      <c r="GXT216" s="15"/>
      <c r="GXU216" s="15"/>
      <c r="GXV216" s="15"/>
      <c r="GXW216" s="15"/>
      <c r="GXX216" s="15"/>
      <c r="GXY216" s="15"/>
      <c r="GXZ216" s="15"/>
      <c r="GYA216" s="15"/>
      <c r="GYB216" s="15"/>
      <c r="GYC216" s="15"/>
      <c r="GYD216" s="15"/>
      <c r="GYE216" s="15"/>
      <c r="GYF216" s="15"/>
      <c r="GYG216" s="15"/>
      <c r="GYH216" s="15"/>
      <c r="GYI216" s="15"/>
      <c r="GYJ216" s="15"/>
      <c r="GYK216" s="15"/>
      <c r="GYL216" s="15"/>
      <c r="GYM216" s="15"/>
      <c r="GYN216" s="15"/>
      <c r="GYO216" s="15"/>
      <c r="GYP216" s="15"/>
      <c r="GYQ216" s="15"/>
      <c r="GYR216" s="15"/>
      <c r="GYS216" s="15"/>
      <c r="GYT216" s="15"/>
      <c r="GYU216" s="15"/>
      <c r="GYV216" s="15"/>
      <c r="GYW216" s="15"/>
      <c r="GYX216" s="15"/>
      <c r="GYY216" s="15"/>
      <c r="GYZ216" s="15"/>
      <c r="GZA216" s="15"/>
      <c r="GZB216" s="15"/>
      <c r="GZC216" s="15"/>
      <c r="GZD216" s="15"/>
      <c r="GZE216" s="15"/>
      <c r="GZF216" s="15"/>
      <c r="GZG216" s="15"/>
      <c r="GZH216" s="15"/>
      <c r="GZI216" s="15"/>
      <c r="GZJ216" s="15"/>
      <c r="GZK216" s="15"/>
      <c r="GZL216" s="15"/>
      <c r="GZM216" s="15"/>
      <c r="GZN216" s="15"/>
      <c r="GZO216" s="15"/>
      <c r="GZP216" s="15"/>
      <c r="GZQ216" s="15"/>
      <c r="GZR216" s="15"/>
      <c r="GZS216" s="15"/>
      <c r="GZT216" s="15"/>
      <c r="GZU216" s="15"/>
      <c r="GZV216" s="15"/>
      <c r="GZW216" s="15"/>
      <c r="GZX216" s="15"/>
      <c r="GZY216" s="15"/>
      <c r="GZZ216" s="15"/>
      <c r="HAA216" s="15"/>
      <c r="HAB216" s="15"/>
      <c r="HAC216" s="15"/>
      <c r="HAD216" s="15"/>
      <c r="HAE216" s="15"/>
      <c r="HAF216" s="15"/>
      <c r="HAG216" s="15"/>
      <c r="HAH216" s="15"/>
      <c r="HAI216" s="15"/>
      <c r="HAJ216" s="15"/>
      <c r="HAK216" s="15"/>
      <c r="HAL216" s="15"/>
      <c r="HAM216" s="15"/>
      <c r="HAN216" s="15"/>
      <c r="HAO216" s="15"/>
      <c r="HAP216" s="15"/>
      <c r="HAQ216" s="15"/>
      <c r="HAR216" s="15"/>
      <c r="HAS216" s="15"/>
      <c r="HAT216" s="15"/>
      <c r="HAU216" s="15"/>
      <c r="HAV216" s="15"/>
      <c r="HAW216" s="15"/>
      <c r="HAX216" s="15"/>
      <c r="HAY216" s="15"/>
      <c r="HAZ216" s="15"/>
      <c r="HBA216" s="15"/>
      <c r="HBB216" s="15"/>
      <c r="HBC216" s="15"/>
      <c r="HBD216" s="15"/>
      <c r="HBE216" s="15"/>
      <c r="HBF216" s="15"/>
      <c r="HBG216" s="15"/>
      <c r="HBH216" s="15"/>
      <c r="HBI216" s="15"/>
      <c r="HBJ216" s="15"/>
      <c r="HBK216" s="15"/>
      <c r="HBL216" s="15"/>
      <c r="HBM216" s="15"/>
      <c r="HBN216" s="15"/>
      <c r="HBO216" s="15"/>
      <c r="HBP216" s="15"/>
      <c r="HBQ216" s="15"/>
      <c r="HBR216" s="15"/>
      <c r="HBS216" s="15"/>
      <c r="HBT216" s="15"/>
      <c r="HBU216" s="15"/>
      <c r="HBV216" s="15"/>
      <c r="HBW216" s="15"/>
      <c r="HBX216" s="15"/>
      <c r="HBY216" s="15"/>
      <c r="HBZ216" s="15"/>
      <c r="HCA216" s="15"/>
      <c r="HCB216" s="15"/>
      <c r="HCC216" s="15"/>
      <c r="HCD216" s="15"/>
      <c r="HCE216" s="15"/>
      <c r="HCF216" s="15"/>
      <c r="HCG216" s="15"/>
      <c r="HCH216" s="15"/>
      <c r="HCI216" s="15"/>
      <c r="HCJ216" s="15"/>
      <c r="HCK216" s="15"/>
      <c r="HCL216" s="15"/>
      <c r="HCM216" s="15"/>
      <c r="HCN216" s="15"/>
      <c r="HCO216" s="15"/>
      <c r="HCP216" s="15"/>
      <c r="HCQ216" s="15"/>
      <c r="HCR216" s="15"/>
      <c r="HCS216" s="15"/>
      <c r="HCT216" s="15"/>
      <c r="HCU216" s="15"/>
      <c r="HCV216" s="15"/>
      <c r="HCW216" s="15"/>
      <c r="HCX216" s="15"/>
      <c r="HCY216" s="15"/>
      <c r="HCZ216" s="15"/>
      <c r="HDA216" s="15"/>
      <c r="HDB216" s="15"/>
      <c r="HDC216" s="15"/>
      <c r="HDD216" s="15"/>
      <c r="HDE216" s="15"/>
      <c r="HDF216" s="15"/>
      <c r="HDG216" s="15"/>
      <c r="HDH216" s="15"/>
      <c r="HDI216" s="15"/>
      <c r="HDJ216" s="15"/>
      <c r="HDK216" s="15"/>
      <c r="HDL216" s="15"/>
      <c r="HDM216" s="15"/>
      <c r="HDN216" s="15"/>
      <c r="HDO216" s="15"/>
      <c r="HDP216" s="15"/>
      <c r="HDQ216" s="15"/>
      <c r="HDR216" s="15"/>
      <c r="HDS216" s="15"/>
      <c r="HDT216" s="15"/>
      <c r="HDU216" s="15"/>
      <c r="HDV216" s="15"/>
      <c r="HDW216" s="15"/>
      <c r="HDX216" s="15"/>
      <c r="HDY216" s="15"/>
      <c r="HDZ216" s="15"/>
      <c r="HEA216" s="15"/>
      <c r="HEB216" s="15"/>
      <c r="HEC216" s="15"/>
      <c r="HED216" s="15"/>
      <c r="HEE216" s="15"/>
      <c r="HEF216" s="15"/>
      <c r="HEG216" s="15"/>
      <c r="HEH216" s="15"/>
      <c r="HEI216" s="15"/>
      <c r="HEJ216" s="15"/>
      <c r="HEK216" s="15"/>
      <c r="HEL216" s="15"/>
      <c r="HEM216" s="15"/>
      <c r="HEN216" s="15"/>
      <c r="HEO216" s="15"/>
      <c r="HEP216" s="15"/>
      <c r="HEQ216" s="15"/>
      <c r="HER216" s="15"/>
      <c r="HES216" s="15"/>
      <c r="HET216" s="15"/>
      <c r="HEU216" s="15"/>
      <c r="HEV216" s="15"/>
      <c r="HEW216" s="15"/>
      <c r="HEX216" s="15"/>
      <c r="HEY216" s="15"/>
      <c r="HEZ216" s="15"/>
      <c r="HFA216" s="15"/>
      <c r="HFB216" s="15"/>
      <c r="HFC216" s="15"/>
      <c r="HFD216" s="15"/>
      <c r="HFE216" s="15"/>
      <c r="HFF216" s="15"/>
      <c r="HFG216" s="15"/>
      <c r="HFH216" s="15"/>
      <c r="HFI216" s="15"/>
      <c r="HFJ216" s="15"/>
      <c r="HFK216" s="15"/>
      <c r="HFL216" s="15"/>
      <c r="HFM216" s="15"/>
      <c r="HFN216" s="15"/>
      <c r="HFO216" s="15"/>
      <c r="HFP216" s="15"/>
      <c r="HFQ216" s="15"/>
      <c r="HFR216" s="15"/>
      <c r="HFS216" s="15"/>
      <c r="HFT216" s="15"/>
      <c r="HFU216" s="15"/>
      <c r="HFV216" s="15"/>
      <c r="HFW216" s="15"/>
      <c r="HFX216" s="15"/>
      <c r="HFY216" s="15"/>
      <c r="HFZ216" s="15"/>
      <c r="HGA216" s="15"/>
      <c r="HGB216" s="15"/>
      <c r="HGC216" s="15"/>
      <c r="HGD216" s="15"/>
      <c r="HGE216" s="15"/>
      <c r="HGF216" s="15"/>
      <c r="HGG216" s="15"/>
      <c r="HGH216" s="15"/>
      <c r="HGI216" s="15"/>
      <c r="HGJ216" s="15"/>
      <c r="HGK216" s="15"/>
      <c r="HGL216" s="15"/>
      <c r="HGM216" s="15"/>
      <c r="HGN216" s="15"/>
      <c r="HGO216" s="15"/>
      <c r="HGP216" s="15"/>
      <c r="HGQ216" s="15"/>
      <c r="HGR216" s="15"/>
      <c r="HGS216" s="15"/>
      <c r="HGT216" s="15"/>
      <c r="HGU216" s="15"/>
      <c r="HGV216" s="15"/>
      <c r="HGW216" s="15"/>
      <c r="HGX216" s="15"/>
      <c r="HGY216" s="15"/>
      <c r="HGZ216" s="15"/>
      <c r="HHA216" s="15"/>
      <c r="HHB216" s="15"/>
      <c r="HHC216" s="15"/>
      <c r="HHD216" s="15"/>
      <c r="HHE216" s="15"/>
      <c r="HHF216" s="15"/>
      <c r="HHG216" s="15"/>
      <c r="HHH216" s="15"/>
      <c r="HHI216" s="15"/>
      <c r="HHJ216" s="15"/>
      <c r="HHK216" s="15"/>
      <c r="HHL216" s="15"/>
      <c r="HHM216" s="15"/>
      <c r="HHN216" s="15"/>
      <c r="HHO216" s="15"/>
      <c r="HHP216" s="15"/>
      <c r="HHQ216" s="15"/>
      <c r="HHR216" s="15"/>
      <c r="HHS216" s="15"/>
      <c r="HHT216" s="15"/>
      <c r="HHU216" s="15"/>
      <c r="HHV216" s="15"/>
      <c r="HHW216" s="15"/>
      <c r="HHX216" s="15"/>
      <c r="HHY216" s="15"/>
      <c r="HHZ216" s="15"/>
      <c r="HIA216" s="15"/>
      <c r="HIB216" s="15"/>
      <c r="HIC216" s="15"/>
      <c r="HID216" s="15"/>
      <c r="HIE216" s="15"/>
      <c r="HIF216" s="15"/>
      <c r="HIG216" s="15"/>
      <c r="HIH216" s="15"/>
      <c r="HII216" s="15"/>
      <c r="HIJ216" s="15"/>
      <c r="HIK216" s="15"/>
      <c r="HIL216" s="15"/>
      <c r="HIM216" s="15"/>
      <c r="HIN216" s="15"/>
      <c r="HIO216" s="15"/>
      <c r="HIP216" s="15"/>
      <c r="HIQ216" s="15"/>
      <c r="HIR216" s="15"/>
      <c r="HIS216" s="15"/>
      <c r="HIT216" s="15"/>
      <c r="HIU216" s="15"/>
      <c r="HIV216" s="15"/>
      <c r="HIW216" s="15"/>
      <c r="HIX216" s="15"/>
      <c r="HIY216" s="15"/>
      <c r="HIZ216" s="15"/>
      <c r="HJA216" s="15"/>
      <c r="HJB216" s="15"/>
      <c r="HJC216" s="15"/>
      <c r="HJD216" s="15"/>
      <c r="HJE216" s="15"/>
      <c r="HJF216" s="15"/>
      <c r="HJG216" s="15"/>
      <c r="HJH216" s="15"/>
      <c r="HJI216" s="15"/>
      <c r="HJJ216" s="15"/>
      <c r="HJK216" s="15"/>
      <c r="HJL216" s="15"/>
      <c r="HJM216" s="15"/>
      <c r="HJN216" s="15"/>
      <c r="HJO216" s="15"/>
      <c r="HJP216" s="15"/>
      <c r="HJQ216" s="15"/>
      <c r="HJR216" s="15"/>
      <c r="HJS216" s="15"/>
      <c r="HJT216" s="15"/>
      <c r="HJU216" s="15"/>
      <c r="HJV216" s="15"/>
      <c r="HJW216" s="15"/>
      <c r="HJX216" s="15"/>
      <c r="HJY216" s="15"/>
      <c r="HJZ216" s="15"/>
      <c r="HKA216" s="15"/>
      <c r="HKB216" s="15"/>
      <c r="HKC216" s="15"/>
      <c r="HKD216" s="15"/>
      <c r="HKE216" s="15"/>
      <c r="HKF216" s="15"/>
      <c r="HKG216" s="15"/>
      <c r="HKH216" s="15"/>
      <c r="HKI216" s="15"/>
      <c r="HKJ216" s="15"/>
      <c r="HKK216" s="15"/>
      <c r="HKL216" s="15"/>
      <c r="HKM216" s="15"/>
      <c r="HKN216" s="15"/>
      <c r="HKO216" s="15"/>
      <c r="HKP216" s="15"/>
      <c r="HKQ216" s="15"/>
      <c r="HKR216" s="15"/>
      <c r="HKS216" s="15"/>
      <c r="HKT216" s="15"/>
      <c r="HKU216" s="15"/>
      <c r="HKV216" s="15"/>
      <c r="HKW216" s="15"/>
      <c r="HKX216" s="15"/>
      <c r="HKY216" s="15"/>
      <c r="HKZ216" s="15"/>
      <c r="HLA216" s="15"/>
      <c r="HLB216" s="15"/>
      <c r="HLC216" s="15"/>
      <c r="HLD216" s="15"/>
      <c r="HLE216" s="15"/>
      <c r="HLF216" s="15"/>
      <c r="HLG216" s="15"/>
      <c r="HLH216" s="15"/>
      <c r="HLI216" s="15"/>
      <c r="HLJ216" s="15"/>
      <c r="HLK216" s="15"/>
      <c r="HLL216" s="15"/>
      <c r="HLM216" s="15"/>
      <c r="HLN216" s="15"/>
      <c r="HLO216" s="15"/>
      <c r="HLP216" s="15"/>
      <c r="HLQ216" s="15"/>
      <c r="HLR216" s="15"/>
      <c r="HLS216" s="15"/>
      <c r="HLT216" s="15"/>
      <c r="HLU216" s="15"/>
      <c r="HLV216" s="15"/>
      <c r="HLW216" s="15"/>
      <c r="HLX216" s="15"/>
      <c r="HLY216" s="15"/>
      <c r="HLZ216" s="15"/>
      <c r="HMA216" s="15"/>
      <c r="HMB216" s="15"/>
      <c r="HMC216" s="15"/>
      <c r="HMD216" s="15"/>
      <c r="HME216" s="15"/>
      <c r="HMF216" s="15"/>
      <c r="HMG216" s="15"/>
      <c r="HMH216" s="15"/>
      <c r="HMI216" s="15"/>
      <c r="HMJ216" s="15"/>
      <c r="HMK216" s="15"/>
      <c r="HML216" s="15"/>
      <c r="HMM216" s="15"/>
      <c r="HMN216" s="15"/>
      <c r="HMO216" s="15"/>
      <c r="HMP216" s="15"/>
      <c r="HMQ216" s="15"/>
      <c r="HMR216" s="15"/>
      <c r="HMS216" s="15"/>
      <c r="HMT216" s="15"/>
      <c r="HMU216" s="15"/>
      <c r="HMV216" s="15"/>
      <c r="HMW216" s="15"/>
      <c r="HMX216" s="15"/>
      <c r="HMY216" s="15"/>
      <c r="HMZ216" s="15"/>
      <c r="HNA216" s="15"/>
      <c r="HNB216" s="15"/>
      <c r="HNC216" s="15"/>
      <c r="HND216" s="15"/>
      <c r="HNE216" s="15"/>
      <c r="HNF216" s="15"/>
      <c r="HNG216" s="15"/>
      <c r="HNH216" s="15"/>
      <c r="HNI216" s="15"/>
      <c r="HNJ216" s="15"/>
      <c r="HNK216" s="15"/>
      <c r="HNL216" s="15"/>
      <c r="HNM216" s="15"/>
      <c r="HNN216" s="15"/>
      <c r="HNO216" s="15"/>
      <c r="HNP216" s="15"/>
      <c r="HNQ216" s="15"/>
      <c r="HNR216" s="15"/>
      <c r="HNS216" s="15"/>
      <c r="HNT216" s="15"/>
      <c r="HNU216" s="15"/>
      <c r="HNV216" s="15"/>
      <c r="HNW216" s="15"/>
      <c r="HNX216" s="15"/>
      <c r="HNY216" s="15"/>
      <c r="HNZ216" s="15"/>
      <c r="HOA216" s="15"/>
      <c r="HOB216" s="15"/>
      <c r="HOC216" s="15"/>
      <c r="HOD216" s="15"/>
      <c r="HOE216" s="15"/>
      <c r="HOF216" s="15"/>
      <c r="HOG216" s="15"/>
      <c r="HOH216" s="15"/>
      <c r="HOI216" s="15"/>
      <c r="HOJ216" s="15"/>
      <c r="HOK216" s="15"/>
      <c r="HOL216" s="15"/>
      <c r="HOM216" s="15"/>
      <c r="HON216" s="15"/>
      <c r="HOO216" s="15"/>
      <c r="HOP216" s="15"/>
      <c r="HOQ216" s="15"/>
      <c r="HOR216" s="15"/>
      <c r="HOS216" s="15"/>
      <c r="HOT216" s="15"/>
      <c r="HOU216" s="15"/>
      <c r="HOV216" s="15"/>
      <c r="HOW216" s="15"/>
      <c r="HOX216" s="15"/>
      <c r="HOY216" s="15"/>
      <c r="HOZ216" s="15"/>
      <c r="HPA216" s="15"/>
      <c r="HPB216" s="15"/>
      <c r="HPC216" s="15"/>
      <c r="HPD216" s="15"/>
      <c r="HPE216" s="15"/>
      <c r="HPF216" s="15"/>
      <c r="HPG216" s="15"/>
      <c r="HPH216" s="15"/>
      <c r="HPI216" s="15"/>
      <c r="HPJ216" s="15"/>
      <c r="HPK216" s="15"/>
      <c r="HPL216" s="15"/>
      <c r="HPM216" s="15"/>
      <c r="HPN216" s="15"/>
      <c r="HPO216" s="15"/>
      <c r="HPP216" s="15"/>
      <c r="HPQ216" s="15"/>
      <c r="HPR216" s="15"/>
      <c r="HPS216" s="15"/>
      <c r="HPT216" s="15"/>
      <c r="HPU216" s="15"/>
      <c r="HPV216" s="15"/>
      <c r="HPW216" s="15"/>
      <c r="HPX216" s="15"/>
      <c r="HPY216" s="15"/>
      <c r="HPZ216" s="15"/>
      <c r="HQA216" s="15"/>
      <c r="HQB216" s="15"/>
      <c r="HQC216" s="15"/>
      <c r="HQD216" s="15"/>
      <c r="HQE216" s="15"/>
      <c r="HQF216" s="15"/>
      <c r="HQG216" s="15"/>
      <c r="HQH216" s="15"/>
      <c r="HQI216" s="15"/>
      <c r="HQJ216" s="15"/>
      <c r="HQK216" s="15"/>
      <c r="HQL216" s="15"/>
      <c r="HQM216" s="15"/>
      <c r="HQN216" s="15"/>
      <c r="HQO216" s="15"/>
      <c r="HQP216" s="15"/>
      <c r="HQQ216" s="15"/>
      <c r="HQR216" s="15"/>
      <c r="HQS216" s="15"/>
      <c r="HQT216" s="15"/>
      <c r="HQU216" s="15"/>
      <c r="HQV216" s="15"/>
      <c r="HQW216" s="15"/>
      <c r="HQX216" s="15"/>
      <c r="HQY216" s="15"/>
      <c r="HQZ216" s="15"/>
      <c r="HRA216" s="15"/>
      <c r="HRB216" s="15"/>
      <c r="HRC216" s="15"/>
      <c r="HRD216" s="15"/>
      <c r="HRE216" s="15"/>
      <c r="HRF216" s="15"/>
      <c r="HRG216" s="15"/>
      <c r="HRH216" s="15"/>
      <c r="HRI216" s="15"/>
      <c r="HRJ216" s="15"/>
      <c r="HRK216" s="15"/>
      <c r="HRL216" s="15"/>
      <c r="HRM216" s="15"/>
      <c r="HRN216" s="15"/>
      <c r="HRO216" s="15"/>
      <c r="HRP216" s="15"/>
      <c r="HRQ216" s="15"/>
      <c r="HRR216" s="15"/>
      <c r="HRS216" s="15"/>
      <c r="HRT216" s="15"/>
      <c r="HRU216" s="15"/>
      <c r="HRV216" s="15"/>
      <c r="HRW216" s="15"/>
      <c r="HRX216" s="15"/>
      <c r="HRY216" s="15"/>
      <c r="HRZ216" s="15"/>
      <c r="HSA216" s="15"/>
      <c r="HSB216" s="15"/>
      <c r="HSC216" s="15"/>
      <c r="HSD216" s="15"/>
      <c r="HSE216" s="15"/>
      <c r="HSF216" s="15"/>
      <c r="HSG216" s="15"/>
      <c r="HSH216" s="15"/>
      <c r="HSI216" s="15"/>
      <c r="HSJ216" s="15"/>
      <c r="HSK216" s="15"/>
      <c r="HSL216" s="15"/>
      <c r="HSM216" s="15"/>
      <c r="HSN216" s="15"/>
      <c r="HSO216" s="15"/>
      <c r="HSP216" s="15"/>
      <c r="HSQ216" s="15"/>
      <c r="HSR216" s="15"/>
      <c r="HSS216" s="15"/>
      <c r="HST216" s="15"/>
      <c r="HSU216" s="15"/>
      <c r="HSV216" s="15"/>
      <c r="HSW216" s="15"/>
      <c r="HSX216" s="15"/>
      <c r="HSY216" s="15"/>
      <c r="HSZ216" s="15"/>
      <c r="HTA216" s="15"/>
      <c r="HTB216" s="15"/>
      <c r="HTC216" s="15"/>
      <c r="HTD216" s="15"/>
      <c r="HTE216" s="15"/>
      <c r="HTF216" s="15"/>
      <c r="HTG216" s="15"/>
      <c r="HTH216" s="15"/>
      <c r="HTI216" s="15"/>
      <c r="HTJ216" s="15"/>
      <c r="HTK216" s="15"/>
      <c r="HTL216" s="15"/>
      <c r="HTM216" s="15"/>
      <c r="HTN216" s="15"/>
      <c r="HTO216" s="15"/>
      <c r="HTP216" s="15"/>
      <c r="HTQ216" s="15"/>
      <c r="HTR216" s="15"/>
      <c r="HTS216" s="15"/>
      <c r="HTT216" s="15"/>
      <c r="HTU216" s="15"/>
      <c r="HTV216" s="15"/>
      <c r="HTW216" s="15"/>
      <c r="HTX216" s="15"/>
      <c r="HTY216" s="15"/>
      <c r="HTZ216" s="15"/>
      <c r="HUA216" s="15"/>
      <c r="HUB216" s="15"/>
      <c r="HUC216" s="15"/>
      <c r="HUD216" s="15"/>
      <c r="HUE216" s="15"/>
      <c r="HUF216" s="15"/>
      <c r="HUG216" s="15"/>
      <c r="HUH216" s="15"/>
      <c r="HUI216" s="15"/>
      <c r="HUJ216" s="15"/>
      <c r="HUK216" s="15"/>
      <c r="HUL216" s="15"/>
      <c r="HUM216" s="15"/>
      <c r="HUN216" s="15"/>
      <c r="HUO216" s="15"/>
      <c r="HUP216" s="15"/>
      <c r="HUQ216" s="15"/>
      <c r="HUR216" s="15"/>
      <c r="HUS216" s="15"/>
      <c r="HUT216" s="15"/>
      <c r="HUU216" s="15"/>
      <c r="HUV216" s="15"/>
      <c r="HUW216" s="15"/>
      <c r="HUX216" s="15"/>
      <c r="HUY216" s="15"/>
      <c r="HUZ216" s="15"/>
      <c r="HVA216" s="15"/>
      <c r="HVB216" s="15"/>
      <c r="HVC216" s="15"/>
      <c r="HVD216" s="15"/>
      <c r="HVE216" s="15"/>
      <c r="HVF216" s="15"/>
      <c r="HVG216" s="15"/>
      <c r="HVH216" s="15"/>
      <c r="HVI216" s="15"/>
      <c r="HVJ216" s="15"/>
      <c r="HVK216" s="15"/>
      <c r="HVL216" s="15"/>
      <c r="HVM216" s="15"/>
      <c r="HVN216" s="15"/>
      <c r="HVO216" s="15"/>
      <c r="HVP216" s="15"/>
      <c r="HVQ216" s="15"/>
      <c r="HVR216" s="15"/>
      <c r="HVS216" s="15"/>
      <c r="HVT216" s="15"/>
      <c r="HVU216" s="15"/>
      <c r="HVV216" s="15"/>
      <c r="HVW216" s="15"/>
      <c r="HVX216" s="15"/>
      <c r="HVY216" s="15"/>
      <c r="HVZ216" s="15"/>
      <c r="HWA216" s="15"/>
      <c r="HWB216" s="15"/>
      <c r="HWC216" s="15"/>
      <c r="HWD216" s="15"/>
      <c r="HWE216" s="15"/>
      <c r="HWF216" s="15"/>
      <c r="HWG216" s="15"/>
      <c r="HWH216" s="15"/>
      <c r="HWI216" s="15"/>
      <c r="HWJ216" s="15"/>
      <c r="HWK216" s="15"/>
      <c r="HWL216" s="15"/>
      <c r="HWM216" s="15"/>
      <c r="HWN216" s="15"/>
      <c r="HWO216" s="15"/>
      <c r="HWP216" s="15"/>
      <c r="HWQ216" s="15"/>
      <c r="HWR216" s="15"/>
      <c r="HWS216" s="15"/>
      <c r="HWT216" s="15"/>
      <c r="HWU216" s="15"/>
      <c r="HWV216" s="15"/>
      <c r="HWW216" s="15"/>
      <c r="HWX216" s="15"/>
      <c r="HWY216" s="15"/>
      <c r="HWZ216" s="15"/>
      <c r="HXA216" s="15"/>
      <c r="HXB216" s="15"/>
      <c r="HXC216" s="15"/>
      <c r="HXD216" s="15"/>
      <c r="HXE216" s="15"/>
      <c r="HXF216" s="15"/>
      <c r="HXG216" s="15"/>
      <c r="HXH216" s="15"/>
      <c r="HXI216" s="15"/>
      <c r="HXJ216" s="15"/>
      <c r="HXK216" s="15"/>
      <c r="HXL216" s="15"/>
      <c r="HXM216" s="15"/>
      <c r="HXN216" s="15"/>
      <c r="HXO216" s="15"/>
      <c r="HXP216" s="15"/>
      <c r="HXQ216" s="15"/>
      <c r="HXR216" s="15"/>
      <c r="HXS216" s="15"/>
      <c r="HXT216" s="15"/>
      <c r="HXU216" s="15"/>
      <c r="HXV216" s="15"/>
      <c r="HXW216" s="15"/>
      <c r="HXX216" s="15"/>
      <c r="HXY216" s="15"/>
      <c r="HXZ216" s="15"/>
      <c r="HYA216" s="15"/>
      <c r="HYB216" s="15"/>
      <c r="HYC216" s="15"/>
      <c r="HYD216" s="15"/>
      <c r="HYE216" s="15"/>
      <c r="HYF216" s="15"/>
      <c r="HYG216" s="15"/>
      <c r="HYH216" s="15"/>
      <c r="HYI216" s="15"/>
      <c r="HYJ216" s="15"/>
      <c r="HYK216" s="15"/>
      <c r="HYL216" s="15"/>
      <c r="HYM216" s="15"/>
      <c r="HYN216" s="15"/>
      <c r="HYO216" s="15"/>
      <c r="HYP216" s="15"/>
      <c r="HYQ216" s="15"/>
      <c r="HYR216" s="15"/>
      <c r="HYS216" s="15"/>
      <c r="HYT216" s="15"/>
      <c r="HYU216" s="15"/>
      <c r="HYV216" s="15"/>
      <c r="HYW216" s="15"/>
      <c r="HYX216" s="15"/>
      <c r="HYY216" s="15"/>
      <c r="HYZ216" s="15"/>
      <c r="HZA216" s="15"/>
      <c r="HZB216" s="15"/>
      <c r="HZC216" s="15"/>
      <c r="HZD216" s="15"/>
      <c r="HZE216" s="15"/>
      <c r="HZF216" s="15"/>
      <c r="HZG216" s="15"/>
      <c r="HZH216" s="15"/>
      <c r="HZI216" s="15"/>
      <c r="HZJ216" s="15"/>
      <c r="HZK216" s="15"/>
      <c r="HZL216" s="15"/>
      <c r="HZM216" s="15"/>
      <c r="HZN216" s="15"/>
      <c r="HZO216" s="15"/>
      <c r="HZP216" s="15"/>
      <c r="HZQ216" s="15"/>
      <c r="HZR216" s="15"/>
      <c r="HZS216" s="15"/>
      <c r="HZT216" s="15"/>
      <c r="HZU216" s="15"/>
      <c r="HZV216" s="15"/>
      <c r="HZW216" s="15"/>
      <c r="HZX216" s="15"/>
      <c r="HZY216" s="15"/>
      <c r="HZZ216" s="15"/>
      <c r="IAA216" s="15"/>
      <c r="IAB216" s="15"/>
      <c r="IAC216" s="15"/>
      <c r="IAD216" s="15"/>
      <c r="IAE216" s="15"/>
      <c r="IAF216" s="15"/>
      <c r="IAG216" s="15"/>
      <c r="IAH216" s="15"/>
      <c r="IAI216" s="15"/>
      <c r="IAJ216" s="15"/>
      <c r="IAK216" s="15"/>
      <c r="IAL216" s="15"/>
      <c r="IAM216" s="15"/>
      <c r="IAN216" s="15"/>
      <c r="IAO216" s="15"/>
      <c r="IAP216" s="15"/>
      <c r="IAQ216" s="15"/>
      <c r="IAR216" s="15"/>
      <c r="IAS216" s="15"/>
      <c r="IAT216" s="15"/>
      <c r="IAU216" s="15"/>
      <c r="IAV216" s="15"/>
      <c r="IAW216" s="15"/>
      <c r="IAX216" s="15"/>
      <c r="IAY216" s="15"/>
      <c r="IAZ216" s="15"/>
      <c r="IBA216" s="15"/>
      <c r="IBB216" s="15"/>
      <c r="IBC216" s="15"/>
      <c r="IBD216" s="15"/>
      <c r="IBE216" s="15"/>
      <c r="IBF216" s="15"/>
      <c r="IBG216" s="15"/>
      <c r="IBH216" s="15"/>
      <c r="IBI216" s="15"/>
      <c r="IBJ216" s="15"/>
      <c r="IBK216" s="15"/>
      <c r="IBL216" s="15"/>
      <c r="IBM216" s="15"/>
      <c r="IBN216" s="15"/>
      <c r="IBO216" s="15"/>
      <c r="IBP216" s="15"/>
      <c r="IBQ216" s="15"/>
      <c r="IBR216" s="15"/>
      <c r="IBS216" s="15"/>
      <c r="IBT216" s="15"/>
      <c r="IBU216" s="15"/>
      <c r="IBV216" s="15"/>
      <c r="IBW216" s="15"/>
      <c r="IBX216" s="15"/>
      <c r="IBY216" s="15"/>
      <c r="IBZ216" s="15"/>
      <c r="ICA216" s="15"/>
      <c r="ICB216" s="15"/>
      <c r="ICC216" s="15"/>
      <c r="ICD216" s="15"/>
      <c r="ICE216" s="15"/>
      <c r="ICF216" s="15"/>
      <c r="ICG216" s="15"/>
      <c r="ICH216" s="15"/>
      <c r="ICI216" s="15"/>
      <c r="ICJ216" s="15"/>
      <c r="ICK216" s="15"/>
      <c r="ICL216" s="15"/>
      <c r="ICM216" s="15"/>
      <c r="ICN216" s="15"/>
      <c r="ICO216" s="15"/>
      <c r="ICP216" s="15"/>
      <c r="ICQ216" s="15"/>
      <c r="ICR216" s="15"/>
      <c r="ICS216" s="15"/>
      <c r="ICT216" s="15"/>
      <c r="ICU216" s="15"/>
      <c r="ICV216" s="15"/>
      <c r="ICW216" s="15"/>
      <c r="ICX216" s="15"/>
      <c r="ICY216" s="15"/>
      <c r="ICZ216" s="15"/>
      <c r="IDA216" s="15"/>
      <c r="IDB216" s="15"/>
      <c r="IDC216" s="15"/>
      <c r="IDD216" s="15"/>
      <c r="IDE216" s="15"/>
      <c r="IDF216" s="15"/>
      <c r="IDG216" s="15"/>
      <c r="IDH216" s="15"/>
      <c r="IDI216" s="15"/>
      <c r="IDJ216" s="15"/>
      <c r="IDK216" s="15"/>
      <c r="IDL216" s="15"/>
      <c r="IDM216" s="15"/>
      <c r="IDN216" s="15"/>
      <c r="IDO216" s="15"/>
      <c r="IDP216" s="15"/>
      <c r="IDQ216" s="15"/>
      <c r="IDR216" s="15"/>
      <c r="IDS216" s="15"/>
      <c r="IDT216" s="15"/>
      <c r="IDU216" s="15"/>
      <c r="IDV216" s="15"/>
      <c r="IDW216" s="15"/>
      <c r="IDX216" s="15"/>
      <c r="IDY216" s="15"/>
      <c r="IDZ216" s="15"/>
      <c r="IEA216" s="15"/>
      <c r="IEB216" s="15"/>
      <c r="IEC216" s="15"/>
      <c r="IED216" s="15"/>
      <c r="IEE216" s="15"/>
      <c r="IEF216" s="15"/>
      <c r="IEG216" s="15"/>
      <c r="IEH216" s="15"/>
      <c r="IEI216" s="15"/>
      <c r="IEJ216" s="15"/>
      <c r="IEK216" s="15"/>
      <c r="IEL216" s="15"/>
      <c r="IEM216" s="15"/>
      <c r="IEN216" s="15"/>
      <c r="IEO216" s="15"/>
      <c r="IEP216" s="15"/>
      <c r="IEQ216" s="15"/>
      <c r="IER216" s="15"/>
      <c r="IES216" s="15"/>
      <c r="IET216" s="15"/>
      <c r="IEU216" s="15"/>
      <c r="IEV216" s="15"/>
      <c r="IEW216" s="15"/>
      <c r="IEX216" s="15"/>
      <c r="IEY216" s="15"/>
      <c r="IEZ216" s="15"/>
      <c r="IFA216" s="15"/>
      <c r="IFB216" s="15"/>
      <c r="IFC216" s="15"/>
      <c r="IFD216" s="15"/>
      <c r="IFE216" s="15"/>
      <c r="IFF216" s="15"/>
      <c r="IFG216" s="15"/>
      <c r="IFH216" s="15"/>
      <c r="IFI216" s="15"/>
      <c r="IFJ216" s="15"/>
      <c r="IFK216" s="15"/>
      <c r="IFL216" s="15"/>
      <c r="IFM216" s="15"/>
      <c r="IFN216" s="15"/>
      <c r="IFO216" s="15"/>
      <c r="IFP216" s="15"/>
      <c r="IFQ216" s="15"/>
      <c r="IFR216" s="15"/>
      <c r="IFS216" s="15"/>
      <c r="IFT216" s="15"/>
      <c r="IFU216" s="15"/>
      <c r="IFV216" s="15"/>
      <c r="IFW216" s="15"/>
      <c r="IFX216" s="15"/>
      <c r="IFY216" s="15"/>
      <c r="IFZ216" s="15"/>
      <c r="IGA216" s="15"/>
      <c r="IGB216" s="15"/>
      <c r="IGC216" s="15"/>
      <c r="IGD216" s="15"/>
      <c r="IGE216" s="15"/>
      <c r="IGF216" s="15"/>
      <c r="IGG216" s="15"/>
      <c r="IGH216" s="15"/>
      <c r="IGI216" s="15"/>
      <c r="IGJ216" s="15"/>
      <c r="IGK216" s="15"/>
      <c r="IGL216" s="15"/>
      <c r="IGM216" s="15"/>
      <c r="IGN216" s="15"/>
      <c r="IGO216" s="15"/>
      <c r="IGP216" s="15"/>
      <c r="IGQ216" s="15"/>
      <c r="IGR216" s="15"/>
      <c r="IGS216" s="15"/>
      <c r="IGT216" s="15"/>
      <c r="IGU216" s="15"/>
      <c r="IGV216" s="15"/>
      <c r="IGW216" s="15"/>
      <c r="IGX216" s="15"/>
      <c r="IGY216" s="15"/>
      <c r="IGZ216" s="15"/>
      <c r="IHA216" s="15"/>
      <c r="IHB216" s="15"/>
      <c r="IHC216" s="15"/>
      <c r="IHD216" s="15"/>
      <c r="IHE216" s="15"/>
      <c r="IHF216" s="15"/>
      <c r="IHG216" s="15"/>
      <c r="IHH216" s="15"/>
      <c r="IHI216" s="15"/>
      <c r="IHJ216" s="15"/>
      <c r="IHK216" s="15"/>
      <c r="IHL216" s="15"/>
      <c r="IHM216" s="15"/>
      <c r="IHN216" s="15"/>
      <c r="IHO216" s="15"/>
      <c r="IHP216" s="15"/>
      <c r="IHQ216" s="15"/>
      <c r="IHR216" s="15"/>
      <c r="IHS216" s="15"/>
      <c r="IHT216" s="15"/>
      <c r="IHU216" s="15"/>
      <c r="IHV216" s="15"/>
      <c r="IHW216" s="15"/>
      <c r="IHX216" s="15"/>
      <c r="IHY216" s="15"/>
      <c r="IHZ216" s="15"/>
      <c r="IIA216" s="15"/>
      <c r="IIB216" s="15"/>
      <c r="IIC216" s="15"/>
      <c r="IID216" s="15"/>
      <c r="IIE216" s="15"/>
      <c r="IIF216" s="15"/>
      <c r="IIG216" s="15"/>
      <c r="IIH216" s="15"/>
      <c r="III216" s="15"/>
      <c r="IIJ216" s="15"/>
      <c r="IIK216" s="15"/>
      <c r="IIL216" s="15"/>
      <c r="IIM216" s="15"/>
      <c r="IIN216" s="15"/>
      <c r="IIO216" s="15"/>
      <c r="IIP216" s="15"/>
      <c r="IIQ216" s="15"/>
      <c r="IIR216" s="15"/>
      <c r="IIS216" s="15"/>
      <c r="IIT216" s="15"/>
      <c r="IIU216" s="15"/>
      <c r="IIV216" s="15"/>
      <c r="IIW216" s="15"/>
      <c r="IIX216" s="15"/>
      <c r="IIY216" s="15"/>
      <c r="IIZ216" s="15"/>
      <c r="IJA216" s="15"/>
      <c r="IJB216" s="15"/>
      <c r="IJC216" s="15"/>
      <c r="IJD216" s="15"/>
      <c r="IJE216" s="15"/>
      <c r="IJF216" s="15"/>
      <c r="IJG216" s="15"/>
      <c r="IJH216" s="15"/>
      <c r="IJI216" s="15"/>
      <c r="IJJ216" s="15"/>
      <c r="IJK216" s="15"/>
      <c r="IJL216" s="15"/>
      <c r="IJM216" s="15"/>
      <c r="IJN216" s="15"/>
      <c r="IJO216" s="15"/>
      <c r="IJP216" s="15"/>
      <c r="IJQ216" s="15"/>
      <c r="IJR216" s="15"/>
      <c r="IJS216" s="15"/>
      <c r="IJT216" s="15"/>
      <c r="IJU216" s="15"/>
      <c r="IJV216" s="15"/>
      <c r="IJW216" s="15"/>
      <c r="IJX216" s="15"/>
      <c r="IJY216" s="15"/>
      <c r="IJZ216" s="15"/>
      <c r="IKA216" s="15"/>
      <c r="IKB216" s="15"/>
      <c r="IKC216" s="15"/>
      <c r="IKD216" s="15"/>
      <c r="IKE216" s="15"/>
      <c r="IKF216" s="15"/>
      <c r="IKG216" s="15"/>
      <c r="IKH216" s="15"/>
      <c r="IKI216" s="15"/>
      <c r="IKJ216" s="15"/>
      <c r="IKK216" s="15"/>
      <c r="IKL216" s="15"/>
      <c r="IKM216" s="15"/>
      <c r="IKN216" s="15"/>
      <c r="IKO216" s="15"/>
      <c r="IKP216" s="15"/>
      <c r="IKQ216" s="15"/>
      <c r="IKR216" s="15"/>
      <c r="IKS216" s="15"/>
      <c r="IKT216" s="15"/>
      <c r="IKU216" s="15"/>
      <c r="IKV216" s="15"/>
      <c r="IKW216" s="15"/>
      <c r="IKX216" s="15"/>
      <c r="IKY216" s="15"/>
      <c r="IKZ216" s="15"/>
      <c r="ILA216" s="15"/>
      <c r="ILB216" s="15"/>
      <c r="ILC216" s="15"/>
      <c r="ILD216" s="15"/>
      <c r="ILE216" s="15"/>
      <c r="ILF216" s="15"/>
      <c r="ILG216" s="15"/>
      <c r="ILH216" s="15"/>
      <c r="ILI216" s="15"/>
      <c r="ILJ216" s="15"/>
      <c r="ILK216" s="15"/>
      <c r="ILL216" s="15"/>
      <c r="ILM216" s="15"/>
      <c r="ILN216" s="15"/>
      <c r="ILO216" s="15"/>
      <c r="ILP216" s="15"/>
      <c r="ILQ216" s="15"/>
      <c r="ILR216" s="15"/>
      <c r="ILS216" s="15"/>
      <c r="ILT216" s="15"/>
      <c r="ILU216" s="15"/>
      <c r="ILV216" s="15"/>
      <c r="ILW216" s="15"/>
      <c r="ILX216" s="15"/>
      <c r="ILY216" s="15"/>
      <c r="ILZ216" s="15"/>
      <c r="IMA216" s="15"/>
      <c r="IMB216" s="15"/>
      <c r="IMC216" s="15"/>
      <c r="IMD216" s="15"/>
      <c r="IME216" s="15"/>
      <c r="IMF216" s="15"/>
      <c r="IMG216" s="15"/>
      <c r="IMH216" s="15"/>
      <c r="IMI216" s="15"/>
      <c r="IMJ216" s="15"/>
      <c r="IMK216" s="15"/>
      <c r="IML216" s="15"/>
      <c r="IMM216" s="15"/>
      <c r="IMN216" s="15"/>
      <c r="IMO216" s="15"/>
      <c r="IMP216" s="15"/>
      <c r="IMQ216" s="15"/>
      <c r="IMR216" s="15"/>
      <c r="IMS216" s="15"/>
      <c r="IMT216" s="15"/>
      <c r="IMU216" s="15"/>
      <c r="IMV216" s="15"/>
      <c r="IMW216" s="15"/>
      <c r="IMX216" s="15"/>
      <c r="IMY216" s="15"/>
      <c r="IMZ216" s="15"/>
      <c r="INA216" s="15"/>
      <c r="INB216" s="15"/>
      <c r="INC216" s="15"/>
      <c r="IND216" s="15"/>
      <c r="INE216" s="15"/>
      <c r="INF216" s="15"/>
      <c r="ING216" s="15"/>
      <c r="INH216" s="15"/>
      <c r="INI216" s="15"/>
      <c r="INJ216" s="15"/>
      <c r="INK216" s="15"/>
      <c r="INL216" s="15"/>
      <c r="INM216" s="15"/>
      <c r="INN216" s="15"/>
      <c r="INO216" s="15"/>
      <c r="INP216" s="15"/>
      <c r="INQ216" s="15"/>
      <c r="INR216" s="15"/>
      <c r="INS216" s="15"/>
      <c r="INT216" s="15"/>
      <c r="INU216" s="15"/>
      <c r="INV216" s="15"/>
      <c r="INW216" s="15"/>
      <c r="INX216" s="15"/>
      <c r="INY216" s="15"/>
      <c r="INZ216" s="15"/>
      <c r="IOA216" s="15"/>
      <c r="IOB216" s="15"/>
      <c r="IOC216" s="15"/>
      <c r="IOD216" s="15"/>
      <c r="IOE216" s="15"/>
      <c r="IOF216" s="15"/>
      <c r="IOG216" s="15"/>
      <c r="IOH216" s="15"/>
      <c r="IOI216" s="15"/>
      <c r="IOJ216" s="15"/>
      <c r="IOK216" s="15"/>
      <c r="IOL216" s="15"/>
      <c r="IOM216" s="15"/>
      <c r="ION216" s="15"/>
      <c r="IOO216" s="15"/>
      <c r="IOP216" s="15"/>
      <c r="IOQ216" s="15"/>
      <c r="IOR216" s="15"/>
      <c r="IOS216" s="15"/>
      <c r="IOT216" s="15"/>
      <c r="IOU216" s="15"/>
      <c r="IOV216" s="15"/>
      <c r="IOW216" s="15"/>
      <c r="IOX216" s="15"/>
      <c r="IOY216" s="15"/>
      <c r="IOZ216" s="15"/>
      <c r="IPA216" s="15"/>
      <c r="IPB216" s="15"/>
      <c r="IPC216" s="15"/>
      <c r="IPD216" s="15"/>
      <c r="IPE216" s="15"/>
      <c r="IPF216" s="15"/>
      <c r="IPG216" s="15"/>
      <c r="IPH216" s="15"/>
      <c r="IPI216" s="15"/>
      <c r="IPJ216" s="15"/>
      <c r="IPK216" s="15"/>
      <c r="IPL216" s="15"/>
      <c r="IPM216" s="15"/>
      <c r="IPN216" s="15"/>
      <c r="IPO216" s="15"/>
      <c r="IPP216" s="15"/>
      <c r="IPQ216" s="15"/>
      <c r="IPR216" s="15"/>
      <c r="IPS216" s="15"/>
      <c r="IPT216" s="15"/>
      <c r="IPU216" s="15"/>
      <c r="IPV216" s="15"/>
      <c r="IPW216" s="15"/>
      <c r="IPX216" s="15"/>
      <c r="IPY216" s="15"/>
      <c r="IPZ216" s="15"/>
      <c r="IQA216" s="15"/>
      <c r="IQB216" s="15"/>
      <c r="IQC216" s="15"/>
      <c r="IQD216" s="15"/>
      <c r="IQE216" s="15"/>
      <c r="IQF216" s="15"/>
      <c r="IQG216" s="15"/>
      <c r="IQH216" s="15"/>
      <c r="IQI216" s="15"/>
      <c r="IQJ216" s="15"/>
      <c r="IQK216" s="15"/>
      <c r="IQL216" s="15"/>
      <c r="IQM216" s="15"/>
      <c r="IQN216" s="15"/>
      <c r="IQO216" s="15"/>
      <c r="IQP216" s="15"/>
      <c r="IQQ216" s="15"/>
      <c r="IQR216" s="15"/>
      <c r="IQS216" s="15"/>
      <c r="IQT216" s="15"/>
      <c r="IQU216" s="15"/>
      <c r="IQV216" s="15"/>
      <c r="IQW216" s="15"/>
      <c r="IQX216" s="15"/>
      <c r="IQY216" s="15"/>
      <c r="IQZ216" s="15"/>
      <c r="IRA216" s="15"/>
      <c r="IRB216" s="15"/>
      <c r="IRC216" s="15"/>
      <c r="IRD216" s="15"/>
      <c r="IRE216" s="15"/>
      <c r="IRF216" s="15"/>
      <c r="IRG216" s="15"/>
      <c r="IRH216" s="15"/>
      <c r="IRI216" s="15"/>
      <c r="IRJ216" s="15"/>
      <c r="IRK216" s="15"/>
      <c r="IRL216" s="15"/>
      <c r="IRM216" s="15"/>
      <c r="IRN216" s="15"/>
      <c r="IRO216" s="15"/>
      <c r="IRP216" s="15"/>
      <c r="IRQ216" s="15"/>
      <c r="IRR216" s="15"/>
      <c r="IRS216" s="15"/>
      <c r="IRT216" s="15"/>
      <c r="IRU216" s="15"/>
      <c r="IRV216" s="15"/>
      <c r="IRW216" s="15"/>
      <c r="IRX216" s="15"/>
      <c r="IRY216" s="15"/>
      <c r="IRZ216" s="15"/>
      <c r="ISA216" s="15"/>
      <c r="ISB216" s="15"/>
      <c r="ISC216" s="15"/>
      <c r="ISD216" s="15"/>
      <c r="ISE216" s="15"/>
      <c r="ISF216" s="15"/>
      <c r="ISG216" s="15"/>
      <c r="ISH216" s="15"/>
      <c r="ISI216" s="15"/>
      <c r="ISJ216" s="15"/>
      <c r="ISK216" s="15"/>
      <c r="ISL216" s="15"/>
      <c r="ISM216" s="15"/>
      <c r="ISN216" s="15"/>
      <c r="ISO216" s="15"/>
      <c r="ISP216" s="15"/>
      <c r="ISQ216" s="15"/>
      <c r="ISR216" s="15"/>
      <c r="ISS216" s="15"/>
      <c r="IST216" s="15"/>
      <c r="ISU216" s="15"/>
      <c r="ISV216" s="15"/>
      <c r="ISW216" s="15"/>
      <c r="ISX216" s="15"/>
      <c r="ISY216" s="15"/>
      <c r="ISZ216" s="15"/>
      <c r="ITA216" s="15"/>
      <c r="ITB216" s="15"/>
      <c r="ITC216" s="15"/>
      <c r="ITD216" s="15"/>
      <c r="ITE216" s="15"/>
      <c r="ITF216" s="15"/>
      <c r="ITG216" s="15"/>
      <c r="ITH216" s="15"/>
      <c r="ITI216" s="15"/>
      <c r="ITJ216" s="15"/>
      <c r="ITK216" s="15"/>
      <c r="ITL216" s="15"/>
      <c r="ITM216" s="15"/>
      <c r="ITN216" s="15"/>
      <c r="ITO216" s="15"/>
      <c r="ITP216" s="15"/>
      <c r="ITQ216" s="15"/>
      <c r="ITR216" s="15"/>
      <c r="ITS216" s="15"/>
      <c r="ITT216" s="15"/>
      <c r="ITU216" s="15"/>
      <c r="ITV216" s="15"/>
      <c r="ITW216" s="15"/>
      <c r="ITX216" s="15"/>
      <c r="ITY216" s="15"/>
      <c r="ITZ216" s="15"/>
      <c r="IUA216" s="15"/>
      <c r="IUB216" s="15"/>
      <c r="IUC216" s="15"/>
      <c r="IUD216" s="15"/>
      <c r="IUE216" s="15"/>
      <c r="IUF216" s="15"/>
      <c r="IUG216" s="15"/>
      <c r="IUH216" s="15"/>
      <c r="IUI216" s="15"/>
      <c r="IUJ216" s="15"/>
      <c r="IUK216" s="15"/>
      <c r="IUL216" s="15"/>
      <c r="IUM216" s="15"/>
      <c r="IUN216" s="15"/>
      <c r="IUO216" s="15"/>
      <c r="IUP216" s="15"/>
      <c r="IUQ216" s="15"/>
      <c r="IUR216" s="15"/>
      <c r="IUS216" s="15"/>
      <c r="IUT216" s="15"/>
      <c r="IUU216" s="15"/>
      <c r="IUV216" s="15"/>
      <c r="IUW216" s="15"/>
      <c r="IUX216" s="15"/>
      <c r="IUY216" s="15"/>
      <c r="IUZ216" s="15"/>
      <c r="IVA216" s="15"/>
      <c r="IVB216" s="15"/>
      <c r="IVC216" s="15"/>
      <c r="IVD216" s="15"/>
      <c r="IVE216" s="15"/>
      <c r="IVF216" s="15"/>
      <c r="IVG216" s="15"/>
      <c r="IVH216" s="15"/>
      <c r="IVI216" s="15"/>
      <c r="IVJ216" s="15"/>
      <c r="IVK216" s="15"/>
      <c r="IVL216" s="15"/>
      <c r="IVM216" s="15"/>
      <c r="IVN216" s="15"/>
      <c r="IVO216" s="15"/>
      <c r="IVP216" s="15"/>
      <c r="IVQ216" s="15"/>
      <c r="IVR216" s="15"/>
      <c r="IVS216" s="15"/>
      <c r="IVT216" s="15"/>
      <c r="IVU216" s="15"/>
      <c r="IVV216" s="15"/>
      <c r="IVW216" s="15"/>
      <c r="IVX216" s="15"/>
      <c r="IVY216" s="15"/>
      <c r="IVZ216" s="15"/>
      <c r="IWA216" s="15"/>
      <c r="IWB216" s="15"/>
      <c r="IWC216" s="15"/>
      <c r="IWD216" s="15"/>
      <c r="IWE216" s="15"/>
      <c r="IWF216" s="15"/>
      <c r="IWG216" s="15"/>
      <c r="IWH216" s="15"/>
      <c r="IWI216" s="15"/>
      <c r="IWJ216" s="15"/>
      <c r="IWK216" s="15"/>
      <c r="IWL216" s="15"/>
      <c r="IWM216" s="15"/>
      <c r="IWN216" s="15"/>
      <c r="IWO216" s="15"/>
      <c r="IWP216" s="15"/>
      <c r="IWQ216" s="15"/>
      <c r="IWR216" s="15"/>
      <c r="IWS216" s="15"/>
      <c r="IWT216" s="15"/>
      <c r="IWU216" s="15"/>
      <c r="IWV216" s="15"/>
      <c r="IWW216" s="15"/>
      <c r="IWX216" s="15"/>
      <c r="IWY216" s="15"/>
      <c r="IWZ216" s="15"/>
      <c r="IXA216" s="15"/>
      <c r="IXB216" s="15"/>
      <c r="IXC216" s="15"/>
      <c r="IXD216" s="15"/>
      <c r="IXE216" s="15"/>
      <c r="IXF216" s="15"/>
      <c r="IXG216" s="15"/>
      <c r="IXH216" s="15"/>
      <c r="IXI216" s="15"/>
      <c r="IXJ216" s="15"/>
      <c r="IXK216" s="15"/>
      <c r="IXL216" s="15"/>
      <c r="IXM216" s="15"/>
      <c r="IXN216" s="15"/>
      <c r="IXO216" s="15"/>
      <c r="IXP216" s="15"/>
      <c r="IXQ216" s="15"/>
      <c r="IXR216" s="15"/>
      <c r="IXS216" s="15"/>
      <c r="IXT216" s="15"/>
      <c r="IXU216" s="15"/>
      <c r="IXV216" s="15"/>
      <c r="IXW216" s="15"/>
      <c r="IXX216" s="15"/>
      <c r="IXY216" s="15"/>
      <c r="IXZ216" s="15"/>
      <c r="IYA216" s="15"/>
      <c r="IYB216" s="15"/>
      <c r="IYC216" s="15"/>
      <c r="IYD216" s="15"/>
      <c r="IYE216" s="15"/>
      <c r="IYF216" s="15"/>
      <c r="IYG216" s="15"/>
      <c r="IYH216" s="15"/>
      <c r="IYI216" s="15"/>
      <c r="IYJ216" s="15"/>
      <c r="IYK216" s="15"/>
      <c r="IYL216" s="15"/>
      <c r="IYM216" s="15"/>
      <c r="IYN216" s="15"/>
      <c r="IYO216" s="15"/>
      <c r="IYP216" s="15"/>
      <c r="IYQ216" s="15"/>
      <c r="IYR216" s="15"/>
      <c r="IYS216" s="15"/>
      <c r="IYT216" s="15"/>
      <c r="IYU216" s="15"/>
      <c r="IYV216" s="15"/>
      <c r="IYW216" s="15"/>
      <c r="IYX216" s="15"/>
      <c r="IYY216" s="15"/>
      <c r="IYZ216" s="15"/>
      <c r="IZA216" s="15"/>
      <c r="IZB216" s="15"/>
      <c r="IZC216" s="15"/>
      <c r="IZD216" s="15"/>
      <c r="IZE216" s="15"/>
      <c r="IZF216" s="15"/>
      <c r="IZG216" s="15"/>
      <c r="IZH216" s="15"/>
      <c r="IZI216" s="15"/>
      <c r="IZJ216" s="15"/>
      <c r="IZK216" s="15"/>
      <c r="IZL216" s="15"/>
      <c r="IZM216" s="15"/>
      <c r="IZN216" s="15"/>
      <c r="IZO216" s="15"/>
      <c r="IZP216" s="15"/>
      <c r="IZQ216" s="15"/>
      <c r="IZR216" s="15"/>
      <c r="IZS216" s="15"/>
      <c r="IZT216" s="15"/>
      <c r="IZU216" s="15"/>
      <c r="IZV216" s="15"/>
      <c r="IZW216" s="15"/>
      <c r="IZX216" s="15"/>
      <c r="IZY216" s="15"/>
      <c r="IZZ216" s="15"/>
      <c r="JAA216" s="15"/>
      <c r="JAB216" s="15"/>
      <c r="JAC216" s="15"/>
      <c r="JAD216" s="15"/>
      <c r="JAE216" s="15"/>
      <c r="JAF216" s="15"/>
      <c r="JAG216" s="15"/>
      <c r="JAH216" s="15"/>
      <c r="JAI216" s="15"/>
      <c r="JAJ216" s="15"/>
      <c r="JAK216" s="15"/>
      <c r="JAL216" s="15"/>
      <c r="JAM216" s="15"/>
      <c r="JAN216" s="15"/>
      <c r="JAO216" s="15"/>
      <c r="JAP216" s="15"/>
      <c r="JAQ216" s="15"/>
      <c r="JAR216" s="15"/>
      <c r="JAS216" s="15"/>
      <c r="JAT216" s="15"/>
      <c r="JAU216" s="15"/>
      <c r="JAV216" s="15"/>
      <c r="JAW216" s="15"/>
      <c r="JAX216" s="15"/>
      <c r="JAY216" s="15"/>
      <c r="JAZ216" s="15"/>
      <c r="JBA216" s="15"/>
      <c r="JBB216" s="15"/>
      <c r="JBC216" s="15"/>
      <c r="JBD216" s="15"/>
      <c r="JBE216" s="15"/>
      <c r="JBF216" s="15"/>
      <c r="JBG216" s="15"/>
      <c r="JBH216" s="15"/>
      <c r="JBI216" s="15"/>
      <c r="JBJ216" s="15"/>
      <c r="JBK216" s="15"/>
      <c r="JBL216" s="15"/>
      <c r="JBM216" s="15"/>
      <c r="JBN216" s="15"/>
      <c r="JBO216" s="15"/>
      <c r="JBP216" s="15"/>
      <c r="JBQ216" s="15"/>
      <c r="JBR216" s="15"/>
      <c r="JBS216" s="15"/>
      <c r="JBT216" s="15"/>
      <c r="JBU216" s="15"/>
      <c r="JBV216" s="15"/>
      <c r="JBW216" s="15"/>
      <c r="JBX216" s="15"/>
      <c r="JBY216" s="15"/>
      <c r="JBZ216" s="15"/>
      <c r="JCA216" s="15"/>
      <c r="JCB216" s="15"/>
      <c r="JCC216" s="15"/>
      <c r="JCD216" s="15"/>
      <c r="JCE216" s="15"/>
      <c r="JCF216" s="15"/>
      <c r="JCG216" s="15"/>
      <c r="JCH216" s="15"/>
      <c r="JCI216" s="15"/>
      <c r="JCJ216" s="15"/>
      <c r="JCK216" s="15"/>
      <c r="JCL216" s="15"/>
      <c r="JCM216" s="15"/>
      <c r="JCN216" s="15"/>
      <c r="JCO216" s="15"/>
      <c r="JCP216" s="15"/>
      <c r="JCQ216" s="15"/>
      <c r="JCR216" s="15"/>
      <c r="JCS216" s="15"/>
      <c r="JCT216" s="15"/>
      <c r="JCU216" s="15"/>
      <c r="JCV216" s="15"/>
      <c r="JCW216" s="15"/>
      <c r="JCX216" s="15"/>
      <c r="JCY216" s="15"/>
      <c r="JCZ216" s="15"/>
      <c r="JDA216" s="15"/>
      <c r="JDB216" s="15"/>
      <c r="JDC216" s="15"/>
      <c r="JDD216" s="15"/>
      <c r="JDE216" s="15"/>
      <c r="JDF216" s="15"/>
      <c r="JDG216" s="15"/>
      <c r="JDH216" s="15"/>
      <c r="JDI216" s="15"/>
      <c r="JDJ216" s="15"/>
      <c r="JDK216" s="15"/>
      <c r="JDL216" s="15"/>
      <c r="JDM216" s="15"/>
      <c r="JDN216" s="15"/>
      <c r="JDO216" s="15"/>
      <c r="JDP216" s="15"/>
      <c r="JDQ216" s="15"/>
      <c r="JDR216" s="15"/>
      <c r="JDS216" s="15"/>
      <c r="JDT216" s="15"/>
      <c r="JDU216" s="15"/>
      <c r="JDV216" s="15"/>
      <c r="JDW216" s="15"/>
      <c r="JDX216" s="15"/>
      <c r="JDY216" s="15"/>
      <c r="JDZ216" s="15"/>
      <c r="JEA216" s="15"/>
      <c r="JEB216" s="15"/>
      <c r="JEC216" s="15"/>
      <c r="JED216" s="15"/>
      <c r="JEE216" s="15"/>
      <c r="JEF216" s="15"/>
      <c r="JEG216" s="15"/>
      <c r="JEH216" s="15"/>
      <c r="JEI216" s="15"/>
      <c r="JEJ216" s="15"/>
      <c r="JEK216" s="15"/>
      <c r="JEL216" s="15"/>
      <c r="JEM216" s="15"/>
      <c r="JEN216" s="15"/>
      <c r="JEO216" s="15"/>
      <c r="JEP216" s="15"/>
      <c r="JEQ216" s="15"/>
      <c r="JER216" s="15"/>
      <c r="JES216" s="15"/>
      <c r="JET216" s="15"/>
      <c r="JEU216" s="15"/>
      <c r="JEV216" s="15"/>
      <c r="JEW216" s="15"/>
      <c r="JEX216" s="15"/>
      <c r="JEY216" s="15"/>
      <c r="JEZ216" s="15"/>
      <c r="JFA216" s="15"/>
      <c r="JFB216" s="15"/>
      <c r="JFC216" s="15"/>
      <c r="JFD216" s="15"/>
      <c r="JFE216" s="15"/>
      <c r="JFF216" s="15"/>
      <c r="JFG216" s="15"/>
      <c r="JFH216" s="15"/>
      <c r="JFI216" s="15"/>
      <c r="JFJ216" s="15"/>
      <c r="JFK216" s="15"/>
      <c r="JFL216" s="15"/>
      <c r="JFM216" s="15"/>
      <c r="JFN216" s="15"/>
      <c r="JFO216" s="15"/>
      <c r="JFP216" s="15"/>
      <c r="JFQ216" s="15"/>
      <c r="JFR216" s="15"/>
      <c r="JFS216" s="15"/>
      <c r="JFT216" s="15"/>
      <c r="JFU216" s="15"/>
      <c r="JFV216" s="15"/>
      <c r="JFW216" s="15"/>
      <c r="JFX216" s="15"/>
      <c r="JFY216" s="15"/>
      <c r="JFZ216" s="15"/>
      <c r="JGA216" s="15"/>
      <c r="JGB216" s="15"/>
      <c r="JGC216" s="15"/>
      <c r="JGD216" s="15"/>
      <c r="JGE216" s="15"/>
      <c r="JGF216" s="15"/>
      <c r="JGG216" s="15"/>
      <c r="JGH216" s="15"/>
      <c r="JGI216" s="15"/>
      <c r="JGJ216" s="15"/>
      <c r="JGK216" s="15"/>
      <c r="JGL216" s="15"/>
      <c r="JGM216" s="15"/>
      <c r="JGN216" s="15"/>
      <c r="JGO216" s="15"/>
      <c r="JGP216" s="15"/>
      <c r="JGQ216" s="15"/>
      <c r="JGR216" s="15"/>
      <c r="JGS216" s="15"/>
      <c r="JGT216" s="15"/>
      <c r="JGU216" s="15"/>
      <c r="JGV216" s="15"/>
      <c r="JGW216" s="15"/>
      <c r="JGX216" s="15"/>
      <c r="JGY216" s="15"/>
      <c r="JGZ216" s="15"/>
      <c r="JHA216" s="15"/>
      <c r="JHB216" s="15"/>
      <c r="JHC216" s="15"/>
      <c r="JHD216" s="15"/>
      <c r="JHE216" s="15"/>
      <c r="JHF216" s="15"/>
      <c r="JHG216" s="15"/>
      <c r="JHH216" s="15"/>
      <c r="JHI216" s="15"/>
      <c r="JHJ216" s="15"/>
      <c r="JHK216" s="15"/>
      <c r="JHL216" s="15"/>
      <c r="JHM216" s="15"/>
      <c r="JHN216" s="15"/>
      <c r="JHO216" s="15"/>
      <c r="JHP216" s="15"/>
      <c r="JHQ216" s="15"/>
      <c r="JHR216" s="15"/>
      <c r="JHS216" s="15"/>
      <c r="JHT216" s="15"/>
      <c r="JHU216" s="15"/>
      <c r="JHV216" s="15"/>
      <c r="JHW216" s="15"/>
      <c r="JHX216" s="15"/>
      <c r="JHY216" s="15"/>
      <c r="JHZ216" s="15"/>
      <c r="JIA216" s="15"/>
      <c r="JIB216" s="15"/>
      <c r="JIC216" s="15"/>
      <c r="JID216" s="15"/>
      <c r="JIE216" s="15"/>
      <c r="JIF216" s="15"/>
      <c r="JIG216" s="15"/>
      <c r="JIH216" s="15"/>
      <c r="JII216" s="15"/>
      <c r="JIJ216" s="15"/>
      <c r="JIK216" s="15"/>
      <c r="JIL216" s="15"/>
      <c r="JIM216" s="15"/>
      <c r="JIN216" s="15"/>
      <c r="JIO216" s="15"/>
      <c r="JIP216" s="15"/>
      <c r="JIQ216" s="15"/>
      <c r="JIR216" s="15"/>
      <c r="JIS216" s="15"/>
      <c r="JIT216" s="15"/>
      <c r="JIU216" s="15"/>
      <c r="JIV216" s="15"/>
      <c r="JIW216" s="15"/>
      <c r="JIX216" s="15"/>
      <c r="JIY216" s="15"/>
      <c r="JIZ216" s="15"/>
      <c r="JJA216" s="15"/>
      <c r="JJB216" s="15"/>
      <c r="JJC216" s="15"/>
      <c r="JJD216" s="15"/>
      <c r="JJE216" s="15"/>
      <c r="JJF216" s="15"/>
      <c r="JJG216" s="15"/>
      <c r="JJH216" s="15"/>
      <c r="JJI216" s="15"/>
      <c r="JJJ216" s="15"/>
      <c r="JJK216" s="15"/>
      <c r="JJL216" s="15"/>
      <c r="JJM216" s="15"/>
      <c r="JJN216" s="15"/>
      <c r="JJO216" s="15"/>
      <c r="JJP216" s="15"/>
      <c r="JJQ216" s="15"/>
      <c r="JJR216" s="15"/>
      <c r="JJS216" s="15"/>
      <c r="JJT216" s="15"/>
      <c r="JJU216" s="15"/>
      <c r="JJV216" s="15"/>
      <c r="JJW216" s="15"/>
      <c r="JJX216" s="15"/>
      <c r="JJY216" s="15"/>
      <c r="JJZ216" s="15"/>
      <c r="JKA216" s="15"/>
      <c r="JKB216" s="15"/>
      <c r="JKC216" s="15"/>
      <c r="JKD216" s="15"/>
      <c r="JKE216" s="15"/>
      <c r="JKF216" s="15"/>
      <c r="JKG216" s="15"/>
      <c r="JKH216" s="15"/>
      <c r="JKI216" s="15"/>
      <c r="JKJ216" s="15"/>
      <c r="JKK216" s="15"/>
      <c r="JKL216" s="15"/>
      <c r="JKM216" s="15"/>
      <c r="JKN216" s="15"/>
      <c r="JKO216" s="15"/>
      <c r="JKP216" s="15"/>
      <c r="JKQ216" s="15"/>
      <c r="JKR216" s="15"/>
      <c r="JKS216" s="15"/>
      <c r="JKT216" s="15"/>
      <c r="JKU216" s="15"/>
      <c r="JKV216" s="15"/>
      <c r="JKW216" s="15"/>
      <c r="JKX216" s="15"/>
      <c r="JKY216" s="15"/>
      <c r="JKZ216" s="15"/>
      <c r="JLA216" s="15"/>
      <c r="JLB216" s="15"/>
      <c r="JLC216" s="15"/>
      <c r="JLD216" s="15"/>
      <c r="JLE216" s="15"/>
      <c r="JLF216" s="15"/>
      <c r="JLG216" s="15"/>
      <c r="JLH216" s="15"/>
      <c r="JLI216" s="15"/>
      <c r="JLJ216" s="15"/>
      <c r="JLK216" s="15"/>
      <c r="JLL216" s="15"/>
      <c r="JLM216" s="15"/>
      <c r="JLN216" s="15"/>
      <c r="JLO216" s="15"/>
      <c r="JLP216" s="15"/>
      <c r="JLQ216" s="15"/>
      <c r="JLR216" s="15"/>
      <c r="JLS216" s="15"/>
      <c r="JLT216" s="15"/>
      <c r="JLU216" s="15"/>
      <c r="JLV216" s="15"/>
      <c r="JLW216" s="15"/>
      <c r="JLX216" s="15"/>
      <c r="JLY216" s="15"/>
      <c r="JLZ216" s="15"/>
      <c r="JMA216" s="15"/>
      <c r="JMB216" s="15"/>
      <c r="JMC216" s="15"/>
      <c r="JMD216" s="15"/>
      <c r="JME216" s="15"/>
      <c r="JMF216" s="15"/>
      <c r="JMG216" s="15"/>
      <c r="JMH216" s="15"/>
      <c r="JMI216" s="15"/>
      <c r="JMJ216" s="15"/>
      <c r="JMK216" s="15"/>
      <c r="JML216" s="15"/>
      <c r="JMM216" s="15"/>
      <c r="JMN216" s="15"/>
      <c r="JMO216" s="15"/>
      <c r="JMP216" s="15"/>
      <c r="JMQ216" s="15"/>
      <c r="JMR216" s="15"/>
      <c r="JMS216" s="15"/>
      <c r="JMT216" s="15"/>
      <c r="JMU216" s="15"/>
      <c r="JMV216" s="15"/>
      <c r="JMW216" s="15"/>
      <c r="JMX216" s="15"/>
      <c r="JMY216" s="15"/>
      <c r="JMZ216" s="15"/>
      <c r="JNA216" s="15"/>
      <c r="JNB216" s="15"/>
      <c r="JNC216" s="15"/>
      <c r="JND216" s="15"/>
      <c r="JNE216" s="15"/>
      <c r="JNF216" s="15"/>
      <c r="JNG216" s="15"/>
      <c r="JNH216" s="15"/>
      <c r="JNI216" s="15"/>
      <c r="JNJ216" s="15"/>
      <c r="JNK216" s="15"/>
      <c r="JNL216" s="15"/>
      <c r="JNM216" s="15"/>
      <c r="JNN216" s="15"/>
      <c r="JNO216" s="15"/>
      <c r="JNP216" s="15"/>
      <c r="JNQ216" s="15"/>
      <c r="JNR216" s="15"/>
      <c r="JNS216" s="15"/>
      <c r="JNT216" s="15"/>
      <c r="JNU216" s="15"/>
      <c r="JNV216" s="15"/>
      <c r="JNW216" s="15"/>
      <c r="JNX216" s="15"/>
      <c r="JNY216" s="15"/>
      <c r="JNZ216" s="15"/>
      <c r="JOA216" s="15"/>
      <c r="JOB216" s="15"/>
      <c r="JOC216" s="15"/>
      <c r="JOD216" s="15"/>
      <c r="JOE216" s="15"/>
      <c r="JOF216" s="15"/>
      <c r="JOG216" s="15"/>
      <c r="JOH216" s="15"/>
      <c r="JOI216" s="15"/>
      <c r="JOJ216" s="15"/>
      <c r="JOK216" s="15"/>
      <c r="JOL216" s="15"/>
      <c r="JOM216" s="15"/>
      <c r="JON216" s="15"/>
      <c r="JOO216" s="15"/>
      <c r="JOP216" s="15"/>
      <c r="JOQ216" s="15"/>
      <c r="JOR216" s="15"/>
      <c r="JOS216" s="15"/>
      <c r="JOT216" s="15"/>
      <c r="JOU216" s="15"/>
      <c r="JOV216" s="15"/>
      <c r="JOW216" s="15"/>
      <c r="JOX216" s="15"/>
      <c r="JOY216" s="15"/>
      <c r="JOZ216" s="15"/>
      <c r="JPA216" s="15"/>
      <c r="JPB216" s="15"/>
      <c r="JPC216" s="15"/>
      <c r="JPD216" s="15"/>
      <c r="JPE216" s="15"/>
      <c r="JPF216" s="15"/>
      <c r="JPG216" s="15"/>
      <c r="JPH216" s="15"/>
      <c r="JPI216" s="15"/>
      <c r="JPJ216" s="15"/>
      <c r="JPK216" s="15"/>
      <c r="JPL216" s="15"/>
      <c r="JPM216" s="15"/>
      <c r="JPN216" s="15"/>
      <c r="JPO216" s="15"/>
      <c r="JPP216" s="15"/>
      <c r="JPQ216" s="15"/>
      <c r="JPR216" s="15"/>
      <c r="JPS216" s="15"/>
      <c r="JPT216" s="15"/>
      <c r="JPU216" s="15"/>
      <c r="JPV216" s="15"/>
      <c r="JPW216" s="15"/>
      <c r="JPX216" s="15"/>
      <c r="JPY216" s="15"/>
      <c r="JPZ216" s="15"/>
      <c r="JQA216" s="15"/>
      <c r="JQB216" s="15"/>
      <c r="JQC216" s="15"/>
      <c r="JQD216" s="15"/>
      <c r="JQE216" s="15"/>
      <c r="JQF216" s="15"/>
      <c r="JQG216" s="15"/>
      <c r="JQH216" s="15"/>
      <c r="JQI216" s="15"/>
      <c r="JQJ216" s="15"/>
      <c r="JQK216" s="15"/>
      <c r="JQL216" s="15"/>
      <c r="JQM216" s="15"/>
      <c r="JQN216" s="15"/>
      <c r="JQO216" s="15"/>
      <c r="JQP216" s="15"/>
      <c r="JQQ216" s="15"/>
      <c r="JQR216" s="15"/>
      <c r="JQS216" s="15"/>
      <c r="JQT216" s="15"/>
      <c r="JQU216" s="15"/>
      <c r="JQV216" s="15"/>
      <c r="JQW216" s="15"/>
      <c r="JQX216" s="15"/>
      <c r="JQY216" s="15"/>
      <c r="JQZ216" s="15"/>
      <c r="JRA216" s="15"/>
      <c r="JRB216" s="15"/>
      <c r="JRC216" s="15"/>
      <c r="JRD216" s="15"/>
      <c r="JRE216" s="15"/>
      <c r="JRF216" s="15"/>
      <c r="JRG216" s="15"/>
      <c r="JRH216" s="15"/>
      <c r="JRI216" s="15"/>
      <c r="JRJ216" s="15"/>
      <c r="JRK216" s="15"/>
      <c r="JRL216" s="15"/>
      <c r="JRM216" s="15"/>
      <c r="JRN216" s="15"/>
      <c r="JRO216" s="15"/>
      <c r="JRP216" s="15"/>
      <c r="JRQ216" s="15"/>
      <c r="JRR216" s="15"/>
      <c r="JRS216" s="15"/>
      <c r="JRT216" s="15"/>
      <c r="JRU216" s="15"/>
      <c r="JRV216" s="15"/>
      <c r="JRW216" s="15"/>
      <c r="JRX216" s="15"/>
      <c r="JRY216" s="15"/>
      <c r="JRZ216" s="15"/>
      <c r="JSA216" s="15"/>
      <c r="JSB216" s="15"/>
      <c r="JSC216" s="15"/>
      <c r="JSD216" s="15"/>
      <c r="JSE216" s="15"/>
      <c r="JSF216" s="15"/>
      <c r="JSG216" s="15"/>
      <c r="JSH216" s="15"/>
      <c r="JSI216" s="15"/>
      <c r="JSJ216" s="15"/>
      <c r="JSK216" s="15"/>
      <c r="JSL216" s="15"/>
      <c r="JSM216" s="15"/>
      <c r="JSN216" s="15"/>
      <c r="JSO216" s="15"/>
      <c r="JSP216" s="15"/>
      <c r="JSQ216" s="15"/>
      <c r="JSR216" s="15"/>
      <c r="JSS216" s="15"/>
      <c r="JST216" s="15"/>
      <c r="JSU216" s="15"/>
      <c r="JSV216" s="15"/>
      <c r="JSW216" s="15"/>
      <c r="JSX216" s="15"/>
      <c r="JSY216" s="15"/>
      <c r="JSZ216" s="15"/>
      <c r="JTA216" s="15"/>
      <c r="JTB216" s="15"/>
      <c r="JTC216" s="15"/>
      <c r="JTD216" s="15"/>
      <c r="JTE216" s="15"/>
      <c r="JTF216" s="15"/>
      <c r="JTG216" s="15"/>
      <c r="JTH216" s="15"/>
      <c r="JTI216" s="15"/>
      <c r="JTJ216" s="15"/>
      <c r="JTK216" s="15"/>
      <c r="JTL216" s="15"/>
      <c r="JTM216" s="15"/>
      <c r="JTN216" s="15"/>
      <c r="JTO216" s="15"/>
      <c r="JTP216" s="15"/>
      <c r="JTQ216" s="15"/>
      <c r="JTR216" s="15"/>
      <c r="JTS216" s="15"/>
      <c r="JTT216" s="15"/>
      <c r="JTU216" s="15"/>
      <c r="JTV216" s="15"/>
      <c r="JTW216" s="15"/>
      <c r="JTX216" s="15"/>
      <c r="JTY216" s="15"/>
      <c r="JTZ216" s="15"/>
      <c r="JUA216" s="15"/>
      <c r="JUB216" s="15"/>
      <c r="JUC216" s="15"/>
      <c r="JUD216" s="15"/>
      <c r="JUE216" s="15"/>
      <c r="JUF216" s="15"/>
      <c r="JUG216" s="15"/>
      <c r="JUH216" s="15"/>
      <c r="JUI216" s="15"/>
      <c r="JUJ216" s="15"/>
      <c r="JUK216" s="15"/>
      <c r="JUL216" s="15"/>
      <c r="JUM216" s="15"/>
      <c r="JUN216" s="15"/>
      <c r="JUO216" s="15"/>
      <c r="JUP216" s="15"/>
      <c r="JUQ216" s="15"/>
      <c r="JUR216" s="15"/>
      <c r="JUS216" s="15"/>
      <c r="JUT216" s="15"/>
      <c r="JUU216" s="15"/>
      <c r="JUV216" s="15"/>
      <c r="JUW216" s="15"/>
      <c r="JUX216" s="15"/>
      <c r="JUY216" s="15"/>
      <c r="JUZ216" s="15"/>
      <c r="JVA216" s="15"/>
      <c r="JVB216" s="15"/>
      <c r="JVC216" s="15"/>
      <c r="JVD216" s="15"/>
      <c r="JVE216" s="15"/>
      <c r="JVF216" s="15"/>
      <c r="JVG216" s="15"/>
      <c r="JVH216" s="15"/>
      <c r="JVI216" s="15"/>
      <c r="JVJ216" s="15"/>
      <c r="JVK216" s="15"/>
      <c r="JVL216" s="15"/>
      <c r="JVM216" s="15"/>
      <c r="JVN216" s="15"/>
      <c r="JVO216" s="15"/>
      <c r="JVP216" s="15"/>
      <c r="JVQ216" s="15"/>
      <c r="JVR216" s="15"/>
      <c r="JVS216" s="15"/>
      <c r="JVT216" s="15"/>
      <c r="JVU216" s="15"/>
      <c r="JVV216" s="15"/>
      <c r="JVW216" s="15"/>
      <c r="JVX216" s="15"/>
      <c r="JVY216" s="15"/>
      <c r="JVZ216" s="15"/>
      <c r="JWA216" s="15"/>
      <c r="JWB216" s="15"/>
      <c r="JWC216" s="15"/>
      <c r="JWD216" s="15"/>
      <c r="JWE216" s="15"/>
      <c r="JWF216" s="15"/>
      <c r="JWG216" s="15"/>
      <c r="JWH216" s="15"/>
      <c r="JWI216" s="15"/>
      <c r="JWJ216" s="15"/>
      <c r="JWK216" s="15"/>
      <c r="JWL216" s="15"/>
      <c r="JWM216" s="15"/>
      <c r="JWN216" s="15"/>
      <c r="JWO216" s="15"/>
      <c r="JWP216" s="15"/>
      <c r="JWQ216" s="15"/>
      <c r="JWR216" s="15"/>
      <c r="JWS216" s="15"/>
      <c r="JWT216" s="15"/>
      <c r="JWU216" s="15"/>
      <c r="JWV216" s="15"/>
      <c r="JWW216" s="15"/>
      <c r="JWX216" s="15"/>
      <c r="JWY216" s="15"/>
      <c r="JWZ216" s="15"/>
      <c r="JXA216" s="15"/>
      <c r="JXB216" s="15"/>
      <c r="JXC216" s="15"/>
      <c r="JXD216" s="15"/>
      <c r="JXE216" s="15"/>
      <c r="JXF216" s="15"/>
      <c r="JXG216" s="15"/>
      <c r="JXH216" s="15"/>
      <c r="JXI216" s="15"/>
      <c r="JXJ216" s="15"/>
      <c r="JXK216" s="15"/>
      <c r="JXL216" s="15"/>
      <c r="JXM216" s="15"/>
      <c r="JXN216" s="15"/>
      <c r="JXO216" s="15"/>
      <c r="JXP216" s="15"/>
      <c r="JXQ216" s="15"/>
      <c r="JXR216" s="15"/>
      <c r="JXS216" s="15"/>
      <c r="JXT216" s="15"/>
      <c r="JXU216" s="15"/>
      <c r="JXV216" s="15"/>
      <c r="JXW216" s="15"/>
      <c r="JXX216" s="15"/>
      <c r="JXY216" s="15"/>
      <c r="JXZ216" s="15"/>
      <c r="JYA216" s="15"/>
      <c r="JYB216" s="15"/>
      <c r="JYC216" s="15"/>
      <c r="JYD216" s="15"/>
      <c r="JYE216" s="15"/>
      <c r="JYF216" s="15"/>
      <c r="JYG216" s="15"/>
      <c r="JYH216" s="15"/>
      <c r="JYI216" s="15"/>
      <c r="JYJ216" s="15"/>
      <c r="JYK216" s="15"/>
      <c r="JYL216" s="15"/>
      <c r="JYM216" s="15"/>
      <c r="JYN216" s="15"/>
      <c r="JYO216" s="15"/>
      <c r="JYP216" s="15"/>
      <c r="JYQ216" s="15"/>
      <c r="JYR216" s="15"/>
      <c r="JYS216" s="15"/>
      <c r="JYT216" s="15"/>
      <c r="JYU216" s="15"/>
      <c r="JYV216" s="15"/>
      <c r="JYW216" s="15"/>
      <c r="JYX216" s="15"/>
      <c r="JYY216" s="15"/>
      <c r="JYZ216" s="15"/>
      <c r="JZA216" s="15"/>
      <c r="JZB216" s="15"/>
      <c r="JZC216" s="15"/>
      <c r="JZD216" s="15"/>
      <c r="JZE216" s="15"/>
      <c r="JZF216" s="15"/>
      <c r="JZG216" s="15"/>
      <c r="JZH216" s="15"/>
      <c r="JZI216" s="15"/>
      <c r="JZJ216" s="15"/>
      <c r="JZK216" s="15"/>
      <c r="JZL216" s="15"/>
      <c r="JZM216" s="15"/>
      <c r="JZN216" s="15"/>
      <c r="JZO216" s="15"/>
      <c r="JZP216" s="15"/>
      <c r="JZQ216" s="15"/>
      <c r="JZR216" s="15"/>
      <c r="JZS216" s="15"/>
      <c r="JZT216" s="15"/>
      <c r="JZU216" s="15"/>
      <c r="JZV216" s="15"/>
      <c r="JZW216" s="15"/>
      <c r="JZX216" s="15"/>
      <c r="JZY216" s="15"/>
      <c r="JZZ216" s="15"/>
      <c r="KAA216" s="15"/>
      <c r="KAB216" s="15"/>
      <c r="KAC216" s="15"/>
      <c r="KAD216" s="15"/>
      <c r="KAE216" s="15"/>
      <c r="KAF216" s="15"/>
      <c r="KAG216" s="15"/>
      <c r="KAH216" s="15"/>
      <c r="KAI216" s="15"/>
      <c r="KAJ216" s="15"/>
      <c r="KAK216" s="15"/>
      <c r="KAL216" s="15"/>
      <c r="KAM216" s="15"/>
      <c r="KAN216" s="15"/>
      <c r="KAO216" s="15"/>
      <c r="KAP216" s="15"/>
      <c r="KAQ216" s="15"/>
      <c r="KAR216" s="15"/>
      <c r="KAS216" s="15"/>
      <c r="KAT216" s="15"/>
      <c r="KAU216" s="15"/>
      <c r="KAV216" s="15"/>
      <c r="KAW216" s="15"/>
      <c r="KAX216" s="15"/>
      <c r="KAY216" s="15"/>
      <c r="KAZ216" s="15"/>
      <c r="KBA216" s="15"/>
      <c r="KBB216" s="15"/>
      <c r="KBC216" s="15"/>
      <c r="KBD216" s="15"/>
      <c r="KBE216" s="15"/>
      <c r="KBF216" s="15"/>
      <c r="KBG216" s="15"/>
      <c r="KBH216" s="15"/>
      <c r="KBI216" s="15"/>
      <c r="KBJ216" s="15"/>
      <c r="KBK216" s="15"/>
      <c r="KBL216" s="15"/>
      <c r="KBM216" s="15"/>
      <c r="KBN216" s="15"/>
      <c r="KBO216" s="15"/>
      <c r="KBP216" s="15"/>
      <c r="KBQ216" s="15"/>
      <c r="KBR216" s="15"/>
      <c r="KBS216" s="15"/>
      <c r="KBT216" s="15"/>
      <c r="KBU216" s="15"/>
      <c r="KBV216" s="15"/>
      <c r="KBW216" s="15"/>
      <c r="KBX216" s="15"/>
      <c r="KBY216" s="15"/>
      <c r="KBZ216" s="15"/>
      <c r="KCA216" s="15"/>
      <c r="KCB216" s="15"/>
      <c r="KCC216" s="15"/>
      <c r="KCD216" s="15"/>
      <c r="KCE216" s="15"/>
      <c r="KCF216" s="15"/>
      <c r="KCG216" s="15"/>
      <c r="KCH216" s="15"/>
      <c r="KCI216" s="15"/>
      <c r="KCJ216" s="15"/>
      <c r="KCK216" s="15"/>
      <c r="KCL216" s="15"/>
      <c r="KCM216" s="15"/>
      <c r="KCN216" s="15"/>
      <c r="KCO216" s="15"/>
      <c r="KCP216" s="15"/>
      <c r="KCQ216" s="15"/>
      <c r="KCR216" s="15"/>
      <c r="KCS216" s="15"/>
      <c r="KCT216" s="15"/>
      <c r="KCU216" s="15"/>
      <c r="KCV216" s="15"/>
      <c r="KCW216" s="15"/>
      <c r="KCX216" s="15"/>
      <c r="KCY216" s="15"/>
      <c r="KCZ216" s="15"/>
      <c r="KDA216" s="15"/>
      <c r="KDB216" s="15"/>
      <c r="KDC216" s="15"/>
      <c r="KDD216" s="15"/>
      <c r="KDE216" s="15"/>
      <c r="KDF216" s="15"/>
      <c r="KDG216" s="15"/>
      <c r="KDH216" s="15"/>
      <c r="KDI216" s="15"/>
      <c r="KDJ216" s="15"/>
      <c r="KDK216" s="15"/>
      <c r="KDL216" s="15"/>
      <c r="KDM216" s="15"/>
      <c r="KDN216" s="15"/>
      <c r="KDO216" s="15"/>
      <c r="KDP216" s="15"/>
      <c r="KDQ216" s="15"/>
      <c r="KDR216" s="15"/>
      <c r="KDS216" s="15"/>
      <c r="KDT216" s="15"/>
      <c r="KDU216" s="15"/>
      <c r="KDV216" s="15"/>
      <c r="KDW216" s="15"/>
      <c r="KDX216" s="15"/>
      <c r="KDY216" s="15"/>
      <c r="KDZ216" s="15"/>
      <c r="KEA216" s="15"/>
      <c r="KEB216" s="15"/>
      <c r="KEC216" s="15"/>
      <c r="KED216" s="15"/>
      <c r="KEE216" s="15"/>
      <c r="KEF216" s="15"/>
      <c r="KEG216" s="15"/>
      <c r="KEH216" s="15"/>
      <c r="KEI216" s="15"/>
      <c r="KEJ216" s="15"/>
      <c r="KEK216" s="15"/>
      <c r="KEL216" s="15"/>
      <c r="KEM216" s="15"/>
      <c r="KEN216" s="15"/>
      <c r="KEO216" s="15"/>
      <c r="KEP216" s="15"/>
      <c r="KEQ216" s="15"/>
      <c r="KER216" s="15"/>
      <c r="KES216" s="15"/>
      <c r="KET216" s="15"/>
      <c r="KEU216" s="15"/>
      <c r="KEV216" s="15"/>
      <c r="KEW216" s="15"/>
      <c r="KEX216" s="15"/>
      <c r="KEY216" s="15"/>
      <c r="KEZ216" s="15"/>
      <c r="KFA216" s="15"/>
      <c r="KFB216" s="15"/>
      <c r="KFC216" s="15"/>
      <c r="KFD216" s="15"/>
      <c r="KFE216" s="15"/>
      <c r="KFF216" s="15"/>
      <c r="KFG216" s="15"/>
      <c r="KFH216" s="15"/>
      <c r="KFI216" s="15"/>
      <c r="KFJ216" s="15"/>
      <c r="KFK216" s="15"/>
      <c r="KFL216" s="15"/>
      <c r="KFM216" s="15"/>
      <c r="KFN216" s="15"/>
      <c r="KFO216" s="15"/>
      <c r="KFP216" s="15"/>
      <c r="KFQ216" s="15"/>
      <c r="KFR216" s="15"/>
      <c r="KFS216" s="15"/>
      <c r="KFT216" s="15"/>
      <c r="KFU216" s="15"/>
      <c r="KFV216" s="15"/>
      <c r="KFW216" s="15"/>
      <c r="KFX216" s="15"/>
      <c r="KFY216" s="15"/>
      <c r="KFZ216" s="15"/>
      <c r="KGA216" s="15"/>
      <c r="KGB216" s="15"/>
      <c r="KGC216" s="15"/>
      <c r="KGD216" s="15"/>
      <c r="KGE216" s="15"/>
      <c r="KGF216" s="15"/>
      <c r="KGG216" s="15"/>
      <c r="KGH216" s="15"/>
      <c r="KGI216" s="15"/>
      <c r="KGJ216" s="15"/>
      <c r="KGK216" s="15"/>
      <c r="KGL216" s="15"/>
      <c r="KGM216" s="15"/>
      <c r="KGN216" s="15"/>
      <c r="KGO216" s="15"/>
      <c r="KGP216" s="15"/>
      <c r="KGQ216" s="15"/>
      <c r="KGR216" s="15"/>
      <c r="KGS216" s="15"/>
      <c r="KGT216" s="15"/>
      <c r="KGU216" s="15"/>
      <c r="KGV216" s="15"/>
      <c r="KGW216" s="15"/>
      <c r="KGX216" s="15"/>
      <c r="KGY216" s="15"/>
      <c r="KGZ216" s="15"/>
      <c r="KHA216" s="15"/>
      <c r="KHB216" s="15"/>
      <c r="KHC216" s="15"/>
      <c r="KHD216" s="15"/>
      <c r="KHE216" s="15"/>
      <c r="KHF216" s="15"/>
      <c r="KHG216" s="15"/>
      <c r="KHH216" s="15"/>
      <c r="KHI216" s="15"/>
      <c r="KHJ216" s="15"/>
      <c r="KHK216" s="15"/>
      <c r="KHL216" s="15"/>
      <c r="KHM216" s="15"/>
      <c r="KHN216" s="15"/>
      <c r="KHO216" s="15"/>
      <c r="KHP216" s="15"/>
      <c r="KHQ216" s="15"/>
      <c r="KHR216" s="15"/>
      <c r="KHS216" s="15"/>
      <c r="KHT216" s="15"/>
      <c r="KHU216" s="15"/>
      <c r="KHV216" s="15"/>
      <c r="KHW216" s="15"/>
      <c r="KHX216" s="15"/>
      <c r="KHY216" s="15"/>
      <c r="KHZ216" s="15"/>
      <c r="KIA216" s="15"/>
      <c r="KIB216" s="15"/>
      <c r="KIC216" s="15"/>
      <c r="KID216" s="15"/>
      <c r="KIE216" s="15"/>
      <c r="KIF216" s="15"/>
      <c r="KIG216" s="15"/>
      <c r="KIH216" s="15"/>
      <c r="KII216" s="15"/>
      <c r="KIJ216" s="15"/>
      <c r="KIK216" s="15"/>
      <c r="KIL216" s="15"/>
      <c r="KIM216" s="15"/>
      <c r="KIN216" s="15"/>
      <c r="KIO216" s="15"/>
      <c r="KIP216" s="15"/>
      <c r="KIQ216" s="15"/>
      <c r="KIR216" s="15"/>
      <c r="KIS216" s="15"/>
      <c r="KIT216" s="15"/>
      <c r="KIU216" s="15"/>
      <c r="KIV216" s="15"/>
      <c r="KIW216" s="15"/>
      <c r="KIX216" s="15"/>
      <c r="KIY216" s="15"/>
      <c r="KIZ216" s="15"/>
      <c r="KJA216" s="15"/>
      <c r="KJB216" s="15"/>
      <c r="KJC216" s="15"/>
      <c r="KJD216" s="15"/>
      <c r="KJE216" s="15"/>
      <c r="KJF216" s="15"/>
      <c r="KJG216" s="15"/>
      <c r="KJH216" s="15"/>
      <c r="KJI216" s="15"/>
      <c r="KJJ216" s="15"/>
      <c r="KJK216" s="15"/>
      <c r="KJL216" s="15"/>
      <c r="KJM216" s="15"/>
      <c r="KJN216" s="15"/>
      <c r="KJO216" s="15"/>
      <c r="KJP216" s="15"/>
      <c r="KJQ216" s="15"/>
      <c r="KJR216" s="15"/>
      <c r="KJS216" s="15"/>
      <c r="KJT216" s="15"/>
      <c r="KJU216" s="15"/>
      <c r="KJV216" s="15"/>
      <c r="KJW216" s="15"/>
      <c r="KJX216" s="15"/>
      <c r="KJY216" s="15"/>
      <c r="KJZ216" s="15"/>
      <c r="KKA216" s="15"/>
      <c r="KKB216" s="15"/>
      <c r="KKC216" s="15"/>
      <c r="KKD216" s="15"/>
      <c r="KKE216" s="15"/>
      <c r="KKF216" s="15"/>
      <c r="KKG216" s="15"/>
      <c r="KKH216" s="15"/>
      <c r="KKI216" s="15"/>
      <c r="KKJ216" s="15"/>
      <c r="KKK216" s="15"/>
      <c r="KKL216" s="15"/>
      <c r="KKM216" s="15"/>
      <c r="KKN216" s="15"/>
      <c r="KKO216" s="15"/>
      <c r="KKP216" s="15"/>
      <c r="KKQ216" s="15"/>
      <c r="KKR216" s="15"/>
      <c r="KKS216" s="15"/>
      <c r="KKT216" s="15"/>
      <c r="KKU216" s="15"/>
      <c r="KKV216" s="15"/>
      <c r="KKW216" s="15"/>
      <c r="KKX216" s="15"/>
      <c r="KKY216" s="15"/>
      <c r="KKZ216" s="15"/>
      <c r="KLA216" s="15"/>
      <c r="KLB216" s="15"/>
      <c r="KLC216" s="15"/>
      <c r="KLD216" s="15"/>
      <c r="KLE216" s="15"/>
      <c r="KLF216" s="15"/>
      <c r="KLG216" s="15"/>
      <c r="KLH216" s="15"/>
      <c r="KLI216" s="15"/>
      <c r="KLJ216" s="15"/>
      <c r="KLK216" s="15"/>
      <c r="KLL216" s="15"/>
      <c r="KLM216" s="15"/>
      <c r="KLN216" s="15"/>
      <c r="KLO216" s="15"/>
      <c r="KLP216" s="15"/>
      <c r="KLQ216" s="15"/>
      <c r="KLR216" s="15"/>
      <c r="KLS216" s="15"/>
      <c r="KLT216" s="15"/>
      <c r="KLU216" s="15"/>
      <c r="KLV216" s="15"/>
      <c r="KLW216" s="15"/>
      <c r="KLX216" s="15"/>
      <c r="KLY216" s="15"/>
      <c r="KLZ216" s="15"/>
      <c r="KMA216" s="15"/>
      <c r="KMB216" s="15"/>
      <c r="KMC216" s="15"/>
      <c r="KMD216" s="15"/>
      <c r="KME216" s="15"/>
      <c r="KMF216" s="15"/>
      <c r="KMG216" s="15"/>
      <c r="KMH216" s="15"/>
      <c r="KMI216" s="15"/>
      <c r="KMJ216" s="15"/>
      <c r="KMK216" s="15"/>
      <c r="KML216" s="15"/>
      <c r="KMM216" s="15"/>
      <c r="KMN216" s="15"/>
      <c r="KMO216" s="15"/>
      <c r="KMP216" s="15"/>
      <c r="KMQ216" s="15"/>
      <c r="KMR216" s="15"/>
      <c r="KMS216" s="15"/>
      <c r="KMT216" s="15"/>
      <c r="KMU216" s="15"/>
      <c r="KMV216" s="15"/>
      <c r="KMW216" s="15"/>
      <c r="KMX216" s="15"/>
      <c r="KMY216" s="15"/>
      <c r="KMZ216" s="15"/>
      <c r="KNA216" s="15"/>
      <c r="KNB216" s="15"/>
      <c r="KNC216" s="15"/>
      <c r="KND216" s="15"/>
      <c r="KNE216" s="15"/>
      <c r="KNF216" s="15"/>
      <c r="KNG216" s="15"/>
      <c r="KNH216" s="15"/>
      <c r="KNI216" s="15"/>
      <c r="KNJ216" s="15"/>
      <c r="KNK216" s="15"/>
      <c r="KNL216" s="15"/>
      <c r="KNM216" s="15"/>
      <c r="KNN216" s="15"/>
      <c r="KNO216" s="15"/>
      <c r="KNP216" s="15"/>
      <c r="KNQ216" s="15"/>
      <c r="KNR216" s="15"/>
      <c r="KNS216" s="15"/>
      <c r="KNT216" s="15"/>
      <c r="KNU216" s="15"/>
      <c r="KNV216" s="15"/>
      <c r="KNW216" s="15"/>
      <c r="KNX216" s="15"/>
      <c r="KNY216" s="15"/>
      <c r="KNZ216" s="15"/>
      <c r="KOA216" s="15"/>
      <c r="KOB216" s="15"/>
      <c r="KOC216" s="15"/>
      <c r="KOD216" s="15"/>
      <c r="KOE216" s="15"/>
      <c r="KOF216" s="15"/>
      <c r="KOG216" s="15"/>
      <c r="KOH216" s="15"/>
      <c r="KOI216" s="15"/>
      <c r="KOJ216" s="15"/>
      <c r="KOK216" s="15"/>
      <c r="KOL216" s="15"/>
      <c r="KOM216" s="15"/>
      <c r="KON216" s="15"/>
      <c r="KOO216" s="15"/>
      <c r="KOP216" s="15"/>
      <c r="KOQ216" s="15"/>
      <c r="KOR216" s="15"/>
      <c r="KOS216" s="15"/>
      <c r="KOT216" s="15"/>
      <c r="KOU216" s="15"/>
      <c r="KOV216" s="15"/>
      <c r="KOW216" s="15"/>
      <c r="KOX216" s="15"/>
      <c r="KOY216" s="15"/>
      <c r="KOZ216" s="15"/>
      <c r="KPA216" s="15"/>
      <c r="KPB216" s="15"/>
      <c r="KPC216" s="15"/>
      <c r="KPD216" s="15"/>
      <c r="KPE216" s="15"/>
      <c r="KPF216" s="15"/>
      <c r="KPG216" s="15"/>
      <c r="KPH216" s="15"/>
      <c r="KPI216" s="15"/>
      <c r="KPJ216" s="15"/>
      <c r="KPK216" s="15"/>
      <c r="KPL216" s="15"/>
      <c r="KPM216" s="15"/>
      <c r="KPN216" s="15"/>
      <c r="KPO216" s="15"/>
      <c r="KPP216" s="15"/>
      <c r="KPQ216" s="15"/>
      <c r="KPR216" s="15"/>
      <c r="KPS216" s="15"/>
      <c r="KPT216" s="15"/>
      <c r="KPU216" s="15"/>
      <c r="KPV216" s="15"/>
      <c r="KPW216" s="15"/>
      <c r="KPX216" s="15"/>
      <c r="KPY216" s="15"/>
      <c r="KPZ216" s="15"/>
      <c r="KQA216" s="15"/>
      <c r="KQB216" s="15"/>
      <c r="KQC216" s="15"/>
      <c r="KQD216" s="15"/>
      <c r="KQE216" s="15"/>
      <c r="KQF216" s="15"/>
      <c r="KQG216" s="15"/>
      <c r="KQH216" s="15"/>
      <c r="KQI216" s="15"/>
      <c r="KQJ216" s="15"/>
      <c r="KQK216" s="15"/>
      <c r="KQL216" s="15"/>
      <c r="KQM216" s="15"/>
      <c r="KQN216" s="15"/>
      <c r="KQO216" s="15"/>
      <c r="KQP216" s="15"/>
      <c r="KQQ216" s="15"/>
      <c r="KQR216" s="15"/>
      <c r="KQS216" s="15"/>
      <c r="KQT216" s="15"/>
      <c r="KQU216" s="15"/>
      <c r="KQV216" s="15"/>
      <c r="KQW216" s="15"/>
      <c r="KQX216" s="15"/>
      <c r="KQY216" s="15"/>
      <c r="KQZ216" s="15"/>
      <c r="KRA216" s="15"/>
      <c r="KRB216" s="15"/>
      <c r="KRC216" s="15"/>
      <c r="KRD216" s="15"/>
      <c r="KRE216" s="15"/>
      <c r="KRF216" s="15"/>
      <c r="KRG216" s="15"/>
      <c r="KRH216" s="15"/>
      <c r="KRI216" s="15"/>
      <c r="KRJ216" s="15"/>
      <c r="KRK216" s="15"/>
      <c r="KRL216" s="15"/>
      <c r="KRM216" s="15"/>
      <c r="KRN216" s="15"/>
      <c r="KRO216" s="15"/>
      <c r="KRP216" s="15"/>
      <c r="KRQ216" s="15"/>
      <c r="KRR216" s="15"/>
      <c r="KRS216" s="15"/>
      <c r="KRT216" s="15"/>
      <c r="KRU216" s="15"/>
      <c r="KRV216" s="15"/>
      <c r="KRW216" s="15"/>
      <c r="KRX216" s="15"/>
      <c r="KRY216" s="15"/>
      <c r="KRZ216" s="15"/>
      <c r="KSA216" s="15"/>
      <c r="KSB216" s="15"/>
      <c r="KSC216" s="15"/>
      <c r="KSD216" s="15"/>
      <c r="KSE216" s="15"/>
      <c r="KSF216" s="15"/>
      <c r="KSG216" s="15"/>
      <c r="KSH216" s="15"/>
      <c r="KSI216" s="15"/>
      <c r="KSJ216" s="15"/>
      <c r="KSK216" s="15"/>
      <c r="KSL216" s="15"/>
      <c r="KSM216" s="15"/>
      <c r="KSN216" s="15"/>
      <c r="KSO216" s="15"/>
      <c r="KSP216" s="15"/>
      <c r="KSQ216" s="15"/>
      <c r="KSR216" s="15"/>
      <c r="KSS216" s="15"/>
      <c r="KST216" s="15"/>
      <c r="KSU216" s="15"/>
      <c r="KSV216" s="15"/>
      <c r="KSW216" s="15"/>
      <c r="KSX216" s="15"/>
      <c r="KSY216" s="15"/>
      <c r="KSZ216" s="15"/>
      <c r="KTA216" s="15"/>
      <c r="KTB216" s="15"/>
      <c r="KTC216" s="15"/>
      <c r="KTD216" s="15"/>
      <c r="KTE216" s="15"/>
      <c r="KTF216" s="15"/>
      <c r="KTG216" s="15"/>
      <c r="KTH216" s="15"/>
      <c r="KTI216" s="15"/>
      <c r="KTJ216" s="15"/>
      <c r="KTK216" s="15"/>
      <c r="KTL216" s="15"/>
      <c r="KTM216" s="15"/>
      <c r="KTN216" s="15"/>
      <c r="KTO216" s="15"/>
      <c r="KTP216" s="15"/>
      <c r="KTQ216" s="15"/>
      <c r="KTR216" s="15"/>
      <c r="KTS216" s="15"/>
      <c r="KTT216" s="15"/>
      <c r="KTU216" s="15"/>
      <c r="KTV216" s="15"/>
      <c r="KTW216" s="15"/>
      <c r="KTX216" s="15"/>
      <c r="KTY216" s="15"/>
      <c r="KTZ216" s="15"/>
      <c r="KUA216" s="15"/>
      <c r="KUB216" s="15"/>
      <c r="KUC216" s="15"/>
      <c r="KUD216" s="15"/>
      <c r="KUE216" s="15"/>
      <c r="KUF216" s="15"/>
      <c r="KUG216" s="15"/>
      <c r="KUH216" s="15"/>
      <c r="KUI216" s="15"/>
      <c r="KUJ216" s="15"/>
      <c r="KUK216" s="15"/>
      <c r="KUL216" s="15"/>
      <c r="KUM216" s="15"/>
      <c r="KUN216" s="15"/>
      <c r="KUO216" s="15"/>
      <c r="KUP216" s="15"/>
      <c r="KUQ216" s="15"/>
      <c r="KUR216" s="15"/>
      <c r="KUS216" s="15"/>
      <c r="KUT216" s="15"/>
      <c r="KUU216" s="15"/>
      <c r="KUV216" s="15"/>
      <c r="KUW216" s="15"/>
      <c r="KUX216" s="15"/>
      <c r="KUY216" s="15"/>
      <c r="KUZ216" s="15"/>
      <c r="KVA216" s="15"/>
      <c r="KVB216" s="15"/>
      <c r="KVC216" s="15"/>
      <c r="KVD216" s="15"/>
      <c r="KVE216" s="15"/>
      <c r="KVF216" s="15"/>
      <c r="KVG216" s="15"/>
      <c r="KVH216" s="15"/>
      <c r="KVI216" s="15"/>
      <c r="KVJ216" s="15"/>
      <c r="KVK216" s="15"/>
      <c r="KVL216" s="15"/>
      <c r="KVM216" s="15"/>
      <c r="KVN216" s="15"/>
      <c r="KVO216" s="15"/>
      <c r="KVP216" s="15"/>
      <c r="KVQ216" s="15"/>
      <c r="KVR216" s="15"/>
      <c r="KVS216" s="15"/>
      <c r="KVT216" s="15"/>
      <c r="KVU216" s="15"/>
      <c r="KVV216" s="15"/>
      <c r="KVW216" s="15"/>
      <c r="KVX216" s="15"/>
      <c r="KVY216" s="15"/>
      <c r="KVZ216" s="15"/>
      <c r="KWA216" s="15"/>
      <c r="KWB216" s="15"/>
      <c r="KWC216" s="15"/>
      <c r="KWD216" s="15"/>
      <c r="KWE216" s="15"/>
      <c r="KWF216" s="15"/>
      <c r="KWG216" s="15"/>
      <c r="KWH216" s="15"/>
      <c r="KWI216" s="15"/>
      <c r="KWJ216" s="15"/>
      <c r="KWK216" s="15"/>
      <c r="KWL216" s="15"/>
      <c r="KWM216" s="15"/>
      <c r="KWN216" s="15"/>
      <c r="KWO216" s="15"/>
      <c r="KWP216" s="15"/>
      <c r="KWQ216" s="15"/>
      <c r="KWR216" s="15"/>
      <c r="KWS216" s="15"/>
      <c r="KWT216" s="15"/>
      <c r="KWU216" s="15"/>
      <c r="KWV216" s="15"/>
      <c r="KWW216" s="15"/>
      <c r="KWX216" s="15"/>
      <c r="KWY216" s="15"/>
      <c r="KWZ216" s="15"/>
      <c r="KXA216" s="15"/>
      <c r="KXB216" s="15"/>
      <c r="KXC216" s="15"/>
      <c r="KXD216" s="15"/>
      <c r="KXE216" s="15"/>
      <c r="KXF216" s="15"/>
      <c r="KXG216" s="15"/>
      <c r="KXH216" s="15"/>
      <c r="KXI216" s="15"/>
      <c r="KXJ216" s="15"/>
      <c r="KXK216" s="15"/>
      <c r="KXL216" s="15"/>
      <c r="KXM216" s="15"/>
      <c r="KXN216" s="15"/>
      <c r="KXO216" s="15"/>
      <c r="KXP216" s="15"/>
      <c r="KXQ216" s="15"/>
      <c r="KXR216" s="15"/>
      <c r="KXS216" s="15"/>
      <c r="KXT216" s="15"/>
      <c r="KXU216" s="15"/>
      <c r="KXV216" s="15"/>
      <c r="KXW216" s="15"/>
      <c r="KXX216" s="15"/>
      <c r="KXY216" s="15"/>
      <c r="KXZ216" s="15"/>
      <c r="KYA216" s="15"/>
      <c r="KYB216" s="15"/>
      <c r="KYC216" s="15"/>
      <c r="KYD216" s="15"/>
      <c r="KYE216" s="15"/>
      <c r="KYF216" s="15"/>
      <c r="KYG216" s="15"/>
      <c r="KYH216" s="15"/>
      <c r="KYI216" s="15"/>
      <c r="KYJ216" s="15"/>
      <c r="KYK216" s="15"/>
      <c r="KYL216" s="15"/>
      <c r="KYM216" s="15"/>
      <c r="KYN216" s="15"/>
      <c r="KYO216" s="15"/>
      <c r="KYP216" s="15"/>
      <c r="KYQ216" s="15"/>
      <c r="KYR216" s="15"/>
      <c r="KYS216" s="15"/>
      <c r="KYT216" s="15"/>
      <c r="KYU216" s="15"/>
      <c r="KYV216" s="15"/>
      <c r="KYW216" s="15"/>
      <c r="KYX216" s="15"/>
      <c r="KYY216" s="15"/>
      <c r="KYZ216" s="15"/>
      <c r="KZA216" s="15"/>
      <c r="KZB216" s="15"/>
      <c r="KZC216" s="15"/>
      <c r="KZD216" s="15"/>
      <c r="KZE216" s="15"/>
      <c r="KZF216" s="15"/>
      <c r="KZG216" s="15"/>
      <c r="KZH216" s="15"/>
      <c r="KZI216" s="15"/>
      <c r="KZJ216" s="15"/>
      <c r="KZK216" s="15"/>
      <c r="KZL216" s="15"/>
      <c r="KZM216" s="15"/>
      <c r="KZN216" s="15"/>
      <c r="KZO216" s="15"/>
      <c r="KZP216" s="15"/>
      <c r="KZQ216" s="15"/>
      <c r="KZR216" s="15"/>
      <c r="KZS216" s="15"/>
      <c r="KZT216" s="15"/>
      <c r="KZU216" s="15"/>
      <c r="KZV216" s="15"/>
      <c r="KZW216" s="15"/>
      <c r="KZX216" s="15"/>
      <c r="KZY216" s="15"/>
      <c r="KZZ216" s="15"/>
      <c r="LAA216" s="15"/>
      <c r="LAB216" s="15"/>
      <c r="LAC216" s="15"/>
      <c r="LAD216" s="15"/>
      <c r="LAE216" s="15"/>
      <c r="LAF216" s="15"/>
      <c r="LAG216" s="15"/>
      <c r="LAH216" s="15"/>
      <c r="LAI216" s="15"/>
      <c r="LAJ216" s="15"/>
      <c r="LAK216" s="15"/>
      <c r="LAL216" s="15"/>
      <c r="LAM216" s="15"/>
      <c r="LAN216" s="15"/>
      <c r="LAO216" s="15"/>
      <c r="LAP216" s="15"/>
      <c r="LAQ216" s="15"/>
      <c r="LAR216" s="15"/>
      <c r="LAS216" s="15"/>
      <c r="LAT216" s="15"/>
      <c r="LAU216" s="15"/>
      <c r="LAV216" s="15"/>
      <c r="LAW216" s="15"/>
      <c r="LAX216" s="15"/>
      <c r="LAY216" s="15"/>
      <c r="LAZ216" s="15"/>
      <c r="LBA216" s="15"/>
      <c r="LBB216" s="15"/>
      <c r="LBC216" s="15"/>
      <c r="LBD216" s="15"/>
      <c r="LBE216" s="15"/>
      <c r="LBF216" s="15"/>
      <c r="LBG216" s="15"/>
      <c r="LBH216" s="15"/>
      <c r="LBI216" s="15"/>
      <c r="LBJ216" s="15"/>
      <c r="LBK216" s="15"/>
      <c r="LBL216" s="15"/>
      <c r="LBM216" s="15"/>
      <c r="LBN216" s="15"/>
      <c r="LBO216" s="15"/>
      <c r="LBP216" s="15"/>
      <c r="LBQ216" s="15"/>
      <c r="LBR216" s="15"/>
      <c r="LBS216" s="15"/>
      <c r="LBT216" s="15"/>
      <c r="LBU216" s="15"/>
      <c r="LBV216" s="15"/>
      <c r="LBW216" s="15"/>
      <c r="LBX216" s="15"/>
      <c r="LBY216" s="15"/>
      <c r="LBZ216" s="15"/>
      <c r="LCA216" s="15"/>
      <c r="LCB216" s="15"/>
      <c r="LCC216" s="15"/>
      <c r="LCD216" s="15"/>
      <c r="LCE216" s="15"/>
      <c r="LCF216" s="15"/>
      <c r="LCG216" s="15"/>
      <c r="LCH216" s="15"/>
      <c r="LCI216" s="15"/>
      <c r="LCJ216" s="15"/>
      <c r="LCK216" s="15"/>
      <c r="LCL216" s="15"/>
      <c r="LCM216" s="15"/>
      <c r="LCN216" s="15"/>
      <c r="LCO216" s="15"/>
      <c r="LCP216" s="15"/>
      <c r="LCQ216" s="15"/>
      <c r="LCR216" s="15"/>
      <c r="LCS216" s="15"/>
      <c r="LCT216" s="15"/>
      <c r="LCU216" s="15"/>
      <c r="LCV216" s="15"/>
      <c r="LCW216" s="15"/>
      <c r="LCX216" s="15"/>
      <c r="LCY216" s="15"/>
      <c r="LCZ216" s="15"/>
      <c r="LDA216" s="15"/>
      <c r="LDB216" s="15"/>
      <c r="LDC216" s="15"/>
      <c r="LDD216" s="15"/>
      <c r="LDE216" s="15"/>
      <c r="LDF216" s="15"/>
      <c r="LDG216" s="15"/>
      <c r="LDH216" s="15"/>
      <c r="LDI216" s="15"/>
      <c r="LDJ216" s="15"/>
      <c r="LDK216" s="15"/>
      <c r="LDL216" s="15"/>
      <c r="LDM216" s="15"/>
      <c r="LDN216" s="15"/>
      <c r="LDO216" s="15"/>
      <c r="LDP216" s="15"/>
      <c r="LDQ216" s="15"/>
      <c r="LDR216" s="15"/>
      <c r="LDS216" s="15"/>
      <c r="LDT216" s="15"/>
      <c r="LDU216" s="15"/>
      <c r="LDV216" s="15"/>
      <c r="LDW216" s="15"/>
      <c r="LDX216" s="15"/>
      <c r="LDY216" s="15"/>
      <c r="LDZ216" s="15"/>
      <c r="LEA216" s="15"/>
      <c r="LEB216" s="15"/>
      <c r="LEC216" s="15"/>
      <c r="LED216" s="15"/>
      <c r="LEE216" s="15"/>
      <c r="LEF216" s="15"/>
      <c r="LEG216" s="15"/>
      <c r="LEH216" s="15"/>
      <c r="LEI216" s="15"/>
      <c r="LEJ216" s="15"/>
      <c r="LEK216" s="15"/>
      <c r="LEL216" s="15"/>
      <c r="LEM216" s="15"/>
      <c r="LEN216" s="15"/>
      <c r="LEO216" s="15"/>
      <c r="LEP216" s="15"/>
      <c r="LEQ216" s="15"/>
      <c r="LER216" s="15"/>
      <c r="LES216" s="15"/>
      <c r="LET216" s="15"/>
      <c r="LEU216" s="15"/>
      <c r="LEV216" s="15"/>
      <c r="LEW216" s="15"/>
      <c r="LEX216" s="15"/>
      <c r="LEY216" s="15"/>
      <c r="LEZ216" s="15"/>
      <c r="LFA216" s="15"/>
      <c r="LFB216" s="15"/>
      <c r="LFC216" s="15"/>
      <c r="LFD216" s="15"/>
      <c r="LFE216" s="15"/>
      <c r="LFF216" s="15"/>
      <c r="LFG216" s="15"/>
      <c r="LFH216" s="15"/>
      <c r="LFI216" s="15"/>
      <c r="LFJ216" s="15"/>
      <c r="LFK216" s="15"/>
      <c r="LFL216" s="15"/>
      <c r="LFM216" s="15"/>
      <c r="LFN216" s="15"/>
      <c r="LFO216" s="15"/>
      <c r="LFP216" s="15"/>
      <c r="LFQ216" s="15"/>
      <c r="LFR216" s="15"/>
      <c r="LFS216" s="15"/>
      <c r="LFT216" s="15"/>
      <c r="LFU216" s="15"/>
      <c r="LFV216" s="15"/>
      <c r="LFW216" s="15"/>
      <c r="LFX216" s="15"/>
      <c r="LFY216" s="15"/>
      <c r="LFZ216" s="15"/>
      <c r="LGA216" s="15"/>
      <c r="LGB216" s="15"/>
      <c r="LGC216" s="15"/>
      <c r="LGD216" s="15"/>
      <c r="LGE216" s="15"/>
      <c r="LGF216" s="15"/>
      <c r="LGG216" s="15"/>
      <c r="LGH216" s="15"/>
      <c r="LGI216" s="15"/>
      <c r="LGJ216" s="15"/>
      <c r="LGK216" s="15"/>
      <c r="LGL216" s="15"/>
      <c r="LGM216" s="15"/>
      <c r="LGN216" s="15"/>
      <c r="LGO216" s="15"/>
      <c r="LGP216" s="15"/>
      <c r="LGQ216" s="15"/>
      <c r="LGR216" s="15"/>
      <c r="LGS216" s="15"/>
      <c r="LGT216" s="15"/>
      <c r="LGU216" s="15"/>
      <c r="LGV216" s="15"/>
      <c r="LGW216" s="15"/>
      <c r="LGX216" s="15"/>
      <c r="LGY216" s="15"/>
      <c r="LGZ216" s="15"/>
      <c r="LHA216" s="15"/>
      <c r="LHB216" s="15"/>
      <c r="LHC216" s="15"/>
      <c r="LHD216" s="15"/>
      <c r="LHE216" s="15"/>
      <c r="LHF216" s="15"/>
      <c r="LHG216" s="15"/>
      <c r="LHH216" s="15"/>
      <c r="LHI216" s="15"/>
      <c r="LHJ216" s="15"/>
      <c r="LHK216" s="15"/>
      <c r="LHL216" s="15"/>
      <c r="LHM216" s="15"/>
      <c r="LHN216" s="15"/>
      <c r="LHO216" s="15"/>
      <c r="LHP216" s="15"/>
      <c r="LHQ216" s="15"/>
      <c r="LHR216" s="15"/>
      <c r="LHS216" s="15"/>
      <c r="LHT216" s="15"/>
      <c r="LHU216" s="15"/>
      <c r="LHV216" s="15"/>
      <c r="LHW216" s="15"/>
      <c r="LHX216" s="15"/>
      <c r="LHY216" s="15"/>
      <c r="LHZ216" s="15"/>
      <c r="LIA216" s="15"/>
      <c r="LIB216" s="15"/>
      <c r="LIC216" s="15"/>
      <c r="LID216" s="15"/>
      <c r="LIE216" s="15"/>
      <c r="LIF216" s="15"/>
      <c r="LIG216" s="15"/>
      <c r="LIH216" s="15"/>
      <c r="LII216" s="15"/>
      <c r="LIJ216" s="15"/>
      <c r="LIK216" s="15"/>
      <c r="LIL216" s="15"/>
      <c r="LIM216" s="15"/>
      <c r="LIN216" s="15"/>
      <c r="LIO216" s="15"/>
      <c r="LIP216" s="15"/>
      <c r="LIQ216" s="15"/>
      <c r="LIR216" s="15"/>
      <c r="LIS216" s="15"/>
      <c r="LIT216" s="15"/>
      <c r="LIU216" s="15"/>
      <c r="LIV216" s="15"/>
      <c r="LIW216" s="15"/>
      <c r="LIX216" s="15"/>
      <c r="LIY216" s="15"/>
      <c r="LIZ216" s="15"/>
      <c r="LJA216" s="15"/>
      <c r="LJB216" s="15"/>
      <c r="LJC216" s="15"/>
      <c r="LJD216" s="15"/>
      <c r="LJE216" s="15"/>
      <c r="LJF216" s="15"/>
      <c r="LJG216" s="15"/>
      <c r="LJH216" s="15"/>
      <c r="LJI216" s="15"/>
      <c r="LJJ216" s="15"/>
      <c r="LJK216" s="15"/>
      <c r="LJL216" s="15"/>
      <c r="LJM216" s="15"/>
      <c r="LJN216" s="15"/>
      <c r="LJO216" s="15"/>
      <c r="LJP216" s="15"/>
      <c r="LJQ216" s="15"/>
      <c r="LJR216" s="15"/>
      <c r="LJS216" s="15"/>
      <c r="LJT216" s="15"/>
      <c r="LJU216" s="15"/>
      <c r="LJV216" s="15"/>
      <c r="LJW216" s="15"/>
      <c r="LJX216" s="15"/>
      <c r="LJY216" s="15"/>
      <c r="LJZ216" s="15"/>
      <c r="LKA216" s="15"/>
      <c r="LKB216" s="15"/>
      <c r="LKC216" s="15"/>
      <c r="LKD216" s="15"/>
      <c r="LKE216" s="15"/>
      <c r="LKF216" s="15"/>
      <c r="LKG216" s="15"/>
      <c r="LKH216" s="15"/>
      <c r="LKI216" s="15"/>
      <c r="LKJ216" s="15"/>
      <c r="LKK216" s="15"/>
      <c r="LKL216" s="15"/>
      <c r="LKM216" s="15"/>
      <c r="LKN216" s="15"/>
      <c r="LKO216" s="15"/>
      <c r="LKP216" s="15"/>
      <c r="LKQ216" s="15"/>
      <c r="LKR216" s="15"/>
      <c r="LKS216" s="15"/>
      <c r="LKT216" s="15"/>
      <c r="LKU216" s="15"/>
      <c r="LKV216" s="15"/>
      <c r="LKW216" s="15"/>
      <c r="LKX216" s="15"/>
      <c r="LKY216" s="15"/>
      <c r="LKZ216" s="15"/>
      <c r="LLA216" s="15"/>
      <c r="LLB216" s="15"/>
      <c r="LLC216" s="15"/>
      <c r="LLD216" s="15"/>
      <c r="LLE216" s="15"/>
      <c r="LLF216" s="15"/>
      <c r="LLG216" s="15"/>
      <c r="LLH216" s="15"/>
      <c r="LLI216" s="15"/>
      <c r="LLJ216" s="15"/>
      <c r="LLK216" s="15"/>
      <c r="LLL216" s="15"/>
      <c r="LLM216" s="15"/>
      <c r="LLN216" s="15"/>
      <c r="LLO216" s="15"/>
      <c r="LLP216" s="15"/>
      <c r="LLQ216" s="15"/>
      <c r="LLR216" s="15"/>
      <c r="LLS216" s="15"/>
      <c r="LLT216" s="15"/>
      <c r="LLU216" s="15"/>
      <c r="LLV216" s="15"/>
      <c r="LLW216" s="15"/>
      <c r="LLX216" s="15"/>
      <c r="LLY216" s="15"/>
      <c r="LLZ216" s="15"/>
      <c r="LMA216" s="15"/>
      <c r="LMB216" s="15"/>
      <c r="LMC216" s="15"/>
      <c r="LMD216" s="15"/>
      <c r="LME216" s="15"/>
      <c r="LMF216" s="15"/>
      <c r="LMG216" s="15"/>
      <c r="LMH216" s="15"/>
      <c r="LMI216" s="15"/>
      <c r="LMJ216" s="15"/>
      <c r="LMK216" s="15"/>
      <c r="LML216" s="15"/>
      <c r="LMM216" s="15"/>
      <c r="LMN216" s="15"/>
      <c r="LMO216" s="15"/>
      <c r="LMP216" s="15"/>
      <c r="LMQ216" s="15"/>
      <c r="LMR216" s="15"/>
      <c r="LMS216" s="15"/>
      <c r="LMT216" s="15"/>
      <c r="LMU216" s="15"/>
      <c r="LMV216" s="15"/>
      <c r="LMW216" s="15"/>
      <c r="LMX216" s="15"/>
      <c r="LMY216" s="15"/>
      <c r="LMZ216" s="15"/>
      <c r="LNA216" s="15"/>
      <c r="LNB216" s="15"/>
      <c r="LNC216" s="15"/>
      <c r="LND216" s="15"/>
      <c r="LNE216" s="15"/>
      <c r="LNF216" s="15"/>
      <c r="LNG216" s="15"/>
      <c r="LNH216" s="15"/>
      <c r="LNI216" s="15"/>
      <c r="LNJ216" s="15"/>
      <c r="LNK216" s="15"/>
      <c r="LNL216" s="15"/>
      <c r="LNM216" s="15"/>
      <c r="LNN216" s="15"/>
      <c r="LNO216" s="15"/>
      <c r="LNP216" s="15"/>
      <c r="LNQ216" s="15"/>
      <c r="LNR216" s="15"/>
      <c r="LNS216" s="15"/>
      <c r="LNT216" s="15"/>
      <c r="LNU216" s="15"/>
      <c r="LNV216" s="15"/>
      <c r="LNW216" s="15"/>
      <c r="LNX216" s="15"/>
      <c r="LNY216" s="15"/>
      <c r="LNZ216" s="15"/>
      <c r="LOA216" s="15"/>
      <c r="LOB216" s="15"/>
      <c r="LOC216" s="15"/>
      <c r="LOD216" s="15"/>
      <c r="LOE216" s="15"/>
      <c r="LOF216" s="15"/>
      <c r="LOG216" s="15"/>
      <c r="LOH216" s="15"/>
      <c r="LOI216" s="15"/>
      <c r="LOJ216" s="15"/>
      <c r="LOK216" s="15"/>
      <c r="LOL216" s="15"/>
      <c r="LOM216" s="15"/>
      <c r="LON216" s="15"/>
      <c r="LOO216" s="15"/>
      <c r="LOP216" s="15"/>
      <c r="LOQ216" s="15"/>
      <c r="LOR216" s="15"/>
      <c r="LOS216" s="15"/>
      <c r="LOT216" s="15"/>
      <c r="LOU216" s="15"/>
      <c r="LOV216" s="15"/>
      <c r="LOW216" s="15"/>
      <c r="LOX216" s="15"/>
      <c r="LOY216" s="15"/>
      <c r="LOZ216" s="15"/>
      <c r="LPA216" s="15"/>
      <c r="LPB216" s="15"/>
      <c r="LPC216" s="15"/>
      <c r="LPD216" s="15"/>
      <c r="LPE216" s="15"/>
      <c r="LPF216" s="15"/>
      <c r="LPG216" s="15"/>
      <c r="LPH216" s="15"/>
      <c r="LPI216" s="15"/>
      <c r="LPJ216" s="15"/>
      <c r="LPK216" s="15"/>
      <c r="LPL216" s="15"/>
      <c r="LPM216" s="15"/>
      <c r="LPN216" s="15"/>
      <c r="LPO216" s="15"/>
      <c r="LPP216" s="15"/>
      <c r="LPQ216" s="15"/>
      <c r="LPR216" s="15"/>
      <c r="LPS216" s="15"/>
      <c r="LPT216" s="15"/>
      <c r="LPU216" s="15"/>
      <c r="LPV216" s="15"/>
      <c r="LPW216" s="15"/>
      <c r="LPX216" s="15"/>
      <c r="LPY216" s="15"/>
      <c r="LPZ216" s="15"/>
      <c r="LQA216" s="15"/>
      <c r="LQB216" s="15"/>
      <c r="LQC216" s="15"/>
      <c r="LQD216" s="15"/>
      <c r="LQE216" s="15"/>
      <c r="LQF216" s="15"/>
      <c r="LQG216" s="15"/>
      <c r="LQH216" s="15"/>
      <c r="LQI216" s="15"/>
      <c r="LQJ216" s="15"/>
      <c r="LQK216" s="15"/>
      <c r="LQL216" s="15"/>
      <c r="LQM216" s="15"/>
      <c r="LQN216" s="15"/>
      <c r="LQO216" s="15"/>
      <c r="LQP216" s="15"/>
      <c r="LQQ216" s="15"/>
      <c r="LQR216" s="15"/>
      <c r="LQS216" s="15"/>
      <c r="LQT216" s="15"/>
      <c r="LQU216" s="15"/>
      <c r="LQV216" s="15"/>
      <c r="LQW216" s="15"/>
      <c r="LQX216" s="15"/>
      <c r="LQY216" s="15"/>
      <c r="LQZ216" s="15"/>
      <c r="LRA216" s="15"/>
      <c r="LRB216" s="15"/>
      <c r="LRC216" s="15"/>
      <c r="LRD216" s="15"/>
      <c r="LRE216" s="15"/>
      <c r="LRF216" s="15"/>
      <c r="LRG216" s="15"/>
      <c r="LRH216" s="15"/>
      <c r="LRI216" s="15"/>
      <c r="LRJ216" s="15"/>
      <c r="LRK216" s="15"/>
      <c r="LRL216" s="15"/>
      <c r="LRM216" s="15"/>
      <c r="LRN216" s="15"/>
      <c r="LRO216" s="15"/>
      <c r="LRP216" s="15"/>
      <c r="LRQ216" s="15"/>
      <c r="LRR216" s="15"/>
      <c r="LRS216" s="15"/>
      <c r="LRT216" s="15"/>
      <c r="LRU216" s="15"/>
      <c r="LRV216" s="15"/>
      <c r="LRW216" s="15"/>
      <c r="LRX216" s="15"/>
      <c r="LRY216" s="15"/>
      <c r="LRZ216" s="15"/>
      <c r="LSA216" s="15"/>
      <c r="LSB216" s="15"/>
      <c r="LSC216" s="15"/>
      <c r="LSD216" s="15"/>
      <c r="LSE216" s="15"/>
      <c r="LSF216" s="15"/>
      <c r="LSG216" s="15"/>
      <c r="LSH216" s="15"/>
      <c r="LSI216" s="15"/>
      <c r="LSJ216" s="15"/>
      <c r="LSK216" s="15"/>
      <c r="LSL216" s="15"/>
      <c r="LSM216" s="15"/>
      <c r="LSN216" s="15"/>
      <c r="LSO216" s="15"/>
      <c r="LSP216" s="15"/>
      <c r="LSQ216" s="15"/>
      <c r="LSR216" s="15"/>
      <c r="LSS216" s="15"/>
      <c r="LST216" s="15"/>
      <c r="LSU216" s="15"/>
      <c r="LSV216" s="15"/>
      <c r="LSW216" s="15"/>
      <c r="LSX216" s="15"/>
      <c r="LSY216" s="15"/>
      <c r="LSZ216" s="15"/>
      <c r="LTA216" s="15"/>
      <c r="LTB216" s="15"/>
      <c r="LTC216" s="15"/>
      <c r="LTD216" s="15"/>
      <c r="LTE216" s="15"/>
      <c r="LTF216" s="15"/>
      <c r="LTG216" s="15"/>
      <c r="LTH216" s="15"/>
      <c r="LTI216" s="15"/>
      <c r="LTJ216" s="15"/>
      <c r="LTK216" s="15"/>
      <c r="LTL216" s="15"/>
      <c r="LTM216" s="15"/>
      <c r="LTN216" s="15"/>
      <c r="LTO216" s="15"/>
      <c r="LTP216" s="15"/>
      <c r="LTQ216" s="15"/>
      <c r="LTR216" s="15"/>
      <c r="LTS216" s="15"/>
      <c r="LTT216" s="15"/>
      <c r="LTU216" s="15"/>
      <c r="LTV216" s="15"/>
      <c r="LTW216" s="15"/>
      <c r="LTX216" s="15"/>
      <c r="LTY216" s="15"/>
      <c r="LTZ216" s="15"/>
      <c r="LUA216" s="15"/>
      <c r="LUB216" s="15"/>
      <c r="LUC216" s="15"/>
      <c r="LUD216" s="15"/>
      <c r="LUE216" s="15"/>
      <c r="LUF216" s="15"/>
      <c r="LUG216" s="15"/>
      <c r="LUH216" s="15"/>
      <c r="LUI216" s="15"/>
      <c r="LUJ216" s="15"/>
      <c r="LUK216" s="15"/>
      <c r="LUL216" s="15"/>
      <c r="LUM216" s="15"/>
      <c r="LUN216" s="15"/>
      <c r="LUO216" s="15"/>
      <c r="LUP216" s="15"/>
      <c r="LUQ216" s="15"/>
      <c r="LUR216" s="15"/>
      <c r="LUS216" s="15"/>
      <c r="LUT216" s="15"/>
      <c r="LUU216" s="15"/>
      <c r="LUV216" s="15"/>
      <c r="LUW216" s="15"/>
      <c r="LUX216" s="15"/>
      <c r="LUY216" s="15"/>
      <c r="LUZ216" s="15"/>
      <c r="LVA216" s="15"/>
      <c r="LVB216" s="15"/>
      <c r="LVC216" s="15"/>
      <c r="LVD216" s="15"/>
      <c r="LVE216" s="15"/>
      <c r="LVF216" s="15"/>
      <c r="LVG216" s="15"/>
      <c r="LVH216" s="15"/>
      <c r="LVI216" s="15"/>
      <c r="LVJ216" s="15"/>
      <c r="LVK216" s="15"/>
      <c r="LVL216" s="15"/>
      <c r="LVM216" s="15"/>
      <c r="LVN216" s="15"/>
      <c r="LVO216" s="15"/>
      <c r="LVP216" s="15"/>
      <c r="LVQ216" s="15"/>
      <c r="LVR216" s="15"/>
      <c r="LVS216" s="15"/>
      <c r="LVT216" s="15"/>
      <c r="LVU216" s="15"/>
      <c r="LVV216" s="15"/>
      <c r="LVW216" s="15"/>
      <c r="LVX216" s="15"/>
      <c r="LVY216" s="15"/>
      <c r="LVZ216" s="15"/>
      <c r="LWA216" s="15"/>
      <c r="LWB216" s="15"/>
      <c r="LWC216" s="15"/>
      <c r="LWD216" s="15"/>
      <c r="LWE216" s="15"/>
      <c r="LWF216" s="15"/>
      <c r="LWG216" s="15"/>
      <c r="LWH216" s="15"/>
      <c r="LWI216" s="15"/>
      <c r="LWJ216" s="15"/>
      <c r="LWK216" s="15"/>
      <c r="LWL216" s="15"/>
      <c r="LWM216" s="15"/>
      <c r="LWN216" s="15"/>
      <c r="LWO216" s="15"/>
      <c r="LWP216" s="15"/>
      <c r="LWQ216" s="15"/>
      <c r="LWR216" s="15"/>
      <c r="LWS216" s="15"/>
      <c r="LWT216" s="15"/>
      <c r="LWU216" s="15"/>
      <c r="LWV216" s="15"/>
      <c r="LWW216" s="15"/>
      <c r="LWX216" s="15"/>
      <c r="LWY216" s="15"/>
      <c r="LWZ216" s="15"/>
      <c r="LXA216" s="15"/>
      <c r="LXB216" s="15"/>
      <c r="LXC216" s="15"/>
      <c r="LXD216" s="15"/>
      <c r="LXE216" s="15"/>
      <c r="LXF216" s="15"/>
      <c r="LXG216" s="15"/>
      <c r="LXH216" s="15"/>
      <c r="LXI216" s="15"/>
      <c r="LXJ216" s="15"/>
      <c r="LXK216" s="15"/>
      <c r="LXL216" s="15"/>
      <c r="LXM216" s="15"/>
      <c r="LXN216" s="15"/>
      <c r="LXO216" s="15"/>
      <c r="LXP216" s="15"/>
      <c r="LXQ216" s="15"/>
      <c r="LXR216" s="15"/>
      <c r="LXS216" s="15"/>
      <c r="LXT216" s="15"/>
      <c r="LXU216" s="15"/>
      <c r="LXV216" s="15"/>
      <c r="LXW216" s="15"/>
      <c r="LXX216" s="15"/>
      <c r="LXY216" s="15"/>
      <c r="LXZ216" s="15"/>
      <c r="LYA216" s="15"/>
      <c r="LYB216" s="15"/>
      <c r="LYC216" s="15"/>
      <c r="LYD216" s="15"/>
      <c r="LYE216" s="15"/>
      <c r="LYF216" s="15"/>
      <c r="LYG216" s="15"/>
      <c r="LYH216" s="15"/>
      <c r="LYI216" s="15"/>
      <c r="LYJ216" s="15"/>
      <c r="LYK216" s="15"/>
      <c r="LYL216" s="15"/>
      <c r="LYM216" s="15"/>
      <c r="LYN216" s="15"/>
      <c r="LYO216" s="15"/>
      <c r="LYP216" s="15"/>
      <c r="LYQ216" s="15"/>
      <c r="LYR216" s="15"/>
      <c r="LYS216" s="15"/>
      <c r="LYT216" s="15"/>
      <c r="LYU216" s="15"/>
      <c r="LYV216" s="15"/>
      <c r="LYW216" s="15"/>
      <c r="LYX216" s="15"/>
      <c r="LYY216" s="15"/>
      <c r="LYZ216" s="15"/>
      <c r="LZA216" s="15"/>
      <c r="LZB216" s="15"/>
      <c r="LZC216" s="15"/>
      <c r="LZD216" s="15"/>
      <c r="LZE216" s="15"/>
      <c r="LZF216" s="15"/>
      <c r="LZG216" s="15"/>
      <c r="LZH216" s="15"/>
      <c r="LZI216" s="15"/>
      <c r="LZJ216" s="15"/>
      <c r="LZK216" s="15"/>
      <c r="LZL216" s="15"/>
      <c r="LZM216" s="15"/>
      <c r="LZN216" s="15"/>
      <c r="LZO216" s="15"/>
      <c r="LZP216" s="15"/>
      <c r="LZQ216" s="15"/>
      <c r="LZR216" s="15"/>
      <c r="LZS216" s="15"/>
      <c r="LZT216" s="15"/>
      <c r="LZU216" s="15"/>
      <c r="LZV216" s="15"/>
      <c r="LZW216" s="15"/>
      <c r="LZX216" s="15"/>
      <c r="LZY216" s="15"/>
      <c r="LZZ216" s="15"/>
      <c r="MAA216" s="15"/>
      <c r="MAB216" s="15"/>
      <c r="MAC216" s="15"/>
      <c r="MAD216" s="15"/>
      <c r="MAE216" s="15"/>
      <c r="MAF216" s="15"/>
      <c r="MAG216" s="15"/>
      <c r="MAH216" s="15"/>
      <c r="MAI216" s="15"/>
      <c r="MAJ216" s="15"/>
      <c r="MAK216" s="15"/>
      <c r="MAL216" s="15"/>
      <c r="MAM216" s="15"/>
      <c r="MAN216" s="15"/>
      <c r="MAO216" s="15"/>
      <c r="MAP216" s="15"/>
      <c r="MAQ216" s="15"/>
      <c r="MAR216" s="15"/>
      <c r="MAS216" s="15"/>
      <c r="MAT216" s="15"/>
      <c r="MAU216" s="15"/>
      <c r="MAV216" s="15"/>
      <c r="MAW216" s="15"/>
      <c r="MAX216" s="15"/>
      <c r="MAY216" s="15"/>
      <c r="MAZ216" s="15"/>
      <c r="MBA216" s="15"/>
      <c r="MBB216" s="15"/>
      <c r="MBC216" s="15"/>
      <c r="MBD216" s="15"/>
      <c r="MBE216" s="15"/>
      <c r="MBF216" s="15"/>
      <c r="MBG216" s="15"/>
      <c r="MBH216" s="15"/>
      <c r="MBI216" s="15"/>
      <c r="MBJ216" s="15"/>
      <c r="MBK216" s="15"/>
      <c r="MBL216" s="15"/>
      <c r="MBM216" s="15"/>
      <c r="MBN216" s="15"/>
      <c r="MBO216" s="15"/>
      <c r="MBP216" s="15"/>
      <c r="MBQ216" s="15"/>
      <c r="MBR216" s="15"/>
      <c r="MBS216" s="15"/>
      <c r="MBT216" s="15"/>
      <c r="MBU216" s="15"/>
      <c r="MBV216" s="15"/>
      <c r="MBW216" s="15"/>
      <c r="MBX216" s="15"/>
      <c r="MBY216" s="15"/>
      <c r="MBZ216" s="15"/>
      <c r="MCA216" s="15"/>
      <c r="MCB216" s="15"/>
      <c r="MCC216" s="15"/>
      <c r="MCD216" s="15"/>
      <c r="MCE216" s="15"/>
      <c r="MCF216" s="15"/>
      <c r="MCG216" s="15"/>
      <c r="MCH216" s="15"/>
      <c r="MCI216" s="15"/>
      <c r="MCJ216" s="15"/>
      <c r="MCK216" s="15"/>
      <c r="MCL216" s="15"/>
      <c r="MCM216" s="15"/>
      <c r="MCN216" s="15"/>
      <c r="MCO216" s="15"/>
      <c r="MCP216" s="15"/>
      <c r="MCQ216" s="15"/>
      <c r="MCR216" s="15"/>
      <c r="MCS216" s="15"/>
      <c r="MCT216" s="15"/>
      <c r="MCU216" s="15"/>
      <c r="MCV216" s="15"/>
      <c r="MCW216" s="15"/>
      <c r="MCX216" s="15"/>
      <c r="MCY216" s="15"/>
      <c r="MCZ216" s="15"/>
      <c r="MDA216" s="15"/>
      <c r="MDB216" s="15"/>
      <c r="MDC216" s="15"/>
      <c r="MDD216" s="15"/>
      <c r="MDE216" s="15"/>
      <c r="MDF216" s="15"/>
      <c r="MDG216" s="15"/>
      <c r="MDH216" s="15"/>
      <c r="MDI216" s="15"/>
      <c r="MDJ216" s="15"/>
      <c r="MDK216" s="15"/>
      <c r="MDL216" s="15"/>
      <c r="MDM216" s="15"/>
      <c r="MDN216" s="15"/>
      <c r="MDO216" s="15"/>
      <c r="MDP216" s="15"/>
      <c r="MDQ216" s="15"/>
      <c r="MDR216" s="15"/>
      <c r="MDS216" s="15"/>
      <c r="MDT216" s="15"/>
      <c r="MDU216" s="15"/>
      <c r="MDV216" s="15"/>
      <c r="MDW216" s="15"/>
      <c r="MDX216" s="15"/>
      <c r="MDY216" s="15"/>
      <c r="MDZ216" s="15"/>
      <c r="MEA216" s="15"/>
      <c r="MEB216" s="15"/>
      <c r="MEC216" s="15"/>
      <c r="MED216" s="15"/>
      <c r="MEE216" s="15"/>
      <c r="MEF216" s="15"/>
      <c r="MEG216" s="15"/>
      <c r="MEH216" s="15"/>
      <c r="MEI216" s="15"/>
      <c r="MEJ216" s="15"/>
      <c r="MEK216" s="15"/>
      <c r="MEL216" s="15"/>
      <c r="MEM216" s="15"/>
      <c r="MEN216" s="15"/>
      <c r="MEO216" s="15"/>
      <c r="MEP216" s="15"/>
      <c r="MEQ216" s="15"/>
      <c r="MER216" s="15"/>
      <c r="MES216" s="15"/>
      <c r="MET216" s="15"/>
      <c r="MEU216" s="15"/>
      <c r="MEV216" s="15"/>
      <c r="MEW216" s="15"/>
      <c r="MEX216" s="15"/>
      <c r="MEY216" s="15"/>
      <c r="MEZ216" s="15"/>
      <c r="MFA216" s="15"/>
      <c r="MFB216" s="15"/>
      <c r="MFC216" s="15"/>
      <c r="MFD216" s="15"/>
      <c r="MFE216" s="15"/>
      <c r="MFF216" s="15"/>
      <c r="MFG216" s="15"/>
      <c r="MFH216" s="15"/>
      <c r="MFI216" s="15"/>
      <c r="MFJ216" s="15"/>
      <c r="MFK216" s="15"/>
      <c r="MFL216" s="15"/>
      <c r="MFM216" s="15"/>
      <c r="MFN216" s="15"/>
      <c r="MFO216" s="15"/>
      <c r="MFP216" s="15"/>
      <c r="MFQ216" s="15"/>
      <c r="MFR216" s="15"/>
      <c r="MFS216" s="15"/>
      <c r="MFT216" s="15"/>
      <c r="MFU216" s="15"/>
      <c r="MFV216" s="15"/>
      <c r="MFW216" s="15"/>
      <c r="MFX216" s="15"/>
      <c r="MFY216" s="15"/>
      <c r="MFZ216" s="15"/>
      <c r="MGA216" s="15"/>
      <c r="MGB216" s="15"/>
      <c r="MGC216" s="15"/>
      <c r="MGD216" s="15"/>
      <c r="MGE216" s="15"/>
      <c r="MGF216" s="15"/>
      <c r="MGG216" s="15"/>
      <c r="MGH216" s="15"/>
      <c r="MGI216" s="15"/>
      <c r="MGJ216" s="15"/>
      <c r="MGK216" s="15"/>
      <c r="MGL216" s="15"/>
      <c r="MGM216" s="15"/>
      <c r="MGN216" s="15"/>
      <c r="MGO216" s="15"/>
      <c r="MGP216" s="15"/>
      <c r="MGQ216" s="15"/>
      <c r="MGR216" s="15"/>
      <c r="MGS216" s="15"/>
      <c r="MGT216" s="15"/>
      <c r="MGU216" s="15"/>
      <c r="MGV216" s="15"/>
      <c r="MGW216" s="15"/>
      <c r="MGX216" s="15"/>
      <c r="MGY216" s="15"/>
      <c r="MGZ216" s="15"/>
      <c r="MHA216" s="15"/>
      <c r="MHB216" s="15"/>
      <c r="MHC216" s="15"/>
      <c r="MHD216" s="15"/>
      <c r="MHE216" s="15"/>
      <c r="MHF216" s="15"/>
      <c r="MHG216" s="15"/>
      <c r="MHH216" s="15"/>
      <c r="MHI216" s="15"/>
      <c r="MHJ216" s="15"/>
      <c r="MHK216" s="15"/>
      <c r="MHL216" s="15"/>
      <c r="MHM216" s="15"/>
      <c r="MHN216" s="15"/>
      <c r="MHO216" s="15"/>
      <c r="MHP216" s="15"/>
      <c r="MHQ216" s="15"/>
      <c r="MHR216" s="15"/>
      <c r="MHS216" s="15"/>
      <c r="MHT216" s="15"/>
      <c r="MHU216" s="15"/>
      <c r="MHV216" s="15"/>
      <c r="MHW216" s="15"/>
      <c r="MHX216" s="15"/>
      <c r="MHY216" s="15"/>
      <c r="MHZ216" s="15"/>
      <c r="MIA216" s="15"/>
      <c r="MIB216" s="15"/>
      <c r="MIC216" s="15"/>
      <c r="MID216" s="15"/>
      <c r="MIE216" s="15"/>
      <c r="MIF216" s="15"/>
      <c r="MIG216" s="15"/>
      <c r="MIH216" s="15"/>
      <c r="MII216" s="15"/>
      <c r="MIJ216" s="15"/>
      <c r="MIK216" s="15"/>
      <c r="MIL216" s="15"/>
      <c r="MIM216" s="15"/>
      <c r="MIN216" s="15"/>
      <c r="MIO216" s="15"/>
      <c r="MIP216" s="15"/>
      <c r="MIQ216" s="15"/>
      <c r="MIR216" s="15"/>
      <c r="MIS216" s="15"/>
      <c r="MIT216" s="15"/>
      <c r="MIU216" s="15"/>
      <c r="MIV216" s="15"/>
      <c r="MIW216" s="15"/>
      <c r="MIX216" s="15"/>
      <c r="MIY216" s="15"/>
      <c r="MIZ216" s="15"/>
      <c r="MJA216" s="15"/>
      <c r="MJB216" s="15"/>
      <c r="MJC216" s="15"/>
      <c r="MJD216" s="15"/>
      <c r="MJE216" s="15"/>
      <c r="MJF216" s="15"/>
      <c r="MJG216" s="15"/>
      <c r="MJH216" s="15"/>
      <c r="MJI216" s="15"/>
      <c r="MJJ216" s="15"/>
      <c r="MJK216" s="15"/>
      <c r="MJL216" s="15"/>
      <c r="MJM216" s="15"/>
      <c r="MJN216" s="15"/>
      <c r="MJO216" s="15"/>
      <c r="MJP216" s="15"/>
      <c r="MJQ216" s="15"/>
      <c r="MJR216" s="15"/>
      <c r="MJS216" s="15"/>
      <c r="MJT216" s="15"/>
      <c r="MJU216" s="15"/>
      <c r="MJV216" s="15"/>
      <c r="MJW216" s="15"/>
      <c r="MJX216" s="15"/>
      <c r="MJY216" s="15"/>
      <c r="MJZ216" s="15"/>
      <c r="MKA216" s="15"/>
      <c r="MKB216" s="15"/>
      <c r="MKC216" s="15"/>
      <c r="MKD216" s="15"/>
      <c r="MKE216" s="15"/>
      <c r="MKF216" s="15"/>
      <c r="MKG216" s="15"/>
      <c r="MKH216" s="15"/>
      <c r="MKI216" s="15"/>
      <c r="MKJ216" s="15"/>
      <c r="MKK216" s="15"/>
      <c r="MKL216" s="15"/>
      <c r="MKM216" s="15"/>
      <c r="MKN216" s="15"/>
      <c r="MKO216" s="15"/>
      <c r="MKP216" s="15"/>
      <c r="MKQ216" s="15"/>
      <c r="MKR216" s="15"/>
      <c r="MKS216" s="15"/>
      <c r="MKT216" s="15"/>
      <c r="MKU216" s="15"/>
      <c r="MKV216" s="15"/>
      <c r="MKW216" s="15"/>
      <c r="MKX216" s="15"/>
      <c r="MKY216" s="15"/>
      <c r="MKZ216" s="15"/>
      <c r="MLA216" s="15"/>
      <c r="MLB216" s="15"/>
      <c r="MLC216" s="15"/>
      <c r="MLD216" s="15"/>
      <c r="MLE216" s="15"/>
      <c r="MLF216" s="15"/>
      <c r="MLG216" s="15"/>
      <c r="MLH216" s="15"/>
      <c r="MLI216" s="15"/>
      <c r="MLJ216" s="15"/>
      <c r="MLK216" s="15"/>
      <c r="MLL216" s="15"/>
      <c r="MLM216" s="15"/>
      <c r="MLN216" s="15"/>
      <c r="MLO216" s="15"/>
      <c r="MLP216" s="15"/>
      <c r="MLQ216" s="15"/>
      <c r="MLR216" s="15"/>
      <c r="MLS216" s="15"/>
      <c r="MLT216" s="15"/>
      <c r="MLU216" s="15"/>
      <c r="MLV216" s="15"/>
      <c r="MLW216" s="15"/>
      <c r="MLX216" s="15"/>
      <c r="MLY216" s="15"/>
      <c r="MLZ216" s="15"/>
      <c r="MMA216" s="15"/>
      <c r="MMB216" s="15"/>
      <c r="MMC216" s="15"/>
      <c r="MMD216" s="15"/>
      <c r="MME216" s="15"/>
      <c r="MMF216" s="15"/>
      <c r="MMG216" s="15"/>
      <c r="MMH216" s="15"/>
      <c r="MMI216" s="15"/>
      <c r="MMJ216" s="15"/>
      <c r="MMK216" s="15"/>
      <c r="MML216" s="15"/>
      <c r="MMM216" s="15"/>
      <c r="MMN216" s="15"/>
      <c r="MMO216" s="15"/>
      <c r="MMP216" s="15"/>
      <c r="MMQ216" s="15"/>
      <c r="MMR216" s="15"/>
      <c r="MMS216" s="15"/>
      <c r="MMT216" s="15"/>
      <c r="MMU216" s="15"/>
      <c r="MMV216" s="15"/>
      <c r="MMW216" s="15"/>
      <c r="MMX216" s="15"/>
      <c r="MMY216" s="15"/>
      <c r="MMZ216" s="15"/>
      <c r="MNA216" s="15"/>
      <c r="MNB216" s="15"/>
      <c r="MNC216" s="15"/>
      <c r="MND216" s="15"/>
      <c r="MNE216" s="15"/>
      <c r="MNF216" s="15"/>
      <c r="MNG216" s="15"/>
      <c r="MNH216" s="15"/>
      <c r="MNI216" s="15"/>
      <c r="MNJ216" s="15"/>
      <c r="MNK216" s="15"/>
      <c r="MNL216" s="15"/>
      <c r="MNM216" s="15"/>
      <c r="MNN216" s="15"/>
      <c r="MNO216" s="15"/>
      <c r="MNP216" s="15"/>
      <c r="MNQ216" s="15"/>
      <c r="MNR216" s="15"/>
      <c r="MNS216" s="15"/>
      <c r="MNT216" s="15"/>
      <c r="MNU216" s="15"/>
      <c r="MNV216" s="15"/>
      <c r="MNW216" s="15"/>
      <c r="MNX216" s="15"/>
      <c r="MNY216" s="15"/>
      <c r="MNZ216" s="15"/>
      <c r="MOA216" s="15"/>
      <c r="MOB216" s="15"/>
      <c r="MOC216" s="15"/>
      <c r="MOD216" s="15"/>
      <c r="MOE216" s="15"/>
      <c r="MOF216" s="15"/>
      <c r="MOG216" s="15"/>
      <c r="MOH216" s="15"/>
      <c r="MOI216" s="15"/>
      <c r="MOJ216" s="15"/>
      <c r="MOK216" s="15"/>
      <c r="MOL216" s="15"/>
      <c r="MOM216" s="15"/>
      <c r="MON216" s="15"/>
      <c r="MOO216" s="15"/>
      <c r="MOP216" s="15"/>
      <c r="MOQ216" s="15"/>
      <c r="MOR216" s="15"/>
      <c r="MOS216" s="15"/>
      <c r="MOT216" s="15"/>
      <c r="MOU216" s="15"/>
      <c r="MOV216" s="15"/>
      <c r="MOW216" s="15"/>
      <c r="MOX216" s="15"/>
      <c r="MOY216" s="15"/>
      <c r="MOZ216" s="15"/>
      <c r="MPA216" s="15"/>
      <c r="MPB216" s="15"/>
      <c r="MPC216" s="15"/>
      <c r="MPD216" s="15"/>
      <c r="MPE216" s="15"/>
      <c r="MPF216" s="15"/>
      <c r="MPG216" s="15"/>
      <c r="MPH216" s="15"/>
      <c r="MPI216" s="15"/>
      <c r="MPJ216" s="15"/>
      <c r="MPK216" s="15"/>
      <c r="MPL216" s="15"/>
      <c r="MPM216" s="15"/>
      <c r="MPN216" s="15"/>
      <c r="MPO216" s="15"/>
      <c r="MPP216" s="15"/>
      <c r="MPQ216" s="15"/>
      <c r="MPR216" s="15"/>
      <c r="MPS216" s="15"/>
      <c r="MPT216" s="15"/>
      <c r="MPU216" s="15"/>
      <c r="MPV216" s="15"/>
      <c r="MPW216" s="15"/>
      <c r="MPX216" s="15"/>
      <c r="MPY216" s="15"/>
      <c r="MPZ216" s="15"/>
      <c r="MQA216" s="15"/>
      <c r="MQB216" s="15"/>
      <c r="MQC216" s="15"/>
      <c r="MQD216" s="15"/>
      <c r="MQE216" s="15"/>
      <c r="MQF216" s="15"/>
      <c r="MQG216" s="15"/>
      <c r="MQH216" s="15"/>
      <c r="MQI216" s="15"/>
      <c r="MQJ216" s="15"/>
      <c r="MQK216" s="15"/>
      <c r="MQL216" s="15"/>
      <c r="MQM216" s="15"/>
      <c r="MQN216" s="15"/>
      <c r="MQO216" s="15"/>
      <c r="MQP216" s="15"/>
      <c r="MQQ216" s="15"/>
      <c r="MQR216" s="15"/>
      <c r="MQS216" s="15"/>
      <c r="MQT216" s="15"/>
      <c r="MQU216" s="15"/>
      <c r="MQV216" s="15"/>
      <c r="MQW216" s="15"/>
      <c r="MQX216" s="15"/>
      <c r="MQY216" s="15"/>
      <c r="MQZ216" s="15"/>
      <c r="MRA216" s="15"/>
      <c r="MRB216" s="15"/>
      <c r="MRC216" s="15"/>
      <c r="MRD216" s="15"/>
      <c r="MRE216" s="15"/>
      <c r="MRF216" s="15"/>
      <c r="MRG216" s="15"/>
      <c r="MRH216" s="15"/>
      <c r="MRI216" s="15"/>
      <c r="MRJ216" s="15"/>
      <c r="MRK216" s="15"/>
      <c r="MRL216" s="15"/>
      <c r="MRM216" s="15"/>
      <c r="MRN216" s="15"/>
      <c r="MRO216" s="15"/>
      <c r="MRP216" s="15"/>
      <c r="MRQ216" s="15"/>
      <c r="MRR216" s="15"/>
      <c r="MRS216" s="15"/>
      <c r="MRT216" s="15"/>
      <c r="MRU216" s="15"/>
      <c r="MRV216" s="15"/>
      <c r="MRW216" s="15"/>
      <c r="MRX216" s="15"/>
      <c r="MRY216" s="15"/>
      <c r="MRZ216" s="15"/>
      <c r="MSA216" s="15"/>
      <c r="MSB216" s="15"/>
      <c r="MSC216" s="15"/>
      <c r="MSD216" s="15"/>
      <c r="MSE216" s="15"/>
      <c r="MSF216" s="15"/>
      <c r="MSG216" s="15"/>
      <c r="MSH216" s="15"/>
      <c r="MSI216" s="15"/>
      <c r="MSJ216" s="15"/>
      <c r="MSK216" s="15"/>
      <c r="MSL216" s="15"/>
      <c r="MSM216" s="15"/>
      <c r="MSN216" s="15"/>
      <c r="MSO216" s="15"/>
      <c r="MSP216" s="15"/>
      <c r="MSQ216" s="15"/>
      <c r="MSR216" s="15"/>
      <c r="MSS216" s="15"/>
      <c r="MST216" s="15"/>
      <c r="MSU216" s="15"/>
      <c r="MSV216" s="15"/>
      <c r="MSW216" s="15"/>
      <c r="MSX216" s="15"/>
      <c r="MSY216" s="15"/>
      <c r="MSZ216" s="15"/>
      <c r="MTA216" s="15"/>
      <c r="MTB216" s="15"/>
      <c r="MTC216" s="15"/>
      <c r="MTD216" s="15"/>
      <c r="MTE216" s="15"/>
      <c r="MTF216" s="15"/>
      <c r="MTG216" s="15"/>
      <c r="MTH216" s="15"/>
      <c r="MTI216" s="15"/>
      <c r="MTJ216" s="15"/>
      <c r="MTK216" s="15"/>
      <c r="MTL216" s="15"/>
      <c r="MTM216" s="15"/>
      <c r="MTN216" s="15"/>
      <c r="MTO216" s="15"/>
      <c r="MTP216" s="15"/>
      <c r="MTQ216" s="15"/>
      <c r="MTR216" s="15"/>
      <c r="MTS216" s="15"/>
      <c r="MTT216" s="15"/>
      <c r="MTU216" s="15"/>
      <c r="MTV216" s="15"/>
      <c r="MTW216" s="15"/>
      <c r="MTX216" s="15"/>
      <c r="MTY216" s="15"/>
      <c r="MTZ216" s="15"/>
      <c r="MUA216" s="15"/>
      <c r="MUB216" s="15"/>
      <c r="MUC216" s="15"/>
      <c r="MUD216" s="15"/>
      <c r="MUE216" s="15"/>
      <c r="MUF216" s="15"/>
      <c r="MUG216" s="15"/>
      <c r="MUH216" s="15"/>
      <c r="MUI216" s="15"/>
      <c r="MUJ216" s="15"/>
      <c r="MUK216" s="15"/>
      <c r="MUL216" s="15"/>
      <c r="MUM216" s="15"/>
      <c r="MUN216" s="15"/>
      <c r="MUO216" s="15"/>
      <c r="MUP216" s="15"/>
      <c r="MUQ216" s="15"/>
      <c r="MUR216" s="15"/>
      <c r="MUS216" s="15"/>
      <c r="MUT216" s="15"/>
      <c r="MUU216" s="15"/>
      <c r="MUV216" s="15"/>
      <c r="MUW216" s="15"/>
      <c r="MUX216" s="15"/>
      <c r="MUY216" s="15"/>
      <c r="MUZ216" s="15"/>
      <c r="MVA216" s="15"/>
      <c r="MVB216" s="15"/>
      <c r="MVC216" s="15"/>
      <c r="MVD216" s="15"/>
      <c r="MVE216" s="15"/>
      <c r="MVF216" s="15"/>
      <c r="MVG216" s="15"/>
      <c r="MVH216" s="15"/>
      <c r="MVI216" s="15"/>
      <c r="MVJ216" s="15"/>
      <c r="MVK216" s="15"/>
      <c r="MVL216" s="15"/>
      <c r="MVM216" s="15"/>
      <c r="MVN216" s="15"/>
      <c r="MVO216" s="15"/>
      <c r="MVP216" s="15"/>
      <c r="MVQ216" s="15"/>
      <c r="MVR216" s="15"/>
      <c r="MVS216" s="15"/>
      <c r="MVT216" s="15"/>
      <c r="MVU216" s="15"/>
      <c r="MVV216" s="15"/>
      <c r="MVW216" s="15"/>
      <c r="MVX216" s="15"/>
      <c r="MVY216" s="15"/>
      <c r="MVZ216" s="15"/>
      <c r="MWA216" s="15"/>
      <c r="MWB216" s="15"/>
      <c r="MWC216" s="15"/>
      <c r="MWD216" s="15"/>
      <c r="MWE216" s="15"/>
      <c r="MWF216" s="15"/>
      <c r="MWG216" s="15"/>
      <c r="MWH216" s="15"/>
      <c r="MWI216" s="15"/>
      <c r="MWJ216" s="15"/>
      <c r="MWK216" s="15"/>
      <c r="MWL216" s="15"/>
      <c r="MWM216" s="15"/>
      <c r="MWN216" s="15"/>
      <c r="MWO216" s="15"/>
      <c r="MWP216" s="15"/>
      <c r="MWQ216" s="15"/>
      <c r="MWR216" s="15"/>
      <c r="MWS216" s="15"/>
      <c r="MWT216" s="15"/>
      <c r="MWU216" s="15"/>
      <c r="MWV216" s="15"/>
      <c r="MWW216" s="15"/>
      <c r="MWX216" s="15"/>
      <c r="MWY216" s="15"/>
      <c r="MWZ216" s="15"/>
      <c r="MXA216" s="15"/>
      <c r="MXB216" s="15"/>
      <c r="MXC216" s="15"/>
      <c r="MXD216" s="15"/>
      <c r="MXE216" s="15"/>
      <c r="MXF216" s="15"/>
      <c r="MXG216" s="15"/>
      <c r="MXH216" s="15"/>
      <c r="MXI216" s="15"/>
      <c r="MXJ216" s="15"/>
      <c r="MXK216" s="15"/>
      <c r="MXL216" s="15"/>
      <c r="MXM216" s="15"/>
      <c r="MXN216" s="15"/>
      <c r="MXO216" s="15"/>
      <c r="MXP216" s="15"/>
      <c r="MXQ216" s="15"/>
      <c r="MXR216" s="15"/>
      <c r="MXS216" s="15"/>
      <c r="MXT216" s="15"/>
      <c r="MXU216" s="15"/>
      <c r="MXV216" s="15"/>
      <c r="MXW216" s="15"/>
      <c r="MXX216" s="15"/>
      <c r="MXY216" s="15"/>
      <c r="MXZ216" s="15"/>
      <c r="MYA216" s="15"/>
      <c r="MYB216" s="15"/>
      <c r="MYC216" s="15"/>
      <c r="MYD216" s="15"/>
      <c r="MYE216" s="15"/>
      <c r="MYF216" s="15"/>
      <c r="MYG216" s="15"/>
      <c r="MYH216" s="15"/>
      <c r="MYI216" s="15"/>
      <c r="MYJ216" s="15"/>
      <c r="MYK216" s="15"/>
      <c r="MYL216" s="15"/>
      <c r="MYM216" s="15"/>
      <c r="MYN216" s="15"/>
      <c r="MYO216" s="15"/>
      <c r="MYP216" s="15"/>
      <c r="MYQ216" s="15"/>
      <c r="MYR216" s="15"/>
      <c r="MYS216" s="15"/>
      <c r="MYT216" s="15"/>
      <c r="MYU216" s="15"/>
      <c r="MYV216" s="15"/>
      <c r="MYW216" s="15"/>
      <c r="MYX216" s="15"/>
      <c r="MYY216" s="15"/>
      <c r="MYZ216" s="15"/>
      <c r="MZA216" s="15"/>
      <c r="MZB216" s="15"/>
      <c r="MZC216" s="15"/>
      <c r="MZD216" s="15"/>
      <c r="MZE216" s="15"/>
      <c r="MZF216" s="15"/>
      <c r="MZG216" s="15"/>
      <c r="MZH216" s="15"/>
      <c r="MZI216" s="15"/>
      <c r="MZJ216" s="15"/>
      <c r="MZK216" s="15"/>
      <c r="MZL216" s="15"/>
      <c r="MZM216" s="15"/>
      <c r="MZN216" s="15"/>
      <c r="MZO216" s="15"/>
      <c r="MZP216" s="15"/>
      <c r="MZQ216" s="15"/>
      <c r="MZR216" s="15"/>
      <c r="MZS216" s="15"/>
      <c r="MZT216" s="15"/>
      <c r="MZU216" s="15"/>
      <c r="MZV216" s="15"/>
      <c r="MZW216" s="15"/>
      <c r="MZX216" s="15"/>
      <c r="MZY216" s="15"/>
      <c r="MZZ216" s="15"/>
      <c r="NAA216" s="15"/>
      <c r="NAB216" s="15"/>
      <c r="NAC216" s="15"/>
      <c r="NAD216" s="15"/>
      <c r="NAE216" s="15"/>
      <c r="NAF216" s="15"/>
      <c r="NAG216" s="15"/>
      <c r="NAH216" s="15"/>
      <c r="NAI216" s="15"/>
      <c r="NAJ216" s="15"/>
      <c r="NAK216" s="15"/>
      <c r="NAL216" s="15"/>
      <c r="NAM216" s="15"/>
      <c r="NAN216" s="15"/>
      <c r="NAO216" s="15"/>
      <c r="NAP216" s="15"/>
      <c r="NAQ216" s="15"/>
      <c r="NAR216" s="15"/>
      <c r="NAS216" s="15"/>
      <c r="NAT216" s="15"/>
      <c r="NAU216" s="15"/>
      <c r="NAV216" s="15"/>
      <c r="NAW216" s="15"/>
      <c r="NAX216" s="15"/>
      <c r="NAY216" s="15"/>
      <c r="NAZ216" s="15"/>
      <c r="NBA216" s="15"/>
      <c r="NBB216" s="15"/>
      <c r="NBC216" s="15"/>
      <c r="NBD216" s="15"/>
      <c r="NBE216" s="15"/>
      <c r="NBF216" s="15"/>
      <c r="NBG216" s="15"/>
      <c r="NBH216" s="15"/>
      <c r="NBI216" s="15"/>
      <c r="NBJ216" s="15"/>
      <c r="NBK216" s="15"/>
      <c r="NBL216" s="15"/>
      <c r="NBM216" s="15"/>
      <c r="NBN216" s="15"/>
      <c r="NBO216" s="15"/>
      <c r="NBP216" s="15"/>
      <c r="NBQ216" s="15"/>
      <c r="NBR216" s="15"/>
      <c r="NBS216" s="15"/>
      <c r="NBT216" s="15"/>
      <c r="NBU216" s="15"/>
      <c r="NBV216" s="15"/>
      <c r="NBW216" s="15"/>
      <c r="NBX216" s="15"/>
      <c r="NBY216" s="15"/>
      <c r="NBZ216" s="15"/>
      <c r="NCA216" s="15"/>
      <c r="NCB216" s="15"/>
      <c r="NCC216" s="15"/>
      <c r="NCD216" s="15"/>
      <c r="NCE216" s="15"/>
      <c r="NCF216" s="15"/>
      <c r="NCG216" s="15"/>
      <c r="NCH216" s="15"/>
      <c r="NCI216" s="15"/>
      <c r="NCJ216" s="15"/>
      <c r="NCK216" s="15"/>
      <c r="NCL216" s="15"/>
      <c r="NCM216" s="15"/>
      <c r="NCN216" s="15"/>
      <c r="NCO216" s="15"/>
      <c r="NCP216" s="15"/>
      <c r="NCQ216" s="15"/>
      <c r="NCR216" s="15"/>
      <c r="NCS216" s="15"/>
      <c r="NCT216" s="15"/>
      <c r="NCU216" s="15"/>
      <c r="NCV216" s="15"/>
      <c r="NCW216" s="15"/>
      <c r="NCX216" s="15"/>
      <c r="NCY216" s="15"/>
      <c r="NCZ216" s="15"/>
      <c r="NDA216" s="15"/>
      <c r="NDB216" s="15"/>
      <c r="NDC216" s="15"/>
      <c r="NDD216" s="15"/>
      <c r="NDE216" s="15"/>
      <c r="NDF216" s="15"/>
      <c r="NDG216" s="15"/>
      <c r="NDH216" s="15"/>
      <c r="NDI216" s="15"/>
      <c r="NDJ216" s="15"/>
      <c r="NDK216" s="15"/>
      <c r="NDL216" s="15"/>
      <c r="NDM216" s="15"/>
      <c r="NDN216" s="15"/>
      <c r="NDO216" s="15"/>
      <c r="NDP216" s="15"/>
      <c r="NDQ216" s="15"/>
      <c r="NDR216" s="15"/>
      <c r="NDS216" s="15"/>
      <c r="NDT216" s="15"/>
      <c r="NDU216" s="15"/>
      <c r="NDV216" s="15"/>
      <c r="NDW216" s="15"/>
      <c r="NDX216" s="15"/>
      <c r="NDY216" s="15"/>
      <c r="NDZ216" s="15"/>
      <c r="NEA216" s="15"/>
      <c r="NEB216" s="15"/>
      <c r="NEC216" s="15"/>
      <c r="NED216" s="15"/>
      <c r="NEE216" s="15"/>
      <c r="NEF216" s="15"/>
      <c r="NEG216" s="15"/>
      <c r="NEH216" s="15"/>
      <c r="NEI216" s="15"/>
      <c r="NEJ216" s="15"/>
      <c r="NEK216" s="15"/>
      <c r="NEL216" s="15"/>
      <c r="NEM216" s="15"/>
      <c r="NEN216" s="15"/>
      <c r="NEO216" s="15"/>
      <c r="NEP216" s="15"/>
      <c r="NEQ216" s="15"/>
      <c r="NER216" s="15"/>
      <c r="NES216" s="15"/>
      <c r="NET216" s="15"/>
      <c r="NEU216" s="15"/>
      <c r="NEV216" s="15"/>
      <c r="NEW216" s="15"/>
      <c r="NEX216" s="15"/>
      <c r="NEY216" s="15"/>
      <c r="NEZ216" s="15"/>
      <c r="NFA216" s="15"/>
      <c r="NFB216" s="15"/>
      <c r="NFC216" s="15"/>
      <c r="NFD216" s="15"/>
      <c r="NFE216" s="15"/>
      <c r="NFF216" s="15"/>
      <c r="NFG216" s="15"/>
      <c r="NFH216" s="15"/>
      <c r="NFI216" s="15"/>
      <c r="NFJ216" s="15"/>
      <c r="NFK216" s="15"/>
      <c r="NFL216" s="15"/>
      <c r="NFM216" s="15"/>
      <c r="NFN216" s="15"/>
      <c r="NFO216" s="15"/>
      <c r="NFP216" s="15"/>
      <c r="NFQ216" s="15"/>
      <c r="NFR216" s="15"/>
      <c r="NFS216" s="15"/>
      <c r="NFT216" s="15"/>
      <c r="NFU216" s="15"/>
      <c r="NFV216" s="15"/>
      <c r="NFW216" s="15"/>
      <c r="NFX216" s="15"/>
      <c r="NFY216" s="15"/>
      <c r="NFZ216" s="15"/>
      <c r="NGA216" s="15"/>
      <c r="NGB216" s="15"/>
      <c r="NGC216" s="15"/>
      <c r="NGD216" s="15"/>
      <c r="NGE216" s="15"/>
      <c r="NGF216" s="15"/>
      <c r="NGG216" s="15"/>
      <c r="NGH216" s="15"/>
      <c r="NGI216" s="15"/>
      <c r="NGJ216" s="15"/>
      <c r="NGK216" s="15"/>
      <c r="NGL216" s="15"/>
      <c r="NGM216" s="15"/>
      <c r="NGN216" s="15"/>
      <c r="NGO216" s="15"/>
      <c r="NGP216" s="15"/>
      <c r="NGQ216" s="15"/>
      <c r="NGR216" s="15"/>
      <c r="NGS216" s="15"/>
      <c r="NGT216" s="15"/>
      <c r="NGU216" s="15"/>
      <c r="NGV216" s="15"/>
      <c r="NGW216" s="15"/>
      <c r="NGX216" s="15"/>
      <c r="NGY216" s="15"/>
      <c r="NGZ216" s="15"/>
      <c r="NHA216" s="15"/>
      <c r="NHB216" s="15"/>
      <c r="NHC216" s="15"/>
      <c r="NHD216" s="15"/>
      <c r="NHE216" s="15"/>
      <c r="NHF216" s="15"/>
      <c r="NHG216" s="15"/>
      <c r="NHH216" s="15"/>
      <c r="NHI216" s="15"/>
      <c r="NHJ216" s="15"/>
      <c r="NHK216" s="15"/>
      <c r="NHL216" s="15"/>
      <c r="NHM216" s="15"/>
      <c r="NHN216" s="15"/>
      <c r="NHO216" s="15"/>
      <c r="NHP216" s="15"/>
      <c r="NHQ216" s="15"/>
      <c r="NHR216" s="15"/>
      <c r="NHS216" s="15"/>
      <c r="NHT216" s="15"/>
      <c r="NHU216" s="15"/>
      <c r="NHV216" s="15"/>
      <c r="NHW216" s="15"/>
      <c r="NHX216" s="15"/>
      <c r="NHY216" s="15"/>
      <c r="NHZ216" s="15"/>
      <c r="NIA216" s="15"/>
      <c r="NIB216" s="15"/>
      <c r="NIC216" s="15"/>
      <c r="NID216" s="15"/>
      <c r="NIE216" s="15"/>
      <c r="NIF216" s="15"/>
      <c r="NIG216" s="15"/>
      <c r="NIH216" s="15"/>
      <c r="NII216" s="15"/>
      <c r="NIJ216" s="15"/>
      <c r="NIK216" s="15"/>
      <c r="NIL216" s="15"/>
      <c r="NIM216" s="15"/>
      <c r="NIN216" s="15"/>
      <c r="NIO216" s="15"/>
      <c r="NIP216" s="15"/>
      <c r="NIQ216" s="15"/>
      <c r="NIR216" s="15"/>
      <c r="NIS216" s="15"/>
      <c r="NIT216" s="15"/>
      <c r="NIU216" s="15"/>
      <c r="NIV216" s="15"/>
      <c r="NIW216" s="15"/>
      <c r="NIX216" s="15"/>
      <c r="NIY216" s="15"/>
      <c r="NIZ216" s="15"/>
      <c r="NJA216" s="15"/>
      <c r="NJB216" s="15"/>
      <c r="NJC216" s="15"/>
      <c r="NJD216" s="15"/>
      <c r="NJE216" s="15"/>
      <c r="NJF216" s="15"/>
      <c r="NJG216" s="15"/>
      <c r="NJH216" s="15"/>
      <c r="NJI216" s="15"/>
      <c r="NJJ216" s="15"/>
      <c r="NJK216" s="15"/>
      <c r="NJL216" s="15"/>
      <c r="NJM216" s="15"/>
      <c r="NJN216" s="15"/>
      <c r="NJO216" s="15"/>
      <c r="NJP216" s="15"/>
      <c r="NJQ216" s="15"/>
      <c r="NJR216" s="15"/>
      <c r="NJS216" s="15"/>
      <c r="NJT216" s="15"/>
      <c r="NJU216" s="15"/>
      <c r="NJV216" s="15"/>
      <c r="NJW216" s="15"/>
      <c r="NJX216" s="15"/>
      <c r="NJY216" s="15"/>
      <c r="NJZ216" s="15"/>
      <c r="NKA216" s="15"/>
      <c r="NKB216" s="15"/>
      <c r="NKC216" s="15"/>
      <c r="NKD216" s="15"/>
      <c r="NKE216" s="15"/>
      <c r="NKF216" s="15"/>
      <c r="NKG216" s="15"/>
      <c r="NKH216" s="15"/>
      <c r="NKI216" s="15"/>
      <c r="NKJ216" s="15"/>
      <c r="NKK216" s="15"/>
      <c r="NKL216" s="15"/>
      <c r="NKM216" s="15"/>
      <c r="NKN216" s="15"/>
      <c r="NKO216" s="15"/>
      <c r="NKP216" s="15"/>
      <c r="NKQ216" s="15"/>
      <c r="NKR216" s="15"/>
      <c r="NKS216" s="15"/>
      <c r="NKT216" s="15"/>
      <c r="NKU216" s="15"/>
      <c r="NKV216" s="15"/>
      <c r="NKW216" s="15"/>
      <c r="NKX216" s="15"/>
      <c r="NKY216" s="15"/>
      <c r="NKZ216" s="15"/>
      <c r="NLA216" s="15"/>
      <c r="NLB216" s="15"/>
      <c r="NLC216" s="15"/>
      <c r="NLD216" s="15"/>
      <c r="NLE216" s="15"/>
      <c r="NLF216" s="15"/>
      <c r="NLG216" s="15"/>
      <c r="NLH216" s="15"/>
      <c r="NLI216" s="15"/>
      <c r="NLJ216" s="15"/>
      <c r="NLK216" s="15"/>
      <c r="NLL216" s="15"/>
      <c r="NLM216" s="15"/>
      <c r="NLN216" s="15"/>
      <c r="NLO216" s="15"/>
      <c r="NLP216" s="15"/>
      <c r="NLQ216" s="15"/>
      <c r="NLR216" s="15"/>
      <c r="NLS216" s="15"/>
      <c r="NLT216" s="15"/>
      <c r="NLU216" s="15"/>
      <c r="NLV216" s="15"/>
      <c r="NLW216" s="15"/>
      <c r="NLX216" s="15"/>
      <c r="NLY216" s="15"/>
      <c r="NLZ216" s="15"/>
      <c r="NMA216" s="15"/>
      <c r="NMB216" s="15"/>
      <c r="NMC216" s="15"/>
      <c r="NMD216" s="15"/>
      <c r="NME216" s="15"/>
      <c r="NMF216" s="15"/>
      <c r="NMG216" s="15"/>
      <c r="NMH216" s="15"/>
      <c r="NMI216" s="15"/>
      <c r="NMJ216" s="15"/>
      <c r="NMK216" s="15"/>
      <c r="NML216" s="15"/>
      <c r="NMM216" s="15"/>
      <c r="NMN216" s="15"/>
      <c r="NMO216" s="15"/>
      <c r="NMP216" s="15"/>
      <c r="NMQ216" s="15"/>
      <c r="NMR216" s="15"/>
      <c r="NMS216" s="15"/>
      <c r="NMT216" s="15"/>
      <c r="NMU216" s="15"/>
      <c r="NMV216" s="15"/>
      <c r="NMW216" s="15"/>
      <c r="NMX216" s="15"/>
      <c r="NMY216" s="15"/>
      <c r="NMZ216" s="15"/>
      <c r="NNA216" s="15"/>
      <c r="NNB216" s="15"/>
      <c r="NNC216" s="15"/>
      <c r="NND216" s="15"/>
      <c r="NNE216" s="15"/>
      <c r="NNF216" s="15"/>
      <c r="NNG216" s="15"/>
      <c r="NNH216" s="15"/>
      <c r="NNI216" s="15"/>
      <c r="NNJ216" s="15"/>
      <c r="NNK216" s="15"/>
      <c r="NNL216" s="15"/>
      <c r="NNM216" s="15"/>
      <c r="NNN216" s="15"/>
      <c r="NNO216" s="15"/>
      <c r="NNP216" s="15"/>
      <c r="NNQ216" s="15"/>
      <c r="NNR216" s="15"/>
      <c r="NNS216" s="15"/>
      <c r="NNT216" s="15"/>
      <c r="NNU216" s="15"/>
      <c r="NNV216" s="15"/>
      <c r="NNW216" s="15"/>
      <c r="NNX216" s="15"/>
      <c r="NNY216" s="15"/>
      <c r="NNZ216" s="15"/>
      <c r="NOA216" s="15"/>
      <c r="NOB216" s="15"/>
      <c r="NOC216" s="15"/>
      <c r="NOD216" s="15"/>
      <c r="NOE216" s="15"/>
      <c r="NOF216" s="15"/>
      <c r="NOG216" s="15"/>
      <c r="NOH216" s="15"/>
      <c r="NOI216" s="15"/>
      <c r="NOJ216" s="15"/>
      <c r="NOK216" s="15"/>
      <c r="NOL216" s="15"/>
      <c r="NOM216" s="15"/>
      <c r="NON216" s="15"/>
      <c r="NOO216" s="15"/>
      <c r="NOP216" s="15"/>
      <c r="NOQ216" s="15"/>
      <c r="NOR216" s="15"/>
      <c r="NOS216" s="15"/>
      <c r="NOT216" s="15"/>
      <c r="NOU216" s="15"/>
      <c r="NOV216" s="15"/>
      <c r="NOW216" s="15"/>
      <c r="NOX216" s="15"/>
      <c r="NOY216" s="15"/>
      <c r="NOZ216" s="15"/>
      <c r="NPA216" s="15"/>
      <c r="NPB216" s="15"/>
      <c r="NPC216" s="15"/>
      <c r="NPD216" s="15"/>
      <c r="NPE216" s="15"/>
      <c r="NPF216" s="15"/>
      <c r="NPG216" s="15"/>
      <c r="NPH216" s="15"/>
      <c r="NPI216" s="15"/>
      <c r="NPJ216" s="15"/>
      <c r="NPK216" s="15"/>
      <c r="NPL216" s="15"/>
      <c r="NPM216" s="15"/>
      <c r="NPN216" s="15"/>
      <c r="NPO216" s="15"/>
      <c r="NPP216" s="15"/>
      <c r="NPQ216" s="15"/>
      <c r="NPR216" s="15"/>
      <c r="NPS216" s="15"/>
      <c r="NPT216" s="15"/>
      <c r="NPU216" s="15"/>
      <c r="NPV216" s="15"/>
      <c r="NPW216" s="15"/>
      <c r="NPX216" s="15"/>
      <c r="NPY216" s="15"/>
      <c r="NPZ216" s="15"/>
      <c r="NQA216" s="15"/>
      <c r="NQB216" s="15"/>
      <c r="NQC216" s="15"/>
      <c r="NQD216" s="15"/>
      <c r="NQE216" s="15"/>
      <c r="NQF216" s="15"/>
      <c r="NQG216" s="15"/>
      <c r="NQH216" s="15"/>
      <c r="NQI216" s="15"/>
      <c r="NQJ216" s="15"/>
      <c r="NQK216" s="15"/>
      <c r="NQL216" s="15"/>
      <c r="NQM216" s="15"/>
      <c r="NQN216" s="15"/>
      <c r="NQO216" s="15"/>
      <c r="NQP216" s="15"/>
      <c r="NQQ216" s="15"/>
      <c r="NQR216" s="15"/>
      <c r="NQS216" s="15"/>
      <c r="NQT216" s="15"/>
      <c r="NQU216" s="15"/>
      <c r="NQV216" s="15"/>
      <c r="NQW216" s="15"/>
      <c r="NQX216" s="15"/>
      <c r="NQY216" s="15"/>
      <c r="NQZ216" s="15"/>
      <c r="NRA216" s="15"/>
      <c r="NRB216" s="15"/>
      <c r="NRC216" s="15"/>
      <c r="NRD216" s="15"/>
      <c r="NRE216" s="15"/>
      <c r="NRF216" s="15"/>
      <c r="NRG216" s="15"/>
      <c r="NRH216" s="15"/>
      <c r="NRI216" s="15"/>
      <c r="NRJ216" s="15"/>
      <c r="NRK216" s="15"/>
      <c r="NRL216" s="15"/>
      <c r="NRM216" s="15"/>
      <c r="NRN216" s="15"/>
      <c r="NRO216" s="15"/>
      <c r="NRP216" s="15"/>
      <c r="NRQ216" s="15"/>
      <c r="NRR216" s="15"/>
      <c r="NRS216" s="15"/>
      <c r="NRT216" s="15"/>
      <c r="NRU216" s="15"/>
      <c r="NRV216" s="15"/>
      <c r="NRW216" s="15"/>
      <c r="NRX216" s="15"/>
      <c r="NRY216" s="15"/>
      <c r="NRZ216" s="15"/>
      <c r="NSA216" s="15"/>
      <c r="NSB216" s="15"/>
      <c r="NSC216" s="15"/>
      <c r="NSD216" s="15"/>
      <c r="NSE216" s="15"/>
      <c r="NSF216" s="15"/>
      <c r="NSG216" s="15"/>
      <c r="NSH216" s="15"/>
      <c r="NSI216" s="15"/>
      <c r="NSJ216" s="15"/>
      <c r="NSK216" s="15"/>
      <c r="NSL216" s="15"/>
      <c r="NSM216" s="15"/>
      <c r="NSN216" s="15"/>
      <c r="NSO216" s="15"/>
      <c r="NSP216" s="15"/>
      <c r="NSQ216" s="15"/>
      <c r="NSR216" s="15"/>
      <c r="NSS216" s="15"/>
      <c r="NST216" s="15"/>
      <c r="NSU216" s="15"/>
      <c r="NSV216" s="15"/>
      <c r="NSW216" s="15"/>
      <c r="NSX216" s="15"/>
      <c r="NSY216" s="15"/>
      <c r="NSZ216" s="15"/>
      <c r="NTA216" s="15"/>
      <c r="NTB216" s="15"/>
      <c r="NTC216" s="15"/>
      <c r="NTD216" s="15"/>
      <c r="NTE216" s="15"/>
      <c r="NTF216" s="15"/>
      <c r="NTG216" s="15"/>
      <c r="NTH216" s="15"/>
      <c r="NTI216" s="15"/>
      <c r="NTJ216" s="15"/>
      <c r="NTK216" s="15"/>
      <c r="NTL216" s="15"/>
      <c r="NTM216" s="15"/>
      <c r="NTN216" s="15"/>
      <c r="NTO216" s="15"/>
      <c r="NTP216" s="15"/>
      <c r="NTQ216" s="15"/>
      <c r="NTR216" s="15"/>
      <c r="NTS216" s="15"/>
      <c r="NTT216" s="15"/>
      <c r="NTU216" s="15"/>
      <c r="NTV216" s="15"/>
      <c r="NTW216" s="15"/>
      <c r="NTX216" s="15"/>
      <c r="NTY216" s="15"/>
      <c r="NTZ216" s="15"/>
      <c r="NUA216" s="15"/>
      <c r="NUB216" s="15"/>
      <c r="NUC216" s="15"/>
      <c r="NUD216" s="15"/>
      <c r="NUE216" s="15"/>
      <c r="NUF216" s="15"/>
      <c r="NUG216" s="15"/>
      <c r="NUH216" s="15"/>
      <c r="NUI216" s="15"/>
      <c r="NUJ216" s="15"/>
      <c r="NUK216" s="15"/>
      <c r="NUL216" s="15"/>
      <c r="NUM216" s="15"/>
      <c r="NUN216" s="15"/>
      <c r="NUO216" s="15"/>
      <c r="NUP216" s="15"/>
      <c r="NUQ216" s="15"/>
      <c r="NUR216" s="15"/>
      <c r="NUS216" s="15"/>
      <c r="NUT216" s="15"/>
      <c r="NUU216" s="15"/>
      <c r="NUV216" s="15"/>
      <c r="NUW216" s="15"/>
      <c r="NUX216" s="15"/>
      <c r="NUY216" s="15"/>
      <c r="NUZ216" s="15"/>
      <c r="NVA216" s="15"/>
      <c r="NVB216" s="15"/>
      <c r="NVC216" s="15"/>
      <c r="NVD216" s="15"/>
      <c r="NVE216" s="15"/>
      <c r="NVF216" s="15"/>
      <c r="NVG216" s="15"/>
      <c r="NVH216" s="15"/>
      <c r="NVI216" s="15"/>
      <c r="NVJ216" s="15"/>
      <c r="NVK216" s="15"/>
      <c r="NVL216" s="15"/>
      <c r="NVM216" s="15"/>
      <c r="NVN216" s="15"/>
      <c r="NVO216" s="15"/>
      <c r="NVP216" s="15"/>
      <c r="NVQ216" s="15"/>
      <c r="NVR216" s="15"/>
      <c r="NVS216" s="15"/>
      <c r="NVT216" s="15"/>
      <c r="NVU216" s="15"/>
      <c r="NVV216" s="15"/>
      <c r="NVW216" s="15"/>
      <c r="NVX216" s="15"/>
      <c r="NVY216" s="15"/>
      <c r="NVZ216" s="15"/>
      <c r="NWA216" s="15"/>
      <c r="NWB216" s="15"/>
      <c r="NWC216" s="15"/>
      <c r="NWD216" s="15"/>
      <c r="NWE216" s="15"/>
      <c r="NWF216" s="15"/>
      <c r="NWG216" s="15"/>
      <c r="NWH216" s="15"/>
      <c r="NWI216" s="15"/>
      <c r="NWJ216" s="15"/>
      <c r="NWK216" s="15"/>
      <c r="NWL216" s="15"/>
      <c r="NWM216" s="15"/>
      <c r="NWN216" s="15"/>
      <c r="NWO216" s="15"/>
      <c r="NWP216" s="15"/>
      <c r="NWQ216" s="15"/>
      <c r="NWR216" s="15"/>
      <c r="NWS216" s="15"/>
      <c r="NWT216" s="15"/>
      <c r="NWU216" s="15"/>
      <c r="NWV216" s="15"/>
      <c r="NWW216" s="15"/>
      <c r="NWX216" s="15"/>
      <c r="NWY216" s="15"/>
      <c r="NWZ216" s="15"/>
      <c r="NXA216" s="15"/>
      <c r="NXB216" s="15"/>
      <c r="NXC216" s="15"/>
      <c r="NXD216" s="15"/>
      <c r="NXE216" s="15"/>
      <c r="NXF216" s="15"/>
      <c r="NXG216" s="15"/>
      <c r="NXH216" s="15"/>
      <c r="NXI216" s="15"/>
      <c r="NXJ216" s="15"/>
      <c r="NXK216" s="15"/>
      <c r="NXL216" s="15"/>
      <c r="NXM216" s="15"/>
      <c r="NXN216" s="15"/>
      <c r="NXO216" s="15"/>
      <c r="NXP216" s="15"/>
      <c r="NXQ216" s="15"/>
      <c r="NXR216" s="15"/>
      <c r="NXS216" s="15"/>
      <c r="NXT216" s="15"/>
      <c r="NXU216" s="15"/>
      <c r="NXV216" s="15"/>
      <c r="NXW216" s="15"/>
      <c r="NXX216" s="15"/>
      <c r="NXY216" s="15"/>
      <c r="NXZ216" s="15"/>
      <c r="NYA216" s="15"/>
      <c r="NYB216" s="15"/>
      <c r="NYC216" s="15"/>
      <c r="NYD216" s="15"/>
      <c r="NYE216" s="15"/>
      <c r="NYF216" s="15"/>
      <c r="NYG216" s="15"/>
      <c r="NYH216" s="15"/>
      <c r="NYI216" s="15"/>
      <c r="NYJ216" s="15"/>
      <c r="NYK216" s="15"/>
      <c r="NYL216" s="15"/>
      <c r="NYM216" s="15"/>
      <c r="NYN216" s="15"/>
      <c r="NYO216" s="15"/>
      <c r="NYP216" s="15"/>
      <c r="NYQ216" s="15"/>
      <c r="NYR216" s="15"/>
      <c r="NYS216" s="15"/>
      <c r="NYT216" s="15"/>
      <c r="NYU216" s="15"/>
      <c r="NYV216" s="15"/>
      <c r="NYW216" s="15"/>
      <c r="NYX216" s="15"/>
      <c r="NYY216" s="15"/>
      <c r="NYZ216" s="15"/>
      <c r="NZA216" s="15"/>
      <c r="NZB216" s="15"/>
      <c r="NZC216" s="15"/>
      <c r="NZD216" s="15"/>
      <c r="NZE216" s="15"/>
      <c r="NZF216" s="15"/>
      <c r="NZG216" s="15"/>
      <c r="NZH216" s="15"/>
      <c r="NZI216" s="15"/>
      <c r="NZJ216" s="15"/>
      <c r="NZK216" s="15"/>
      <c r="NZL216" s="15"/>
      <c r="NZM216" s="15"/>
      <c r="NZN216" s="15"/>
      <c r="NZO216" s="15"/>
      <c r="NZP216" s="15"/>
      <c r="NZQ216" s="15"/>
      <c r="NZR216" s="15"/>
      <c r="NZS216" s="15"/>
      <c r="NZT216" s="15"/>
      <c r="NZU216" s="15"/>
      <c r="NZV216" s="15"/>
      <c r="NZW216" s="15"/>
      <c r="NZX216" s="15"/>
      <c r="NZY216" s="15"/>
      <c r="NZZ216" s="15"/>
      <c r="OAA216" s="15"/>
      <c r="OAB216" s="15"/>
      <c r="OAC216" s="15"/>
      <c r="OAD216" s="15"/>
      <c r="OAE216" s="15"/>
      <c r="OAF216" s="15"/>
      <c r="OAG216" s="15"/>
      <c r="OAH216" s="15"/>
      <c r="OAI216" s="15"/>
      <c r="OAJ216" s="15"/>
      <c r="OAK216" s="15"/>
      <c r="OAL216" s="15"/>
      <c r="OAM216" s="15"/>
      <c r="OAN216" s="15"/>
      <c r="OAO216" s="15"/>
      <c r="OAP216" s="15"/>
      <c r="OAQ216" s="15"/>
      <c r="OAR216" s="15"/>
      <c r="OAS216" s="15"/>
      <c r="OAT216" s="15"/>
      <c r="OAU216" s="15"/>
      <c r="OAV216" s="15"/>
      <c r="OAW216" s="15"/>
      <c r="OAX216" s="15"/>
      <c r="OAY216" s="15"/>
      <c r="OAZ216" s="15"/>
      <c r="OBA216" s="15"/>
      <c r="OBB216" s="15"/>
      <c r="OBC216" s="15"/>
      <c r="OBD216" s="15"/>
      <c r="OBE216" s="15"/>
      <c r="OBF216" s="15"/>
      <c r="OBG216" s="15"/>
      <c r="OBH216" s="15"/>
      <c r="OBI216" s="15"/>
      <c r="OBJ216" s="15"/>
      <c r="OBK216" s="15"/>
      <c r="OBL216" s="15"/>
      <c r="OBM216" s="15"/>
      <c r="OBN216" s="15"/>
      <c r="OBO216" s="15"/>
      <c r="OBP216" s="15"/>
      <c r="OBQ216" s="15"/>
      <c r="OBR216" s="15"/>
      <c r="OBS216" s="15"/>
      <c r="OBT216" s="15"/>
      <c r="OBU216" s="15"/>
      <c r="OBV216" s="15"/>
      <c r="OBW216" s="15"/>
      <c r="OBX216" s="15"/>
      <c r="OBY216" s="15"/>
      <c r="OBZ216" s="15"/>
      <c r="OCA216" s="15"/>
      <c r="OCB216" s="15"/>
      <c r="OCC216" s="15"/>
      <c r="OCD216" s="15"/>
      <c r="OCE216" s="15"/>
      <c r="OCF216" s="15"/>
      <c r="OCG216" s="15"/>
      <c r="OCH216" s="15"/>
      <c r="OCI216" s="15"/>
      <c r="OCJ216" s="15"/>
      <c r="OCK216" s="15"/>
      <c r="OCL216" s="15"/>
      <c r="OCM216" s="15"/>
      <c r="OCN216" s="15"/>
      <c r="OCO216" s="15"/>
      <c r="OCP216" s="15"/>
      <c r="OCQ216" s="15"/>
      <c r="OCR216" s="15"/>
      <c r="OCS216" s="15"/>
      <c r="OCT216" s="15"/>
      <c r="OCU216" s="15"/>
      <c r="OCV216" s="15"/>
      <c r="OCW216" s="15"/>
      <c r="OCX216" s="15"/>
      <c r="OCY216" s="15"/>
      <c r="OCZ216" s="15"/>
      <c r="ODA216" s="15"/>
      <c r="ODB216" s="15"/>
      <c r="ODC216" s="15"/>
      <c r="ODD216" s="15"/>
      <c r="ODE216" s="15"/>
      <c r="ODF216" s="15"/>
      <c r="ODG216" s="15"/>
      <c r="ODH216" s="15"/>
      <c r="ODI216" s="15"/>
      <c r="ODJ216" s="15"/>
      <c r="ODK216" s="15"/>
      <c r="ODL216" s="15"/>
      <c r="ODM216" s="15"/>
      <c r="ODN216" s="15"/>
      <c r="ODO216" s="15"/>
      <c r="ODP216" s="15"/>
      <c r="ODQ216" s="15"/>
      <c r="ODR216" s="15"/>
      <c r="ODS216" s="15"/>
      <c r="ODT216" s="15"/>
      <c r="ODU216" s="15"/>
      <c r="ODV216" s="15"/>
      <c r="ODW216" s="15"/>
      <c r="ODX216" s="15"/>
      <c r="ODY216" s="15"/>
      <c r="ODZ216" s="15"/>
      <c r="OEA216" s="15"/>
      <c r="OEB216" s="15"/>
      <c r="OEC216" s="15"/>
      <c r="OED216" s="15"/>
      <c r="OEE216" s="15"/>
      <c r="OEF216" s="15"/>
      <c r="OEG216" s="15"/>
      <c r="OEH216" s="15"/>
      <c r="OEI216" s="15"/>
      <c r="OEJ216" s="15"/>
      <c r="OEK216" s="15"/>
      <c r="OEL216" s="15"/>
      <c r="OEM216" s="15"/>
      <c r="OEN216" s="15"/>
      <c r="OEO216" s="15"/>
      <c r="OEP216" s="15"/>
      <c r="OEQ216" s="15"/>
      <c r="OER216" s="15"/>
      <c r="OES216" s="15"/>
      <c r="OET216" s="15"/>
      <c r="OEU216" s="15"/>
      <c r="OEV216" s="15"/>
      <c r="OEW216" s="15"/>
      <c r="OEX216" s="15"/>
      <c r="OEY216" s="15"/>
      <c r="OEZ216" s="15"/>
      <c r="OFA216" s="15"/>
      <c r="OFB216" s="15"/>
      <c r="OFC216" s="15"/>
      <c r="OFD216" s="15"/>
      <c r="OFE216" s="15"/>
      <c r="OFF216" s="15"/>
      <c r="OFG216" s="15"/>
      <c r="OFH216" s="15"/>
      <c r="OFI216" s="15"/>
      <c r="OFJ216" s="15"/>
      <c r="OFK216" s="15"/>
      <c r="OFL216" s="15"/>
      <c r="OFM216" s="15"/>
      <c r="OFN216" s="15"/>
      <c r="OFO216" s="15"/>
      <c r="OFP216" s="15"/>
      <c r="OFQ216" s="15"/>
      <c r="OFR216" s="15"/>
      <c r="OFS216" s="15"/>
      <c r="OFT216" s="15"/>
      <c r="OFU216" s="15"/>
      <c r="OFV216" s="15"/>
      <c r="OFW216" s="15"/>
      <c r="OFX216" s="15"/>
      <c r="OFY216" s="15"/>
      <c r="OFZ216" s="15"/>
      <c r="OGA216" s="15"/>
      <c r="OGB216" s="15"/>
      <c r="OGC216" s="15"/>
      <c r="OGD216" s="15"/>
      <c r="OGE216" s="15"/>
      <c r="OGF216" s="15"/>
      <c r="OGG216" s="15"/>
      <c r="OGH216" s="15"/>
      <c r="OGI216" s="15"/>
      <c r="OGJ216" s="15"/>
      <c r="OGK216" s="15"/>
      <c r="OGL216" s="15"/>
      <c r="OGM216" s="15"/>
      <c r="OGN216" s="15"/>
      <c r="OGO216" s="15"/>
      <c r="OGP216" s="15"/>
      <c r="OGQ216" s="15"/>
      <c r="OGR216" s="15"/>
      <c r="OGS216" s="15"/>
      <c r="OGT216" s="15"/>
      <c r="OGU216" s="15"/>
      <c r="OGV216" s="15"/>
      <c r="OGW216" s="15"/>
      <c r="OGX216" s="15"/>
      <c r="OGY216" s="15"/>
      <c r="OGZ216" s="15"/>
      <c r="OHA216" s="15"/>
      <c r="OHB216" s="15"/>
      <c r="OHC216" s="15"/>
      <c r="OHD216" s="15"/>
      <c r="OHE216" s="15"/>
      <c r="OHF216" s="15"/>
      <c r="OHG216" s="15"/>
      <c r="OHH216" s="15"/>
      <c r="OHI216" s="15"/>
      <c r="OHJ216" s="15"/>
      <c r="OHK216" s="15"/>
      <c r="OHL216" s="15"/>
      <c r="OHM216" s="15"/>
      <c r="OHN216" s="15"/>
      <c r="OHO216" s="15"/>
      <c r="OHP216" s="15"/>
      <c r="OHQ216" s="15"/>
      <c r="OHR216" s="15"/>
      <c r="OHS216" s="15"/>
      <c r="OHT216" s="15"/>
      <c r="OHU216" s="15"/>
      <c r="OHV216" s="15"/>
      <c r="OHW216" s="15"/>
      <c r="OHX216" s="15"/>
      <c r="OHY216" s="15"/>
      <c r="OHZ216" s="15"/>
      <c r="OIA216" s="15"/>
      <c r="OIB216" s="15"/>
      <c r="OIC216" s="15"/>
      <c r="OID216" s="15"/>
      <c r="OIE216" s="15"/>
      <c r="OIF216" s="15"/>
      <c r="OIG216" s="15"/>
      <c r="OIH216" s="15"/>
      <c r="OII216" s="15"/>
      <c r="OIJ216" s="15"/>
      <c r="OIK216" s="15"/>
      <c r="OIL216" s="15"/>
      <c r="OIM216" s="15"/>
      <c r="OIN216" s="15"/>
      <c r="OIO216" s="15"/>
      <c r="OIP216" s="15"/>
      <c r="OIQ216" s="15"/>
      <c r="OIR216" s="15"/>
      <c r="OIS216" s="15"/>
      <c r="OIT216" s="15"/>
      <c r="OIU216" s="15"/>
      <c r="OIV216" s="15"/>
      <c r="OIW216" s="15"/>
      <c r="OIX216" s="15"/>
      <c r="OIY216" s="15"/>
      <c r="OIZ216" s="15"/>
      <c r="OJA216" s="15"/>
      <c r="OJB216" s="15"/>
      <c r="OJC216" s="15"/>
      <c r="OJD216" s="15"/>
      <c r="OJE216" s="15"/>
      <c r="OJF216" s="15"/>
      <c r="OJG216" s="15"/>
      <c r="OJH216" s="15"/>
      <c r="OJI216" s="15"/>
      <c r="OJJ216" s="15"/>
      <c r="OJK216" s="15"/>
      <c r="OJL216" s="15"/>
      <c r="OJM216" s="15"/>
      <c r="OJN216" s="15"/>
      <c r="OJO216" s="15"/>
      <c r="OJP216" s="15"/>
      <c r="OJQ216" s="15"/>
      <c r="OJR216" s="15"/>
      <c r="OJS216" s="15"/>
      <c r="OJT216" s="15"/>
      <c r="OJU216" s="15"/>
      <c r="OJV216" s="15"/>
      <c r="OJW216" s="15"/>
      <c r="OJX216" s="15"/>
      <c r="OJY216" s="15"/>
      <c r="OJZ216" s="15"/>
      <c r="OKA216" s="15"/>
      <c r="OKB216" s="15"/>
      <c r="OKC216" s="15"/>
      <c r="OKD216" s="15"/>
      <c r="OKE216" s="15"/>
      <c r="OKF216" s="15"/>
      <c r="OKG216" s="15"/>
      <c r="OKH216" s="15"/>
      <c r="OKI216" s="15"/>
      <c r="OKJ216" s="15"/>
      <c r="OKK216" s="15"/>
      <c r="OKL216" s="15"/>
      <c r="OKM216" s="15"/>
      <c r="OKN216" s="15"/>
      <c r="OKO216" s="15"/>
      <c r="OKP216" s="15"/>
      <c r="OKQ216" s="15"/>
      <c r="OKR216" s="15"/>
      <c r="OKS216" s="15"/>
      <c r="OKT216" s="15"/>
      <c r="OKU216" s="15"/>
      <c r="OKV216" s="15"/>
      <c r="OKW216" s="15"/>
      <c r="OKX216" s="15"/>
      <c r="OKY216" s="15"/>
      <c r="OKZ216" s="15"/>
      <c r="OLA216" s="15"/>
      <c r="OLB216" s="15"/>
      <c r="OLC216" s="15"/>
      <c r="OLD216" s="15"/>
      <c r="OLE216" s="15"/>
      <c r="OLF216" s="15"/>
      <c r="OLG216" s="15"/>
      <c r="OLH216" s="15"/>
      <c r="OLI216" s="15"/>
      <c r="OLJ216" s="15"/>
      <c r="OLK216" s="15"/>
      <c r="OLL216" s="15"/>
      <c r="OLM216" s="15"/>
      <c r="OLN216" s="15"/>
      <c r="OLO216" s="15"/>
      <c r="OLP216" s="15"/>
      <c r="OLQ216" s="15"/>
      <c r="OLR216" s="15"/>
      <c r="OLS216" s="15"/>
      <c r="OLT216" s="15"/>
      <c r="OLU216" s="15"/>
      <c r="OLV216" s="15"/>
      <c r="OLW216" s="15"/>
      <c r="OLX216" s="15"/>
      <c r="OLY216" s="15"/>
      <c r="OLZ216" s="15"/>
      <c r="OMA216" s="15"/>
      <c r="OMB216" s="15"/>
      <c r="OMC216" s="15"/>
      <c r="OMD216" s="15"/>
      <c r="OME216" s="15"/>
      <c r="OMF216" s="15"/>
      <c r="OMG216" s="15"/>
      <c r="OMH216" s="15"/>
      <c r="OMI216" s="15"/>
      <c r="OMJ216" s="15"/>
      <c r="OMK216" s="15"/>
      <c r="OML216" s="15"/>
      <c r="OMM216" s="15"/>
      <c r="OMN216" s="15"/>
      <c r="OMO216" s="15"/>
      <c r="OMP216" s="15"/>
      <c r="OMQ216" s="15"/>
      <c r="OMR216" s="15"/>
      <c r="OMS216" s="15"/>
      <c r="OMT216" s="15"/>
      <c r="OMU216" s="15"/>
      <c r="OMV216" s="15"/>
      <c r="OMW216" s="15"/>
      <c r="OMX216" s="15"/>
      <c r="OMY216" s="15"/>
      <c r="OMZ216" s="15"/>
      <c r="ONA216" s="15"/>
      <c r="ONB216" s="15"/>
      <c r="ONC216" s="15"/>
      <c r="OND216" s="15"/>
      <c r="ONE216" s="15"/>
      <c r="ONF216" s="15"/>
      <c r="ONG216" s="15"/>
      <c r="ONH216" s="15"/>
      <c r="ONI216" s="15"/>
      <c r="ONJ216" s="15"/>
      <c r="ONK216" s="15"/>
      <c r="ONL216" s="15"/>
      <c r="ONM216" s="15"/>
      <c r="ONN216" s="15"/>
      <c r="ONO216" s="15"/>
      <c r="ONP216" s="15"/>
      <c r="ONQ216" s="15"/>
      <c r="ONR216" s="15"/>
      <c r="ONS216" s="15"/>
      <c r="ONT216" s="15"/>
      <c r="ONU216" s="15"/>
      <c r="ONV216" s="15"/>
      <c r="ONW216" s="15"/>
      <c r="ONX216" s="15"/>
      <c r="ONY216" s="15"/>
      <c r="ONZ216" s="15"/>
      <c r="OOA216" s="15"/>
      <c r="OOB216" s="15"/>
      <c r="OOC216" s="15"/>
      <c r="OOD216" s="15"/>
      <c r="OOE216" s="15"/>
      <c r="OOF216" s="15"/>
      <c r="OOG216" s="15"/>
      <c r="OOH216" s="15"/>
      <c r="OOI216" s="15"/>
      <c r="OOJ216" s="15"/>
      <c r="OOK216" s="15"/>
      <c r="OOL216" s="15"/>
      <c r="OOM216" s="15"/>
      <c r="OON216" s="15"/>
      <c r="OOO216" s="15"/>
      <c r="OOP216" s="15"/>
      <c r="OOQ216" s="15"/>
      <c r="OOR216" s="15"/>
      <c r="OOS216" s="15"/>
      <c r="OOT216" s="15"/>
      <c r="OOU216" s="15"/>
      <c r="OOV216" s="15"/>
      <c r="OOW216" s="15"/>
      <c r="OOX216" s="15"/>
      <c r="OOY216" s="15"/>
      <c r="OOZ216" s="15"/>
      <c r="OPA216" s="15"/>
      <c r="OPB216" s="15"/>
      <c r="OPC216" s="15"/>
      <c r="OPD216" s="15"/>
      <c r="OPE216" s="15"/>
      <c r="OPF216" s="15"/>
      <c r="OPG216" s="15"/>
      <c r="OPH216" s="15"/>
      <c r="OPI216" s="15"/>
      <c r="OPJ216" s="15"/>
      <c r="OPK216" s="15"/>
      <c r="OPL216" s="15"/>
      <c r="OPM216" s="15"/>
      <c r="OPN216" s="15"/>
      <c r="OPO216" s="15"/>
      <c r="OPP216" s="15"/>
      <c r="OPQ216" s="15"/>
      <c r="OPR216" s="15"/>
      <c r="OPS216" s="15"/>
      <c r="OPT216" s="15"/>
      <c r="OPU216" s="15"/>
      <c r="OPV216" s="15"/>
      <c r="OPW216" s="15"/>
      <c r="OPX216" s="15"/>
      <c r="OPY216" s="15"/>
      <c r="OPZ216" s="15"/>
      <c r="OQA216" s="15"/>
      <c r="OQB216" s="15"/>
      <c r="OQC216" s="15"/>
      <c r="OQD216" s="15"/>
      <c r="OQE216" s="15"/>
      <c r="OQF216" s="15"/>
      <c r="OQG216" s="15"/>
      <c r="OQH216" s="15"/>
      <c r="OQI216" s="15"/>
      <c r="OQJ216" s="15"/>
      <c r="OQK216" s="15"/>
      <c r="OQL216" s="15"/>
      <c r="OQM216" s="15"/>
      <c r="OQN216" s="15"/>
      <c r="OQO216" s="15"/>
      <c r="OQP216" s="15"/>
      <c r="OQQ216" s="15"/>
      <c r="OQR216" s="15"/>
      <c r="OQS216" s="15"/>
      <c r="OQT216" s="15"/>
      <c r="OQU216" s="15"/>
      <c r="OQV216" s="15"/>
      <c r="OQW216" s="15"/>
      <c r="OQX216" s="15"/>
      <c r="OQY216" s="15"/>
      <c r="OQZ216" s="15"/>
      <c r="ORA216" s="15"/>
      <c r="ORB216" s="15"/>
      <c r="ORC216" s="15"/>
      <c r="ORD216" s="15"/>
      <c r="ORE216" s="15"/>
      <c r="ORF216" s="15"/>
      <c r="ORG216" s="15"/>
      <c r="ORH216" s="15"/>
      <c r="ORI216" s="15"/>
      <c r="ORJ216" s="15"/>
      <c r="ORK216" s="15"/>
      <c r="ORL216" s="15"/>
      <c r="ORM216" s="15"/>
      <c r="ORN216" s="15"/>
      <c r="ORO216" s="15"/>
      <c r="ORP216" s="15"/>
      <c r="ORQ216" s="15"/>
      <c r="ORR216" s="15"/>
      <c r="ORS216" s="15"/>
      <c r="ORT216" s="15"/>
      <c r="ORU216" s="15"/>
      <c r="ORV216" s="15"/>
      <c r="ORW216" s="15"/>
      <c r="ORX216" s="15"/>
      <c r="ORY216" s="15"/>
      <c r="ORZ216" s="15"/>
      <c r="OSA216" s="15"/>
      <c r="OSB216" s="15"/>
      <c r="OSC216" s="15"/>
      <c r="OSD216" s="15"/>
      <c r="OSE216" s="15"/>
      <c r="OSF216" s="15"/>
      <c r="OSG216" s="15"/>
      <c r="OSH216" s="15"/>
      <c r="OSI216" s="15"/>
      <c r="OSJ216" s="15"/>
      <c r="OSK216" s="15"/>
      <c r="OSL216" s="15"/>
      <c r="OSM216" s="15"/>
      <c r="OSN216" s="15"/>
      <c r="OSO216" s="15"/>
      <c r="OSP216" s="15"/>
      <c r="OSQ216" s="15"/>
      <c r="OSR216" s="15"/>
      <c r="OSS216" s="15"/>
      <c r="OST216" s="15"/>
      <c r="OSU216" s="15"/>
      <c r="OSV216" s="15"/>
      <c r="OSW216" s="15"/>
      <c r="OSX216" s="15"/>
      <c r="OSY216" s="15"/>
      <c r="OSZ216" s="15"/>
      <c r="OTA216" s="15"/>
      <c r="OTB216" s="15"/>
      <c r="OTC216" s="15"/>
      <c r="OTD216" s="15"/>
      <c r="OTE216" s="15"/>
      <c r="OTF216" s="15"/>
      <c r="OTG216" s="15"/>
      <c r="OTH216" s="15"/>
      <c r="OTI216" s="15"/>
      <c r="OTJ216" s="15"/>
      <c r="OTK216" s="15"/>
      <c r="OTL216" s="15"/>
      <c r="OTM216" s="15"/>
      <c r="OTN216" s="15"/>
      <c r="OTO216" s="15"/>
      <c r="OTP216" s="15"/>
      <c r="OTQ216" s="15"/>
      <c r="OTR216" s="15"/>
      <c r="OTS216" s="15"/>
      <c r="OTT216" s="15"/>
      <c r="OTU216" s="15"/>
      <c r="OTV216" s="15"/>
      <c r="OTW216" s="15"/>
      <c r="OTX216" s="15"/>
      <c r="OTY216" s="15"/>
      <c r="OTZ216" s="15"/>
      <c r="OUA216" s="15"/>
      <c r="OUB216" s="15"/>
      <c r="OUC216" s="15"/>
      <c r="OUD216" s="15"/>
      <c r="OUE216" s="15"/>
      <c r="OUF216" s="15"/>
      <c r="OUG216" s="15"/>
      <c r="OUH216" s="15"/>
      <c r="OUI216" s="15"/>
      <c r="OUJ216" s="15"/>
      <c r="OUK216" s="15"/>
      <c r="OUL216" s="15"/>
      <c r="OUM216" s="15"/>
      <c r="OUN216" s="15"/>
      <c r="OUO216" s="15"/>
      <c r="OUP216" s="15"/>
      <c r="OUQ216" s="15"/>
      <c r="OUR216" s="15"/>
      <c r="OUS216" s="15"/>
      <c r="OUT216" s="15"/>
      <c r="OUU216" s="15"/>
      <c r="OUV216" s="15"/>
      <c r="OUW216" s="15"/>
      <c r="OUX216" s="15"/>
      <c r="OUY216" s="15"/>
      <c r="OUZ216" s="15"/>
      <c r="OVA216" s="15"/>
      <c r="OVB216" s="15"/>
      <c r="OVC216" s="15"/>
      <c r="OVD216" s="15"/>
      <c r="OVE216" s="15"/>
      <c r="OVF216" s="15"/>
      <c r="OVG216" s="15"/>
      <c r="OVH216" s="15"/>
      <c r="OVI216" s="15"/>
      <c r="OVJ216" s="15"/>
      <c r="OVK216" s="15"/>
      <c r="OVL216" s="15"/>
      <c r="OVM216" s="15"/>
      <c r="OVN216" s="15"/>
      <c r="OVO216" s="15"/>
      <c r="OVP216" s="15"/>
      <c r="OVQ216" s="15"/>
      <c r="OVR216" s="15"/>
      <c r="OVS216" s="15"/>
      <c r="OVT216" s="15"/>
      <c r="OVU216" s="15"/>
      <c r="OVV216" s="15"/>
      <c r="OVW216" s="15"/>
      <c r="OVX216" s="15"/>
      <c r="OVY216" s="15"/>
      <c r="OVZ216" s="15"/>
      <c r="OWA216" s="15"/>
      <c r="OWB216" s="15"/>
      <c r="OWC216" s="15"/>
      <c r="OWD216" s="15"/>
      <c r="OWE216" s="15"/>
      <c r="OWF216" s="15"/>
      <c r="OWG216" s="15"/>
      <c r="OWH216" s="15"/>
      <c r="OWI216" s="15"/>
      <c r="OWJ216" s="15"/>
      <c r="OWK216" s="15"/>
      <c r="OWL216" s="15"/>
      <c r="OWM216" s="15"/>
      <c r="OWN216" s="15"/>
      <c r="OWO216" s="15"/>
      <c r="OWP216" s="15"/>
      <c r="OWQ216" s="15"/>
      <c r="OWR216" s="15"/>
      <c r="OWS216" s="15"/>
      <c r="OWT216" s="15"/>
      <c r="OWU216" s="15"/>
      <c r="OWV216" s="15"/>
      <c r="OWW216" s="15"/>
      <c r="OWX216" s="15"/>
      <c r="OWY216" s="15"/>
      <c r="OWZ216" s="15"/>
      <c r="OXA216" s="15"/>
      <c r="OXB216" s="15"/>
      <c r="OXC216" s="15"/>
      <c r="OXD216" s="15"/>
      <c r="OXE216" s="15"/>
      <c r="OXF216" s="15"/>
      <c r="OXG216" s="15"/>
      <c r="OXH216" s="15"/>
      <c r="OXI216" s="15"/>
      <c r="OXJ216" s="15"/>
      <c r="OXK216" s="15"/>
      <c r="OXL216" s="15"/>
      <c r="OXM216" s="15"/>
      <c r="OXN216" s="15"/>
      <c r="OXO216" s="15"/>
      <c r="OXP216" s="15"/>
      <c r="OXQ216" s="15"/>
      <c r="OXR216" s="15"/>
      <c r="OXS216" s="15"/>
      <c r="OXT216" s="15"/>
      <c r="OXU216" s="15"/>
      <c r="OXV216" s="15"/>
      <c r="OXW216" s="15"/>
      <c r="OXX216" s="15"/>
      <c r="OXY216" s="15"/>
      <c r="OXZ216" s="15"/>
      <c r="OYA216" s="15"/>
      <c r="OYB216" s="15"/>
      <c r="OYC216" s="15"/>
      <c r="OYD216" s="15"/>
      <c r="OYE216" s="15"/>
      <c r="OYF216" s="15"/>
      <c r="OYG216" s="15"/>
      <c r="OYH216" s="15"/>
      <c r="OYI216" s="15"/>
      <c r="OYJ216" s="15"/>
      <c r="OYK216" s="15"/>
      <c r="OYL216" s="15"/>
      <c r="OYM216" s="15"/>
      <c r="OYN216" s="15"/>
      <c r="OYO216" s="15"/>
      <c r="OYP216" s="15"/>
      <c r="OYQ216" s="15"/>
      <c r="OYR216" s="15"/>
      <c r="OYS216" s="15"/>
      <c r="OYT216" s="15"/>
      <c r="OYU216" s="15"/>
      <c r="OYV216" s="15"/>
      <c r="OYW216" s="15"/>
      <c r="OYX216" s="15"/>
      <c r="OYY216" s="15"/>
      <c r="OYZ216" s="15"/>
      <c r="OZA216" s="15"/>
      <c r="OZB216" s="15"/>
      <c r="OZC216" s="15"/>
      <c r="OZD216" s="15"/>
      <c r="OZE216" s="15"/>
      <c r="OZF216" s="15"/>
      <c r="OZG216" s="15"/>
      <c r="OZH216" s="15"/>
      <c r="OZI216" s="15"/>
      <c r="OZJ216" s="15"/>
      <c r="OZK216" s="15"/>
      <c r="OZL216" s="15"/>
      <c r="OZM216" s="15"/>
      <c r="OZN216" s="15"/>
      <c r="OZO216" s="15"/>
      <c r="OZP216" s="15"/>
      <c r="OZQ216" s="15"/>
      <c r="OZR216" s="15"/>
      <c r="OZS216" s="15"/>
      <c r="OZT216" s="15"/>
      <c r="OZU216" s="15"/>
      <c r="OZV216" s="15"/>
      <c r="OZW216" s="15"/>
      <c r="OZX216" s="15"/>
      <c r="OZY216" s="15"/>
      <c r="OZZ216" s="15"/>
      <c r="PAA216" s="15"/>
      <c r="PAB216" s="15"/>
      <c r="PAC216" s="15"/>
      <c r="PAD216" s="15"/>
      <c r="PAE216" s="15"/>
      <c r="PAF216" s="15"/>
      <c r="PAG216" s="15"/>
      <c r="PAH216" s="15"/>
      <c r="PAI216" s="15"/>
      <c r="PAJ216" s="15"/>
      <c r="PAK216" s="15"/>
      <c r="PAL216" s="15"/>
      <c r="PAM216" s="15"/>
      <c r="PAN216" s="15"/>
      <c r="PAO216" s="15"/>
      <c r="PAP216" s="15"/>
      <c r="PAQ216" s="15"/>
      <c r="PAR216" s="15"/>
      <c r="PAS216" s="15"/>
      <c r="PAT216" s="15"/>
      <c r="PAU216" s="15"/>
      <c r="PAV216" s="15"/>
      <c r="PAW216" s="15"/>
      <c r="PAX216" s="15"/>
      <c r="PAY216" s="15"/>
      <c r="PAZ216" s="15"/>
      <c r="PBA216" s="15"/>
      <c r="PBB216" s="15"/>
      <c r="PBC216" s="15"/>
      <c r="PBD216" s="15"/>
      <c r="PBE216" s="15"/>
      <c r="PBF216" s="15"/>
      <c r="PBG216" s="15"/>
      <c r="PBH216" s="15"/>
      <c r="PBI216" s="15"/>
      <c r="PBJ216" s="15"/>
      <c r="PBK216" s="15"/>
      <c r="PBL216" s="15"/>
      <c r="PBM216" s="15"/>
      <c r="PBN216" s="15"/>
      <c r="PBO216" s="15"/>
      <c r="PBP216" s="15"/>
      <c r="PBQ216" s="15"/>
      <c r="PBR216" s="15"/>
      <c r="PBS216" s="15"/>
      <c r="PBT216" s="15"/>
      <c r="PBU216" s="15"/>
      <c r="PBV216" s="15"/>
      <c r="PBW216" s="15"/>
      <c r="PBX216" s="15"/>
      <c r="PBY216" s="15"/>
      <c r="PBZ216" s="15"/>
      <c r="PCA216" s="15"/>
      <c r="PCB216" s="15"/>
      <c r="PCC216" s="15"/>
      <c r="PCD216" s="15"/>
      <c r="PCE216" s="15"/>
      <c r="PCF216" s="15"/>
      <c r="PCG216" s="15"/>
      <c r="PCH216" s="15"/>
      <c r="PCI216" s="15"/>
      <c r="PCJ216" s="15"/>
      <c r="PCK216" s="15"/>
      <c r="PCL216" s="15"/>
      <c r="PCM216" s="15"/>
      <c r="PCN216" s="15"/>
      <c r="PCO216" s="15"/>
      <c r="PCP216" s="15"/>
      <c r="PCQ216" s="15"/>
      <c r="PCR216" s="15"/>
      <c r="PCS216" s="15"/>
      <c r="PCT216" s="15"/>
      <c r="PCU216" s="15"/>
      <c r="PCV216" s="15"/>
      <c r="PCW216" s="15"/>
      <c r="PCX216" s="15"/>
      <c r="PCY216" s="15"/>
      <c r="PCZ216" s="15"/>
      <c r="PDA216" s="15"/>
      <c r="PDB216" s="15"/>
      <c r="PDC216" s="15"/>
      <c r="PDD216" s="15"/>
      <c r="PDE216" s="15"/>
      <c r="PDF216" s="15"/>
      <c r="PDG216" s="15"/>
      <c r="PDH216" s="15"/>
      <c r="PDI216" s="15"/>
      <c r="PDJ216" s="15"/>
      <c r="PDK216" s="15"/>
      <c r="PDL216" s="15"/>
      <c r="PDM216" s="15"/>
      <c r="PDN216" s="15"/>
      <c r="PDO216" s="15"/>
      <c r="PDP216" s="15"/>
      <c r="PDQ216" s="15"/>
      <c r="PDR216" s="15"/>
      <c r="PDS216" s="15"/>
      <c r="PDT216" s="15"/>
      <c r="PDU216" s="15"/>
      <c r="PDV216" s="15"/>
      <c r="PDW216" s="15"/>
      <c r="PDX216" s="15"/>
      <c r="PDY216" s="15"/>
      <c r="PDZ216" s="15"/>
      <c r="PEA216" s="15"/>
      <c r="PEB216" s="15"/>
      <c r="PEC216" s="15"/>
      <c r="PED216" s="15"/>
      <c r="PEE216" s="15"/>
      <c r="PEF216" s="15"/>
      <c r="PEG216" s="15"/>
      <c r="PEH216" s="15"/>
      <c r="PEI216" s="15"/>
      <c r="PEJ216" s="15"/>
      <c r="PEK216" s="15"/>
      <c r="PEL216" s="15"/>
      <c r="PEM216" s="15"/>
      <c r="PEN216" s="15"/>
      <c r="PEO216" s="15"/>
      <c r="PEP216" s="15"/>
      <c r="PEQ216" s="15"/>
      <c r="PER216" s="15"/>
      <c r="PES216" s="15"/>
      <c r="PET216" s="15"/>
      <c r="PEU216" s="15"/>
      <c r="PEV216" s="15"/>
      <c r="PEW216" s="15"/>
      <c r="PEX216" s="15"/>
      <c r="PEY216" s="15"/>
      <c r="PEZ216" s="15"/>
      <c r="PFA216" s="15"/>
      <c r="PFB216" s="15"/>
      <c r="PFC216" s="15"/>
      <c r="PFD216" s="15"/>
      <c r="PFE216" s="15"/>
      <c r="PFF216" s="15"/>
      <c r="PFG216" s="15"/>
      <c r="PFH216" s="15"/>
      <c r="PFI216" s="15"/>
      <c r="PFJ216" s="15"/>
      <c r="PFK216" s="15"/>
      <c r="PFL216" s="15"/>
      <c r="PFM216" s="15"/>
      <c r="PFN216" s="15"/>
      <c r="PFO216" s="15"/>
      <c r="PFP216" s="15"/>
      <c r="PFQ216" s="15"/>
      <c r="PFR216" s="15"/>
      <c r="PFS216" s="15"/>
      <c r="PFT216" s="15"/>
      <c r="PFU216" s="15"/>
      <c r="PFV216" s="15"/>
      <c r="PFW216" s="15"/>
      <c r="PFX216" s="15"/>
      <c r="PFY216" s="15"/>
      <c r="PFZ216" s="15"/>
      <c r="PGA216" s="15"/>
      <c r="PGB216" s="15"/>
      <c r="PGC216" s="15"/>
      <c r="PGD216" s="15"/>
      <c r="PGE216" s="15"/>
      <c r="PGF216" s="15"/>
      <c r="PGG216" s="15"/>
      <c r="PGH216" s="15"/>
      <c r="PGI216" s="15"/>
      <c r="PGJ216" s="15"/>
      <c r="PGK216" s="15"/>
      <c r="PGL216" s="15"/>
      <c r="PGM216" s="15"/>
      <c r="PGN216" s="15"/>
      <c r="PGO216" s="15"/>
      <c r="PGP216" s="15"/>
      <c r="PGQ216" s="15"/>
      <c r="PGR216" s="15"/>
      <c r="PGS216" s="15"/>
      <c r="PGT216" s="15"/>
      <c r="PGU216" s="15"/>
      <c r="PGV216" s="15"/>
      <c r="PGW216" s="15"/>
      <c r="PGX216" s="15"/>
      <c r="PGY216" s="15"/>
      <c r="PGZ216" s="15"/>
      <c r="PHA216" s="15"/>
      <c r="PHB216" s="15"/>
      <c r="PHC216" s="15"/>
      <c r="PHD216" s="15"/>
      <c r="PHE216" s="15"/>
      <c r="PHF216" s="15"/>
      <c r="PHG216" s="15"/>
      <c r="PHH216" s="15"/>
      <c r="PHI216" s="15"/>
      <c r="PHJ216" s="15"/>
      <c r="PHK216" s="15"/>
      <c r="PHL216" s="15"/>
      <c r="PHM216" s="15"/>
      <c r="PHN216" s="15"/>
      <c r="PHO216" s="15"/>
      <c r="PHP216" s="15"/>
      <c r="PHQ216" s="15"/>
      <c r="PHR216" s="15"/>
      <c r="PHS216" s="15"/>
      <c r="PHT216" s="15"/>
      <c r="PHU216" s="15"/>
      <c r="PHV216" s="15"/>
      <c r="PHW216" s="15"/>
      <c r="PHX216" s="15"/>
      <c r="PHY216" s="15"/>
      <c r="PHZ216" s="15"/>
      <c r="PIA216" s="15"/>
      <c r="PIB216" s="15"/>
      <c r="PIC216" s="15"/>
      <c r="PID216" s="15"/>
      <c r="PIE216" s="15"/>
      <c r="PIF216" s="15"/>
      <c r="PIG216" s="15"/>
      <c r="PIH216" s="15"/>
      <c r="PII216" s="15"/>
      <c r="PIJ216" s="15"/>
      <c r="PIK216" s="15"/>
      <c r="PIL216" s="15"/>
      <c r="PIM216" s="15"/>
      <c r="PIN216" s="15"/>
      <c r="PIO216" s="15"/>
      <c r="PIP216" s="15"/>
      <c r="PIQ216" s="15"/>
      <c r="PIR216" s="15"/>
      <c r="PIS216" s="15"/>
      <c r="PIT216" s="15"/>
      <c r="PIU216" s="15"/>
      <c r="PIV216" s="15"/>
      <c r="PIW216" s="15"/>
      <c r="PIX216" s="15"/>
      <c r="PIY216" s="15"/>
      <c r="PIZ216" s="15"/>
      <c r="PJA216" s="15"/>
      <c r="PJB216" s="15"/>
      <c r="PJC216" s="15"/>
      <c r="PJD216" s="15"/>
      <c r="PJE216" s="15"/>
      <c r="PJF216" s="15"/>
      <c r="PJG216" s="15"/>
      <c r="PJH216" s="15"/>
      <c r="PJI216" s="15"/>
      <c r="PJJ216" s="15"/>
      <c r="PJK216" s="15"/>
      <c r="PJL216" s="15"/>
      <c r="PJM216" s="15"/>
      <c r="PJN216" s="15"/>
      <c r="PJO216" s="15"/>
      <c r="PJP216" s="15"/>
      <c r="PJQ216" s="15"/>
      <c r="PJR216" s="15"/>
      <c r="PJS216" s="15"/>
      <c r="PJT216" s="15"/>
      <c r="PJU216" s="15"/>
      <c r="PJV216" s="15"/>
      <c r="PJW216" s="15"/>
      <c r="PJX216" s="15"/>
      <c r="PJY216" s="15"/>
      <c r="PJZ216" s="15"/>
      <c r="PKA216" s="15"/>
      <c r="PKB216" s="15"/>
      <c r="PKC216" s="15"/>
      <c r="PKD216" s="15"/>
      <c r="PKE216" s="15"/>
      <c r="PKF216" s="15"/>
      <c r="PKG216" s="15"/>
      <c r="PKH216" s="15"/>
      <c r="PKI216" s="15"/>
      <c r="PKJ216" s="15"/>
      <c r="PKK216" s="15"/>
      <c r="PKL216" s="15"/>
      <c r="PKM216" s="15"/>
      <c r="PKN216" s="15"/>
      <c r="PKO216" s="15"/>
      <c r="PKP216" s="15"/>
      <c r="PKQ216" s="15"/>
      <c r="PKR216" s="15"/>
      <c r="PKS216" s="15"/>
      <c r="PKT216" s="15"/>
      <c r="PKU216" s="15"/>
      <c r="PKV216" s="15"/>
      <c r="PKW216" s="15"/>
      <c r="PKX216" s="15"/>
      <c r="PKY216" s="15"/>
      <c r="PKZ216" s="15"/>
      <c r="PLA216" s="15"/>
      <c r="PLB216" s="15"/>
      <c r="PLC216" s="15"/>
      <c r="PLD216" s="15"/>
      <c r="PLE216" s="15"/>
      <c r="PLF216" s="15"/>
      <c r="PLG216" s="15"/>
      <c r="PLH216" s="15"/>
      <c r="PLI216" s="15"/>
      <c r="PLJ216" s="15"/>
      <c r="PLK216" s="15"/>
      <c r="PLL216" s="15"/>
      <c r="PLM216" s="15"/>
      <c r="PLN216" s="15"/>
      <c r="PLO216" s="15"/>
      <c r="PLP216" s="15"/>
      <c r="PLQ216" s="15"/>
      <c r="PLR216" s="15"/>
      <c r="PLS216" s="15"/>
      <c r="PLT216" s="15"/>
      <c r="PLU216" s="15"/>
      <c r="PLV216" s="15"/>
      <c r="PLW216" s="15"/>
      <c r="PLX216" s="15"/>
      <c r="PLY216" s="15"/>
      <c r="PLZ216" s="15"/>
      <c r="PMA216" s="15"/>
      <c r="PMB216" s="15"/>
      <c r="PMC216" s="15"/>
      <c r="PMD216" s="15"/>
      <c r="PME216" s="15"/>
      <c r="PMF216" s="15"/>
      <c r="PMG216" s="15"/>
      <c r="PMH216" s="15"/>
      <c r="PMI216" s="15"/>
      <c r="PMJ216" s="15"/>
      <c r="PMK216" s="15"/>
      <c r="PML216" s="15"/>
      <c r="PMM216" s="15"/>
      <c r="PMN216" s="15"/>
      <c r="PMO216" s="15"/>
      <c r="PMP216" s="15"/>
      <c r="PMQ216" s="15"/>
      <c r="PMR216" s="15"/>
      <c r="PMS216" s="15"/>
      <c r="PMT216" s="15"/>
      <c r="PMU216" s="15"/>
      <c r="PMV216" s="15"/>
      <c r="PMW216" s="15"/>
      <c r="PMX216" s="15"/>
      <c r="PMY216" s="15"/>
      <c r="PMZ216" s="15"/>
      <c r="PNA216" s="15"/>
      <c r="PNB216" s="15"/>
      <c r="PNC216" s="15"/>
      <c r="PND216" s="15"/>
      <c r="PNE216" s="15"/>
      <c r="PNF216" s="15"/>
      <c r="PNG216" s="15"/>
      <c r="PNH216" s="15"/>
      <c r="PNI216" s="15"/>
      <c r="PNJ216" s="15"/>
      <c r="PNK216" s="15"/>
      <c r="PNL216" s="15"/>
      <c r="PNM216" s="15"/>
      <c r="PNN216" s="15"/>
      <c r="PNO216" s="15"/>
      <c r="PNP216" s="15"/>
      <c r="PNQ216" s="15"/>
      <c r="PNR216" s="15"/>
      <c r="PNS216" s="15"/>
      <c r="PNT216" s="15"/>
      <c r="PNU216" s="15"/>
      <c r="PNV216" s="15"/>
      <c r="PNW216" s="15"/>
      <c r="PNX216" s="15"/>
      <c r="PNY216" s="15"/>
      <c r="PNZ216" s="15"/>
      <c r="POA216" s="15"/>
      <c r="POB216" s="15"/>
      <c r="POC216" s="15"/>
      <c r="POD216" s="15"/>
      <c r="POE216" s="15"/>
      <c r="POF216" s="15"/>
      <c r="POG216" s="15"/>
      <c r="POH216" s="15"/>
      <c r="POI216" s="15"/>
      <c r="POJ216" s="15"/>
      <c r="POK216" s="15"/>
      <c r="POL216" s="15"/>
      <c r="POM216" s="15"/>
      <c r="PON216" s="15"/>
      <c r="POO216" s="15"/>
      <c r="POP216" s="15"/>
      <c r="POQ216" s="15"/>
      <c r="POR216" s="15"/>
      <c r="POS216" s="15"/>
      <c r="POT216" s="15"/>
      <c r="POU216" s="15"/>
      <c r="POV216" s="15"/>
      <c r="POW216" s="15"/>
      <c r="POX216" s="15"/>
      <c r="POY216" s="15"/>
      <c r="POZ216" s="15"/>
      <c r="PPA216" s="15"/>
      <c r="PPB216" s="15"/>
      <c r="PPC216" s="15"/>
      <c r="PPD216" s="15"/>
      <c r="PPE216" s="15"/>
      <c r="PPF216" s="15"/>
      <c r="PPG216" s="15"/>
      <c r="PPH216" s="15"/>
      <c r="PPI216" s="15"/>
      <c r="PPJ216" s="15"/>
      <c r="PPK216" s="15"/>
      <c r="PPL216" s="15"/>
      <c r="PPM216" s="15"/>
      <c r="PPN216" s="15"/>
      <c r="PPO216" s="15"/>
      <c r="PPP216" s="15"/>
      <c r="PPQ216" s="15"/>
      <c r="PPR216" s="15"/>
      <c r="PPS216" s="15"/>
      <c r="PPT216" s="15"/>
      <c r="PPU216" s="15"/>
      <c r="PPV216" s="15"/>
      <c r="PPW216" s="15"/>
      <c r="PPX216" s="15"/>
      <c r="PPY216" s="15"/>
      <c r="PPZ216" s="15"/>
      <c r="PQA216" s="15"/>
      <c r="PQB216" s="15"/>
      <c r="PQC216" s="15"/>
      <c r="PQD216" s="15"/>
      <c r="PQE216" s="15"/>
      <c r="PQF216" s="15"/>
      <c r="PQG216" s="15"/>
      <c r="PQH216" s="15"/>
      <c r="PQI216" s="15"/>
      <c r="PQJ216" s="15"/>
      <c r="PQK216" s="15"/>
      <c r="PQL216" s="15"/>
      <c r="PQM216" s="15"/>
      <c r="PQN216" s="15"/>
      <c r="PQO216" s="15"/>
      <c r="PQP216" s="15"/>
      <c r="PQQ216" s="15"/>
      <c r="PQR216" s="15"/>
      <c r="PQS216" s="15"/>
      <c r="PQT216" s="15"/>
      <c r="PQU216" s="15"/>
      <c r="PQV216" s="15"/>
      <c r="PQW216" s="15"/>
      <c r="PQX216" s="15"/>
      <c r="PQY216" s="15"/>
      <c r="PQZ216" s="15"/>
      <c r="PRA216" s="15"/>
      <c r="PRB216" s="15"/>
      <c r="PRC216" s="15"/>
      <c r="PRD216" s="15"/>
      <c r="PRE216" s="15"/>
      <c r="PRF216" s="15"/>
      <c r="PRG216" s="15"/>
      <c r="PRH216" s="15"/>
      <c r="PRI216" s="15"/>
      <c r="PRJ216" s="15"/>
      <c r="PRK216" s="15"/>
      <c r="PRL216" s="15"/>
      <c r="PRM216" s="15"/>
      <c r="PRN216" s="15"/>
      <c r="PRO216" s="15"/>
      <c r="PRP216" s="15"/>
      <c r="PRQ216" s="15"/>
      <c r="PRR216" s="15"/>
      <c r="PRS216" s="15"/>
      <c r="PRT216" s="15"/>
      <c r="PRU216" s="15"/>
      <c r="PRV216" s="15"/>
      <c r="PRW216" s="15"/>
      <c r="PRX216" s="15"/>
      <c r="PRY216" s="15"/>
      <c r="PRZ216" s="15"/>
      <c r="PSA216" s="15"/>
      <c r="PSB216" s="15"/>
      <c r="PSC216" s="15"/>
      <c r="PSD216" s="15"/>
      <c r="PSE216" s="15"/>
      <c r="PSF216" s="15"/>
      <c r="PSG216" s="15"/>
      <c r="PSH216" s="15"/>
      <c r="PSI216" s="15"/>
      <c r="PSJ216" s="15"/>
      <c r="PSK216" s="15"/>
      <c r="PSL216" s="15"/>
      <c r="PSM216" s="15"/>
      <c r="PSN216" s="15"/>
      <c r="PSO216" s="15"/>
      <c r="PSP216" s="15"/>
      <c r="PSQ216" s="15"/>
      <c r="PSR216" s="15"/>
      <c r="PSS216" s="15"/>
      <c r="PST216" s="15"/>
      <c r="PSU216" s="15"/>
      <c r="PSV216" s="15"/>
      <c r="PSW216" s="15"/>
      <c r="PSX216" s="15"/>
      <c r="PSY216" s="15"/>
      <c r="PSZ216" s="15"/>
      <c r="PTA216" s="15"/>
      <c r="PTB216" s="15"/>
      <c r="PTC216" s="15"/>
      <c r="PTD216" s="15"/>
      <c r="PTE216" s="15"/>
      <c r="PTF216" s="15"/>
      <c r="PTG216" s="15"/>
      <c r="PTH216" s="15"/>
      <c r="PTI216" s="15"/>
      <c r="PTJ216" s="15"/>
      <c r="PTK216" s="15"/>
      <c r="PTL216" s="15"/>
      <c r="PTM216" s="15"/>
      <c r="PTN216" s="15"/>
      <c r="PTO216" s="15"/>
      <c r="PTP216" s="15"/>
      <c r="PTQ216" s="15"/>
      <c r="PTR216" s="15"/>
      <c r="PTS216" s="15"/>
      <c r="PTT216" s="15"/>
      <c r="PTU216" s="15"/>
      <c r="PTV216" s="15"/>
      <c r="PTW216" s="15"/>
      <c r="PTX216" s="15"/>
      <c r="PTY216" s="15"/>
      <c r="PTZ216" s="15"/>
      <c r="PUA216" s="15"/>
      <c r="PUB216" s="15"/>
      <c r="PUC216" s="15"/>
      <c r="PUD216" s="15"/>
      <c r="PUE216" s="15"/>
      <c r="PUF216" s="15"/>
      <c r="PUG216" s="15"/>
      <c r="PUH216" s="15"/>
      <c r="PUI216" s="15"/>
      <c r="PUJ216" s="15"/>
      <c r="PUK216" s="15"/>
      <c r="PUL216" s="15"/>
      <c r="PUM216" s="15"/>
      <c r="PUN216" s="15"/>
      <c r="PUO216" s="15"/>
      <c r="PUP216" s="15"/>
      <c r="PUQ216" s="15"/>
      <c r="PUR216" s="15"/>
      <c r="PUS216" s="15"/>
      <c r="PUT216" s="15"/>
      <c r="PUU216" s="15"/>
      <c r="PUV216" s="15"/>
      <c r="PUW216" s="15"/>
      <c r="PUX216" s="15"/>
      <c r="PUY216" s="15"/>
      <c r="PUZ216" s="15"/>
      <c r="PVA216" s="15"/>
      <c r="PVB216" s="15"/>
      <c r="PVC216" s="15"/>
      <c r="PVD216" s="15"/>
      <c r="PVE216" s="15"/>
      <c r="PVF216" s="15"/>
      <c r="PVG216" s="15"/>
      <c r="PVH216" s="15"/>
      <c r="PVI216" s="15"/>
      <c r="PVJ216" s="15"/>
      <c r="PVK216" s="15"/>
      <c r="PVL216" s="15"/>
      <c r="PVM216" s="15"/>
      <c r="PVN216" s="15"/>
      <c r="PVO216" s="15"/>
      <c r="PVP216" s="15"/>
      <c r="PVQ216" s="15"/>
      <c r="PVR216" s="15"/>
      <c r="PVS216" s="15"/>
      <c r="PVT216" s="15"/>
      <c r="PVU216" s="15"/>
      <c r="PVV216" s="15"/>
      <c r="PVW216" s="15"/>
      <c r="PVX216" s="15"/>
      <c r="PVY216" s="15"/>
      <c r="PVZ216" s="15"/>
      <c r="PWA216" s="15"/>
      <c r="PWB216" s="15"/>
      <c r="PWC216" s="15"/>
      <c r="PWD216" s="15"/>
      <c r="PWE216" s="15"/>
      <c r="PWF216" s="15"/>
      <c r="PWG216" s="15"/>
      <c r="PWH216" s="15"/>
      <c r="PWI216" s="15"/>
      <c r="PWJ216" s="15"/>
      <c r="PWK216" s="15"/>
      <c r="PWL216" s="15"/>
      <c r="PWM216" s="15"/>
      <c r="PWN216" s="15"/>
      <c r="PWO216" s="15"/>
      <c r="PWP216" s="15"/>
      <c r="PWQ216" s="15"/>
      <c r="PWR216" s="15"/>
      <c r="PWS216" s="15"/>
      <c r="PWT216" s="15"/>
      <c r="PWU216" s="15"/>
      <c r="PWV216" s="15"/>
      <c r="PWW216" s="15"/>
      <c r="PWX216" s="15"/>
      <c r="PWY216" s="15"/>
      <c r="PWZ216" s="15"/>
      <c r="PXA216" s="15"/>
      <c r="PXB216" s="15"/>
      <c r="PXC216" s="15"/>
      <c r="PXD216" s="15"/>
      <c r="PXE216" s="15"/>
      <c r="PXF216" s="15"/>
      <c r="PXG216" s="15"/>
      <c r="PXH216" s="15"/>
      <c r="PXI216" s="15"/>
      <c r="PXJ216" s="15"/>
      <c r="PXK216" s="15"/>
      <c r="PXL216" s="15"/>
      <c r="PXM216" s="15"/>
      <c r="PXN216" s="15"/>
      <c r="PXO216" s="15"/>
      <c r="PXP216" s="15"/>
      <c r="PXQ216" s="15"/>
      <c r="PXR216" s="15"/>
      <c r="PXS216" s="15"/>
      <c r="PXT216" s="15"/>
      <c r="PXU216" s="15"/>
      <c r="PXV216" s="15"/>
      <c r="PXW216" s="15"/>
      <c r="PXX216" s="15"/>
      <c r="PXY216" s="15"/>
      <c r="PXZ216" s="15"/>
      <c r="PYA216" s="15"/>
      <c r="PYB216" s="15"/>
      <c r="PYC216" s="15"/>
      <c r="PYD216" s="15"/>
      <c r="PYE216" s="15"/>
      <c r="PYF216" s="15"/>
      <c r="PYG216" s="15"/>
      <c r="PYH216" s="15"/>
      <c r="PYI216" s="15"/>
      <c r="PYJ216" s="15"/>
      <c r="PYK216" s="15"/>
      <c r="PYL216" s="15"/>
      <c r="PYM216" s="15"/>
      <c r="PYN216" s="15"/>
      <c r="PYO216" s="15"/>
      <c r="PYP216" s="15"/>
      <c r="PYQ216" s="15"/>
      <c r="PYR216" s="15"/>
      <c r="PYS216" s="15"/>
      <c r="PYT216" s="15"/>
      <c r="PYU216" s="15"/>
      <c r="PYV216" s="15"/>
      <c r="PYW216" s="15"/>
      <c r="PYX216" s="15"/>
      <c r="PYY216" s="15"/>
      <c r="PYZ216" s="15"/>
      <c r="PZA216" s="15"/>
      <c r="PZB216" s="15"/>
      <c r="PZC216" s="15"/>
      <c r="PZD216" s="15"/>
      <c r="PZE216" s="15"/>
      <c r="PZF216" s="15"/>
      <c r="PZG216" s="15"/>
      <c r="PZH216" s="15"/>
      <c r="PZI216" s="15"/>
      <c r="PZJ216" s="15"/>
      <c r="PZK216" s="15"/>
      <c r="PZL216" s="15"/>
      <c r="PZM216" s="15"/>
      <c r="PZN216" s="15"/>
      <c r="PZO216" s="15"/>
      <c r="PZP216" s="15"/>
      <c r="PZQ216" s="15"/>
      <c r="PZR216" s="15"/>
      <c r="PZS216" s="15"/>
      <c r="PZT216" s="15"/>
      <c r="PZU216" s="15"/>
      <c r="PZV216" s="15"/>
      <c r="PZW216" s="15"/>
      <c r="PZX216" s="15"/>
      <c r="PZY216" s="15"/>
      <c r="PZZ216" s="15"/>
      <c r="QAA216" s="15"/>
      <c r="QAB216" s="15"/>
      <c r="QAC216" s="15"/>
      <c r="QAD216" s="15"/>
      <c r="QAE216" s="15"/>
      <c r="QAF216" s="15"/>
      <c r="QAG216" s="15"/>
      <c r="QAH216" s="15"/>
      <c r="QAI216" s="15"/>
      <c r="QAJ216" s="15"/>
      <c r="QAK216" s="15"/>
      <c r="QAL216" s="15"/>
      <c r="QAM216" s="15"/>
      <c r="QAN216" s="15"/>
      <c r="QAO216" s="15"/>
      <c r="QAP216" s="15"/>
      <c r="QAQ216" s="15"/>
      <c r="QAR216" s="15"/>
      <c r="QAS216" s="15"/>
      <c r="QAT216" s="15"/>
      <c r="QAU216" s="15"/>
      <c r="QAV216" s="15"/>
      <c r="QAW216" s="15"/>
      <c r="QAX216" s="15"/>
      <c r="QAY216" s="15"/>
      <c r="QAZ216" s="15"/>
      <c r="QBA216" s="15"/>
      <c r="QBB216" s="15"/>
      <c r="QBC216" s="15"/>
      <c r="QBD216" s="15"/>
      <c r="QBE216" s="15"/>
      <c r="QBF216" s="15"/>
      <c r="QBG216" s="15"/>
      <c r="QBH216" s="15"/>
      <c r="QBI216" s="15"/>
      <c r="QBJ216" s="15"/>
      <c r="QBK216" s="15"/>
      <c r="QBL216" s="15"/>
      <c r="QBM216" s="15"/>
      <c r="QBN216" s="15"/>
      <c r="QBO216" s="15"/>
      <c r="QBP216" s="15"/>
      <c r="QBQ216" s="15"/>
      <c r="QBR216" s="15"/>
      <c r="QBS216" s="15"/>
      <c r="QBT216" s="15"/>
      <c r="QBU216" s="15"/>
      <c r="QBV216" s="15"/>
      <c r="QBW216" s="15"/>
      <c r="QBX216" s="15"/>
      <c r="QBY216" s="15"/>
      <c r="QBZ216" s="15"/>
      <c r="QCA216" s="15"/>
      <c r="QCB216" s="15"/>
      <c r="QCC216" s="15"/>
      <c r="QCD216" s="15"/>
      <c r="QCE216" s="15"/>
      <c r="QCF216" s="15"/>
      <c r="QCG216" s="15"/>
      <c r="QCH216" s="15"/>
      <c r="QCI216" s="15"/>
      <c r="QCJ216" s="15"/>
      <c r="QCK216" s="15"/>
      <c r="QCL216" s="15"/>
      <c r="QCM216" s="15"/>
      <c r="QCN216" s="15"/>
      <c r="QCO216" s="15"/>
      <c r="QCP216" s="15"/>
      <c r="QCQ216" s="15"/>
      <c r="QCR216" s="15"/>
      <c r="QCS216" s="15"/>
      <c r="QCT216" s="15"/>
      <c r="QCU216" s="15"/>
      <c r="QCV216" s="15"/>
      <c r="QCW216" s="15"/>
      <c r="QCX216" s="15"/>
      <c r="QCY216" s="15"/>
      <c r="QCZ216" s="15"/>
      <c r="QDA216" s="15"/>
      <c r="QDB216" s="15"/>
      <c r="QDC216" s="15"/>
      <c r="QDD216" s="15"/>
      <c r="QDE216" s="15"/>
      <c r="QDF216" s="15"/>
      <c r="QDG216" s="15"/>
      <c r="QDH216" s="15"/>
      <c r="QDI216" s="15"/>
      <c r="QDJ216" s="15"/>
      <c r="QDK216" s="15"/>
      <c r="QDL216" s="15"/>
      <c r="QDM216" s="15"/>
      <c r="QDN216" s="15"/>
      <c r="QDO216" s="15"/>
      <c r="QDP216" s="15"/>
      <c r="QDQ216" s="15"/>
      <c r="QDR216" s="15"/>
      <c r="QDS216" s="15"/>
      <c r="QDT216" s="15"/>
      <c r="QDU216" s="15"/>
      <c r="QDV216" s="15"/>
      <c r="QDW216" s="15"/>
      <c r="QDX216" s="15"/>
      <c r="QDY216" s="15"/>
      <c r="QDZ216" s="15"/>
      <c r="QEA216" s="15"/>
      <c r="QEB216" s="15"/>
      <c r="QEC216" s="15"/>
      <c r="QED216" s="15"/>
      <c r="QEE216" s="15"/>
      <c r="QEF216" s="15"/>
      <c r="QEG216" s="15"/>
      <c r="QEH216" s="15"/>
      <c r="QEI216" s="15"/>
      <c r="QEJ216" s="15"/>
      <c r="QEK216" s="15"/>
      <c r="QEL216" s="15"/>
      <c r="QEM216" s="15"/>
      <c r="QEN216" s="15"/>
      <c r="QEO216" s="15"/>
      <c r="QEP216" s="15"/>
      <c r="QEQ216" s="15"/>
      <c r="QER216" s="15"/>
      <c r="QES216" s="15"/>
      <c r="QET216" s="15"/>
      <c r="QEU216" s="15"/>
      <c r="QEV216" s="15"/>
      <c r="QEW216" s="15"/>
      <c r="QEX216" s="15"/>
      <c r="QEY216" s="15"/>
      <c r="QEZ216" s="15"/>
      <c r="QFA216" s="15"/>
      <c r="QFB216" s="15"/>
      <c r="QFC216" s="15"/>
      <c r="QFD216" s="15"/>
      <c r="QFE216" s="15"/>
      <c r="QFF216" s="15"/>
      <c r="QFG216" s="15"/>
      <c r="QFH216" s="15"/>
      <c r="QFI216" s="15"/>
      <c r="QFJ216" s="15"/>
      <c r="QFK216" s="15"/>
      <c r="QFL216" s="15"/>
      <c r="QFM216" s="15"/>
      <c r="QFN216" s="15"/>
      <c r="QFO216" s="15"/>
      <c r="QFP216" s="15"/>
      <c r="QFQ216" s="15"/>
      <c r="QFR216" s="15"/>
      <c r="QFS216" s="15"/>
      <c r="QFT216" s="15"/>
      <c r="QFU216" s="15"/>
      <c r="QFV216" s="15"/>
      <c r="QFW216" s="15"/>
      <c r="QFX216" s="15"/>
      <c r="QFY216" s="15"/>
      <c r="QFZ216" s="15"/>
      <c r="QGA216" s="15"/>
      <c r="QGB216" s="15"/>
      <c r="QGC216" s="15"/>
      <c r="QGD216" s="15"/>
      <c r="QGE216" s="15"/>
      <c r="QGF216" s="15"/>
      <c r="QGG216" s="15"/>
      <c r="QGH216" s="15"/>
      <c r="QGI216" s="15"/>
      <c r="QGJ216" s="15"/>
      <c r="QGK216" s="15"/>
      <c r="QGL216" s="15"/>
      <c r="QGM216" s="15"/>
      <c r="QGN216" s="15"/>
      <c r="QGO216" s="15"/>
      <c r="QGP216" s="15"/>
      <c r="QGQ216" s="15"/>
      <c r="QGR216" s="15"/>
      <c r="QGS216" s="15"/>
      <c r="QGT216" s="15"/>
      <c r="QGU216" s="15"/>
      <c r="QGV216" s="15"/>
      <c r="QGW216" s="15"/>
      <c r="QGX216" s="15"/>
      <c r="QGY216" s="15"/>
      <c r="QGZ216" s="15"/>
      <c r="QHA216" s="15"/>
      <c r="QHB216" s="15"/>
      <c r="QHC216" s="15"/>
      <c r="QHD216" s="15"/>
      <c r="QHE216" s="15"/>
      <c r="QHF216" s="15"/>
      <c r="QHG216" s="15"/>
      <c r="QHH216" s="15"/>
      <c r="QHI216" s="15"/>
      <c r="QHJ216" s="15"/>
      <c r="QHK216" s="15"/>
      <c r="QHL216" s="15"/>
      <c r="QHM216" s="15"/>
      <c r="QHN216" s="15"/>
      <c r="QHO216" s="15"/>
      <c r="QHP216" s="15"/>
      <c r="QHQ216" s="15"/>
      <c r="QHR216" s="15"/>
      <c r="QHS216" s="15"/>
      <c r="QHT216" s="15"/>
      <c r="QHU216" s="15"/>
      <c r="QHV216" s="15"/>
      <c r="QHW216" s="15"/>
      <c r="QHX216" s="15"/>
      <c r="QHY216" s="15"/>
      <c r="QHZ216" s="15"/>
      <c r="QIA216" s="15"/>
      <c r="QIB216" s="15"/>
      <c r="QIC216" s="15"/>
      <c r="QID216" s="15"/>
      <c r="QIE216" s="15"/>
      <c r="QIF216" s="15"/>
      <c r="QIG216" s="15"/>
      <c r="QIH216" s="15"/>
      <c r="QII216" s="15"/>
      <c r="QIJ216" s="15"/>
      <c r="QIK216" s="15"/>
      <c r="QIL216" s="15"/>
      <c r="QIM216" s="15"/>
      <c r="QIN216" s="15"/>
      <c r="QIO216" s="15"/>
      <c r="QIP216" s="15"/>
      <c r="QIQ216" s="15"/>
      <c r="QIR216" s="15"/>
      <c r="QIS216" s="15"/>
      <c r="QIT216" s="15"/>
      <c r="QIU216" s="15"/>
      <c r="QIV216" s="15"/>
      <c r="QIW216" s="15"/>
      <c r="QIX216" s="15"/>
      <c r="QIY216" s="15"/>
      <c r="QIZ216" s="15"/>
      <c r="QJA216" s="15"/>
      <c r="QJB216" s="15"/>
      <c r="QJC216" s="15"/>
      <c r="QJD216" s="15"/>
      <c r="QJE216" s="15"/>
      <c r="QJF216" s="15"/>
      <c r="QJG216" s="15"/>
      <c r="QJH216" s="15"/>
      <c r="QJI216" s="15"/>
      <c r="QJJ216" s="15"/>
      <c r="QJK216" s="15"/>
      <c r="QJL216" s="15"/>
      <c r="QJM216" s="15"/>
      <c r="QJN216" s="15"/>
      <c r="QJO216" s="15"/>
      <c r="QJP216" s="15"/>
      <c r="QJQ216" s="15"/>
      <c r="QJR216" s="15"/>
      <c r="QJS216" s="15"/>
      <c r="QJT216" s="15"/>
      <c r="QJU216" s="15"/>
      <c r="QJV216" s="15"/>
      <c r="QJW216" s="15"/>
      <c r="QJX216" s="15"/>
      <c r="QJY216" s="15"/>
      <c r="QJZ216" s="15"/>
      <c r="QKA216" s="15"/>
      <c r="QKB216" s="15"/>
      <c r="QKC216" s="15"/>
      <c r="QKD216" s="15"/>
      <c r="QKE216" s="15"/>
      <c r="QKF216" s="15"/>
      <c r="QKG216" s="15"/>
      <c r="QKH216" s="15"/>
      <c r="QKI216" s="15"/>
      <c r="QKJ216" s="15"/>
      <c r="QKK216" s="15"/>
      <c r="QKL216" s="15"/>
      <c r="QKM216" s="15"/>
      <c r="QKN216" s="15"/>
      <c r="QKO216" s="15"/>
      <c r="QKP216" s="15"/>
      <c r="QKQ216" s="15"/>
      <c r="QKR216" s="15"/>
      <c r="QKS216" s="15"/>
      <c r="QKT216" s="15"/>
      <c r="QKU216" s="15"/>
      <c r="QKV216" s="15"/>
      <c r="QKW216" s="15"/>
      <c r="QKX216" s="15"/>
      <c r="QKY216" s="15"/>
      <c r="QKZ216" s="15"/>
      <c r="QLA216" s="15"/>
      <c r="QLB216" s="15"/>
      <c r="QLC216" s="15"/>
      <c r="QLD216" s="15"/>
      <c r="QLE216" s="15"/>
      <c r="QLF216" s="15"/>
      <c r="QLG216" s="15"/>
      <c r="QLH216" s="15"/>
      <c r="QLI216" s="15"/>
      <c r="QLJ216" s="15"/>
      <c r="QLK216" s="15"/>
      <c r="QLL216" s="15"/>
      <c r="QLM216" s="15"/>
      <c r="QLN216" s="15"/>
      <c r="QLO216" s="15"/>
      <c r="QLP216" s="15"/>
      <c r="QLQ216" s="15"/>
      <c r="QLR216" s="15"/>
      <c r="QLS216" s="15"/>
      <c r="QLT216" s="15"/>
      <c r="QLU216" s="15"/>
      <c r="QLV216" s="15"/>
      <c r="QLW216" s="15"/>
      <c r="QLX216" s="15"/>
      <c r="QLY216" s="15"/>
      <c r="QLZ216" s="15"/>
      <c r="QMA216" s="15"/>
      <c r="QMB216" s="15"/>
      <c r="QMC216" s="15"/>
      <c r="QMD216" s="15"/>
      <c r="QME216" s="15"/>
      <c r="QMF216" s="15"/>
      <c r="QMG216" s="15"/>
      <c r="QMH216" s="15"/>
      <c r="QMI216" s="15"/>
      <c r="QMJ216" s="15"/>
      <c r="QMK216" s="15"/>
      <c r="QML216" s="15"/>
      <c r="QMM216" s="15"/>
      <c r="QMN216" s="15"/>
      <c r="QMO216" s="15"/>
      <c r="QMP216" s="15"/>
      <c r="QMQ216" s="15"/>
      <c r="QMR216" s="15"/>
      <c r="QMS216" s="15"/>
      <c r="QMT216" s="15"/>
      <c r="QMU216" s="15"/>
      <c r="QMV216" s="15"/>
      <c r="QMW216" s="15"/>
      <c r="QMX216" s="15"/>
      <c r="QMY216" s="15"/>
      <c r="QMZ216" s="15"/>
      <c r="QNA216" s="15"/>
      <c r="QNB216" s="15"/>
      <c r="QNC216" s="15"/>
      <c r="QND216" s="15"/>
      <c r="QNE216" s="15"/>
      <c r="QNF216" s="15"/>
      <c r="QNG216" s="15"/>
      <c r="QNH216" s="15"/>
      <c r="QNI216" s="15"/>
      <c r="QNJ216" s="15"/>
      <c r="QNK216" s="15"/>
      <c r="QNL216" s="15"/>
      <c r="QNM216" s="15"/>
      <c r="QNN216" s="15"/>
      <c r="QNO216" s="15"/>
      <c r="QNP216" s="15"/>
      <c r="QNQ216" s="15"/>
      <c r="QNR216" s="15"/>
      <c r="QNS216" s="15"/>
      <c r="QNT216" s="15"/>
      <c r="QNU216" s="15"/>
      <c r="QNV216" s="15"/>
      <c r="QNW216" s="15"/>
      <c r="QNX216" s="15"/>
      <c r="QNY216" s="15"/>
      <c r="QNZ216" s="15"/>
      <c r="QOA216" s="15"/>
      <c r="QOB216" s="15"/>
      <c r="QOC216" s="15"/>
      <c r="QOD216" s="15"/>
      <c r="QOE216" s="15"/>
      <c r="QOF216" s="15"/>
      <c r="QOG216" s="15"/>
      <c r="QOH216" s="15"/>
      <c r="QOI216" s="15"/>
      <c r="QOJ216" s="15"/>
      <c r="QOK216" s="15"/>
      <c r="QOL216" s="15"/>
      <c r="QOM216" s="15"/>
      <c r="QON216" s="15"/>
      <c r="QOO216" s="15"/>
      <c r="QOP216" s="15"/>
      <c r="QOQ216" s="15"/>
      <c r="QOR216" s="15"/>
      <c r="QOS216" s="15"/>
      <c r="QOT216" s="15"/>
      <c r="QOU216" s="15"/>
      <c r="QOV216" s="15"/>
      <c r="QOW216" s="15"/>
      <c r="QOX216" s="15"/>
      <c r="QOY216" s="15"/>
      <c r="QOZ216" s="15"/>
      <c r="QPA216" s="15"/>
      <c r="QPB216" s="15"/>
      <c r="QPC216" s="15"/>
      <c r="QPD216" s="15"/>
      <c r="QPE216" s="15"/>
      <c r="QPF216" s="15"/>
      <c r="QPG216" s="15"/>
      <c r="QPH216" s="15"/>
      <c r="QPI216" s="15"/>
      <c r="QPJ216" s="15"/>
      <c r="QPK216" s="15"/>
      <c r="QPL216" s="15"/>
      <c r="QPM216" s="15"/>
      <c r="QPN216" s="15"/>
      <c r="QPO216" s="15"/>
      <c r="QPP216" s="15"/>
      <c r="QPQ216" s="15"/>
      <c r="QPR216" s="15"/>
      <c r="QPS216" s="15"/>
      <c r="QPT216" s="15"/>
      <c r="QPU216" s="15"/>
      <c r="QPV216" s="15"/>
      <c r="QPW216" s="15"/>
      <c r="QPX216" s="15"/>
      <c r="QPY216" s="15"/>
      <c r="QPZ216" s="15"/>
      <c r="QQA216" s="15"/>
      <c r="QQB216" s="15"/>
      <c r="QQC216" s="15"/>
      <c r="QQD216" s="15"/>
      <c r="QQE216" s="15"/>
      <c r="QQF216" s="15"/>
      <c r="QQG216" s="15"/>
      <c r="QQH216" s="15"/>
      <c r="QQI216" s="15"/>
      <c r="QQJ216" s="15"/>
      <c r="QQK216" s="15"/>
      <c r="QQL216" s="15"/>
      <c r="QQM216" s="15"/>
      <c r="QQN216" s="15"/>
      <c r="QQO216" s="15"/>
      <c r="QQP216" s="15"/>
      <c r="QQQ216" s="15"/>
      <c r="QQR216" s="15"/>
      <c r="QQS216" s="15"/>
      <c r="QQT216" s="15"/>
      <c r="QQU216" s="15"/>
      <c r="QQV216" s="15"/>
      <c r="QQW216" s="15"/>
      <c r="QQX216" s="15"/>
      <c r="QQY216" s="15"/>
      <c r="QQZ216" s="15"/>
      <c r="QRA216" s="15"/>
      <c r="QRB216" s="15"/>
      <c r="QRC216" s="15"/>
      <c r="QRD216" s="15"/>
      <c r="QRE216" s="15"/>
      <c r="QRF216" s="15"/>
      <c r="QRG216" s="15"/>
      <c r="QRH216" s="15"/>
      <c r="QRI216" s="15"/>
      <c r="QRJ216" s="15"/>
      <c r="QRK216" s="15"/>
      <c r="QRL216" s="15"/>
      <c r="QRM216" s="15"/>
      <c r="QRN216" s="15"/>
      <c r="QRO216" s="15"/>
      <c r="QRP216" s="15"/>
      <c r="QRQ216" s="15"/>
      <c r="QRR216" s="15"/>
      <c r="QRS216" s="15"/>
      <c r="QRT216" s="15"/>
      <c r="QRU216" s="15"/>
      <c r="QRV216" s="15"/>
      <c r="QRW216" s="15"/>
      <c r="QRX216" s="15"/>
      <c r="QRY216" s="15"/>
      <c r="QRZ216" s="15"/>
      <c r="QSA216" s="15"/>
      <c r="QSB216" s="15"/>
      <c r="QSC216" s="15"/>
      <c r="QSD216" s="15"/>
      <c r="QSE216" s="15"/>
      <c r="QSF216" s="15"/>
      <c r="QSG216" s="15"/>
      <c r="QSH216" s="15"/>
      <c r="QSI216" s="15"/>
      <c r="QSJ216" s="15"/>
      <c r="QSK216" s="15"/>
      <c r="QSL216" s="15"/>
      <c r="QSM216" s="15"/>
      <c r="QSN216" s="15"/>
      <c r="QSO216" s="15"/>
      <c r="QSP216" s="15"/>
      <c r="QSQ216" s="15"/>
      <c r="QSR216" s="15"/>
      <c r="QSS216" s="15"/>
      <c r="QST216" s="15"/>
      <c r="QSU216" s="15"/>
      <c r="QSV216" s="15"/>
      <c r="QSW216" s="15"/>
      <c r="QSX216" s="15"/>
      <c r="QSY216" s="15"/>
      <c r="QSZ216" s="15"/>
      <c r="QTA216" s="15"/>
      <c r="QTB216" s="15"/>
      <c r="QTC216" s="15"/>
      <c r="QTD216" s="15"/>
      <c r="QTE216" s="15"/>
      <c r="QTF216" s="15"/>
      <c r="QTG216" s="15"/>
      <c r="QTH216" s="15"/>
      <c r="QTI216" s="15"/>
      <c r="QTJ216" s="15"/>
      <c r="QTK216" s="15"/>
      <c r="QTL216" s="15"/>
      <c r="QTM216" s="15"/>
      <c r="QTN216" s="15"/>
      <c r="QTO216" s="15"/>
      <c r="QTP216" s="15"/>
      <c r="QTQ216" s="15"/>
      <c r="QTR216" s="15"/>
      <c r="QTS216" s="15"/>
      <c r="QTT216" s="15"/>
      <c r="QTU216" s="15"/>
      <c r="QTV216" s="15"/>
      <c r="QTW216" s="15"/>
      <c r="QTX216" s="15"/>
      <c r="QTY216" s="15"/>
      <c r="QTZ216" s="15"/>
      <c r="QUA216" s="15"/>
      <c r="QUB216" s="15"/>
      <c r="QUC216" s="15"/>
      <c r="QUD216" s="15"/>
      <c r="QUE216" s="15"/>
      <c r="QUF216" s="15"/>
      <c r="QUG216" s="15"/>
      <c r="QUH216" s="15"/>
      <c r="QUI216" s="15"/>
      <c r="QUJ216" s="15"/>
      <c r="QUK216" s="15"/>
      <c r="QUL216" s="15"/>
      <c r="QUM216" s="15"/>
      <c r="QUN216" s="15"/>
      <c r="QUO216" s="15"/>
      <c r="QUP216" s="15"/>
      <c r="QUQ216" s="15"/>
      <c r="QUR216" s="15"/>
      <c r="QUS216" s="15"/>
      <c r="QUT216" s="15"/>
      <c r="QUU216" s="15"/>
      <c r="QUV216" s="15"/>
      <c r="QUW216" s="15"/>
      <c r="QUX216" s="15"/>
      <c r="QUY216" s="15"/>
      <c r="QUZ216" s="15"/>
      <c r="QVA216" s="15"/>
      <c r="QVB216" s="15"/>
      <c r="QVC216" s="15"/>
      <c r="QVD216" s="15"/>
      <c r="QVE216" s="15"/>
      <c r="QVF216" s="15"/>
      <c r="QVG216" s="15"/>
      <c r="QVH216" s="15"/>
      <c r="QVI216" s="15"/>
      <c r="QVJ216" s="15"/>
      <c r="QVK216" s="15"/>
      <c r="QVL216" s="15"/>
      <c r="QVM216" s="15"/>
      <c r="QVN216" s="15"/>
      <c r="QVO216" s="15"/>
      <c r="QVP216" s="15"/>
      <c r="QVQ216" s="15"/>
      <c r="QVR216" s="15"/>
      <c r="QVS216" s="15"/>
      <c r="QVT216" s="15"/>
      <c r="QVU216" s="15"/>
      <c r="QVV216" s="15"/>
      <c r="QVW216" s="15"/>
      <c r="QVX216" s="15"/>
      <c r="QVY216" s="15"/>
      <c r="QVZ216" s="15"/>
      <c r="QWA216" s="15"/>
      <c r="QWB216" s="15"/>
      <c r="QWC216" s="15"/>
      <c r="QWD216" s="15"/>
      <c r="QWE216" s="15"/>
      <c r="QWF216" s="15"/>
      <c r="QWG216" s="15"/>
      <c r="QWH216" s="15"/>
      <c r="QWI216" s="15"/>
      <c r="QWJ216" s="15"/>
      <c r="QWK216" s="15"/>
      <c r="QWL216" s="15"/>
      <c r="QWM216" s="15"/>
      <c r="QWN216" s="15"/>
      <c r="QWO216" s="15"/>
      <c r="QWP216" s="15"/>
      <c r="QWQ216" s="15"/>
      <c r="QWR216" s="15"/>
      <c r="QWS216" s="15"/>
      <c r="QWT216" s="15"/>
      <c r="QWU216" s="15"/>
      <c r="QWV216" s="15"/>
      <c r="QWW216" s="15"/>
      <c r="QWX216" s="15"/>
      <c r="QWY216" s="15"/>
      <c r="QWZ216" s="15"/>
      <c r="QXA216" s="15"/>
      <c r="QXB216" s="15"/>
      <c r="QXC216" s="15"/>
      <c r="QXD216" s="15"/>
      <c r="QXE216" s="15"/>
      <c r="QXF216" s="15"/>
      <c r="QXG216" s="15"/>
      <c r="QXH216" s="15"/>
      <c r="QXI216" s="15"/>
      <c r="QXJ216" s="15"/>
      <c r="QXK216" s="15"/>
      <c r="QXL216" s="15"/>
      <c r="QXM216" s="15"/>
      <c r="QXN216" s="15"/>
      <c r="QXO216" s="15"/>
      <c r="QXP216" s="15"/>
      <c r="QXQ216" s="15"/>
      <c r="QXR216" s="15"/>
      <c r="QXS216" s="15"/>
      <c r="QXT216" s="15"/>
      <c r="QXU216" s="15"/>
      <c r="QXV216" s="15"/>
      <c r="QXW216" s="15"/>
      <c r="QXX216" s="15"/>
      <c r="QXY216" s="15"/>
      <c r="QXZ216" s="15"/>
      <c r="QYA216" s="15"/>
      <c r="QYB216" s="15"/>
      <c r="QYC216" s="15"/>
      <c r="QYD216" s="15"/>
      <c r="QYE216" s="15"/>
      <c r="QYF216" s="15"/>
      <c r="QYG216" s="15"/>
      <c r="QYH216" s="15"/>
      <c r="QYI216" s="15"/>
      <c r="QYJ216" s="15"/>
      <c r="QYK216" s="15"/>
      <c r="QYL216" s="15"/>
      <c r="QYM216" s="15"/>
      <c r="QYN216" s="15"/>
      <c r="QYO216" s="15"/>
      <c r="QYP216" s="15"/>
      <c r="QYQ216" s="15"/>
      <c r="QYR216" s="15"/>
      <c r="QYS216" s="15"/>
      <c r="QYT216" s="15"/>
      <c r="QYU216" s="15"/>
      <c r="QYV216" s="15"/>
      <c r="QYW216" s="15"/>
      <c r="QYX216" s="15"/>
      <c r="QYY216" s="15"/>
      <c r="QYZ216" s="15"/>
      <c r="QZA216" s="15"/>
      <c r="QZB216" s="15"/>
      <c r="QZC216" s="15"/>
      <c r="QZD216" s="15"/>
      <c r="QZE216" s="15"/>
      <c r="QZF216" s="15"/>
      <c r="QZG216" s="15"/>
      <c r="QZH216" s="15"/>
      <c r="QZI216" s="15"/>
      <c r="QZJ216" s="15"/>
      <c r="QZK216" s="15"/>
      <c r="QZL216" s="15"/>
      <c r="QZM216" s="15"/>
      <c r="QZN216" s="15"/>
      <c r="QZO216" s="15"/>
      <c r="QZP216" s="15"/>
      <c r="QZQ216" s="15"/>
      <c r="QZR216" s="15"/>
      <c r="QZS216" s="15"/>
      <c r="QZT216" s="15"/>
      <c r="QZU216" s="15"/>
      <c r="QZV216" s="15"/>
      <c r="QZW216" s="15"/>
      <c r="QZX216" s="15"/>
      <c r="QZY216" s="15"/>
      <c r="QZZ216" s="15"/>
      <c r="RAA216" s="15"/>
      <c r="RAB216" s="15"/>
      <c r="RAC216" s="15"/>
      <c r="RAD216" s="15"/>
      <c r="RAE216" s="15"/>
      <c r="RAF216" s="15"/>
      <c r="RAG216" s="15"/>
      <c r="RAH216" s="15"/>
      <c r="RAI216" s="15"/>
      <c r="RAJ216" s="15"/>
      <c r="RAK216" s="15"/>
      <c r="RAL216" s="15"/>
      <c r="RAM216" s="15"/>
      <c r="RAN216" s="15"/>
      <c r="RAO216" s="15"/>
      <c r="RAP216" s="15"/>
      <c r="RAQ216" s="15"/>
      <c r="RAR216" s="15"/>
      <c r="RAS216" s="15"/>
      <c r="RAT216" s="15"/>
      <c r="RAU216" s="15"/>
      <c r="RAV216" s="15"/>
      <c r="RAW216" s="15"/>
      <c r="RAX216" s="15"/>
      <c r="RAY216" s="15"/>
      <c r="RAZ216" s="15"/>
      <c r="RBA216" s="15"/>
      <c r="RBB216" s="15"/>
      <c r="RBC216" s="15"/>
      <c r="RBD216" s="15"/>
      <c r="RBE216" s="15"/>
      <c r="RBF216" s="15"/>
      <c r="RBG216" s="15"/>
      <c r="RBH216" s="15"/>
      <c r="RBI216" s="15"/>
      <c r="RBJ216" s="15"/>
      <c r="RBK216" s="15"/>
      <c r="RBL216" s="15"/>
      <c r="RBM216" s="15"/>
      <c r="RBN216" s="15"/>
      <c r="RBO216" s="15"/>
      <c r="RBP216" s="15"/>
      <c r="RBQ216" s="15"/>
      <c r="RBR216" s="15"/>
      <c r="RBS216" s="15"/>
      <c r="RBT216" s="15"/>
      <c r="RBU216" s="15"/>
      <c r="RBV216" s="15"/>
      <c r="RBW216" s="15"/>
      <c r="RBX216" s="15"/>
      <c r="RBY216" s="15"/>
      <c r="RBZ216" s="15"/>
      <c r="RCA216" s="15"/>
      <c r="RCB216" s="15"/>
      <c r="RCC216" s="15"/>
      <c r="RCD216" s="15"/>
      <c r="RCE216" s="15"/>
      <c r="RCF216" s="15"/>
      <c r="RCG216" s="15"/>
      <c r="RCH216" s="15"/>
      <c r="RCI216" s="15"/>
      <c r="RCJ216" s="15"/>
      <c r="RCK216" s="15"/>
      <c r="RCL216" s="15"/>
      <c r="RCM216" s="15"/>
      <c r="RCN216" s="15"/>
      <c r="RCO216" s="15"/>
      <c r="RCP216" s="15"/>
      <c r="RCQ216" s="15"/>
      <c r="RCR216" s="15"/>
      <c r="RCS216" s="15"/>
      <c r="RCT216" s="15"/>
      <c r="RCU216" s="15"/>
      <c r="RCV216" s="15"/>
      <c r="RCW216" s="15"/>
      <c r="RCX216" s="15"/>
      <c r="RCY216" s="15"/>
      <c r="RCZ216" s="15"/>
      <c r="RDA216" s="15"/>
      <c r="RDB216" s="15"/>
      <c r="RDC216" s="15"/>
      <c r="RDD216" s="15"/>
      <c r="RDE216" s="15"/>
      <c r="RDF216" s="15"/>
      <c r="RDG216" s="15"/>
      <c r="RDH216" s="15"/>
      <c r="RDI216" s="15"/>
      <c r="RDJ216" s="15"/>
      <c r="RDK216" s="15"/>
      <c r="RDL216" s="15"/>
      <c r="RDM216" s="15"/>
      <c r="RDN216" s="15"/>
      <c r="RDO216" s="15"/>
      <c r="RDP216" s="15"/>
      <c r="RDQ216" s="15"/>
      <c r="RDR216" s="15"/>
      <c r="RDS216" s="15"/>
      <c r="RDT216" s="15"/>
      <c r="RDU216" s="15"/>
      <c r="RDV216" s="15"/>
      <c r="RDW216" s="15"/>
      <c r="RDX216" s="15"/>
      <c r="RDY216" s="15"/>
      <c r="RDZ216" s="15"/>
      <c r="REA216" s="15"/>
      <c r="REB216" s="15"/>
      <c r="REC216" s="15"/>
      <c r="RED216" s="15"/>
      <c r="REE216" s="15"/>
      <c r="REF216" s="15"/>
      <c r="REG216" s="15"/>
      <c r="REH216" s="15"/>
      <c r="REI216" s="15"/>
      <c r="REJ216" s="15"/>
      <c r="REK216" s="15"/>
      <c r="REL216" s="15"/>
      <c r="REM216" s="15"/>
      <c r="REN216" s="15"/>
      <c r="REO216" s="15"/>
      <c r="REP216" s="15"/>
      <c r="REQ216" s="15"/>
      <c r="RER216" s="15"/>
      <c r="RES216" s="15"/>
      <c r="RET216" s="15"/>
      <c r="REU216" s="15"/>
      <c r="REV216" s="15"/>
      <c r="REW216" s="15"/>
      <c r="REX216" s="15"/>
      <c r="REY216" s="15"/>
      <c r="REZ216" s="15"/>
      <c r="RFA216" s="15"/>
      <c r="RFB216" s="15"/>
      <c r="RFC216" s="15"/>
      <c r="RFD216" s="15"/>
      <c r="RFE216" s="15"/>
      <c r="RFF216" s="15"/>
      <c r="RFG216" s="15"/>
      <c r="RFH216" s="15"/>
      <c r="RFI216" s="15"/>
      <c r="RFJ216" s="15"/>
      <c r="RFK216" s="15"/>
      <c r="RFL216" s="15"/>
      <c r="RFM216" s="15"/>
      <c r="RFN216" s="15"/>
      <c r="RFO216" s="15"/>
      <c r="RFP216" s="15"/>
      <c r="RFQ216" s="15"/>
      <c r="RFR216" s="15"/>
      <c r="RFS216" s="15"/>
      <c r="RFT216" s="15"/>
      <c r="RFU216" s="15"/>
      <c r="RFV216" s="15"/>
      <c r="RFW216" s="15"/>
      <c r="RFX216" s="15"/>
      <c r="RFY216" s="15"/>
      <c r="RFZ216" s="15"/>
      <c r="RGA216" s="15"/>
      <c r="RGB216" s="15"/>
      <c r="RGC216" s="15"/>
      <c r="RGD216" s="15"/>
      <c r="RGE216" s="15"/>
      <c r="RGF216" s="15"/>
      <c r="RGG216" s="15"/>
      <c r="RGH216" s="15"/>
      <c r="RGI216" s="15"/>
      <c r="RGJ216" s="15"/>
      <c r="RGK216" s="15"/>
      <c r="RGL216" s="15"/>
      <c r="RGM216" s="15"/>
      <c r="RGN216" s="15"/>
      <c r="RGO216" s="15"/>
      <c r="RGP216" s="15"/>
      <c r="RGQ216" s="15"/>
      <c r="RGR216" s="15"/>
      <c r="RGS216" s="15"/>
      <c r="RGT216" s="15"/>
      <c r="RGU216" s="15"/>
      <c r="RGV216" s="15"/>
      <c r="RGW216" s="15"/>
      <c r="RGX216" s="15"/>
      <c r="RGY216" s="15"/>
      <c r="RGZ216" s="15"/>
      <c r="RHA216" s="15"/>
      <c r="RHB216" s="15"/>
      <c r="RHC216" s="15"/>
      <c r="RHD216" s="15"/>
      <c r="RHE216" s="15"/>
      <c r="RHF216" s="15"/>
      <c r="RHG216" s="15"/>
      <c r="RHH216" s="15"/>
      <c r="RHI216" s="15"/>
      <c r="RHJ216" s="15"/>
      <c r="RHK216" s="15"/>
      <c r="RHL216" s="15"/>
      <c r="RHM216" s="15"/>
      <c r="RHN216" s="15"/>
      <c r="RHO216" s="15"/>
      <c r="RHP216" s="15"/>
      <c r="RHQ216" s="15"/>
      <c r="RHR216" s="15"/>
      <c r="RHS216" s="15"/>
      <c r="RHT216" s="15"/>
      <c r="RHU216" s="15"/>
      <c r="RHV216" s="15"/>
      <c r="RHW216" s="15"/>
      <c r="RHX216" s="15"/>
      <c r="RHY216" s="15"/>
      <c r="RHZ216" s="15"/>
      <c r="RIA216" s="15"/>
      <c r="RIB216" s="15"/>
      <c r="RIC216" s="15"/>
      <c r="RID216" s="15"/>
      <c r="RIE216" s="15"/>
      <c r="RIF216" s="15"/>
      <c r="RIG216" s="15"/>
      <c r="RIH216" s="15"/>
      <c r="RII216" s="15"/>
      <c r="RIJ216" s="15"/>
      <c r="RIK216" s="15"/>
      <c r="RIL216" s="15"/>
      <c r="RIM216" s="15"/>
      <c r="RIN216" s="15"/>
      <c r="RIO216" s="15"/>
      <c r="RIP216" s="15"/>
      <c r="RIQ216" s="15"/>
      <c r="RIR216" s="15"/>
      <c r="RIS216" s="15"/>
      <c r="RIT216" s="15"/>
      <c r="RIU216" s="15"/>
      <c r="RIV216" s="15"/>
      <c r="RIW216" s="15"/>
      <c r="RIX216" s="15"/>
      <c r="RIY216" s="15"/>
      <c r="RIZ216" s="15"/>
      <c r="RJA216" s="15"/>
      <c r="RJB216" s="15"/>
      <c r="RJC216" s="15"/>
      <c r="RJD216" s="15"/>
      <c r="RJE216" s="15"/>
      <c r="RJF216" s="15"/>
      <c r="RJG216" s="15"/>
      <c r="RJH216" s="15"/>
      <c r="RJI216" s="15"/>
      <c r="RJJ216" s="15"/>
      <c r="RJK216" s="15"/>
      <c r="RJL216" s="15"/>
      <c r="RJM216" s="15"/>
      <c r="RJN216" s="15"/>
      <c r="RJO216" s="15"/>
      <c r="RJP216" s="15"/>
      <c r="RJQ216" s="15"/>
      <c r="RJR216" s="15"/>
      <c r="RJS216" s="15"/>
      <c r="RJT216" s="15"/>
      <c r="RJU216" s="15"/>
      <c r="RJV216" s="15"/>
      <c r="RJW216" s="15"/>
      <c r="RJX216" s="15"/>
      <c r="RJY216" s="15"/>
      <c r="RJZ216" s="15"/>
      <c r="RKA216" s="15"/>
      <c r="RKB216" s="15"/>
      <c r="RKC216" s="15"/>
      <c r="RKD216" s="15"/>
      <c r="RKE216" s="15"/>
      <c r="RKF216" s="15"/>
      <c r="RKG216" s="15"/>
      <c r="RKH216" s="15"/>
      <c r="RKI216" s="15"/>
      <c r="RKJ216" s="15"/>
      <c r="RKK216" s="15"/>
      <c r="RKL216" s="15"/>
      <c r="RKM216" s="15"/>
      <c r="RKN216" s="15"/>
      <c r="RKO216" s="15"/>
      <c r="RKP216" s="15"/>
      <c r="RKQ216" s="15"/>
      <c r="RKR216" s="15"/>
      <c r="RKS216" s="15"/>
      <c r="RKT216" s="15"/>
      <c r="RKU216" s="15"/>
      <c r="RKV216" s="15"/>
      <c r="RKW216" s="15"/>
      <c r="RKX216" s="15"/>
      <c r="RKY216" s="15"/>
      <c r="RKZ216" s="15"/>
      <c r="RLA216" s="15"/>
      <c r="RLB216" s="15"/>
      <c r="RLC216" s="15"/>
      <c r="RLD216" s="15"/>
      <c r="RLE216" s="15"/>
      <c r="RLF216" s="15"/>
      <c r="RLG216" s="15"/>
      <c r="RLH216" s="15"/>
      <c r="RLI216" s="15"/>
      <c r="RLJ216" s="15"/>
      <c r="RLK216" s="15"/>
      <c r="RLL216" s="15"/>
      <c r="RLM216" s="15"/>
      <c r="RLN216" s="15"/>
      <c r="RLO216" s="15"/>
      <c r="RLP216" s="15"/>
      <c r="RLQ216" s="15"/>
      <c r="RLR216" s="15"/>
      <c r="RLS216" s="15"/>
      <c r="RLT216" s="15"/>
      <c r="RLU216" s="15"/>
      <c r="RLV216" s="15"/>
      <c r="RLW216" s="15"/>
      <c r="RLX216" s="15"/>
      <c r="RLY216" s="15"/>
      <c r="RLZ216" s="15"/>
      <c r="RMA216" s="15"/>
      <c r="RMB216" s="15"/>
      <c r="RMC216" s="15"/>
      <c r="RMD216" s="15"/>
      <c r="RME216" s="15"/>
      <c r="RMF216" s="15"/>
      <c r="RMG216" s="15"/>
      <c r="RMH216" s="15"/>
      <c r="RMI216" s="15"/>
      <c r="RMJ216" s="15"/>
      <c r="RMK216" s="15"/>
      <c r="RML216" s="15"/>
      <c r="RMM216" s="15"/>
      <c r="RMN216" s="15"/>
      <c r="RMO216" s="15"/>
      <c r="RMP216" s="15"/>
      <c r="RMQ216" s="15"/>
      <c r="RMR216" s="15"/>
      <c r="RMS216" s="15"/>
      <c r="RMT216" s="15"/>
      <c r="RMU216" s="15"/>
      <c r="RMV216" s="15"/>
      <c r="RMW216" s="15"/>
      <c r="RMX216" s="15"/>
      <c r="RMY216" s="15"/>
      <c r="RMZ216" s="15"/>
      <c r="RNA216" s="15"/>
      <c r="RNB216" s="15"/>
      <c r="RNC216" s="15"/>
      <c r="RND216" s="15"/>
      <c r="RNE216" s="15"/>
      <c r="RNF216" s="15"/>
      <c r="RNG216" s="15"/>
      <c r="RNH216" s="15"/>
      <c r="RNI216" s="15"/>
      <c r="RNJ216" s="15"/>
      <c r="RNK216" s="15"/>
      <c r="RNL216" s="15"/>
      <c r="RNM216" s="15"/>
      <c r="RNN216" s="15"/>
      <c r="RNO216" s="15"/>
      <c r="RNP216" s="15"/>
      <c r="RNQ216" s="15"/>
      <c r="RNR216" s="15"/>
      <c r="RNS216" s="15"/>
      <c r="RNT216" s="15"/>
      <c r="RNU216" s="15"/>
      <c r="RNV216" s="15"/>
      <c r="RNW216" s="15"/>
      <c r="RNX216" s="15"/>
      <c r="RNY216" s="15"/>
      <c r="RNZ216" s="15"/>
      <c r="ROA216" s="15"/>
      <c r="ROB216" s="15"/>
      <c r="ROC216" s="15"/>
      <c r="ROD216" s="15"/>
      <c r="ROE216" s="15"/>
      <c r="ROF216" s="15"/>
      <c r="ROG216" s="15"/>
      <c r="ROH216" s="15"/>
      <c r="ROI216" s="15"/>
      <c r="ROJ216" s="15"/>
      <c r="ROK216" s="15"/>
      <c r="ROL216" s="15"/>
      <c r="ROM216" s="15"/>
      <c r="RON216" s="15"/>
      <c r="ROO216" s="15"/>
      <c r="ROP216" s="15"/>
      <c r="ROQ216" s="15"/>
      <c r="ROR216" s="15"/>
      <c r="ROS216" s="15"/>
      <c r="ROT216" s="15"/>
      <c r="ROU216" s="15"/>
      <c r="ROV216" s="15"/>
      <c r="ROW216" s="15"/>
      <c r="ROX216" s="15"/>
      <c r="ROY216" s="15"/>
      <c r="ROZ216" s="15"/>
      <c r="RPA216" s="15"/>
      <c r="RPB216" s="15"/>
      <c r="RPC216" s="15"/>
      <c r="RPD216" s="15"/>
      <c r="RPE216" s="15"/>
      <c r="RPF216" s="15"/>
      <c r="RPG216" s="15"/>
      <c r="RPH216" s="15"/>
      <c r="RPI216" s="15"/>
      <c r="RPJ216" s="15"/>
      <c r="RPK216" s="15"/>
      <c r="RPL216" s="15"/>
      <c r="RPM216" s="15"/>
      <c r="RPN216" s="15"/>
      <c r="RPO216" s="15"/>
      <c r="RPP216" s="15"/>
      <c r="RPQ216" s="15"/>
      <c r="RPR216" s="15"/>
      <c r="RPS216" s="15"/>
      <c r="RPT216" s="15"/>
      <c r="RPU216" s="15"/>
      <c r="RPV216" s="15"/>
      <c r="RPW216" s="15"/>
      <c r="RPX216" s="15"/>
      <c r="RPY216" s="15"/>
      <c r="RPZ216" s="15"/>
      <c r="RQA216" s="15"/>
      <c r="RQB216" s="15"/>
      <c r="RQC216" s="15"/>
      <c r="RQD216" s="15"/>
      <c r="RQE216" s="15"/>
      <c r="RQF216" s="15"/>
      <c r="RQG216" s="15"/>
      <c r="RQH216" s="15"/>
      <c r="RQI216" s="15"/>
      <c r="RQJ216" s="15"/>
      <c r="RQK216" s="15"/>
      <c r="RQL216" s="15"/>
      <c r="RQM216" s="15"/>
      <c r="RQN216" s="15"/>
      <c r="RQO216" s="15"/>
      <c r="RQP216" s="15"/>
      <c r="RQQ216" s="15"/>
      <c r="RQR216" s="15"/>
      <c r="RQS216" s="15"/>
      <c r="RQT216" s="15"/>
      <c r="RQU216" s="15"/>
      <c r="RQV216" s="15"/>
      <c r="RQW216" s="15"/>
      <c r="RQX216" s="15"/>
      <c r="RQY216" s="15"/>
      <c r="RQZ216" s="15"/>
      <c r="RRA216" s="15"/>
      <c r="RRB216" s="15"/>
      <c r="RRC216" s="15"/>
      <c r="RRD216" s="15"/>
      <c r="RRE216" s="15"/>
      <c r="RRF216" s="15"/>
      <c r="RRG216" s="15"/>
      <c r="RRH216" s="15"/>
      <c r="RRI216" s="15"/>
      <c r="RRJ216" s="15"/>
      <c r="RRK216" s="15"/>
      <c r="RRL216" s="15"/>
      <c r="RRM216" s="15"/>
      <c r="RRN216" s="15"/>
      <c r="RRO216" s="15"/>
      <c r="RRP216" s="15"/>
      <c r="RRQ216" s="15"/>
      <c r="RRR216" s="15"/>
      <c r="RRS216" s="15"/>
      <c r="RRT216" s="15"/>
      <c r="RRU216" s="15"/>
      <c r="RRV216" s="15"/>
      <c r="RRW216" s="15"/>
      <c r="RRX216" s="15"/>
      <c r="RRY216" s="15"/>
      <c r="RRZ216" s="15"/>
      <c r="RSA216" s="15"/>
      <c r="RSB216" s="15"/>
      <c r="RSC216" s="15"/>
      <c r="RSD216" s="15"/>
      <c r="RSE216" s="15"/>
      <c r="RSF216" s="15"/>
      <c r="RSG216" s="15"/>
      <c r="RSH216" s="15"/>
      <c r="RSI216" s="15"/>
      <c r="RSJ216" s="15"/>
      <c r="RSK216" s="15"/>
      <c r="RSL216" s="15"/>
      <c r="RSM216" s="15"/>
      <c r="RSN216" s="15"/>
      <c r="RSO216" s="15"/>
      <c r="RSP216" s="15"/>
      <c r="RSQ216" s="15"/>
      <c r="RSR216" s="15"/>
      <c r="RSS216" s="15"/>
      <c r="RST216" s="15"/>
      <c r="RSU216" s="15"/>
      <c r="RSV216" s="15"/>
      <c r="RSW216" s="15"/>
      <c r="RSX216" s="15"/>
      <c r="RSY216" s="15"/>
      <c r="RSZ216" s="15"/>
      <c r="RTA216" s="15"/>
      <c r="RTB216" s="15"/>
      <c r="RTC216" s="15"/>
      <c r="RTD216" s="15"/>
      <c r="RTE216" s="15"/>
      <c r="RTF216" s="15"/>
      <c r="RTG216" s="15"/>
      <c r="RTH216" s="15"/>
      <c r="RTI216" s="15"/>
      <c r="RTJ216" s="15"/>
      <c r="RTK216" s="15"/>
      <c r="RTL216" s="15"/>
      <c r="RTM216" s="15"/>
      <c r="RTN216" s="15"/>
      <c r="RTO216" s="15"/>
      <c r="RTP216" s="15"/>
      <c r="RTQ216" s="15"/>
      <c r="RTR216" s="15"/>
      <c r="RTS216" s="15"/>
      <c r="RTT216" s="15"/>
      <c r="RTU216" s="15"/>
      <c r="RTV216" s="15"/>
      <c r="RTW216" s="15"/>
      <c r="RTX216" s="15"/>
      <c r="RTY216" s="15"/>
      <c r="RTZ216" s="15"/>
      <c r="RUA216" s="15"/>
      <c r="RUB216" s="15"/>
      <c r="RUC216" s="15"/>
      <c r="RUD216" s="15"/>
      <c r="RUE216" s="15"/>
      <c r="RUF216" s="15"/>
      <c r="RUG216" s="15"/>
      <c r="RUH216" s="15"/>
      <c r="RUI216" s="15"/>
      <c r="RUJ216" s="15"/>
      <c r="RUK216" s="15"/>
      <c r="RUL216" s="15"/>
      <c r="RUM216" s="15"/>
      <c r="RUN216" s="15"/>
      <c r="RUO216" s="15"/>
      <c r="RUP216" s="15"/>
      <c r="RUQ216" s="15"/>
      <c r="RUR216" s="15"/>
      <c r="RUS216" s="15"/>
      <c r="RUT216" s="15"/>
      <c r="RUU216" s="15"/>
      <c r="RUV216" s="15"/>
      <c r="RUW216" s="15"/>
      <c r="RUX216" s="15"/>
      <c r="RUY216" s="15"/>
      <c r="RUZ216" s="15"/>
      <c r="RVA216" s="15"/>
      <c r="RVB216" s="15"/>
      <c r="RVC216" s="15"/>
      <c r="RVD216" s="15"/>
      <c r="RVE216" s="15"/>
      <c r="RVF216" s="15"/>
      <c r="RVG216" s="15"/>
      <c r="RVH216" s="15"/>
      <c r="RVI216" s="15"/>
      <c r="RVJ216" s="15"/>
      <c r="RVK216" s="15"/>
      <c r="RVL216" s="15"/>
      <c r="RVM216" s="15"/>
      <c r="RVN216" s="15"/>
      <c r="RVO216" s="15"/>
      <c r="RVP216" s="15"/>
      <c r="RVQ216" s="15"/>
      <c r="RVR216" s="15"/>
      <c r="RVS216" s="15"/>
      <c r="RVT216" s="15"/>
      <c r="RVU216" s="15"/>
      <c r="RVV216" s="15"/>
      <c r="RVW216" s="15"/>
      <c r="RVX216" s="15"/>
      <c r="RVY216" s="15"/>
      <c r="RVZ216" s="15"/>
      <c r="RWA216" s="15"/>
      <c r="RWB216" s="15"/>
      <c r="RWC216" s="15"/>
      <c r="RWD216" s="15"/>
      <c r="RWE216" s="15"/>
      <c r="RWF216" s="15"/>
      <c r="RWG216" s="15"/>
      <c r="RWH216" s="15"/>
      <c r="RWI216" s="15"/>
      <c r="RWJ216" s="15"/>
      <c r="RWK216" s="15"/>
      <c r="RWL216" s="15"/>
      <c r="RWM216" s="15"/>
      <c r="RWN216" s="15"/>
      <c r="RWO216" s="15"/>
      <c r="RWP216" s="15"/>
      <c r="RWQ216" s="15"/>
      <c r="RWR216" s="15"/>
      <c r="RWS216" s="15"/>
      <c r="RWT216" s="15"/>
      <c r="RWU216" s="15"/>
      <c r="RWV216" s="15"/>
      <c r="RWW216" s="15"/>
      <c r="RWX216" s="15"/>
      <c r="RWY216" s="15"/>
      <c r="RWZ216" s="15"/>
      <c r="RXA216" s="15"/>
      <c r="RXB216" s="15"/>
      <c r="RXC216" s="15"/>
      <c r="RXD216" s="15"/>
      <c r="RXE216" s="15"/>
      <c r="RXF216" s="15"/>
      <c r="RXG216" s="15"/>
      <c r="RXH216" s="15"/>
      <c r="RXI216" s="15"/>
      <c r="RXJ216" s="15"/>
      <c r="RXK216" s="15"/>
      <c r="RXL216" s="15"/>
      <c r="RXM216" s="15"/>
      <c r="RXN216" s="15"/>
      <c r="RXO216" s="15"/>
      <c r="RXP216" s="15"/>
      <c r="RXQ216" s="15"/>
      <c r="RXR216" s="15"/>
      <c r="RXS216" s="15"/>
      <c r="RXT216" s="15"/>
      <c r="RXU216" s="15"/>
      <c r="RXV216" s="15"/>
      <c r="RXW216" s="15"/>
      <c r="RXX216" s="15"/>
      <c r="RXY216" s="15"/>
      <c r="RXZ216" s="15"/>
      <c r="RYA216" s="15"/>
      <c r="RYB216" s="15"/>
      <c r="RYC216" s="15"/>
      <c r="RYD216" s="15"/>
      <c r="RYE216" s="15"/>
      <c r="RYF216" s="15"/>
      <c r="RYG216" s="15"/>
      <c r="RYH216" s="15"/>
      <c r="RYI216" s="15"/>
      <c r="RYJ216" s="15"/>
      <c r="RYK216" s="15"/>
      <c r="RYL216" s="15"/>
      <c r="RYM216" s="15"/>
      <c r="RYN216" s="15"/>
      <c r="RYO216" s="15"/>
      <c r="RYP216" s="15"/>
      <c r="RYQ216" s="15"/>
      <c r="RYR216" s="15"/>
      <c r="RYS216" s="15"/>
      <c r="RYT216" s="15"/>
      <c r="RYU216" s="15"/>
      <c r="RYV216" s="15"/>
      <c r="RYW216" s="15"/>
      <c r="RYX216" s="15"/>
      <c r="RYY216" s="15"/>
      <c r="RYZ216" s="15"/>
      <c r="RZA216" s="15"/>
      <c r="RZB216" s="15"/>
      <c r="RZC216" s="15"/>
      <c r="RZD216" s="15"/>
      <c r="RZE216" s="15"/>
      <c r="RZF216" s="15"/>
      <c r="RZG216" s="15"/>
      <c r="RZH216" s="15"/>
      <c r="RZI216" s="15"/>
      <c r="RZJ216" s="15"/>
      <c r="RZK216" s="15"/>
      <c r="RZL216" s="15"/>
      <c r="RZM216" s="15"/>
      <c r="RZN216" s="15"/>
      <c r="RZO216" s="15"/>
      <c r="RZP216" s="15"/>
      <c r="RZQ216" s="15"/>
      <c r="RZR216" s="15"/>
      <c r="RZS216" s="15"/>
      <c r="RZT216" s="15"/>
      <c r="RZU216" s="15"/>
      <c r="RZV216" s="15"/>
      <c r="RZW216" s="15"/>
      <c r="RZX216" s="15"/>
      <c r="RZY216" s="15"/>
      <c r="RZZ216" s="15"/>
      <c r="SAA216" s="15"/>
      <c r="SAB216" s="15"/>
      <c r="SAC216" s="15"/>
      <c r="SAD216" s="15"/>
      <c r="SAE216" s="15"/>
      <c r="SAF216" s="15"/>
      <c r="SAG216" s="15"/>
      <c r="SAH216" s="15"/>
      <c r="SAI216" s="15"/>
      <c r="SAJ216" s="15"/>
      <c r="SAK216" s="15"/>
      <c r="SAL216" s="15"/>
      <c r="SAM216" s="15"/>
      <c r="SAN216" s="15"/>
      <c r="SAO216" s="15"/>
      <c r="SAP216" s="15"/>
      <c r="SAQ216" s="15"/>
      <c r="SAR216" s="15"/>
      <c r="SAS216" s="15"/>
      <c r="SAT216" s="15"/>
      <c r="SAU216" s="15"/>
      <c r="SAV216" s="15"/>
      <c r="SAW216" s="15"/>
      <c r="SAX216" s="15"/>
      <c r="SAY216" s="15"/>
      <c r="SAZ216" s="15"/>
      <c r="SBA216" s="15"/>
      <c r="SBB216" s="15"/>
      <c r="SBC216" s="15"/>
      <c r="SBD216" s="15"/>
      <c r="SBE216" s="15"/>
      <c r="SBF216" s="15"/>
      <c r="SBG216" s="15"/>
      <c r="SBH216" s="15"/>
      <c r="SBI216" s="15"/>
      <c r="SBJ216" s="15"/>
      <c r="SBK216" s="15"/>
      <c r="SBL216" s="15"/>
      <c r="SBM216" s="15"/>
      <c r="SBN216" s="15"/>
      <c r="SBO216" s="15"/>
      <c r="SBP216" s="15"/>
      <c r="SBQ216" s="15"/>
      <c r="SBR216" s="15"/>
      <c r="SBS216" s="15"/>
      <c r="SBT216" s="15"/>
      <c r="SBU216" s="15"/>
      <c r="SBV216" s="15"/>
      <c r="SBW216" s="15"/>
      <c r="SBX216" s="15"/>
      <c r="SBY216" s="15"/>
      <c r="SBZ216" s="15"/>
      <c r="SCA216" s="15"/>
      <c r="SCB216" s="15"/>
      <c r="SCC216" s="15"/>
      <c r="SCD216" s="15"/>
      <c r="SCE216" s="15"/>
      <c r="SCF216" s="15"/>
      <c r="SCG216" s="15"/>
      <c r="SCH216" s="15"/>
      <c r="SCI216" s="15"/>
      <c r="SCJ216" s="15"/>
      <c r="SCK216" s="15"/>
      <c r="SCL216" s="15"/>
      <c r="SCM216" s="15"/>
      <c r="SCN216" s="15"/>
      <c r="SCO216" s="15"/>
      <c r="SCP216" s="15"/>
      <c r="SCQ216" s="15"/>
      <c r="SCR216" s="15"/>
      <c r="SCS216" s="15"/>
      <c r="SCT216" s="15"/>
      <c r="SCU216" s="15"/>
      <c r="SCV216" s="15"/>
      <c r="SCW216" s="15"/>
      <c r="SCX216" s="15"/>
      <c r="SCY216" s="15"/>
      <c r="SCZ216" s="15"/>
      <c r="SDA216" s="15"/>
      <c r="SDB216" s="15"/>
      <c r="SDC216" s="15"/>
      <c r="SDD216" s="15"/>
      <c r="SDE216" s="15"/>
      <c r="SDF216" s="15"/>
      <c r="SDG216" s="15"/>
      <c r="SDH216" s="15"/>
      <c r="SDI216" s="15"/>
      <c r="SDJ216" s="15"/>
      <c r="SDK216" s="15"/>
      <c r="SDL216" s="15"/>
      <c r="SDM216" s="15"/>
      <c r="SDN216" s="15"/>
      <c r="SDO216" s="15"/>
      <c r="SDP216" s="15"/>
      <c r="SDQ216" s="15"/>
      <c r="SDR216" s="15"/>
      <c r="SDS216" s="15"/>
      <c r="SDT216" s="15"/>
      <c r="SDU216" s="15"/>
      <c r="SDV216" s="15"/>
      <c r="SDW216" s="15"/>
      <c r="SDX216" s="15"/>
      <c r="SDY216" s="15"/>
      <c r="SDZ216" s="15"/>
      <c r="SEA216" s="15"/>
      <c r="SEB216" s="15"/>
      <c r="SEC216" s="15"/>
      <c r="SED216" s="15"/>
      <c r="SEE216" s="15"/>
      <c r="SEF216" s="15"/>
      <c r="SEG216" s="15"/>
      <c r="SEH216" s="15"/>
      <c r="SEI216" s="15"/>
      <c r="SEJ216" s="15"/>
      <c r="SEK216" s="15"/>
      <c r="SEL216" s="15"/>
      <c r="SEM216" s="15"/>
      <c r="SEN216" s="15"/>
      <c r="SEO216" s="15"/>
      <c r="SEP216" s="15"/>
      <c r="SEQ216" s="15"/>
      <c r="SER216" s="15"/>
      <c r="SES216" s="15"/>
      <c r="SET216" s="15"/>
      <c r="SEU216" s="15"/>
      <c r="SEV216" s="15"/>
      <c r="SEW216" s="15"/>
      <c r="SEX216" s="15"/>
      <c r="SEY216" s="15"/>
      <c r="SEZ216" s="15"/>
      <c r="SFA216" s="15"/>
      <c r="SFB216" s="15"/>
      <c r="SFC216" s="15"/>
      <c r="SFD216" s="15"/>
      <c r="SFE216" s="15"/>
      <c r="SFF216" s="15"/>
      <c r="SFG216" s="15"/>
      <c r="SFH216" s="15"/>
      <c r="SFI216" s="15"/>
      <c r="SFJ216" s="15"/>
      <c r="SFK216" s="15"/>
      <c r="SFL216" s="15"/>
      <c r="SFM216" s="15"/>
      <c r="SFN216" s="15"/>
      <c r="SFO216" s="15"/>
      <c r="SFP216" s="15"/>
      <c r="SFQ216" s="15"/>
      <c r="SFR216" s="15"/>
      <c r="SFS216" s="15"/>
      <c r="SFT216" s="15"/>
      <c r="SFU216" s="15"/>
      <c r="SFV216" s="15"/>
      <c r="SFW216" s="15"/>
      <c r="SFX216" s="15"/>
      <c r="SFY216" s="15"/>
      <c r="SFZ216" s="15"/>
      <c r="SGA216" s="15"/>
      <c r="SGB216" s="15"/>
      <c r="SGC216" s="15"/>
      <c r="SGD216" s="15"/>
      <c r="SGE216" s="15"/>
      <c r="SGF216" s="15"/>
      <c r="SGG216" s="15"/>
      <c r="SGH216" s="15"/>
      <c r="SGI216" s="15"/>
      <c r="SGJ216" s="15"/>
      <c r="SGK216" s="15"/>
      <c r="SGL216" s="15"/>
      <c r="SGM216" s="15"/>
      <c r="SGN216" s="15"/>
      <c r="SGO216" s="15"/>
      <c r="SGP216" s="15"/>
      <c r="SGQ216" s="15"/>
      <c r="SGR216" s="15"/>
      <c r="SGS216" s="15"/>
      <c r="SGT216" s="15"/>
      <c r="SGU216" s="15"/>
      <c r="SGV216" s="15"/>
      <c r="SGW216" s="15"/>
      <c r="SGX216" s="15"/>
      <c r="SGY216" s="15"/>
      <c r="SGZ216" s="15"/>
      <c r="SHA216" s="15"/>
      <c r="SHB216" s="15"/>
      <c r="SHC216" s="15"/>
      <c r="SHD216" s="15"/>
      <c r="SHE216" s="15"/>
      <c r="SHF216" s="15"/>
      <c r="SHG216" s="15"/>
      <c r="SHH216" s="15"/>
      <c r="SHI216" s="15"/>
      <c r="SHJ216" s="15"/>
      <c r="SHK216" s="15"/>
      <c r="SHL216" s="15"/>
      <c r="SHM216" s="15"/>
      <c r="SHN216" s="15"/>
      <c r="SHO216" s="15"/>
      <c r="SHP216" s="15"/>
      <c r="SHQ216" s="15"/>
      <c r="SHR216" s="15"/>
      <c r="SHS216" s="15"/>
      <c r="SHT216" s="15"/>
      <c r="SHU216" s="15"/>
      <c r="SHV216" s="15"/>
      <c r="SHW216" s="15"/>
      <c r="SHX216" s="15"/>
      <c r="SHY216" s="15"/>
      <c r="SHZ216" s="15"/>
      <c r="SIA216" s="15"/>
      <c r="SIB216" s="15"/>
      <c r="SIC216" s="15"/>
      <c r="SID216" s="15"/>
      <c r="SIE216" s="15"/>
      <c r="SIF216" s="15"/>
      <c r="SIG216" s="15"/>
      <c r="SIH216" s="15"/>
      <c r="SII216" s="15"/>
      <c r="SIJ216" s="15"/>
      <c r="SIK216" s="15"/>
      <c r="SIL216" s="15"/>
      <c r="SIM216" s="15"/>
      <c r="SIN216" s="15"/>
      <c r="SIO216" s="15"/>
      <c r="SIP216" s="15"/>
      <c r="SIQ216" s="15"/>
      <c r="SIR216" s="15"/>
      <c r="SIS216" s="15"/>
      <c r="SIT216" s="15"/>
      <c r="SIU216" s="15"/>
      <c r="SIV216" s="15"/>
      <c r="SIW216" s="15"/>
      <c r="SIX216" s="15"/>
      <c r="SIY216" s="15"/>
      <c r="SIZ216" s="15"/>
      <c r="SJA216" s="15"/>
      <c r="SJB216" s="15"/>
      <c r="SJC216" s="15"/>
      <c r="SJD216" s="15"/>
      <c r="SJE216" s="15"/>
      <c r="SJF216" s="15"/>
      <c r="SJG216" s="15"/>
      <c r="SJH216" s="15"/>
      <c r="SJI216" s="15"/>
      <c r="SJJ216" s="15"/>
      <c r="SJK216" s="15"/>
      <c r="SJL216" s="15"/>
      <c r="SJM216" s="15"/>
      <c r="SJN216" s="15"/>
      <c r="SJO216" s="15"/>
      <c r="SJP216" s="15"/>
      <c r="SJQ216" s="15"/>
      <c r="SJR216" s="15"/>
      <c r="SJS216" s="15"/>
      <c r="SJT216" s="15"/>
      <c r="SJU216" s="15"/>
      <c r="SJV216" s="15"/>
      <c r="SJW216" s="15"/>
      <c r="SJX216" s="15"/>
      <c r="SJY216" s="15"/>
      <c r="SJZ216" s="15"/>
      <c r="SKA216" s="15"/>
      <c r="SKB216" s="15"/>
      <c r="SKC216" s="15"/>
      <c r="SKD216" s="15"/>
      <c r="SKE216" s="15"/>
      <c r="SKF216" s="15"/>
      <c r="SKG216" s="15"/>
      <c r="SKH216" s="15"/>
      <c r="SKI216" s="15"/>
      <c r="SKJ216" s="15"/>
      <c r="SKK216" s="15"/>
      <c r="SKL216" s="15"/>
      <c r="SKM216" s="15"/>
      <c r="SKN216" s="15"/>
      <c r="SKO216" s="15"/>
      <c r="SKP216" s="15"/>
      <c r="SKQ216" s="15"/>
      <c r="SKR216" s="15"/>
      <c r="SKS216" s="15"/>
      <c r="SKT216" s="15"/>
      <c r="SKU216" s="15"/>
      <c r="SKV216" s="15"/>
      <c r="SKW216" s="15"/>
      <c r="SKX216" s="15"/>
      <c r="SKY216" s="15"/>
      <c r="SKZ216" s="15"/>
      <c r="SLA216" s="15"/>
      <c r="SLB216" s="15"/>
      <c r="SLC216" s="15"/>
      <c r="SLD216" s="15"/>
      <c r="SLE216" s="15"/>
      <c r="SLF216" s="15"/>
      <c r="SLG216" s="15"/>
      <c r="SLH216" s="15"/>
      <c r="SLI216" s="15"/>
      <c r="SLJ216" s="15"/>
      <c r="SLK216" s="15"/>
      <c r="SLL216" s="15"/>
      <c r="SLM216" s="15"/>
      <c r="SLN216" s="15"/>
      <c r="SLO216" s="15"/>
      <c r="SLP216" s="15"/>
      <c r="SLQ216" s="15"/>
      <c r="SLR216" s="15"/>
      <c r="SLS216" s="15"/>
      <c r="SLT216" s="15"/>
      <c r="SLU216" s="15"/>
      <c r="SLV216" s="15"/>
      <c r="SLW216" s="15"/>
      <c r="SLX216" s="15"/>
      <c r="SLY216" s="15"/>
      <c r="SLZ216" s="15"/>
      <c r="SMA216" s="15"/>
      <c r="SMB216" s="15"/>
      <c r="SMC216" s="15"/>
      <c r="SMD216" s="15"/>
      <c r="SME216" s="15"/>
      <c r="SMF216" s="15"/>
      <c r="SMG216" s="15"/>
      <c r="SMH216" s="15"/>
      <c r="SMI216" s="15"/>
      <c r="SMJ216" s="15"/>
      <c r="SMK216" s="15"/>
      <c r="SML216" s="15"/>
      <c r="SMM216" s="15"/>
      <c r="SMN216" s="15"/>
      <c r="SMO216" s="15"/>
      <c r="SMP216" s="15"/>
      <c r="SMQ216" s="15"/>
      <c r="SMR216" s="15"/>
      <c r="SMS216" s="15"/>
      <c r="SMT216" s="15"/>
      <c r="SMU216" s="15"/>
      <c r="SMV216" s="15"/>
      <c r="SMW216" s="15"/>
      <c r="SMX216" s="15"/>
      <c r="SMY216" s="15"/>
      <c r="SMZ216" s="15"/>
      <c r="SNA216" s="15"/>
      <c r="SNB216" s="15"/>
      <c r="SNC216" s="15"/>
      <c r="SND216" s="15"/>
      <c r="SNE216" s="15"/>
      <c r="SNF216" s="15"/>
      <c r="SNG216" s="15"/>
      <c r="SNH216" s="15"/>
      <c r="SNI216" s="15"/>
      <c r="SNJ216" s="15"/>
      <c r="SNK216" s="15"/>
      <c r="SNL216" s="15"/>
      <c r="SNM216" s="15"/>
      <c r="SNN216" s="15"/>
      <c r="SNO216" s="15"/>
      <c r="SNP216" s="15"/>
      <c r="SNQ216" s="15"/>
      <c r="SNR216" s="15"/>
      <c r="SNS216" s="15"/>
      <c r="SNT216" s="15"/>
      <c r="SNU216" s="15"/>
      <c r="SNV216" s="15"/>
      <c r="SNW216" s="15"/>
      <c r="SNX216" s="15"/>
      <c r="SNY216" s="15"/>
      <c r="SNZ216" s="15"/>
      <c r="SOA216" s="15"/>
      <c r="SOB216" s="15"/>
      <c r="SOC216" s="15"/>
      <c r="SOD216" s="15"/>
      <c r="SOE216" s="15"/>
      <c r="SOF216" s="15"/>
      <c r="SOG216" s="15"/>
      <c r="SOH216" s="15"/>
      <c r="SOI216" s="15"/>
      <c r="SOJ216" s="15"/>
      <c r="SOK216" s="15"/>
      <c r="SOL216" s="15"/>
      <c r="SOM216" s="15"/>
      <c r="SON216" s="15"/>
      <c r="SOO216" s="15"/>
      <c r="SOP216" s="15"/>
      <c r="SOQ216" s="15"/>
      <c r="SOR216" s="15"/>
      <c r="SOS216" s="15"/>
      <c r="SOT216" s="15"/>
      <c r="SOU216" s="15"/>
      <c r="SOV216" s="15"/>
      <c r="SOW216" s="15"/>
      <c r="SOX216" s="15"/>
      <c r="SOY216" s="15"/>
      <c r="SOZ216" s="15"/>
      <c r="SPA216" s="15"/>
      <c r="SPB216" s="15"/>
      <c r="SPC216" s="15"/>
      <c r="SPD216" s="15"/>
      <c r="SPE216" s="15"/>
      <c r="SPF216" s="15"/>
      <c r="SPG216" s="15"/>
      <c r="SPH216" s="15"/>
      <c r="SPI216" s="15"/>
      <c r="SPJ216" s="15"/>
      <c r="SPK216" s="15"/>
      <c r="SPL216" s="15"/>
      <c r="SPM216" s="15"/>
      <c r="SPN216" s="15"/>
      <c r="SPO216" s="15"/>
      <c r="SPP216" s="15"/>
      <c r="SPQ216" s="15"/>
      <c r="SPR216" s="15"/>
      <c r="SPS216" s="15"/>
      <c r="SPT216" s="15"/>
      <c r="SPU216" s="15"/>
      <c r="SPV216" s="15"/>
      <c r="SPW216" s="15"/>
      <c r="SPX216" s="15"/>
      <c r="SPY216" s="15"/>
      <c r="SPZ216" s="15"/>
      <c r="SQA216" s="15"/>
      <c r="SQB216" s="15"/>
      <c r="SQC216" s="15"/>
      <c r="SQD216" s="15"/>
      <c r="SQE216" s="15"/>
      <c r="SQF216" s="15"/>
      <c r="SQG216" s="15"/>
      <c r="SQH216" s="15"/>
      <c r="SQI216" s="15"/>
      <c r="SQJ216" s="15"/>
      <c r="SQK216" s="15"/>
      <c r="SQL216" s="15"/>
      <c r="SQM216" s="15"/>
      <c r="SQN216" s="15"/>
      <c r="SQO216" s="15"/>
      <c r="SQP216" s="15"/>
      <c r="SQQ216" s="15"/>
      <c r="SQR216" s="15"/>
      <c r="SQS216" s="15"/>
      <c r="SQT216" s="15"/>
      <c r="SQU216" s="15"/>
      <c r="SQV216" s="15"/>
      <c r="SQW216" s="15"/>
      <c r="SQX216" s="15"/>
      <c r="SQY216" s="15"/>
      <c r="SQZ216" s="15"/>
      <c r="SRA216" s="15"/>
      <c r="SRB216" s="15"/>
      <c r="SRC216" s="15"/>
      <c r="SRD216" s="15"/>
      <c r="SRE216" s="15"/>
      <c r="SRF216" s="15"/>
      <c r="SRG216" s="15"/>
      <c r="SRH216" s="15"/>
      <c r="SRI216" s="15"/>
      <c r="SRJ216" s="15"/>
      <c r="SRK216" s="15"/>
      <c r="SRL216" s="15"/>
      <c r="SRM216" s="15"/>
      <c r="SRN216" s="15"/>
      <c r="SRO216" s="15"/>
      <c r="SRP216" s="15"/>
      <c r="SRQ216" s="15"/>
      <c r="SRR216" s="15"/>
      <c r="SRS216" s="15"/>
      <c r="SRT216" s="15"/>
      <c r="SRU216" s="15"/>
      <c r="SRV216" s="15"/>
      <c r="SRW216" s="15"/>
      <c r="SRX216" s="15"/>
      <c r="SRY216" s="15"/>
      <c r="SRZ216" s="15"/>
      <c r="SSA216" s="15"/>
      <c r="SSB216" s="15"/>
      <c r="SSC216" s="15"/>
      <c r="SSD216" s="15"/>
      <c r="SSE216" s="15"/>
      <c r="SSF216" s="15"/>
      <c r="SSG216" s="15"/>
      <c r="SSH216" s="15"/>
      <c r="SSI216" s="15"/>
      <c r="SSJ216" s="15"/>
      <c r="SSK216" s="15"/>
      <c r="SSL216" s="15"/>
      <c r="SSM216" s="15"/>
      <c r="SSN216" s="15"/>
      <c r="SSO216" s="15"/>
      <c r="SSP216" s="15"/>
      <c r="SSQ216" s="15"/>
      <c r="SSR216" s="15"/>
      <c r="SSS216" s="15"/>
      <c r="SST216" s="15"/>
      <c r="SSU216" s="15"/>
      <c r="SSV216" s="15"/>
      <c r="SSW216" s="15"/>
      <c r="SSX216" s="15"/>
      <c r="SSY216" s="15"/>
      <c r="SSZ216" s="15"/>
      <c r="STA216" s="15"/>
      <c r="STB216" s="15"/>
      <c r="STC216" s="15"/>
      <c r="STD216" s="15"/>
      <c r="STE216" s="15"/>
      <c r="STF216" s="15"/>
      <c r="STG216" s="15"/>
      <c r="STH216" s="15"/>
      <c r="STI216" s="15"/>
      <c r="STJ216" s="15"/>
      <c r="STK216" s="15"/>
      <c r="STL216" s="15"/>
      <c r="STM216" s="15"/>
      <c r="STN216" s="15"/>
      <c r="STO216" s="15"/>
      <c r="STP216" s="15"/>
      <c r="STQ216" s="15"/>
      <c r="STR216" s="15"/>
      <c r="STS216" s="15"/>
      <c r="STT216" s="15"/>
      <c r="STU216" s="15"/>
      <c r="STV216" s="15"/>
      <c r="STW216" s="15"/>
      <c r="STX216" s="15"/>
      <c r="STY216" s="15"/>
      <c r="STZ216" s="15"/>
      <c r="SUA216" s="15"/>
      <c r="SUB216" s="15"/>
      <c r="SUC216" s="15"/>
      <c r="SUD216" s="15"/>
      <c r="SUE216" s="15"/>
      <c r="SUF216" s="15"/>
      <c r="SUG216" s="15"/>
      <c r="SUH216" s="15"/>
      <c r="SUI216" s="15"/>
      <c r="SUJ216" s="15"/>
      <c r="SUK216" s="15"/>
      <c r="SUL216" s="15"/>
      <c r="SUM216" s="15"/>
      <c r="SUN216" s="15"/>
      <c r="SUO216" s="15"/>
      <c r="SUP216" s="15"/>
      <c r="SUQ216" s="15"/>
      <c r="SUR216" s="15"/>
      <c r="SUS216" s="15"/>
      <c r="SUT216" s="15"/>
      <c r="SUU216" s="15"/>
      <c r="SUV216" s="15"/>
      <c r="SUW216" s="15"/>
      <c r="SUX216" s="15"/>
      <c r="SUY216" s="15"/>
      <c r="SUZ216" s="15"/>
      <c r="SVA216" s="15"/>
      <c r="SVB216" s="15"/>
      <c r="SVC216" s="15"/>
      <c r="SVD216" s="15"/>
      <c r="SVE216" s="15"/>
      <c r="SVF216" s="15"/>
      <c r="SVG216" s="15"/>
      <c r="SVH216" s="15"/>
      <c r="SVI216" s="15"/>
      <c r="SVJ216" s="15"/>
      <c r="SVK216" s="15"/>
      <c r="SVL216" s="15"/>
      <c r="SVM216" s="15"/>
      <c r="SVN216" s="15"/>
      <c r="SVO216" s="15"/>
      <c r="SVP216" s="15"/>
      <c r="SVQ216" s="15"/>
      <c r="SVR216" s="15"/>
      <c r="SVS216" s="15"/>
      <c r="SVT216" s="15"/>
      <c r="SVU216" s="15"/>
      <c r="SVV216" s="15"/>
      <c r="SVW216" s="15"/>
      <c r="SVX216" s="15"/>
      <c r="SVY216" s="15"/>
      <c r="SVZ216" s="15"/>
      <c r="SWA216" s="15"/>
      <c r="SWB216" s="15"/>
      <c r="SWC216" s="15"/>
      <c r="SWD216" s="15"/>
      <c r="SWE216" s="15"/>
      <c r="SWF216" s="15"/>
      <c r="SWG216" s="15"/>
      <c r="SWH216" s="15"/>
      <c r="SWI216" s="15"/>
      <c r="SWJ216" s="15"/>
      <c r="SWK216" s="15"/>
      <c r="SWL216" s="15"/>
      <c r="SWM216" s="15"/>
      <c r="SWN216" s="15"/>
      <c r="SWO216" s="15"/>
      <c r="SWP216" s="15"/>
      <c r="SWQ216" s="15"/>
      <c r="SWR216" s="15"/>
      <c r="SWS216" s="15"/>
      <c r="SWT216" s="15"/>
      <c r="SWU216" s="15"/>
      <c r="SWV216" s="15"/>
      <c r="SWW216" s="15"/>
      <c r="SWX216" s="15"/>
      <c r="SWY216" s="15"/>
      <c r="SWZ216" s="15"/>
      <c r="SXA216" s="15"/>
      <c r="SXB216" s="15"/>
      <c r="SXC216" s="15"/>
      <c r="SXD216" s="15"/>
      <c r="SXE216" s="15"/>
      <c r="SXF216" s="15"/>
      <c r="SXG216" s="15"/>
      <c r="SXH216" s="15"/>
      <c r="SXI216" s="15"/>
      <c r="SXJ216" s="15"/>
      <c r="SXK216" s="15"/>
      <c r="SXL216" s="15"/>
      <c r="SXM216" s="15"/>
      <c r="SXN216" s="15"/>
      <c r="SXO216" s="15"/>
      <c r="SXP216" s="15"/>
      <c r="SXQ216" s="15"/>
      <c r="SXR216" s="15"/>
      <c r="SXS216" s="15"/>
      <c r="SXT216" s="15"/>
      <c r="SXU216" s="15"/>
      <c r="SXV216" s="15"/>
      <c r="SXW216" s="15"/>
      <c r="SXX216" s="15"/>
      <c r="SXY216" s="15"/>
      <c r="SXZ216" s="15"/>
      <c r="SYA216" s="15"/>
      <c r="SYB216" s="15"/>
      <c r="SYC216" s="15"/>
      <c r="SYD216" s="15"/>
      <c r="SYE216" s="15"/>
      <c r="SYF216" s="15"/>
      <c r="SYG216" s="15"/>
      <c r="SYH216" s="15"/>
      <c r="SYI216" s="15"/>
      <c r="SYJ216" s="15"/>
      <c r="SYK216" s="15"/>
      <c r="SYL216" s="15"/>
      <c r="SYM216" s="15"/>
      <c r="SYN216" s="15"/>
      <c r="SYO216" s="15"/>
      <c r="SYP216" s="15"/>
      <c r="SYQ216" s="15"/>
      <c r="SYR216" s="15"/>
      <c r="SYS216" s="15"/>
      <c r="SYT216" s="15"/>
      <c r="SYU216" s="15"/>
      <c r="SYV216" s="15"/>
      <c r="SYW216" s="15"/>
      <c r="SYX216" s="15"/>
      <c r="SYY216" s="15"/>
      <c r="SYZ216" s="15"/>
      <c r="SZA216" s="15"/>
      <c r="SZB216" s="15"/>
      <c r="SZC216" s="15"/>
      <c r="SZD216" s="15"/>
      <c r="SZE216" s="15"/>
      <c r="SZF216" s="15"/>
      <c r="SZG216" s="15"/>
      <c r="SZH216" s="15"/>
      <c r="SZI216" s="15"/>
      <c r="SZJ216" s="15"/>
      <c r="SZK216" s="15"/>
      <c r="SZL216" s="15"/>
      <c r="SZM216" s="15"/>
      <c r="SZN216" s="15"/>
      <c r="SZO216" s="15"/>
      <c r="SZP216" s="15"/>
      <c r="SZQ216" s="15"/>
      <c r="SZR216" s="15"/>
      <c r="SZS216" s="15"/>
      <c r="SZT216" s="15"/>
      <c r="SZU216" s="15"/>
      <c r="SZV216" s="15"/>
      <c r="SZW216" s="15"/>
      <c r="SZX216" s="15"/>
      <c r="SZY216" s="15"/>
      <c r="SZZ216" s="15"/>
      <c r="TAA216" s="15"/>
      <c r="TAB216" s="15"/>
      <c r="TAC216" s="15"/>
      <c r="TAD216" s="15"/>
      <c r="TAE216" s="15"/>
      <c r="TAF216" s="15"/>
      <c r="TAG216" s="15"/>
      <c r="TAH216" s="15"/>
      <c r="TAI216" s="15"/>
      <c r="TAJ216" s="15"/>
      <c r="TAK216" s="15"/>
      <c r="TAL216" s="15"/>
      <c r="TAM216" s="15"/>
      <c r="TAN216" s="15"/>
      <c r="TAO216" s="15"/>
      <c r="TAP216" s="15"/>
      <c r="TAQ216" s="15"/>
      <c r="TAR216" s="15"/>
      <c r="TAS216" s="15"/>
      <c r="TAT216" s="15"/>
      <c r="TAU216" s="15"/>
      <c r="TAV216" s="15"/>
      <c r="TAW216" s="15"/>
      <c r="TAX216" s="15"/>
      <c r="TAY216" s="15"/>
      <c r="TAZ216" s="15"/>
      <c r="TBA216" s="15"/>
      <c r="TBB216" s="15"/>
      <c r="TBC216" s="15"/>
      <c r="TBD216" s="15"/>
      <c r="TBE216" s="15"/>
      <c r="TBF216" s="15"/>
      <c r="TBG216" s="15"/>
      <c r="TBH216" s="15"/>
      <c r="TBI216" s="15"/>
      <c r="TBJ216" s="15"/>
      <c r="TBK216" s="15"/>
      <c r="TBL216" s="15"/>
      <c r="TBM216" s="15"/>
      <c r="TBN216" s="15"/>
      <c r="TBO216" s="15"/>
      <c r="TBP216" s="15"/>
      <c r="TBQ216" s="15"/>
      <c r="TBR216" s="15"/>
      <c r="TBS216" s="15"/>
      <c r="TBT216" s="15"/>
      <c r="TBU216" s="15"/>
      <c r="TBV216" s="15"/>
      <c r="TBW216" s="15"/>
      <c r="TBX216" s="15"/>
      <c r="TBY216" s="15"/>
      <c r="TBZ216" s="15"/>
      <c r="TCA216" s="15"/>
      <c r="TCB216" s="15"/>
      <c r="TCC216" s="15"/>
      <c r="TCD216" s="15"/>
      <c r="TCE216" s="15"/>
      <c r="TCF216" s="15"/>
      <c r="TCG216" s="15"/>
      <c r="TCH216" s="15"/>
      <c r="TCI216" s="15"/>
      <c r="TCJ216" s="15"/>
      <c r="TCK216" s="15"/>
      <c r="TCL216" s="15"/>
      <c r="TCM216" s="15"/>
      <c r="TCN216" s="15"/>
      <c r="TCO216" s="15"/>
      <c r="TCP216" s="15"/>
      <c r="TCQ216" s="15"/>
      <c r="TCR216" s="15"/>
      <c r="TCS216" s="15"/>
      <c r="TCT216" s="15"/>
      <c r="TCU216" s="15"/>
      <c r="TCV216" s="15"/>
      <c r="TCW216" s="15"/>
      <c r="TCX216" s="15"/>
      <c r="TCY216" s="15"/>
      <c r="TCZ216" s="15"/>
      <c r="TDA216" s="15"/>
      <c r="TDB216" s="15"/>
      <c r="TDC216" s="15"/>
      <c r="TDD216" s="15"/>
      <c r="TDE216" s="15"/>
      <c r="TDF216" s="15"/>
      <c r="TDG216" s="15"/>
      <c r="TDH216" s="15"/>
      <c r="TDI216" s="15"/>
      <c r="TDJ216" s="15"/>
      <c r="TDK216" s="15"/>
      <c r="TDL216" s="15"/>
      <c r="TDM216" s="15"/>
      <c r="TDN216" s="15"/>
      <c r="TDO216" s="15"/>
      <c r="TDP216" s="15"/>
      <c r="TDQ216" s="15"/>
      <c r="TDR216" s="15"/>
      <c r="TDS216" s="15"/>
      <c r="TDT216" s="15"/>
      <c r="TDU216" s="15"/>
      <c r="TDV216" s="15"/>
      <c r="TDW216" s="15"/>
      <c r="TDX216" s="15"/>
      <c r="TDY216" s="15"/>
      <c r="TDZ216" s="15"/>
      <c r="TEA216" s="15"/>
      <c r="TEB216" s="15"/>
      <c r="TEC216" s="15"/>
      <c r="TED216" s="15"/>
      <c r="TEE216" s="15"/>
      <c r="TEF216" s="15"/>
      <c r="TEG216" s="15"/>
      <c r="TEH216" s="15"/>
      <c r="TEI216" s="15"/>
      <c r="TEJ216" s="15"/>
      <c r="TEK216" s="15"/>
      <c r="TEL216" s="15"/>
      <c r="TEM216" s="15"/>
      <c r="TEN216" s="15"/>
      <c r="TEO216" s="15"/>
      <c r="TEP216" s="15"/>
      <c r="TEQ216" s="15"/>
      <c r="TER216" s="15"/>
      <c r="TES216" s="15"/>
      <c r="TET216" s="15"/>
      <c r="TEU216" s="15"/>
      <c r="TEV216" s="15"/>
      <c r="TEW216" s="15"/>
      <c r="TEX216" s="15"/>
      <c r="TEY216" s="15"/>
      <c r="TEZ216" s="15"/>
      <c r="TFA216" s="15"/>
      <c r="TFB216" s="15"/>
      <c r="TFC216" s="15"/>
      <c r="TFD216" s="15"/>
      <c r="TFE216" s="15"/>
      <c r="TFF216" s="15"/>
      <c r="TFG216" s="15"/>
      <c r="TFH216" s="15"/>
      <c r="TFI216" s="15"/>
      <c r="TFJ216" s="15"/>
      <c r="TFK216" s="15"/>
      <c r="TFL216" s="15"/>
      <c r="TFM216" s="15"/>
      <c r="TFN216" s="15"/>
      <c r="TFO216" s="15"/>
      <c r="TFP216" s="15"/>
      <c r="TFQ216" s="15"/>
      <c r="TFR216" s="15"/>
      <c r="TFS216" s="15"/>
      <c r="TFT216" s="15"/>
      <c r="TFU216" s="15"/>
      <c r="TFV216" s="15"/>
      <c r="TFW216" s="15"/>
      <c r="TFX216" s="15"/>
      <c r="TFY216" s="15"/>
      <c r="TFZ216" s="15"/>
      <c r="TGA216" s="15"/>
      <c r="TGB216" s="15"/>
      <c r="TGC216" s="15"/>
      <c r="TGD216" s="15"/>
      <c r="TGE216" s="15"/>
      <c r="TGF216" s="15"/>
      <c r="TGG216" s="15"/>
      <c r="TGH216" s="15"/>
      <c r="TGI216" s="15"/>
      <c r="TGJ216" s="15"/>
      <c r="TGK216" s="15"/>
      <c r="TGL216" s="15"/>
      <c r="TGM216" s="15"/>
      <c r="TGN216" s="15"/>
      <c r="TGO216" s="15"/>
      <c r="TGP216" s="15"/>
      <c r="TGQ216" s="15"/>
      <c r="TGR216" s="15"/>
      <c r="TGS216" s="15"/>
      <c r="TGT216" s="15"/>
      <c r="TGU216" s="15"/>
      <c r="TGV216" s="15"/>
      <c r="TGW216" s="15"/>
      <c r="TGX216" s="15"/>
      <c r="TGY216" s="15"/>
      <c r="TGZ216" s="15"/>
      <c r="THA216" s="15"/>
      <c r="THB216" s="15"/>
      <c r="THC216" s="15"/>
      <c r="THD216" s="15"/>
      <c r="THE216" s="15"/>
      <c r="THF216" s="15"/>
      <c r="THG216" s="15"/>
      <c r="THH216" s="15"/>
      <c r="THI216" s="15"/>
      <c r="THJ216" s="15"/>
      <c r="THK216" s="15"/>
      <c r="THL216" s="15"/>
      <c r="THM216" s="15"/>
      <c r="THN216" s="15"/>
      <c r="THO216" s="15"/>
      <c r="THP216" s="15"/>
      <c r="THQ216" s="15"/>
      <c r="THR216" s="15"/>
      <c r="THS216" s="15"/>
      <c r="THT216" s="15"/>
      <c r="THU216" s="15"/>
      <c r="THV216" s="15"/>
      <c r="THW216" s="15"/>
      <c r="THX216" s="15"/>
      <c r="THY216" s="15"/>
      <c r="THZ216" s="15"/>
      <c r="TIA216" s="15"/>
      <c r="TIB216" s="15"/>
      <c r="TIC216" s="15"/>
      <c r="TID216" s="15"/>
      <c r="TIE216" s="15"/>
      <c r="TIF216" s="15"/>
      <c r="TIG216" s="15"/>
      <c r="TIH216" s="15"/>
      <c r="TII216" s="15"/>
      <c r="TIJ216" s="15"/>
      <c r="TIK216" s="15"/>
      <c r="TIL216" s="15"/>
      <c r="TIM216" s="15"/>
      <c r="TIN216" s="15"/>
      <c r="TIO216" s="15"/>
      <c r="TIP216" s="15"/>
      <c r="TIQ216" s="15"/>
      <c r="TIR216" s="15"/>
      <c r="TIS216" s="15"/>
      <c r="TIT216" s="15"/>
      <c r="TIU216" s="15"/>
      <c r="TIV216" s="15"/>
      <c r="TIW216" s="15"/>
      <c r="TIX216" s="15"/>
      <c r="TIY216" s="15"/>
      <c r="TIZ216" s="15"/>
      <c r="TJA216" s="15"/>
      <c r="TJB216" s="15"/>
      <c r="TJC216" s="15"/>
      <c r="TJD216" s="15"/>
      <c r="TJE216" s="15"/>
      <c r="TJF216" s="15"/>
      <c r="TJG216" s="15"/>
      <c r="TJH216" s="15"/>
      <c r="TJI216" s="15"/>
      <c r="TJJ216" s="15"/>
      <c r="TJK216" s="15"/>
      <c r="TJL216" s="15"/>
      <c r="TJM216" s="15"/>
      <c r="TJN216" s="15"/>
      <c r="TJO216" s="15"/>
      <c r="TJP216" s="15"/>
      <c r="TJQ216" s="15"/>
      <c r="TJR216" s="15"/>
      <c r="TJS216" s="15"/>
      <c r="TJT216" s="15"/>
      <c r="TJU216" s="15"/>
      <c r="TJV216" s="15"/>
      <c r="TJW216" s="15"/>
      <c r="TJX216" s="15"/>
      <c r="TJY216" s="15"/>
      <c r="TJZ216" s="15"/>
      <c r="TKA216" s="15"/>
      <c r="TKB216" s="15"/>
      <c r="TKC216" s="15"/>
      <c r="TKD216" s="15"/>
      <c r="TKE216" s="15"/>
      <c r="TKF216" s="15"/>
      <c r="TKG216" s="15"/>
      <c r="TKH216" s="15"/>
      <c r="TKI216" s="15"/>
      <c r="TKJ216" s="15"/>
      <c r="TKK216" s="15"/>
      <c r="TKL216" s="15"/>
      <c r="TKM216" s="15"/>
      <c r="TKN216" s="15"/>
      <c r="TKO216" s="15"/>
      <c r="TKP216" s="15"/>
      <c r="TKQ216" s="15"/>
      <c r="TKR216" s="15"/>
      <c r="TKS216" s="15"/>
      <c r="TKT216" s="15"/>
      <c r="TKU216" s="15"/>
      <c r="TKV216" s="15"/>
      <c r="TKW216" s="15"/>
      <c r="TKX216" s="15"/>
      <c r="TKY216" s="15"/>
      <c r="TKZ216" s="15"/>
      <c r="TLA216" s="15"/>
      <c r="TLB216" s="15"/>
      <c r="TLC216" s="15"/>
      <c r="TLD216" s="15"/>
      <c r="TLE216" s="15"/>
      <c r="TLF216" s="15"/>
      <c r="TLG216" s="15"/>
      <c r="TLH216" s="15"/>
      <c r="TLI216" s="15"/>
      <c r="TLJ216" s="15"/>
      <c r="TLK216" s="15"/>
      <c r="TLL216" s="15"/>
      <c r="TLM216" s="15"/>
      <c r="TLN216" s="15"/>
      <c r="TLO216" s="15"/>
      <c r="TLP216" s="15"/>
      <c r="TLQ216" s="15"/>
      <c r="TLR216" s="15"/>
      <c r="TLS216" s="15"/>
      <c r="TLT216" s="15"/>
      <c r="TLU216" s="15"/>
      <c r="TLV216" s="15"/>
      <c r="TLW216" s="15"/>
      <c r="TLX216" s="15"/>
      <c r="TLY216" s="15"/>
      <c r="TLZ216" s="15"/>
      <c r="TMA216" s="15"/>
      <c r="TMB216" s="15"/>
      <c r="TMC216" s="15"/>
      <c r="TMD216" s="15"/>
      <c r="TME216" s="15"/>
      <c r="TMF216" s="15"/>
      <c r="TMG216" s="15"/>
      <c r="TMH216" s="15"/>
      <c r="TMI216" s="15"/>
      <c r="TMJ216" s="15"/>
      <c r="TMK216" s="15"/>
      <c r="TML216" s="15"/>
      <c r="TMM216" s="15"/>
      <c r="TMN216" s="15"/>
      <c r="TMO216" s="15"/>
      <c r="TMP216" s="15"/>
      <c r="TMQ216" s="15"/>
      <c r="TMR216" s="15"/>
      <c r="TMS216" s="15"/>
      <c r="TMT216" s="15"/>
      <c r="TMU216" s="15"/>
      <c r="TMV216" s="15"/>
      <c r="TMW216" s="15"/>
      <c r="TMX216" s="15"/>
      <c r="TMY216" s="15"/>
      <c r="TMZ216" s="15"/>
      <c r="TNA216" s="15"/>
      <c r="TNB216" s="15"/>
      <c r="TNC216" s="15"/>
      <c r="TND216" s="15"/>
      <c r="TNE216" s="15"/>
      <c r="TNF216" s="15"/>
      <c r="TNG216" s="15"/>
      <c r="TNH216" s="15"/>
      <c r="TNI216" s="15"/>
      <c r="TNJ216" s="15"/>
      <c r="TNK216" s="15"/>
      <c r="TNL216" s="15"/>
      <c r="TNM216" s="15"/>
      <c r="TNN216" s="15"/>
      <c r="TNO216" s="15"/>
      <c r="TNP216" s="15"/>
      <c r="TNQ216" s="15"/>
      <c r="TNR216" s="15"/>
      <c r="TNS216" s="15"/>
      <c r="TNT216" s="15"/>
      <c r="TNU216" s="15"/>
      <c r="TNV216" s="15"/>
      <c r="TNW216" s="15"/>
      <c r="TNX216" s="15"/>
      <c r="TNY216" s="15"/>
      <c r="TNZ216" s="15"/>
      <c r="TOA216" s="15"/>
      <c r="TOB216" s="15"/>
      <c r="TOC216" s="15"/>
      <c r="TOD216" s="15"/>
      <c r="TOE216" s="15"/>
      <c r="TOF216" s="15"/>
      <c r="TOG216" s="15"/>
      <c r="TOH216" s="15"/>
      <c r="TOI216" s="15"/>
      <c r="TOJ216" s="15"/>
      <c r="TOK216" s="15"/>
      <c r="TOL216" s="15"/>
      <c r="TOM216" s="15"/>
      <c r="TON216" s="15"/>
      <c r="TOO216" s="15"/>
      <c r="TOP216" s="15"/>
      <c r="TOQ216" s="15"/>
      <c r="TOR216" s="15"/>
      <c r="TOS216" s="15"/>
      <c r="TOT216" s="15"/>
      <c r="TOU216" s="15"/>
      <c r="TOV216" s="15"/>
      <c r="TOW216" s="15"/>
      <c r="TOX216" s="15"/>
      <c r="TOY216" s="15"/>
      <c r="TOZ216" s="15"/>
      <c r="TPA216" s="15"/>
      <c r="TPB216" s="15"/>
      <c r="TPC216" s="15"/>
      <c r="TPD216" s="15"/>
      <c r="TPE216" s="15"/>
      <c r="TPF216" s="15"/>
      <c r="TPG216" s="15"/>
      <c r="TPH216" s="15"/>
      <c r="TPI216" s="15"/>
      <c r="TPJ216" s="15"/>
      <c r="TPK216" s="15"/>
      <c r="TPL216" s="15"/>
      <c r="TPM216" s="15"/>
      <c r="TPN216" s="15"/>
      <c r="TPO216" s="15"/>
      <c r="TPP216" s="15"/>
      <c r="TPQ216" s="15"/>
      <c r="TPR216" s="15"/>
      <c r="TPS216" s="15"/>
      <c r="TPT216" s="15"/>
      <c r="TPU216" s="15"/>
      <c r="TPV216" s="15"/>
      <c r="TPW216" s="15"/>
      <c r="TPX216" s="15"/>
      <c r="TPY216" s="15"/>
      <c r="TPZ216" s="15"/>
      <c r="TQA216" s="15"/>
      <c r="TQB216" s="15"/>
      <c r="TQC216" s="15"/>
      <c r="TQD216" s="15"/>
      <c r="TQE216" s="15"/>
      <c r="TQF216" s="15"/>
      <c r="TQG216" s="15"/>
      <c r="TQH216" s="15"/>
      <c r="TQI216" s="15"/>
      <c r="TQJ216" s="15"/>
      <c r="TQK216" s="15"/>
      <c r="TQL216" s="15"/>
      <c r="TQM216" s="15"/>
      <c r="TQN216" s="15"/>
      <c r="TQO216" s="15"/>
      <c r="TQP216" s="15"/>
      <c r="TQQ216" s="15"/>
      <c r="TQR216" s="15"/>
      <c r="TQS216" s="15"/>
      <c r="TQT216" s="15"/>
      <c r="TQU216" s="15"/>
      <c r="TQV216" s="15"/>
      <c r="TQW216" s="15"/>
      <c r="TQX216" s="15"/>
      <c r="TQY216" s="15"/>
      <c r="TQZ216" s="15"/>
      <c r="TRA216" s="15"/>
      <c r="TRB216" s="15"/>
      <c r="TRC216" s="15"/>
      <c r="TRD216" s="15"/>
      <c r="TRE216" s="15"/>
      <c r="TRF216" s="15"/>
      <c r="TRG216" s="15"/>
      <c r="TRH216" s="15"/>
      <c r="TRI216" s="15"/>
      <c r="TRJ216" s="15"/>
      <c r="TRK216" s="15"/>
      <c r="TRL216" s="15"/>
      <c r="TRM216" s="15"/>
      <c r="TRN216" s="15"/>
      <c r="TRO216" s="15"/>
      <c r="TRP216" s="15"/>
      <c r="TRQ216" s="15"/>
      <c r="TRR216" s="15"/>
      <c r="TRS216" s="15"/>
      <c r="TRT216" s="15"/>
      <c r="TRU216" s="15"/>
      <c r="TRV216" s="15"/>
      <c r="TRW216" s="15"/>
      <c r="TRX216" s="15"/>
      <c r="TRY216" s="15"/>
      <c r="TRZ216" s="15"/>
      <c r="TSA216" s="15"/>
      <c r="TSB216" s="15"/>
      <c r="TSC216" s="15"/>
      <c r="TSD216" s="15"/>
      <c r="TSE216" s="15"/>
      <c r="TSF216" s="15"/>
      <c r="TSG216" s="15"/>
      <c r="TSH216" s="15"/>
      <c r="TSI216" s="15"/>
      <c r="TSJ216" s="15"/>
      <c r="TSK216" s="15"/>
      <c r="TSL216" s="15"/>
      <c r="TSM216" s="15"/>
      <c r="TSN216" s="15"/>
      <c r="TSO216" s="15"/>
      <c r="TSP216" s="15"/>
      <c r="TSQ216" s="15"/>
      <c r="TSR216" s="15"/>
      <c r="TSS216" s="15"/>
      <c r="TST216" s="15"/>
      <c r="TSU216" s="15"/>
      <c r="TSV216" s="15"/>
      <c r="TSW216" s="15"/>
      <c r="TSX216" s="15"/>
      <c r="TSY216" s="15"/>
      <c r="TSZ216" s="15"/>
      <c r="TTA216" s="15"/>
      <c r="TTB216" s="15"/>
      <c r="TTC216" s="15"/>
      <c r="TTD216" s="15"/>
      <c r="TTE216" s="15"/>
      <c r="TTF216" s="15"/>
      <c r="TTG216" s="15"/>
      <c r="TTH216" s="15"/>
      <c r="TTI216" s="15"/>
      <c r="TTJ216" s="15"/>
      <c r="TTK216" s="15"/>
      <c r="TTL216" s="15"/>
      <c r="TTM216" s="15"/>
      <c r="TTN216" s="15"/>
      <c r="TTO216" s="15"/>
      <c r="TTP216" s="15"/>
      <c r="TTQ216" s="15"/>
      <c r="TTR216" s="15"/>
      <c r="TTS216" s="15"/>
      <c r="TTT216" s="15"/>
      <c r="TTU216" s="15"/>
      <c r="TTV216" s="15"/>
      <c r="TTW216" s="15"/>
      <c r="TTX216" s="15"/>
      <c r="TTY216" s="15"/>
      <c r="TTZ216" s="15"/>
      <c r="TUA216" s="15"/>
      <c r="TUB216" s="15"/>
      <c r="TUC216" s="15"/>
      <c r="TUD216" s="15"/>
      <c r="TUE216" s="15"/>
      <c r="TUF216" s="15"/>
      <c r="TUG216" s="15"/>
      <c r="TUH216" s="15"/>
      <c r="TUI216" s="15"/>
      <c r="TUJ216" s="15"/>
      <c r="TUK216" s="15"/>
      <c r="TUL216" s="15"/>
      <c r="TUM216" s="15"/>
      <c r="TUN216" s="15"/>
      <c r="TUO216" s="15"/>
      <c r="TUP216" s="15"/>
      <c r="TUQ216" s="15"/>
      <c r="TUR216" s="15"/>
      <c r="TUS216" s="15"/>
      <c r="TUT216" s="15"/>
      <c r="TUU216" s="15"/>
      <c r="TUV216" s="15"/>
      <c r="TUW216" s="15"/>
      <c r="TUX216" s="15"/>
      <c r="TUY216" s="15"/>
      <c r="TUZ216" s="15"/>
      <c r="TVA216" s="15"/>
      <c r="TVB216" s="15"/>
      <c r="TVC216" s="15"/>
      <c r="TVD216" s="15"/>
      <c r="TVE216" s="15"/>
      <c r="TVF216" s="15"/>
      <c r="TVG216" s="15"/>
      <c r="TVH216" s="15"/>
      <c r="TVI216" s="15"/>
      <c r="TVJ216" s="15"/>
      <c r="TVK216" s="15"/>
      <c r="TVL216" s="15"/>
      <c r="TVM216" s="15"/>
      <c r="TVN216" s="15"/>
      <c r="TVO216" s="15"/>
      <c r="TVP216" s="15"/>
      <c r="TVQ216" s="15"/>
      <c r="TVR216" s="15"/>
      <c r="TVS216" s="15"/>
      <c r="TVT216" s="15"/>
      <c r="TVU216" s="15"/>
      <c r="TVV216" s="15"/>
      <c r="TVW216" s="15"/>
      <c r="TVX216" s="15"/>
      <c r="TVY216" s="15"/>
      <c r="TVZ216" s="15"/>
      <c r="TWA216" s="15"/>
      <c r="TWB216" s="15"/>
      <c r="TWC216" s="15"/>
      <c r="TWD216" s="15"/>
      <c r="TWE216" s="15"/>
      <c r="TWF216" s="15"/>
      <c r="TWG216" s="15"/>
      <c r="TWH216" s="15"/>
      <c r="TWI216" s="15"/>
      <c r="TWJ216" s="15"/>
      <c r="TWK216" s="15"/>
      <c r="TWL216" s="15"/>
      <c r="TWM216" s="15"/>
      <c r="TWN216" s="15"/>
      <c r="TWO216" s="15"/>
      <c r="TWP216" s="15"/>
      <c r="TWQ216" s="15"/>
      <c r="TWR216" s="15"/>
      <c r="TWS216" s="15"/>
      <c r="TWT216" s="15"/>
      <c r="TWU216" s="15"/>
      <c r="TWV216" s="15"/>
      <c r="TWW216" s="15"/>
      <c r="TWX216" s="15"/>
      <c r="TWY216" s="15"/>
      <c r="TWZ216" s="15"/>
      <c r="TXA216" s="15"/>
      <c r="TXB216" s="15"/>
      <c r="TXC216" s="15"/>
      <c r="TXD216" s="15"/>
      <c r="TXE216" s="15"/>
      <c r="TXF216" s="15"/>
      <c r="TXG216" s="15"/>
      <c r="TXH216" s="15"/>
      <c r="TXI216" s="15"/>
      <c r="TXJ216" s="15"/>
      <c r="TXK216" s="15"/>
      <c r="TXL216" s="15"/>
      <c r="TXM216" s="15"/>
      <c r="TXN216" s="15"/>
      <c r="TXO216" s="15"/>
      <c r="TXP216" s="15"/>
      <c r="TXQ216" s="15"/>
      <c r="TXR216" s="15"/>
      <c r="TXS216" s="15"/>
      <c r="TXT216" s="15"/>
      <c r="TXU216" s="15"/>
      <c r="TXV216" s="15"/>
      <c r="TXW216" s="15"/>
      <c r="TXX216" s="15"/>
      <c r="TXY216" s="15"/>
      <c r="TXZ216" s="15"/>
      <c r="TYA216" s="15"/>
      <c r="TYB216" s="15"/>
      <c r="TYC216" s="15"/>
      <c r="TYD216" s="15"/>
      <c r="TYE216" s="15"/>
      <c r="TYF216" s="15"/>
      <c r="TYG216" s="15"/>
      <c r="TYH216" s="15"/>
      <c r="TYI216" s="15"/>
      <c r="TYJ216" s="15"/>
      <c r="TYK216" s="15"/>
      <c r="TYL216" s="15"/>
      <c r="TYM216" s="15"/>
      <c r="TYN216" s="15"/>
      <c r="TYO216" s="15"/>
      <c r="TYP216" s="15"/>
      <c r="TYQ216" s="15"/>
      <c r="TYR216" s="15"/>
      <c r="TYS216" s="15"/>
      <c r="TYT216" s="15"/>
      <c r="TYU216" s="15"/>
      <c r="TYV216" s="15"/>
      <c r="TYW216" s="15"/>
      <c r="TYX216" s="15"/>
      <c r="TYY216" s="15"/>
      <c r="TYZ216" s="15"/>
      <c r="TZA216" s="15"/>
      <c r="TZB216" s="15"/>
      <c r="TZC216" s="15"/>
      <c r="TZD216" s="15"/>
      <c r="TZE216" s="15"/>
      <c r="TZF216" s="15"/>
      <c r="TZG216" s="15"/>
      <c r="TZH216" s="15"/>
      <c r="TZI216" s="15"/>
      <c r="TZJ216" s="15"/>
      <c r="TZK216" s="15"/>
      <c r="TZL216" s="15"/>
      <c r="TZM216" s="15"/>
      <c r="TZN216" s="15"/>
      <c r="TZO216" s="15"/>
      <c r="TZP216" s="15"/>
      <c r="TZQ216" s="15"/>
      <c r="TZR216" s="15"/>
      <c r="TZS216" s="15"/>
      <c r="TZT216" s="15"/>
      <c r="TZU216" s="15"/>
      <c r="TZV216" s="15"/>
      <c r="TZW216" s="15"/>
      <c r="TZX216" s="15"/>
      <c r="TZY216" s="15"/>
      <c r="TZZ216" s="15"/>
      <c r="UAA216" s="15"/>
      <c r="UAB216" s="15"/>
      <c r="UAC216" s="15"/>
      <c r="UAD216" s="15"/>
      <c r="UAE216" s="15"/>
      <c r="UAF216" s="15"/>
      <c r="UAG216" s="15"/>
      <c r="UAH216" s="15"/>
      <c r="UAI216" s="15"/>
      <c r="UAJ216" s="15"/>
      <c r="UAK216" s="15"/>
      <c r="UAL216" s="15"/>
      <c r="UAM216" s="15"/>
      <c r="UAN216" s="15"/>
      <c r="UAO216" s="15"/>
      <c r="UAP216" s="15"/>
      <c r="UAQ216" s="15"/>
      <c r="UAR216" s="15"/>
      <c r="UAS216" s="15"/>
      <c r="UAT216" s="15"/>
      <c r="UAU216" s="15"/>
      <c r="UAV216" s="15"/>
      <c r="UAW216" s="15"/>
      <c r="UAX216" s="15"/>
      <c r="UAY216" s="15"/>
      <c r="UAZ216" s="15"/>
      <c r="UBA216" s="15"/>
      <c r="UBB216" s="15"/>
      <c r="UBC216" s="15"/>
      <c r="UBD216" s="15"/>
      <c r="UBE216" s="15"/>
      <c r="UBF216" s="15"/>
      <c r="UBG216" s="15"/>
      <c r="UBH216" s="15"/>
      <c r="UBI216" s="15"/>
      <c r="UBJ216" s="15"/>
      <c r="UBK216" s="15"/>
      <c r="UBL216" s="15"/>
      <c r="UBM216" s="15"/>
      <c r="UBN216" s="15"/>
      <c r="UBO216" s="15"/>
      <c r="UBP216" s="15"/>
      <c r="UBQ216" s="15"/>
      <c r="UBR216" s="15"/>
      <c r="UBS216" s="15"/>
      <c r="UBT216" s="15"/>
      <c r="UBU216" s="15"/>
      <c r="UBV216" s="15"/>
      <c r="UBW216" s="15"/>
      <c r="UBX216" s="15"/>
      <c r="UBY216" s="15"/>
      <c r="UBZ216" s="15"/>
      <c r="UCA216" s="15"/>
      <c r="UCB216" s="15"/>
      <c r="UCC216" s="15"/>
      <c r="UCD216" s="15"/>
      <c r="UCE216" s="15"/>
      <c r="UCF216" s="15"/>
      <c r="UCG216" s="15"/>
      <c r="UCH216" s="15"/>
      <c r="UCI216" s="15"/>
      <c r="UCJ216" s="15"/>
      <c r="UCK216" s="15"/>
      <c r="UCL216" s="15"/>
      <c r="UCM216" s="15"/>
      <c r="UCN216" s="15"/>
      <c r="UCO216" s="15"/>
      <c r="UCP216" s="15"/>
      <c r="UCQ216" s="15"/>
      <c r="UCR216" s="15"/>
      <c r="UCS216" s="15"/>
      <c r="UCT216" s="15"/>
      <c r="UCU216" s="15"/>
      <c r="UCV216" s="15"/>
      <c r="UCW216" s="15"/>
      <c r="UCX216" s="15"/>
      <c r="UCY216" s="15"/>
      <c r="UCZ216" s="15"/>
      <c r="UDA216" s="15"/>
      <c r="UDB216" s="15"/>
      <c r="UDC216" s="15"/>
      <c r="UDD216" s="15"/>
      <c r="UDE216" s="15"/>
      <c r="UDF216" s="15"/>
      <c r="UDG216" s="15"/>
      <c r="UDH216" s="15"/>
      <c r="UDI216" s="15"/>
      <c r="UDJ216" s="15"/>
      <c r="UDK216" s="15"/>
      <c r="UDL216" s="15"/>
      <c r="UDM216" s="15"/>
      <c r="UDN216" s="15"/>
      <c r="UDO216" s="15"/>
      <c r="UDP216" s="15"/>
      <c r="UDQ216" s="15"/>
      <c r="UDR216" s="15"/>
      <c r="UDS216" s="15"/>
      <c r="UDT216" s="15"/>
      <c r="UDU216" s="15"/>
      <c r="UDV216" s="15"/>
      <c r="UDW216" s="15"/>
      <c r="UDX216" s="15"/>
      <c r="UDY216" s="15"/>
      <c r="UDZ216" s="15"/>
      <c r="UEA216" s="15"/>
      <c r="UEB216" s="15"/>
      <c r="UEC216" s="15"/>
      <c r="UED216" s="15"/>
      <c r="UEE216" s="15"/>
      <c r="UEF216" s="15"/>
      <c r="UEG216" s="15"/>
      <c r="UEH216" s="15"/>
      <c r="UEI216" s="15"/>
      <c r="UEJ216" s="15"/>
      <c r="UEK216" s="15"/>
      <c r="UEL216" s="15"/>
      <c r="UEM216" s="15"/>
      <c r="UEN216" s="15"/>
      <c r="UEO216" s="15"/>
      <c r="UEP216" s="15"/>
      <c r="UEQ216" s="15"/>
      <c r="UER216" s="15"/>
      <c r="UES216" s="15"/>
      <c r="UET216" s="15"/>
      <c r="UEU216" s="15"/>
      <c r="UEV216" s="15"/>
      <c r="UEW216" s="15"/>
      <c r="UEX216" s="15"/>
      <c r="UEY216" s="15"/>
      <c r="UEZ216" s="15"/>
      <c r="UFA216" s="15"/>
      <c r="UFB216" s="15"/>
      <c r="UFC216" s="15"/>
      <c r="UFD216" s="15"/>
      <c r="UFE216" s="15"/>
      <c r="UFF216" s="15"/>
      <c r="UFG216" s="15"/>
      <c r="UFH216" s="15"/>
      <c r="UFI216" s="15"/>
      <c r="UFJ216" s="15"/>
      <c r="UFK216" s="15"/>
      <c r="UFL216" s="15"/>
      <c r="UFM216" s="15"/>
      <c r="UFN216" s="15"/>
      <c r="UFO216" s="15"/>
      <c r="UFP216" s="15"/>
      <c r="UFQ216" s="15"/>
      <c r="UFR216" s="15"/>
      <c r="UFS216" s="15"/>
      <c r="UFT216" s="15"/>
      <c r="UFU216" s="15"/>
      <c r="UFV216" s="15"/>
      <c r="UFW216" s="15"/>
      <c r="UFX216" s="15"/>
      <c r="UFY216" s="15"/>
      <c r="UFZ216" s="15"/>
      <c r="UGA216" s="15"/>
      <c r="UGB216" s="15"/>
      <c r="UGC216" s="15"/>
      <c r="UGD216" s="15"/>
      <c r="UGE216" s="15"/>
      <c r="UGF216" s="15"/>
      <c r="UGG216" s="15"/>
      <c r="UGH216" s="15"/>
      <c r="UGI216" s="15"/>
      <c r="UGJ216" s="15"/>
      <c r="UGK216" s="15"/>
      <c r="UGL216" s="15"/>
      <c r="UGM216" s="15"/>
      <c r="UGN216" s="15"/>
      <c r="UGO216" s="15"/>
      <c r="UGP216" s="15"/>
      <c r="UGQ216" s="15"/>
      <c r="UGR216" s="15"/>
      <c r="UGS216" s="15"/>
      <c r="UGT216" s="15"/>
      <c r="UGU216" s="15"/>
      <c r="UGV216" s="15"/>
      <c r="UGW216" s="15"/>
      <c r="UGX216" s="15"/>
      <c r="UGY216" s="15"/>
      <c r="UGZ216" s="15"/>
      <c r="UHA216" s="15"/>
      <c r="UHB216" s="15"/>
      <c r="UHC216" s="15"/>
      <c r="UHD216" s="15"/>
      <c r="UHE216" s="15"/>
      <c r="UHF216" s="15"/>
      <c r="UHG216" s="15"/>
      <c r="UHH216" s="15"/>
      <c r="UHI216" s="15"/>
      <c r="UHJ216" s="15"/>
      <c r="UHK216" s="15"/>
      <c r="UHL216" s="15"/>
      <c r="UHM216" s="15"/>
      <c r="UHN216" s="15"/>
      <c r="UHO216" s="15"/>
      <c r="UHP216" s="15"/>
      <c r="UHQ216" s="15"/>
      <c r="UHR216" s="15"/>
      <c r="UHS216" s="15"/>
      <c r="UHT216" s="15"/>
      <c r="UHU216" s="15"/>
      <c r="UHV216" s="15"/>
      <c r="UHW216" s="15"/>
      <c r="UHX216" s="15"/>
      <c r="UHY216" s="15"/>
      <c r="UHZ216" s="15"/>
      <c r="UIA216" s="15"/>
      <c r="UIB216" s="15"/>
      <c r="UIC216" s="15"/>
      <c r="UID216" s="15"/>
      <c r="UIE216" s="15"/>
      <c r="UIF216" s="15"/>
      <c r="UIG216" s="15"/>
      <c r="UIH216" s="15"/>
      <c r="UII216" s="15"/>
      <c r="UIJ216" s="15"/>
      <c r="UIK216" s="15"/>
      <c r="UIL216" s="15"/>
      <c r="UIM216" s="15"/>
      <c r="UIN216" s="15"/>
      <c r="UIO216" s="15"/>
      <c r="UIP216" s="15"/>
      <c r="UIQ216" s="15"/>
      <c r="UIR216" s="15"/>
      <c r="UIS216" s="15"/>
      <c r="UIT216" s="15"/>
      <c r="UIU216" s="15"/>
      <c r="UIV216" s="15"/>
      <c r="UIW216" s="15"/>
      <c r="UIX216" s="15"/>
      <c r="UIY216" s="15"/>
      <c r="UIZ216" s="15"/>
      <c r="UJA216" s="15"/>
      <c r="UJB216" s="15"/>
      <c r="UJC216" s="15"/>
      <c r="UJD216" s="15"/>
      <c r="UJE216" s="15"/>
      <c r="UJF216" s="15"/>
      <c r="UJG216" s="15"/>
      <c r="UJH216" s="15"/>
      <c r="UJI216" s="15"/>
      <c r="UJJ216" s="15"/>
      <c r="UJK216" s="15"/>
      <c r="UJL216" s="15"/>
      <c r="UJM216" s="15"/>
      <c r="UJN216" s="15"/>
      <c r="UJO216" s="15"/>
      <c r="UJP216" s="15"/>
      <c r="UJQ216" s="15"/>
      <c r="UJR216" s="15"/>
      <c r="UJS216" s="15"/>
      <c r="UJT216" s="15"/>
      <c r="UJU216" s="15"/>
      <c r="UJV216" s="15"/>
      <c r="UJW216" s="15"/>
      <c r="UJX216" s="15"/>
      <c r="UJY216" s="15"/>
      <c r="UJZ216" s="15"/>
      <c r="UKA216" s="15"/>
      <c r="UKB216" s="15"/>
      <c r="UKC216" s="15"/>
      <c r="UKD216" s="15"/>
      <c r="UKE216" s="15"/>
      <c r="UKF216" s="15"/>
      <c r="UKG216" s="15"/>
      <c r="UKH216" s="15"/>
      <c r="UKI216" s="15"/>
      <c r="UKJ216" s="15"/>
      <c r="UKK216" s="15"/>
      <c r="UKL216" s="15"/>
      <c r="UKM216" s="15"/>
      <c r="UKN216" s="15"/>
      <c r="UKO216" s="15"/>
      <c r="UKP216" s="15"/>
      <c r="UKQ216" s="15"/>
      <c r="UKR216" s="15"/>
      <c r="UKS216" s="15"/>
      <c r="UKT216" s="15"/>
      <c r="UKU216" s="15"/>
      <c r="UKV216" s="15"/>
      <c r="UKW216" s="15"/>
      <c r="UKX216" s="15"/>
      <c r="UKY216" s="15"/>
      <c r="UKZ216" s="15"/>
      <c r="ULA216" s="15"/>
      <c r="ULB216" s="15"/>
      <c r="ULC216" s="15"/>
      <c r="ULD216" s="15"/>
      <c r="ULE216" s="15"/>
      <c r="ULF216" s="15"/>
      <c r="ULG216" s="15"/>
      <c r="ULH216" s="15"/>
      <c r="ULI216" s="15"/>
      <c r="ULJ216" s="15"/>
      <c r="ULK216" s="15"/>
      <c r="ULL216" s="15"/>
      <c r="ULM216" s="15"/>
      <c r="ULN216" s="15"/>
      <c r="ULO216" s="15"/>
      <c r="ULP216" s="15"/>
      <c r="ULQ216" s="15"/>
      <c r="ULR216" s="15"/>
      <c r="ULS216" s="15"/>
      <c r="ULT216" s="15"/>
      <c r="ULU216" s="15"/>
      <c r="ULV216" s="15"/>
      <c r="ULW216" s="15"/>
      <c r="ULX216" s="15"/>
      <c r="ULY216" s="15"/>
      <c r="ULZ216" s="15"/>
      <c r="UMA216" s="15"/>
      <c r="UMB216" s="15"/>
      <c r="UMC216" s="15"/>
      <c r="UMD216" s="15"/>
      <c r="UME216" s="15"/>
      <c r="UMF216" s="15"/>
      <c r="UMG216" s="15"/>
      <c r="UMH216" s="15"/>
      <c r="UMI216" s="15"/>
      <c r="UMJ216" s="15"/>
      <c r="UMK216" s="15"/>
      <c r="UML216" s="15"/>
      <c r="UMM216" s="15"/>
      <c r="UMN216" s="15"/>
      <c r="UMO216" s="15"/>
      <c r="UMP216" s="15"/>
      <c r="UMQ216" s="15"/>
      <c r="UMR216" s="15"/>
      <c r="UMS216" s="15"/>
      <c r="UMT216" s="15"/>
      <c r="UMU216" s="15"/>
      <c r="UMV216" s="15"/>
      <c r="UMW216" s="15"/>
      <c r="UMX216" s="15"/>
      <c r="UMY216" s="15"/>
      <c r="UMZ216" s="15"/>
      <c r="UNA216" s="15"/>
      <c r="UNB216" s="15"/>
      <c r="UNC216" s="15"/>
      <c r="UND216" s="15"/>
      <c r="UNE216" s="15"/>
      <c r="UNF216" s="15"/>
      <c r="UNG216" s="15"/>
      <c r="UNH216" s="15"/>
      <c r="UNI216" s="15"/>
      <c r="UNJ216" s="15"/>
      <c r="UNK216" s="15"/>
      <c r="UNL216" s="15"/>
      <c r="UNM216" s="15"/>
      <c r="UNN216" s="15"/>
      <c r="UNO216" s="15"/>
      <c r="UNP216" s="15"/>
      <c r="UNQ216" s="15"/>
      <c r="UNR216" s="15"/>
      <c r="UNS216" s="15"/>
      <c r="UNT216" s="15"/>
      <c r="UNU216" s="15"/>
      <c r="UNV216" s="15"/>
      <c r="UNW216" s="15"/>
      <c r="UNX216" s="15"/>
      <c r="UNY216" s="15"/>
      <c r="UNZ216" s="15"/>
      <c r="UOA216" s="15"/>
      <c r="UOB216" s="15"/>
      <c r="UOC216" s="15"/>
      <c r="UOD216" s="15"/>
      <c r="UOE216" s="15"/>
      <c r="UOF216" s="15"/>
      <c r="UOG216" s="15"/>
      <c r="UOH216" s="15"/>
      <c r="UOI216" s="15"/>
      <c r="UOJ216" s="15"/>
      <c r="UOK216" s="15"/>
      <c r="UOL216" s="15"/>
      <c r="UOM216" s="15"/>
      <c r="UON216" s="15"/>
      <c r="UOO216" s="15"/>
      <c r="UOP216" s="15"/>
      <c r="UOQ216" s="15"/>
      <c r="UOR216" s="15"/>
      <c r="UOS216" s="15"/>
      <c r="UOT216" s="15"/>
      <c r="UOU216" s="15"/>
      <c r="UOV216" s="15"/>
      <c r="UOW216" s="15"/>
      <c r="UOX216" s="15"/>
      <c r="UOY216" s="15"/>
      <c r="UOZ216" s="15"/>
      <c r="UPA216" s="15"/>
      <c r="UPB216" s="15"/>
      <c r="UPC216" s="15"/>
      <c r="UPD216" s="15"/>
      <c r="UPE216" s="15"/>
      <c r="UPF216" s="15"/>
      <c r="UPG216" s="15"/>
      <c r="UPH216" s="15"/>
      <c r="UPI216" s="15"/>
      <c r="UPJ216" s="15"/>
      <c r="UPK216" s="15"/>
      <c r="UPL216" s="15"/>
      <c r="UPM216" s="15"/>
      <c r="UPN216" s="15"/>
      <c r="UPO216" s="15"/>
      <c r="UPP216" s="15"/>
      <c r="UPQ216" s="15"/>
      <c r="UPR216" s="15"/>
      <c r="UPS216" s="15"/>
      <c r="UPT216" s="15"/>
      <c r="UPU216" s="15"/>
      <c r="UPV216" s="15"/>
      <c r="UPW216" s="15"/>
      <c r="UPX216" s="15"/>
      <c r="UPY216" s="15"/>
      <c r="UPZ216" s="15"/>
      <c r="UQA216" s="15"/>
      <c r="UQB216" s="15"/>
      <c r="UQC216" s="15"/>
      <c r="UQD216" s="15"/>
      <c r="UQE216" s="15"/>
      <c r="UQF216" s="15"/>
      <c r="UQG216" s="15"/>
      <c r="UQH216" s="15"/>
      <c r="UQI216" s="15"/>
      <c r="UQJ216" s="15"/>
      <c r="UQK216" s="15"/>
      <c r="UQL216" s="15"/>
      <c r="UQM216" s="15"/>
      <c r="UQN216" s="15"/>
      <c r="UQO216" s="15"/>
      <c r="UQP216" s="15"/>
      <c r="UQQ216" s="15"/>
      <c r="UQR216" s="15"/>
      <c r="UQS216" s="15"/>
      <c r="UQT216" s="15"/>
      <c r="UQU216" s="15"/>
      <c r="UQV216" s="15"/>
      <c r="UQW216" s="15"/>
      <c r="UQX216" s="15"/>
      <c r="UQY216" s="15"/>
      <c r="UQZ216" s="15"/>
      <c r="URA216" s="15"/>
      <c r="URB216" s="15"/>
      <c r="URC216" s="15"/>
      <c r="URD216" s="15"/>
      <c r="URE216" s="15"/>
      <c r="URF216" s="15"/>
      <c r="URG216" s="15"/>
      <c r="URH216" s="15"/>
      <c r="URI216" s="15"/>
      <c r="URJ216" s="15"/>
      <c r="URK216" s="15"/>
      <c r="URL216" s="15"/>
      <c r="URM216" s="15"/>
      <c r="URN216" s="15"/>
      <c r="URO216" s="15"/>
      <c r="URP216" s="15"/>
      <c r="URQ216" s="15"/>
      <c r="URR216" s="15"/>
      <c r="URS216" s="15"/>
      <c r="URT216" s="15"/>
      <c r="URU216" s="15"/>
      <c r="URV216" s="15"/>
      <c r="URW216" s="15"/>
      <c r="URX216" s="15"/>
      <c r="URY216" s="15"/>
      <c r="URZ216" s="15"/>
      <c r="USA216" s="15"/>
      <c r="USB216" s="15"/>
      <c r="USC216" s="15"/>
      <c r="USD216" s="15"/>
      <c r="USE216" s="15"/>
      <c r="USF216" s="15"/>
      <c r="USG216" s="15"/>
      <c r="USH216" s="15"/>
      <c r="USI216" s="15"/>
      <c r="USJ216" s="15"/>
      <c r="USK216" s="15"/>
      <c r="USL216" s="15"/>
      <c r="USM216" s="15"/>
      <c r="USN216" s="15"/>
      <c r="USO216" s="15"/>
      <c r="USP216" s="15"/>
      <c r="USQ216" s="15"/>
      <c r="USR216" s="15"/>
      <c r="USS216" s="15"/>
      <c r="UST216" s="15"/>
      <c r="USU216" s="15"/>
      <c r="USV216" s="15"/>
      <c r="USW216" s="15"/>
      <c r="USX216" s="15"/>
      <c r="USY216" s="15"/>
      <c r="USZ216" s="15"/>
      <c r="UTA216" s="15"/>
      <c r="UTB216" s="15"/>
      <c r="UTC216" s="15"/>
      <c r="UTD216" s="15"/>
      <c r="UTE216" s="15"/>
      <c r="UTF216" s="15"/>
      <c r="UTG216" s="15"/>
      <c r="UTH216" s="15"/>
      <c r="UTI216" s="15"/>
      <c r="UTJ216" s="15"/>
      <c r="UTK216" s="15"/>
      <c r="UTL216" s="15"/>
      <c r="UTM216" s="15"/>
      <c r="UTN216" s="15"/>
      <c r="UTO216" s="15"/>
      <c r="UTP216" s="15"/>
      <c r="UTQ216" s="15"/>
      <c r="UTR216" s="15"/>
      <c r="UTS216" s="15"/>
      <c r="UTT216" s="15"/>
      <c r="UTU216" s="15"/>
      <c r="UTV216" s="15"/>
      <c r="UTW216" s="15"/>
      <c r="UTX216" s="15"/>
      <c r="UTY216" s="15"/>
      <c r="UTZ216" s="15"/>
      <c r="UUA216" s="15"/>
      <c r="UUB216" s="15"/>
      <c r="UUC216" s="15"/>
      <c r="UUD216" s="15"/>
      <c r="UUE216" s="15"/>
      <c r="UUF216" s="15"/>
      <c r="UUG216" s="15"/>
      <c r="UUH216" s="15"/>
      <c r="UUI216" s="15"/>
      <c r="UUJ216" s="15"/>
      <c r="UUK216" s="15"/>
      <c r="UUL216" s="15"/>
      <c r="UUM216" s="15"/>
      <c r="UUN216" s="15"/>
      <c r="UUO216" s="15"/>
      <c r="UUP216" s="15"/>
      <c r="UUQ216" s="15"/>
      <c r="UUR216" s="15"/>
      <c r="UUS216" s="15"/>
      <c r="UUT216" s="15"/>
      <c r="UUU216" s="15"/>
      <c r="UUV216" s="15"/>
      <c r="UUW216" s="15"/>
      <c r="UUX216" s="15"/>
      <c r="UUY216" s="15"/>
      <c r="UUZ216" s="15"/>
      <c r="UVA216" s="15"/>
      <c r="UVB216" s="15"/>
      <c r="UVC216" s="15"/>
      <c r="UVD216" s="15"/>
      <c r="UVE216" s="15"/>
      <c r="UVF216" s="15"/>
      <c r="UVG216" s="15"/>
      <c r="UVH216" s="15"/>
      <c r="UVI216" s="15"/>
      <c r="UVJ216" s="15"/>
      <c r="UVK216" s="15"/>
      <c r="UVL216" s="15"/>
      <c r="UVM216" s="15"/>
      <c r="UVN216" s="15"/>
      <c r="UVO216" s="15"/>
      <c r="UVP216" s="15"/>
      <c r="UVQ216" s="15"/>
      <c r="UVR216" s="15"/>
      <c r="UVS216" s="15"/>
      <c r="UVT216" s="15"/>
      <c r="UVU216" s="15"/>
      <c r="UVV216" s="15"/>
      <c r="UVW216" s="15"/>
      <c r="UVX216" s="15"/>
      <c r="UVY216" s="15"/>
      <c r="UVZ216" s="15"/>
      <c r="UWA216" s="15"/>
      <c r="UWB216" s="15"/>
      <c r="UWC216" s="15"/>
      <c r="UWD216" s="15"/>
      <c r="UWE216" s="15"/>
      <c r="UWF216" s="15"/>
      <c r="UWG216" s="15"/>
      <c r="UWH216" s="15"/>
      <c r="UWI216" s="15"/>
      <c r="UWJ216" s="15"/>
      <c r="UWK216" s="15"/>
      <c r="UWL216" s="15"/>
      <c r="UWM216" s="15"/>
      <c r="UWN216" s="15"/>
      <c r="UWO216" s="15"/>
      <c r="UWP216" s="15"/>
      <c r="UWQ216" s="15"/>
      <c r="UWR216" s="15"/>
      <c r="UWS216" s="15"/>
      <c r="UWT216" s="15"/>
      <c r="UWU216" s="15"/>
      <c r="UWV216" s="15"/>
      <c r="UWW216" s="15"/>
      <c r="UWX216" s="15"/>
      <c r="UWY216" s="15"/>
      <c r="UWZ216" s="15"/>
      <c r="UXA216" s="15"/>
      <c r="UXB216" s="15"/>
      <c r="UXC216" s="15"/>
      <c r="UXD216" s="15"/>
      <c r="UXE216" s="15"/>
      <c r="UXF216" s="15"/>
      <c r="UXG216" s="15"/>
      <c r="UXH216" s="15"/>
      <c r="UXI216" s="15"/>
      <c r="UXJ216" s="15"/>
      <c r="UXK216" s="15"/>
      <c r="UXL216" s="15"/>
      <c r="UXM216" s="15"/>
      <c r="UXN216" s="15"/>
      <c r="UXO216" s="15"/>
      <c r="UXP216" s="15"/>
      <c r="UXQ216" s="15"/>
      <c r="UXR216" s="15"/>
      <c r="UXS216" s="15"/>
      <c r="UXT216" s="15"/>
      <c r="UXU216" s="15"/>
      <c r="UXV216" s="15"/>
      <c r="UXW216" s="15"/>
      <c r="UXX216" s="15"/>
      <c r="UXY216" s="15"/>
      <c r="UXZ216" s="15"/>
      <c r="UYA216" s="15"/>
      <c r="UYB216" s="15"/>
      <c r="UYC216" s="15"/>
      <c r="UYD216" s="15"/>
      <c r="UYE216" s="15"/>
      <c r="UYF216" s="15"/>
      <c r="UYG216" s="15"/>
      <c r="UYH216" s="15"/>
      <c r="UYI216" s="15"/>
      <c r="UYJ216" s="15"/>
      <c r="UYK216" s="15"/>
      <c r="UYL216" s="15"/>
      <c r="UYM216" s="15"/>
      <c r="UYN216" s="15"/>
      <c r="UYO216" s="15"/>
      <c r="UYP216" s="15"/>
      <c r="UYQ216" s="15"/>
      <c r="UYR216" s="15"/>
      <c r="UYS216" s="15"/>
      <c r="UYT216" s="15"/>
      <c r="UYU216" s="15"/>
      <c r="UYV216" s="15"/>
      <c r="UYW216" s="15"/>
      <c r="UYX216" s="15"/>
      <c r="UYY216" s="15"/>
      <c r="UYZ216" s="15"/>
      <c r="UZA216" s="15"/>
      <c r="UZB216" s="15"/>
      <c r="UZC216" s="15"/>
      <c r="UZD216" s="15"/>
      <c r="UZE216" s="15"/>
      <c r="UZF216" s="15"/>
      <c r="UZG216" s="15"/>
      <c r="UZH216" s="15"/>
      <c r="UZI216" s="15"/>
      <c r="UZJ216" s="15"/>
      <c r="UZK216" s="15"/>
      <c r="UZL216" s="15"/>
      <c r="UZM216" s="15"/>
      <c r="UZN216" s="15"/>
      <c r="UZO216" s="15"/>
      <c r="UZP216" s="15"/>
      <c r="UZQ216" s="15"/>
      <c r="UZR216" s="15"/>
      <c r="UZS216" s="15"/>
      <c r="UZT216" s="15"/>
      <c r="UZU216" s="15"/>
      <c r="UZV216" s="15"/>
      <c r="UZW216" s="15"/>
      <c r="UZX216" s="15"/>
      <c r="UZY216" s="15"/>
      <c r="UZZ216" s="15"/>
      <c r="VAA216" s="15"/>
      <c r="VAB216" s="15"/>
      <c r="VAC216" s="15"/>
      <c r="VAD216" s="15"/>
      <c r="VAE216" s="15"/>
      <c r="VAF216" s="15"/>
      <c r="VAG216" s="15"/>
      <c r="VAH216" s="15"/>
      <c r="VAI216" s="15"/>
      <c r="VAJ216" s="15"/>
      <c r="VAK216" s="15"/>
      <c r="VAL216" s="15"/>
      <c r="VAM216" s="15"/>
      <c r="VAN216" s="15"/>
      <c r="VAO216" s="15"/>
      <c r="VAP216" s="15"/>
      <c r="VAQ216" s="15"/>
      <c r="VAR216" s="15"/>
      <c r="VAS216" s="15"/>
      <c r="VAT216" s="15"/>
      <c r="VAU216" s="15"/>
      <c r="VAV216" s="15"/>
      <c r="VAW216" s="15"/>
      <c r="VAX216" s="15"/>
      <c r="VAY216" s="15"/>
      <c r="VAZ216" s="15"/>
      <c r="VBA216" s="15"/>
      <c r="VBB216" s="15"/>
      <c r="VBC216" s="15"/>
      <c r="VBD216" s="15"/>
      <c r="VBE216" s="15"/>
      <c r="VBF216" s="15"/>
      <c r="VBG216" s="15"/>
      <c r="VBH216" s="15"/>
      <c r="VBI216" s="15"/>
      <c r="VBJ216" s="15"/>
      <c r="VBK216" s="15"/>
      <c r="VBL216" s="15"/>
      <c r="VBM216" s="15"/>
      <c r="VBN216" s="15"/>
      <c r="VBO216" s="15"/>
      <c r="VBP216" s="15"/>
      <c r="VBQ216" s="15"/>
      <c r="VBR216" s="15"/>
      <c r="VBS216" s="15"/>
      <c r="VBT216" s="15"/>
      <c r="VBU216" s="15"/>
      <c r="VBV216" s="15"/>
      <c r="VBW216" s="15"/>
      <c r="VBX216" s="15"/>
      <c r="VBY216" s="15"/>
      <c r="VBZ216" s="15"/>
      <c r="VCA216" s="15"/>
      <c r="VCB216" s="15"/>
      <c r="VCC216" s="15"/>
      <c r="VCD216" s="15"/>
      <c r="VCE216" s="15"/>
      <c r="VCF216" s="15"/>
      <c r="VCG216" s="15"/>
      <c r="VCH216" s="15"/>
      <c r="VCI216" s="15"/>
      <c r="VCJ216" s="15"/>
      <c r="VCK216" s="15"/>
      <c r="VCL216" s="15"/>
      <c r="VCM216" s="15"/>
      <c r="VCN216" s="15"/>
      <c r="VCO216" s="15"/>
      <c r="VCP216" s="15"/>
      <c r="VCQ216" s="15"/>
      <c r="VCR216" s="15"/>
      <c r="VCS216" s="15"/>
      <c r="VCT216" s="15"/>
      <c r="VCU216" s="15"/>
      <c r="VCV216" s="15"/>
      <c r="VCW216" s="15"/>
      <c r="VCX216" s="15"/>
      <c r="VCY216" s="15"/>
      <c r="VCZ216" s="15"/>
      <c r="VDA216" s="15"/>
      <c r="VDB216" s="15"/>
      <c r="VDC216" s="15"/>
      <c r="VDD216" s="15"/>
      <c r="VDE216" s="15"/>
      <c r="VDF216" s="15"/>
      <c r="VDG216" s="15"/>
      <c r="VDH216" s="15"/>
      <c r="VDI216" s="15"/>
      <c r="VDJ216" s="15"/>
      <c r="VDK216" s="15"/>
      <c r="VDL216" s="15"/>
      <c r="VDM216" s="15"/>
      <c r="VDN216" s="15"/>
      <c r="VDO216" s="15"/>
      <c r="VDP216" s="15"/>
      <c r="VDQ216" s="15"/>
      <c r="VDR216" s="15"/>
      <c r="VDS216" s="15"/>
      <c r="VDT216" s="15"/>
      <c r="VDU216" s="15"/>
      <c r="VDV216" s="15"/>
      <c r="VDW216" s="15"/>
      <c r="VDX216" s="15"/>
      <c r="VDY216" s="15"/>
      <c r="VDZ216" s="15"/>
      <c r="VEA216" s="15"/>
      <c r="VEB216" s="15"/>
      <c r="VEC216" s="15"/>
      <c r="VED216" s="15"/>
      <c r="VEE216" s="15"/>
      <c r="VEF216" s="15"/>
      <c r="VEG216" s="15"/>
      <c r="VEH216" s="15"/>
      <c r="VEI216" s="15"/>
      <c r="VEJ216" s="15"/>
      <c r="VEK216" s="15"/>
      <c r="VEL216" s="15"/>
      <c r="VEM216" s="15"/>
      <c r="VEN216" s="15"/>
      <c r="VEO216" s="15"/>
      <c r="VEP216" s="15"/>
      <c r="VEQ216" s="15"/>
      <c r="VER216" s="15"/>
      <c r="VES216" s="15"/>
      <c r="VET216" s="15"/>
      <c r="VEU216" s="15"/>
      <c r="VEV216" s="15"/>
      <c r="VEW216" s="15"/>
      <c r="VEX216" s="15"/>
      <c r="VEY216" s="15"/>
      <c r="VEZ216" s="15"/>
      <c r="VFA216" s="15"/>
      <c r="VFB216" s="15"/>
      <c r="VFC216" s="15"/>
      <c r="VFD216" s="15"/>
      <c r="VFE216" s="15"/>
      <c r="VFF216" s="15"/>
      <c r="VFG216" s="15"/>
      <c r="VFH216" s="15"/>
      <c r="VFI216" s="15"/>
      <c r="VFJ216" s="15"/>
      <c r="VFK216" s="15"/>
      <c r="VFL216" s="15"/>
      <c r="VFM216" s="15"/>
      <c r="VFN216" s="15"/>
      <c r="VFO216" s="15"/>
      <c r="VFP216" s="15"/>
      <c r="VFQ216" s="15"/>
      <c r="VFR216" s="15"/>
      <c r="VFS216" s="15"/>
      <c r="VFT216" s="15"/>
      <c r="VFU216" s="15"/>
      <c r="VFV216" s="15"/>
      <c r="VFW216" s="15"/>
      <c r="VFX216" s="15"/>
      <c r="VFY216" s="15"/>
      <c r="VFZ216" s="15"/>
      <c r="VGA216" s="15"/>
      <c r="VGB216" s="15"/>
      <c r="VGC216" s="15"/>
      <c r="VGD216" s="15"/>
      <c r="VGE216" s="15"/>
      <c r="VGF216" s="15"/>
      <c r="VGG216" s="15"/>
      <c r="VGH216" s="15"/>
      <c r="VGI216" s="15"/>
      <c r="VGJ216" s="15"/>
      <c r="VGK216" s="15"/>
      <c r="VGL216" s="15"/>
      <c r="VGM216" s="15"/>
      <c r="VGN216" s="15"/>
      <c r="VGO216" s="15"/>
      <c r="VGP216" s="15"/>
      <c r="VGQ216" s="15"/>
      <c r="VGR216" s="15"/>
      <c r="VGS216" s="15"/>
      <c r="VGT216" s="15"/>
      <c r="VGU216" s="15"/>
      <c r="VGV216" s="15"/>
      <c r="VGW216" s="15"/>
      <c r="VGX216" s="15"/>
      <c r="VGY216" s="15"/>
      <c r="VGZ216" s="15"/>
      <c r="VHA216" s="15"/>
      <c r="VHB216" s="15"/>
      <c r="VHC216" s="15"/>
      <c r="VHD216" s="15"/>
      <c r="VHE216" s="15"/>
      <c r="VHF216" s="15"/>
      <c r="VHG216" s="15"/>
      <c r="VHH216" s="15"/>
      <c r="VHI216" s="15"/>
      <c r="VHJ216" s="15"/>
      <c r="VHK216" s="15"/>
      <c r="VHL216" s="15"/>
      <c r="VHM216" s="15"/>
      <c r="VHN216" s="15"/>
      <c r="VHO216" s="15"/>
      <c r="VHP216" s="15"/>
      <c r="VHQ216" s="15"/>
      <c r="VHR216" s="15"/>
      <c r="VHS216" s="15"/>
      <c r="VHT216" s="15"/>
      <c r="VHU216" s="15"/>
      <c r="VHV216" s="15"/>
      <c r="VHW216" s="15"/>
      <c r="VHX216" s="15"/>
      <c r="VHY216" s="15"/>
      <c r="VHZ216" s="15"/>
      <c r="VIA216" s="15"/>
      <c r="VIB216" s="15"/>
      <c r="VIC216" s="15"/>
      <c r="VID216" s="15"/>
      <c r="VIE216" s="15"/>
      <c r="VIF216" s="15"/>
      <c r="VIG216" s="15"/>
      <c r="VIH216" s="15"/>
      <c r="VII216" s="15"/>
      <c r="VIJ216" s="15"/>
      <c r="VIK216" s="15"/>
      <c r="VIL216" s="15"/>
      <c r="VIM216" s="15"/>
      <c r="VIN216" s="15"/>
      <c r="VIO216" s="15"/>
      <c r="VIP216" s="15"/>
      <c r="VIQ216" s="15"/>
      <c r="VIR216" s="15"/>
      <c r="VIS216" s="15"/>
      <c r="VIT216" s="15"/>
      <c r="VIU216" s="15"/>
      <c r="VIV216" s="15"/>
      <c r="VIW216" s="15"/>
      <c r="VIX216" s="15"/>
      <c r="VIY216" s="15"/>
      <c r="VIZ216" s="15"/>
      <c r="VJA216" s="15"/>
      <c r="VJB216" s="15"/>
      <c r="VJC216" s="15"/>
      <c r="VJD216" s="15"/>
      <c r="VJE216" s="15"/>
      <c r="VJF216" s="15"/>
      <c r="VJG216" s="15"/>
      <c r="VJH216" s="15"/>
      <c r="VJI216" s="15"/>
      <c r="VJJ216" s="15"/>
      <c r="VJK216" s="15"/>
      <c r="VJL216" s="15"/>
      <c r="VJM216" s="15"/>
      <c r="VJN216" s="15"/>
      <c r="VJO216" s="15"/>
      <c r="VJP216" s="15"/>
      <c r="VJQ216" s="15"/>
      <c r="VJR216" s="15"/>
      <c r="VJS216" s="15"/>
      <c r="VJT216" s="15"/>
      <c r="VJU216" s="15"/>
      <c r="VJV216" s="15"/>
      <c r="VJW216" s="15"/>
      <c r="VJX216" s="15"/>
      <c r="VJY216" s="15"/>
      <c r="VJZ216" s="15"/>
      <c r="VKA216" s="15"/>
      <c r="VKB216" s="15"/>
      <c r="VKC216" s="15"/>
      <c r="VKD216" s="15"/>
      <c r="VKE216" s="15"/>
      <c r="VKF216" s="15"/>
      <c r="VKG216" s="15"/>
      <c r="VKH216" s="15"/>
      <c r="VKI216" s="15"/>
      <c r="VKJ216" s="15"/>
      <c r="VKK216" s="15"/>
      <c r="VKL216" s="15"/>
      <c r="VKM216" s="15"/>
      <c r="VKN216" s="15"/>
      <c r="VKO216" s="15"/>
      <c r="VKP216" s="15"/>
      <c r="VKQ216" s="15"/>
      <c r="VKR216" s="15"/>
      <c r="VKS216" s="15"/>
      <c r="VKT216" s="15"/>
      <c r="VKU216" s="15"/>
      <c r="VKV216" s="15"/>
      <c r="VKW216" s="15"/>
      <c r="VKX216" s="15"/>
      <c r="VKY216" s="15"/>
      <c r="VKZ216" s="15"/>
      <c r="VLA216" s="15"/>
      <c r="VLB216" s="15"/>
      <c r="VLC216" s="15"/>
      <c r="VLD216" s="15"/>
      <c r="VLE216" s="15"/>
      <c r="VLF216" s="15"/>
      <c r="VLG216" s="15"/>
      <c r="VLH216" s="15"/>
      <c r="VLI216" s="15"/>
      <c r="VLJ216" s="15"/>
      <c r="VLK216" s="15"/>
      <c r="VLL216" s="15"/>
      <c r="VLM216" s="15"/>
      <c r="VLN216" s="15"/>
      <c r="VLO216" s="15"/>
      <c r="VLP216" s="15"/>
      <c r="VLQ216" s="15"/>
      <c r="VLR216" s="15"/>
      <c r="VLS216" s="15"/>
      <c r="VLT216" s="15"/>
      <c r="VLU216" s="15"/>
      <c r="VLV216" s="15"/>
      <c r="VLW216" s="15"/>
      <c r="VLX216" s="15"/>
      <c r="VLY216" s="15"/>
      <c r="VLZ216" s="15"/>
      <c r="VMA216" s="15"/>
      <c r="VMB216" s="15"/>
      <c r="VMC216" s="15"/>
      <c r="VMD216" s="15"/>
      <c r="VME216" s="15"/>
      <c r="VMF216" s="15"/>
      <c r="VMG216" s="15"/>
      <c r="VMH216" s="15"/>
      <c r="VMI216" s="15"/>
      <c r="VMJ216" s="15"/>
      <c r="VMK216" s="15"/>
      <c r="VML216" s="15"/>
      <c r="VMM216" s="15"/>
      <c r="VMN216" s="15"/>
      <c r="VMO216" s="15"/>
      <c r="VMP216" s="15"/>
      <c r="VMQ216" s="15"/>
      <c r="VMR216" s="15"/>
      <c r="VMS216" s="15"/>
      <c r="VMT216" s="15"/>
      <c r="VMU216" s="15"/>
      <c r="VMV216" s="15"/>
      <c r="VMW216" s="15"/>
      <c r="VMX216" s="15"/>
      <c r="VMY216" s="15"/>
      <c r="VMZ216" s="15"/>
      <c r="VNA216" s="15"/>
      <c r="VNB216" s="15"/>
      <c r="VNC216" s="15"/>
      <c r="VND216" s="15"/>
      <c r="VNE216" s="15"/>
      <c r="VNF216" s="15"/>
      <c r="VNG216" s="15"/>
      <c r="VNH216" s="15"/>
      <c r="VNI216" s="15"/>
      <c r="VNJ216" s="15"/>
      <c r="VNK216" s="15"/>
      <c r="VNL216" s="15"/>
      <c r="VNM216" s="15"/>
      <c r="VNN216" s="15"/>
      <c r="VNO216" s="15"/>
      <c r="VNP216" s="15"/>
      <c r="VNQ216" s="15"/>
      <c r="VNR216" s="15"/>
      <c r="VNS216" s="15"/>
      <c r="VNT216" s="15"/>
      <c r="VNU216" s="15"/>
      <c r="VNV216" s="15"/>
      <c r="VNW216" s="15"/>
      <c r="VNX216" s="15"/>
      <c r="VNY216" s="15"/>
      <c r="VNZ216" s="15"/>
      <c r="VOA216" s="15"/>
      <c r="VOB216" s="15"/>
      <c r="VOC216" s="15"/>
      <c r="VOD216" s="15"/>
      <c r="VOE216" s="15"/>
      <c r="VOF216" s="15"/>
      <c r="VOG216" s="15"/>
      <c r="VOH216" s="15"/>
      <c r="VOI216" s="15"/>
      <c r="VOJ216" s="15"/>
      <c r="VOK216" s="15"/>
      <c r="VOL216" s="15"/>
      <c r="VOM216" s="15"/>
      <c r="VON216" s="15"/>
      <c r="VOO216" s="15"/>
      <c r="VOP216" s="15"/>
      <c r="VOQ216" s="15"/>
      <c r="VOR216" s="15"/>
      <c r="VOS216" s="15"/>
      <c r="VOT216" s="15"/>
      <c r="VOU216" s="15"/>
      <c r="VOV216" s="15"/>
      <c r="VOW216" s="15"/>
      <c r="VOX216" s="15"/>
      <c r="VOY216" s="15"/>
      <c r="VOZ216" s="15"/>
      <c r="VPA216" s="15"/>
      <c r="VPB216" s="15"/>
      <c r="VPC216" s="15"/>
      <c r="VPD216" s="15"/>
      <c r="VPE216" s="15"/>
      <c r="VPF216" s="15"/>
      <c r="VPG216" s="15"/>
      <c r="VPH216" s="15"/>
      <c r="VPI216" s="15"/>
      <c r="VPJ216" s="15"/>
      <c r="VPK216" s="15"/>
      <c r="VPL216" s="15"/>
      <c r="VPM216" s="15"/>
      <c r="VPN216" s="15"/>
      <c r="VPO216" s="15"/>
      <c r="VPP216" s="15"/>
      <c r="VPQ216" s="15"/>
      <c r="VPR216" s="15"/>
      <c r="VPS216" s="15"/>
      <c r="VPT216" s="15"/>
      <c r="VPU216" s="15"/>
      <c r="VPV216" s="15"/>
      <c r="VPW216" s="15"/>
      <c r="VPX216" s="15"/>
      <c r="VPY216" s="15"/>
      <c r="VPZ216" s="15"/>
      <c r="VQA216" s="15"/>
      <c r="VQB216" s="15"/>
      <c r="VQC216" s="15"/>
      <c r="VQD216" s="15"/>
      <c r="VQE216" s="15"/>
      <c r="VQF216" s="15"/>
      <c r="VQG216" s="15"/>
      <c r="VQH216" s="15"/>
      <c r="VQI216" s="15"/>
      <c r="VQJ216" s="15"/>
      <c r="VQK216" s="15"/>
      <c r="VQL216" s="15"/>
      <c r="VQM216" s="15"/>
      <c r="VQN216" s="15"/>
      <c r="VQO216" s="15"/>
      <c r="VQP216" s="15"/>
      <c r="VQQ216" s="15"/>
      <c r="VQR216" s="15"/>
      <c r="VQS216" s="15"/>
      <c r="VQT216" s="15"/>
      <c r="VQU216" s="15"/>
      <c r="VQV216" s="15"/>
      <c r="VQW216" s="15"/>
      <c r="VQX216" s="15"/>
      <c r="VQY216" s="15"/>
      <c r="VQZ216" s="15"/>
      <c r="VRA216" s="15"/>
      <c r="VRB216" s="15"/>
      <c r="VRC216" s="15"/>
      <c r="VRD216" s="15"/>
      <c r="VRE216" s="15"/>
      <c r="VRF216" s="15"/>
      <c r="VRG216" s="15"/>
      <c r="VRH216" s="15"/>
      <c r="VRI216" s="15"/>
      <c r="VRJ216" s="15"/>
      <c r="VRK216" s="15"/>
      <c r="VRL216" s="15"/>
      <c r="VRM216" s="15"/>
      <c r="VRN216" s="15"/>
      <c r="VRO216" s="15"/>
      <c r="VRP216" s="15"/>
      <c r="VRQ216" s="15"/>
      <c r="VRR216" s="15"/>
      <c r="VRS216" s="15"/>
      <c r="VRT216" s="15"/>
      <c r="VRU216" s="15"/>
      <c r="VRV216" s="15"/>
      <c r="VRW216" s="15"/>
      <c r="VRX216" s="15"/>
      <c r="VRY216" s="15"/>
      <c r="VRZ216" s="15"/>
      <c r="VSA216" s="15"/>
      <c r="VSB216" s="15"/>
      <c r="VSC216" s="15"/>
      <c r="VSD216" s="15"/>
      <c r="VSE216" s="15"/>
      <c r="VSF216" s="15"/>
      <c r="VSG216" s="15"/>
      <c r="VSH216" s="15"/>
      <c r="VSI216" s="15"/>
      <c r="VSJ216" s="15"/>
      <c r="VSK216" s="15"/>
      <c r="VSL216" s="15"/>
      <c r="VSM216" s="15"/>
      <c r="VSN216" s="15"/>
      <c r="VSO216" s="15"/>
      <c r="VSP216" s="15"/>
      <c r="VSQ216" s="15"/>
      <c r="VSR216" s="15"/>
      <c r="VSS216" s="15"/>
      <c r="VST216" s="15"/>
      <c r="VSU216" s="15"/>
      <c r="VSV216" s="15"/>
      <c r="VSW216" s="15"/>
      <c r="VSX216" s="15"/>
      <c r="VSY216" s="15"/>
      <c r="VSZ216" s="15"/>
      <c r="VTA216" s="15"/>
      <c r="VTB216" s="15"/>
      <c r="VTC216" s="15"/>
      <c r="VTD216" s="15"/>
      <c r="VTE216" s="15"/>
      <c r="VTF216" s="15"/>
      <c r="VTG216" s="15"/>
      <c r="VTH216" s="15"/>
      <c r="VTI216" s="15"/>
      <c r="VTJ216" s="15"/>
      <c r="VTK216" s="15"/>
      <c r="VTL216" s="15"/>
      <c r="VTM216" s="15"/>
      <c r="VTN216" s="15"/>
      <c r="VTO216" s="15"/>
      <c r="VTP216" s="15"/>
      <c r="VTQ216" s="15"/>
      <c r="VTR216" s="15"/>
      <c r="VTS216" s="15"/>
      <c r="VTT216" s="15"/>
      <c r="VTU216" s="15"/>
      <c r="VTV216" s="15"/>
      <c r="VTW216" s="15"/>
      <c r="VTX216" s="15"/>
      <c r="VTY216" s="15"/>
      <c r="VTZ216" s="15"/>
      <c r="VUA216" s="15"/>
      <c r="VUB216" s="15"/>
      <c r="VUC216" s="15"/>
      <c r="VUD216" s="15"/>
      <c r="VUE216" s="15"/>
      <c r="VUF216" s="15"/>
      <c r="VUG216" s="15"/>
      <c r="VUH216" s="15"/>
      <c r="VUI216" s="15"/>
      <c r="VUJ216" s="15"/>
      <c r="VUK216" s="15"/>
      <c r="VUL216" s="15"/>
      <c r="VUM216" s="15"/>
      <c r="VUN216" s="15"/>
      <c r="VUO216" s="15"/>
      <c r="VUP216" s="15"/>
      <c r="VUQ216" s="15"/>
      <c r="VUR216" s="15"/>
      <c r="VUS216" s="15"/>
      <c r="VUT216" s="15"/>
      <c r="VUU216" s="15"/>
      <c r="VUV216" s="15"/>
      <c r="VUW216" s="15"/>
      <c r="VUX216" s="15"/>
      <c r="VUY216" s="15"/>
      <c r="VUZ216" s="15"/>
      <c r="VVA216" s="15"/>
      <c r="VVB216" s="15"/>
      <c r="VVC216" s="15"/>
      <c r="VVD216" s="15"/>
      <c r="VVE216" s="15"/>
      <c r="VVF216" s="15"/>
      <c r="VVG216" s="15"/>
      <c r="VVH216" s="15"/>
      <c r="VVI216" s="15"/>
      <c r="VVJ216" s="15"/>
      <c r="VVK216" s="15"/>
      <c r="VVL216" s="15"/>
      <c r="VVM216" s="15"/>
      <c r="VVN216" s="15"/>
      <c r="VVO216" s="15"/>
      <c r="VVP216" s="15"/>
      <c r="VVQ216" s="15"/>
      <c r="VVR216" s="15"/>
      <c r="VVS216" s="15"/>
      <c r="VVT216" s="15"/>
      <c r="VVU216" s="15"/>
      <c r="VVV216" s="15"/>
      <c r="VVW216" s="15"/>
      <c r="VVX216" s="15"/>
      <c r="VVY216" s="15"/>
      <c r="VVZ216" s="15"/>
      <c r="VWA216" s="15"/>
      <c r="VWB216" s="15"/>
      <c r="VWC216" s="15"/>
      <c r="VWD216" s="15"/>
      <c r="VWE216" s="15"/>
      <c r="VWF216" s="15"/>
      <c r="VWG216" s="15"/>
      <c r="VWH216" s="15"/>
      <c r="VWI216" s="15"/>
      <c r="VWJ216" s="15"/>
      <c r="VWK216" s="15"/>
      <c r="VWL216" s="15"/>
      <c r="VWM216" s="15"/>
      <c r="VWN216" s="15"/>
      <c r="VWO216" s="15"/>
      <c r="VWP216" s="15"/>
      <c r="VWQ216" s="15"/>
      <c r="VWR216" s="15"/>
      <c r="VWS216" s="15"/>
      <c r="VWT216" s="15"/>
      <c r="VWU216" s="15"/>
      <c r="VWV216" s="15"/>
      <c r="VWW216" s="15"/>
      <c r="VWX216" s="15"/>
      <c r="VWY216" s="15"/>
      <c r="VWZ216" s="15"/>
      <c r="VXA216" s="15"/>
      <c r="VXB216" s="15"/>
      <c r="VXC216" s="15"/>
      <c r="VXD216" s="15"/>
      <c r="VXE216" s="15"/>
      <c r="VXF216" s="15"/>
      <c r="VXG216" s="15"/>
      <c r="VXH216" s="15"/>
      <c r="VXI216" s="15"/>
      <c r="VXJ216" s="15"/>
      <c r="VXK216" s="15"/>
      <c r="VXL216" s="15"/>
      <c r="VXM216" s="15"/>
      <c r="VXN216" s="15"/>
      <c r="VXO216" s="15"/>
      <c r="VXP216" s="15"/>
      <c r="VXQ216" s="15"/>
      <c r="VXR216" s="15"/>
      <c r="VXS216" s="15"/>
      <c r="VXT216" s="15"/>
      <c r="VXU216" s="15"/>
      <c r="VXV216" s="15"/>
      <c r="VXW216" s="15"/>
      <c r="VXX216" s="15"/>
      <c r="VXY216" s="15"/>
      <c r="VXZ216" s="15"/>
      <c r="VYA216" s="15"/>
      <c r="VYB216" s="15"/>
      <c r="VYC216" s="15"/>
      <c r="VYD216" s="15"/>
      <c r="VYE216" s="15"/>
      <c r="VYF216" s="15"/>
      <c r="VYG216" s="15"/>
      <c r="VYH216" s="15"/>
      <c r="VYI216" s="15"/>
      <c r="VYJ216" s="15"/>
      <c r="VYK216" s="15"/>
      <c r="VYL216" s="15"/>
      <c r="VYM216" s="15"/>
      <c r="VYN216" s="15"/>
      <c r="VYO216" s="15"/>
      <c r="VYP216" s="15"/>
      <c r="VYQ216" s="15"/>
      <c r="VYR216" s="15"/>
      <c r="VYS216" s="15"/>
      <c r="VYT216" s="15"/>
      <c r="VYU216" s="15"/>
      <c r="VYV216" s="15"/>
      <c r="VYW216" s="15"/>
      <c r="VYX216" s="15"/>
      <c r="VYY216" s="15"/>
      <c r="VYZ216" s="15"/>
      <c r="VZA216" s="15"/>
      <c r="VZB216" s="15"/>
      <c r="VZC216" s="15"/>
      <c r="VZD216" s="15"/>
      <c r="VZE216" s="15"/>
      <c r="VZF216" s="15"/>
      <c r="VZG216" s="15"/>
      <c r="VZH216" s="15"/>
      <c r="VZI216" s="15"/>
      <c r="VZJ216" s="15"/>
      <c r="VZK216" s="15"/>
      <c r="VZL216" s="15"/>
      <c r="VZM216" s="15"/>
      <c r="VZN216" s="15"/>
      <c r="VZO216" s="15"/>
      <c r="VZP216" s="15"/>
      <c r="VZQ216" s="15"/>
      <c r="VZR216" s="15"/>
      <c r="VZS216" s="15"/>
      <c r="VZT216" s="15"/>
      <c r="VZU216" s="15"/>
      <c r="VZV216" s="15"/>
      <c r="VZW216" s="15"/>
      <c r="VZX216" s="15"/>
      <c r="VZY216" s="15"/>
      <c r="VZZ216" s="15"/>
      <c r="WAA216" s="15"/>
      <c r="WAB216" s="15"/>
      <c r="WAC216" s="15"/>
      <c r="WAD216" s="15"/>
      <c r="WAE216" s="15"/>
      <c r="WAF216" s="15"/>
      <c r="WAG216" s="15"/>
      <c r="WAH216" s="15"/>
      <c r="WAI216" s="15"/>
      <c r="WAJ216" s="15"/>
      <c r="WAK216" s="15"/>
      <c r="WAL216" s="15"/>
      <c r="WAM216" s="15"/>
      <c r="WAN216" s="15"/>
      <c r="WAO216" s="15"/>
      <c r="WAP216" s="15"/>
      <c r="WAQ216" s="15"/>
      <c r="WAR216" s="15"/>
      <c r="WAS216" s="15"/>
      <c r="WAT216" s="15"/>
      <c r="WAU216" s="15"/>
      <c r="WAV216" s="15"/>
      <c r="WAW216" s="15"/>
      <c r="WAX216" s="15"/>
      <c r="WAY216" s="15"/>
      <c r="WAZ216" s="15"/>
      <c r="WBA216" s="15"/>
      <c r="WBB216" s="15"/>
      <c r="WBC216" s="15"/>
      <c r="WBD216" s="15"/>
      <c r="WBE216" s="15"/>
      <c r="WBF216" s="15"/>
      <c r="WBG216" s="15"/>
      <c r="WBH216" s="15"/>
      <c r="WBI216" s="15"/>
      <c r="WBJ216" s="15"/>
      <c r="WBK216" s="15"/>
      <c r="WBL216" s="15"/>
      <c r="WBM216" s="15"/>
      <c r="WBN216" s="15"/>
      <c r="WBO216" s="15"/>
      <c r="WBP216" s="15"/>
      <c r="WBQ216" s="15"/>
      <c r="WBR216" s="15"/>
      <c r="WBS216" s="15"/>
      <c r="WBT216" s="15"/>
      <c r="WBU216" s="15"/>
      <c r="WBV216" s="15"/>
      <c r="WBW216" s="15"/>
      <c r="WBX216" s="15"/>
      <c r="WBY216" s="15"/>
      <c r="WBZ216" s="15"/>
      <c r="WCA216" s="15"/>
      <c r="WCB216" s="15"/>
      <c r="WCC216" s="15"/>
      <c r="WCD216" s="15"/>
      <c r="WCE216" s="15"/>
      <c r="WCF216" s="15"/>
      <c r="WCG216" s="15"/>
      <c r="WCH216" s="15"/>
      <c r="WCI216" s="15"/>
      <c r="WCJ216" s="15"/>
      <c r="WCK216" s="15"/>
      <c r="WCL216" s="15"/>
      <c r="WCM216" s="15"/>
      <c r="WCN216" s="15"/>
      <c r="WCO216" s="15"/>
      <c r="WCP216" s="15"/>
      <c r="WCQ216" s="15"/>
      <c r="WCR216" s="15"/>
      <c r="WCS216" s="15"/>
      <c r="WCT216" s="15"/>
      <c r="WCU216" s="15"/>
      <c r="WCV216" s="15"/>
      <c r="WCW216" s="15"/>
      <c r="WCX216" s="15"/>
      <c r="WCY216" s="15"/>
      <c r="WCZ216" s="15"/>
      <c r="WDA216" s="15"/>
      <c r="WDB216" s="15"/>
      <c r="WDC216" s="15"/>
      <c r="WDD216" s="15"/>
      <c r="WDE216" s="15"/>
      <c r="WDF216" s="15"/>
      <c r="WDG216" s="15"/>
      <c r="WDH216" s="15"/>
      <c r="WDI216" s="15"/>
      <c r="WDJ216" s="15"/>
      <c r="WDK216" s="15"/>
      <c r="WDL216" s="15"/>
      <c r="WDM216" s="15"/>
      <c r="WDN216" s="15"/>
      <c r="WDO216" s="15"/>
      <c r="WDP216" s="15"/>
      <c r="WDQ216" s="15"/>
      <c r="WDR216" s="15"/>
      <c r="WDS216" s="15"/>
      <c r="WDT216" s="15"/>
      <c r="WDU216" s="15"/>
      <c r="WDV216" s="15"/>
      <c r="WDW216" s="15"/>
      <c r="WDX216" s="15"/>
      <c r="WDY216" s="15"/>
      <c r="WDZ216" s="15"/>
      <c r="WEA216" s="15"/>
      <c r="WEB216" s="15"/>
      <c r="WEC216" s="15"/>
      <c r="WED216" s="15"/>
      <c r="WEE216" s="15"/>
      <c r="WEF216" s="15"/>
      <c r="WEG216" s="15"/>
      <c r="WEH216" s="15"/>
      <c r="WEI216" s="15"/>
      <c r="WEJ216" s="15"/>
      <c r="WEK216" s="15"/>
      <c r="WEL216" s="15"/>
      <c r="WEM216" s="15"/>
      <c r="WEN216" s="15"/>
      <c r="WEO216" s="15"/>
      <c r="WEP216" s="15"/>
      <c r="WEQ216" s="15"/>
      <c r="WER216" s="15"/>
      <c r="WES216" s="15"/>
      <c r="WET216" s="15"/>
      <c r="WEU216" s="15"/>
      <c r="WEV216" s="15"/>
      <c r="WEW216" s="15"/>
      <c r="WEX216" s="15"/>
      <c r="WEY216" s="15"/>
      <c r="WEZ216" s="15"/>
      <c r="WFA216" s="15"/>
      <c r="WFB216" s="15"/>
      <c r="WFC216" s="15"/>
      <c r="WFD216" s="15"/>
      <c r="WFE216" s="15"/>
      <c r="WFF216" s="15"/>
      <c r="WFG216" s="15"/>
      <c r="WFH216" s="15"/>
      <c r="WFI216" s="15"/>
      <c r="WFJ216" s="15"/>
      <c r="WFK216" s="15"/>
      <c r="WFL216" s="15"/>
      <c r="WFM216" s="15"/>
      <c r="WFN216" s="15"/>
      <c r="WFO216" s="15"/>
      <c r="WFP216" s="15"/>
      <c r="WFQ216" s="15"/>
      <c r="WFR216" s="15"/>
      <c r="WFS216" s="15"/>
      <c r="WFT216" s="15"/>
      <c r="WFU216" s="15"/>
      <c r="WFV216" s="15"/>
      <c r="WFW216" s="15"/>
      <c r="WFX216" s="15"/>
      <c r="WFY216" s="15"/>
      <c r="WFZ216" s="15"/>
      <c r="WGA216" s="15"/>
      <c r="WGB216" s="15"/>
      <c r="WGC216" s="15"/>
      <c r="WGD216" s="15"/>
      <c r="WGE216" s="15"/>
      <c r="WGF216" s="15"/>
      <c r="WGG216" s="15"/>
      <c r="WGH216" s="15"/>
      <c r="WGI216" s="15"/>
      <c r="WGJ216" s="15"/>
      <c r="WGK216" s="15"/>
      <c r="WGL216" s="15"/>
      <c r="WGM216" s="15"/>
      <c r="WGN216" s="15"/>
      <c r="WGO216" s="15"/>
      <c r="WGP216" s="15"/>
      <c r="WGQ216" s="15"/>
      <c r="WGR216" s="15"/>
      <c r="WGS216" s="15"/>
      <c r="WGT216" s="15"/>
      <c r="WGU216" s="15"/>
      <c r="WGV216" s="15"/>
      <c r="WGW216" s="15"/>
      <c r="WGX216" s="15"/>
      <c r="WGY216" s="15"/>
      <c r="WGZ216" s="15"/>
      <c r="WHA216" s="15"/>
      <c r="WHB216" s="15"/>
      <c r="WHC216" s="15"/>
      <c r="WHD216" s="15"/>
      <c r="WHE216" s="15"/>
      <c r="WHF216" s="15"/>
      <c r="WHG216" s="15"/>
      <c r="WHH216" s="15"/>
      <c r="WHI216" s="15"/>
      <c r="WHJ216" s="15"/>
      <c r="WHK216" s="15"/>
      <c r="WHL216" s="15"/>
      <c r="WHM216" s="15"/>
      <c r="WHN216" s="15"/>
      <c r="WHO216" s="15"/>
      <c r="WHP216" s="15"/>
      <c r="WHQ216" s="15"/>
      <c r="WHR216" s="15"/>
      <c r="WHS216" s="15"/>
      <c r="WHT216" s="15"/>
      <c r="WHU216" s="15"/>
      <c r="WHV216" s="15"/>
      <c r="WHW216" s="15"/>
      <c r="WHX216" s="15"/>
      <c r="WHY216" s="15"/>
      <c r="WHZ216" s="15"/>
      <c r="WIA216" s="15"/>
      <c r="WIB216" s="15"/>
      <c r="WIC216" s="15"/>
      <c r="WID216" s="15"/>
      <c r="WIE216" s="15"/>
      <c r="WIF216" s="15"/>
      <c r="WIG216" s="15"/>
      <c r="WIH216" s="15"/>
      <c r="WII216" s="15"/>
      <c r="WIJ216" s="15"/>
      <c r="WIK216" s="15"/>
      <c r="WIL216" s="15"/>
      <c r="WIM216" s="15"/>
      <c r="WIN216" s="15"/>
      <c r="WIO216" s="15"/>
      <c r="WIP216" s="15"/>
      <c r="WIQ216" s="15"/>
      <c r="WIR216" s="15"/>
      <c r="WIS216" s="15"/>
      <c r="WIT216" s="15"/>
      <c r="WIU216" s="15"/>
      <c r="WIV216" s="15"/>
      <c r="WIW216" s="15"/>
      <c r="WIX216" s="15"/>
      <c r="WIY216" s="15"/>
      <c r="WIZ216" s="15"/>
      <c r="WJA216" s="15"/>
      <c r="WJB216" s="15"/>
      <c r="WJC216" s="15"/>
      <c r="WJD216" s="15"/>
      <c r="WJE216" s="15"/>
      <c r="WJF216" s="15"/>
      <c r="WJG216" s="15"/>
      <c r="WJH216" s="15"/>
      <c r="WJI216" s="15"/>
      <c r="WJJ216" s="15"/>
      <c r="WJK216" s="15"/>
      <c r="WJL216" s="15"/>
      <c r="WJM216" s="15"/>
      <c r="WJN216" s="15"/>
      <c r="WJO216" s="15"/>
      <c r="WJP216" s="15"/>
      <c r="WJQ216" s="15"/>
      <c r="WJR216" s="15"/>
      <c r="WJS216" s="15"/>
      <c r="WJT216" s="15"/>
      <c r="WJU216" s="15"/>
      <c r="WJV216" s="15"/>
      <c r="WJW216" s="15"/>
      <c r="WJX216" s="15"/>
      <c r="WJY216" s="15"/>
      <c r="WJZ216" s="15"/>
      <c r="WKA216" s="15"/>
      <c r="WKB216" s="15"/>
      <c r="WKC216" s="15"/>
      <c r="WKD216" s="15"/>
      <c r="WKE216" s="15"/>
      <c r="WKF216" s="15"/>
      <c r="WKG216" s="15"/>
      <c r="WKH216" s="15"/>
      <c r="WKI216" s="15"/>
      <c r="WKJ216" s="15"/>
      <c r="WKK216" s="15"/>
      <c r="WKL216" s="15"/>
      <c r="WKM216" s="15"/>
      <c r="WKN216" s="15"/>
      <c r="WKO216" s="15"/>
      <c r="WKP216" s="15"/>
      <c r="WKQ216" s="15"/>
      <c r="WKR216" s="15"/>
      <c r="WKS216" s="15"/>
      <c r="WKT216" s="15"/>
      <c r="WKU216" s="15"/>
      <c r="WKV216" s="15"/>
      <c r="WKW216" s="15"/>
      <c r="WKX216" s="15"/>
      <c r="WKY216" s="15"/>
      <c r="WKZ216" s="15"/>
      <c r="WLA216" s="15"/>
      <c r="WLB216" s="15"/>
      <c r="WLC216" s="15"/>
      <c r="WLD216" s="15"/>
      <c r="WLE216" s="15"/>
      <c r="WLF216" s="15"/>
      <c r="WLG216" s="15"/>
      <c r="WLH216" s="15"/>
      <c r="WLI216" s="15"/>
      <c r="WLJ216" s="15"/>
      <c r="WLK216" s="15"/>
      <c r="WLL216" s="15"/>
      <c r="WLM216" s="15"/>
      <c r="WLN216" s="15"/>
      <c r="WLO216" s="15"/>
      <c r="WLP216" s="15"/>
      <c r="WLQ216" s="15"/>
      <c r="WLR216" s="15"/>
      <c r="WLS216" s="15"/>
      <c r="WLT216" s="15"/>
      <c r="WLU216" s="15"/>
      <c r="WLV216" s="15"/>
      <c r="WLW216" s="15"/>
      <c r="WLX216" s="15"/>
      <c r="WLY216" s="15"/>
      <c r="WLZ216" s="15"/>
      <c r="WMA216" s="15"/>
      <c r="WMB216" s="15"/>
      <c r="WMC216" s="15"/>
      <c r="WMD216" s="15"/>
      <c r="WME216" s="15"/>
      <c r="WMF216" s="15"/>
      <c r="WMG216" s="15"/>
      <c r="WMH216" s="15"/>
      <c r="WMI216" s="15"/>
      <c r="WMJ216" s="15"/>
      <c r="WMK216" s="15"/>
      <c r="WML216" s="15"/>
      <c r="WMM216" s="15"/>
      <c r="WMN216" s="15"/>
      <c r="WMO216" s="15"/>
      <c r="WMP216" s="15"/>
      <c r="WMQ216" s="15"/>
      <c r="WMR216" s="15"/>
      <c r="WMS216" s="15"/>
      <c r="WMT216" s="15"/>
      <c r="WMU216" s="15"/>
      <c r="WMV216" s="15"/>
      <c r="WMW216" s="15"/>
      <c r="WMX216" s="15"/>
      <c r="WMY216" s="15"/>
      <c r="WMZ216" s="15"/>
      <c r="WNA216" s="15"/>
      <c r="WNB216" s="15"/>
      <c r="WNC216" s="15"/>
      <c r="WND216" s="15"/>
      <c r="WNE216" s="15"/>
      <c r="WNF216" s="15"/>
      <c r="WNG216" s="15"/>
      <c r="WNH216" s="15"/>
      <c r="WNI216" s="15"/>
      <c r="WNJ216" s="15"/>
      <c r="WNK216" s="15"/>
      <c r="WNL216" s="15"/>
      <c r="WNM216" s="15"/>
      <c r="WNN216" s="15"/>
      <c r="WNO216" s="15"/>
      <c r="WNP216" s="15"/>
      <c r="WNQ216" s="15"/>
      <c r="WNR216" s="15"/>
      <c r="WNS216" s="15"/>
      <c r="WNT216" s="15"/>
      <c r="WNU216" s="15"/>
      <c r="WNV216" s="15"/>
      <c r="WNW216" s="15"/>
      <c r="WNX216" s="15"/>
      <c r="WNY216" s="15"/>
      <c r="WNZ216" s="15"/>
      <c r="WOA216" s="15"/>
      <c r="WOB216" s="15"/>
      <c r="WOC216" s="15"/>
      <c r="WOD216" s="15"/>
      <c r="WOE216" s="15"/>
      <c r="WOF216" s="15"/>
      <c r="WOG216" s="15"/>
      <c r="WOH216" s="15"/>
      <c r="WOI216" s="15"/>
      <c r="WOJ216" s="15"/>
      <c r="WOK216" s="15"/>
      <c r="WOL216" s="15"/>
      <c r="WOM216" s="15"/>
      <c r="WON216" s="15"/>
      <c r="WOO216" s="15"/>
      <c r="WOP216" s="15"/>
      <c r="WOQ216" s="15"/>
      <c r="WOR216" s="15"/>
      <c r="WOS216" s="15"/>
      <c r="WOT216" s="15"/>
      <c r="WOU216" s="15"/>
      <c r="WOV216" s="15"/>
      <c r="WOW216" s="15"/>
      <c r="WOX216" s="15"/>
      <c r="WOY216" s="15"/>
      <c r="WOZ216" s="15"/>
      <c r="WPA216" s="15"/>
      <c r="WPB216" s="15"/>
      <c r="WPC216" s="15"/>
      <c r="WPD216" s="15"/>
      <c r="WPE216" s="15"/>
      <c r="WPF216" s="15"/>
      <c r="WPG216" s="15"/>
      <c r="WPH216" s="15"/>
      <c r="WPI216" s="15"/>
      <c r="WPJ216" s="15"/>
      <c r="WPK216" s="15"/>
      <c r="WPL216" s="15"/>
      <c r="WPM216" s="15"/>
      <c r="WPN216" s="15"/>
      <c r="WPO216" s="15"/>
      <c r="WPP216" s="15"/>
      <c r="WPQ216" s="15"/>
      <c r="WPR216" s="15"/>
      <c r="WPS216" s="15"/>
      <c r="WPT216" s="15"/>
      <c r="WPU216" s="15"/>
      <c r="WPV216" s="15"/>
      <c r="WPW216" s="15"/>
      <c r="WPX216" s="15"/>
      <c r="WPY216" s="15"/>
      <c r="WPZ216" s="15"/>
      <c r="WQA216" s="15"/>
      <c r="WQB216" s="15"/>
      <c r="WQC216" s="15"/>
      <c r="WQD216" s="15"/>
      <c r="WQE216" s="15"/>
      <c r="WQF216" s="15"/>
      <c r="WQG216" s="15"/>
      <c r="WQH216" s="15"/>
      <c r="WQI216" s="15"/>
      <c r="WQJ216" s="15"/>
      <c r="WQK216" s="15"/>
      <c r="WQL216" s="15"/>
      <c r="WQM216" s="15"/>
      <c r="WQN216" s="15"/>
      <c r="WQO216" s="15"/>
      <c r="WQP216" s="15"/>
      <c r="WQQ216" s="15"/>
      <c r="WQR216" s="15"/>
      <c r="WQS216" s="15"/>
      <c r="WQT216" s="15"/>
      <c r="WQU216" s="15"/>
      <c r="WQV216" s="15"/>
      <c r="WQW216" s="15"/>
      <c r="WQX216" s="15"/>
      <c r="WQY216" s="15"/>
      <c r="WQZ216" s="15"/>
      <c r="WRA216" s="15"/>
      <c r="WRB216" s="15"/>
      <c r="WRC216" s="15"/>
      <c r="WRD216" s="15"/>
      <c r="WRE216" s="15"/>
      <c r="WRF216" s="15"/>
      <c r="WRG216" s="15"/>
      <c r="WRH216" s="15"/>
      <c r="WRI216" s="15"/>
      <c r="WRJ216" s="15"/>
      <c r="WRK216" s="15"/>
      <c r="WRL216" s="15"/>
      <c r="WRM216" s="15"/>
      <c r="WRN216" s="15"/>
      <c r="WRO216" s="15"/>
      <c r="WRP216" s="15"/>
      <c r="WRQ216" s="15"/>
      <c r="WRR216" s="15"/>
      <c r="WRS216" s="15"/>
      <c r="WRT216" s="15"/>
      <c r="WRU216" s="15"/>
      <c r="WRV216" s="15"/>
      <c r="WRW216" s="15"/>
      <c r="WRX216" s="15"/>
      <c r="WRY216" s="15"/>
      <c r="WRZ216" s="15"/>
      <c r="WSA216" s="15"/>
      <c r="WSB216" s="15"/>
      <c r="WSC216" s="15"/>
      <c r="WSD216" s="15"/>
      <c r="WSE216" s="15"/>
      <c r="WSF216" s="15"/>
      <c r="WSG216" s="15"/>
      <c r="WSH216" s="15"/>
      <c r="WSI216" s="15"/>
      <c r="WSJ216" s="15"/>
      <c r="WSK216" s="15"/>
      <c r="WSL216" s="15"/>
      <c r="WSM216" s="15"/>
      <c r="WSN216" s="15"/>
      <c r="WSO216" s="15"/>
      <c r="WSP216" s="15"/>
      <c r="WSQ216" s="15"/>
      <c r="WSR216" s="15"/>
      <c r="WSS216" s="15"/>
      <c r="WST216" s="15"/>
      <c r="WSU216" s="15"/>
      <c r="WSV216" s="15"/>
      <c r="WSW216" s="15"/>
      <c r="WSX216" s="15"/>
      <c r="WSY216" s="15"/>
      <c r="WSZ216" s="15"/>
      <c r="WTA216" s="15"/>
      <c r="WTB216" s="15"/>
      <c r="WTC216" s="15"/>
      <c r="WTD216" s="15"/>
      <c r="WTE216" s="15"/>
      <c r="WTF216" s="15"/>
      <c r="WTG216" s="15"/>
      <c r="WTH216" s="15"/>
      <c r="WTI216" s="15"/>
      <c r="WTJ216" s="15"/>
      <c r="WTK216" s="15"/>
      <c r="WTL216" s="15"/>
      <c r="WTM216" s="15"/>
      <c r="WTN216" s="15"/>
      <c r="WTO216" s="15"/>
      <c r="WTP216" s="15"/>
      <c r="WTQ216" s="15"/>
      <c r="WTR216" s="15"/>
      <c r="WTS216" s="15"/>
      <c r="WTT216" s="15"/>
      <c r="WTU216" s="15"/>
      <c r="WTV216" s="15"/>
      <c r="WTW216" s="15"/>
      <c r="WTX216" s="15"/>
      <c r="WTY216" s="15"/>
      <c r="WTZ216" s="15"/>
      <c r="WUA216" s="15"/>
      <c r="WUB216" s="15"/>
      <c r="WUC216" s="15"/>
      <c r="WUD216" s="15"/>
      <c r="WUE216" s="15"/>
      <c r="WUF216" s="15"/>
      <c r="WUG216" s="15"/>
      <c r="WUH216" s="15"/>
      <c r="WUI216" s="15"/>
      <c r="WUJ216" s="15"/>
      <c r="WUK216" s="15"/>
      <c r="WUL216" s="15"/>
      <c r="WUM216" s="15"/>
      <c r="WUN216" s="15"/>
      <c r="WUO216" s="15"/>
      <c r="WUP216" s="15"/>
      <c r="WUQ216" s="15"/>
      <c r="WUR216" s="15"/>
      <c r="WUS216" s="15"/>
      <c r="WUT216" s="15"/>
      <c r="WUU216" s="15"/>
      <c r="WUV216" s="15"/>
      <c r="WUW216" s="15"/>
      <c r="WUX216" s="15"/>
      <c r="WUY216" s="15"/>
      <c r="WUZ216" s="15"/>
      <c r="WVA216" s="15"/>
      <c r="WVB216" s="15"/>
      <c r="WVC216" s="15"/>
      <c r="WVD216" s="15"/>
      <c r="WVE216" s="15"/>
      <c r="WVF216" s="15"/>
      <c r="WVG216" s="15"/>
      <c r="WVH216" s="15"/>
      <c r="WVI216" s="15"/>
      <c r="WVJ216" s="15"/>
      <c r="WVK216" s="15"/>
      <c r="WVL216" s="15"/>
      <c r="WVM216" s="15"/>
      <c r="WVN216" s="15"/>
      <c r="WVO216" s="15"/>
      <c r="WVP216" s="15"/>
      <c r="WVQ216" s="15"/>
      <c r="WVR216" s="15"/>
      <c r="WVS216" s="15"/>
    </row>
    <row r="217" spans="1:16139" s="11" customFormat="1" ht="56.25" customHeight="1">
      <c r="A217" s="29">
        <v>7729314745</v>
      </c>
      <c r="B217" s="25" t="s">
        <v>377</v>
      </c>
      <c r="C217" s="25" t="s">
        <v>95</v>
      </c>
      <c r="D217" s="25" t="s">
        <v>388</v>
      </c>
      <c r="E217" s="39">
        <v>253.721</v>
      </c>
      <c r="F217" s="39">
        <v>178.15199999999999</v>
      </c>
      <c r="G217" s="39">
        <v>88.25</v>
      </c>
      <c r="H217" s="39">
        <v>271.12099999999998</v>
      </c>
      <c r="I217" s="26">
        <f t="shared" si="66"/>
        <v>791.24400000000003</v>
      </c>
      <c r="J217" s="40">
        <v>2870.53</v>
      </c>
      <c r="K217" s="40">
        <v>5643.73</v>
      </c>
      <c r="L217" s="40">
        <v>1618.59</v>
      </c>
      <c r="M217" s="40">
        <v>1665</v>
      </c>
      <c r="N217" s="28">
        <f t="shared" si="62"/>
        <v>317643.4687400001</v>
      </c>
      <c r="O217" s="28">
        <f t="shared" si="63"/>
        <v>223035.61488000004</v>
      </c>
      <c r="P217" s="41">
        <f t="shared" si="63"/>
        <v>351122.92249999999</v>
      </c>
      <c r="Q217" s="41">
        <f t="shared" si="64"/>
        <v>1078717.2563299998</v>
      </c>
      <c r="R217" s="28">
        <f t="shared" si="65"/>
        <v>1970519.2624499998</v>
      </c>
      <c r="S217" s="42"/>
      <c r="T217" s="43"/>
      <c r="U217" s="43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</row>
    <row r="218" spans="1:16139" s="11" customFormat="1" ht="56.25" customHeight="1">
      <c r="A218" s="29">
        <v>7729314745</v>
      </c>
      <c r="B218" s="25" t="s">
        <v>377</v>
      </c>
      <c r="C218" s="25" t="s">
        <v>112</v>
      </c>
      <c r="D218" s="25" t="s">
        <v>378</v>
      </c>
      <c r="E218" s="39">
        <v>3504.3919999999998</v>
      </c>
      <c r="F218" s="39">
        <v>910.75400000000002</v>
      </c>
      <c r="G218" s="39">
        <v>554.279</v>
      </c>
      <c r="H218" s="39">
        <v>2870.0819999999999</v>
      </c>
      <c r="I218" s="26">
        <f t="shared" si="66"/>
        <v>7839.5069999999996</v>
      </c>
      <c r="J218" s="40">
        <v>1751</v>
      </c>
      <c r="K218" s="40">
        <v>2542.7399999999998</v>
      </c>
      <c r="L218" s="40">
        <v>1341.67</v>
      </c>
      <c r="M218" s="40">
        <v>1383.33</v>
      </c>
      <c r="N218" s="28">
        <f t="shared" si="62"/>
        <v>1434452.7773599997</v>
      </c>
      <c r="O218" s="28">
        <f t="shared" si="63"/>
        <v>372798.93481999997</v>
      </c>
      <c r="P218" s="41">
        <f t="shared" si="63"/>
        <v>642636.61538999993</v>
      </c>
      <c r="Q218" s="41">
        <f t="shared" si="64"/>
        <v>3327601.7716199993</v>
      </c>
      <c r="R218" s="28">
        <f t="shared" si="65"/>
        <v>5777490.0991899986</v>
      </c>
      <c r="S218" s="42"/>
      <c r="T218" s="43"/>
      <c r="U218" s="43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</row>
    <row r="219" spans="1:16139" s="11" customFormat="1" ht="56.25" customHeight="1">
      <c r="A219" s="29">
        <v>7729314745</v>
      </c>
      <c r="B219" s="25" t="s">
        <v>377</v>
      </c>
      <c r="C219" s="25" t="s">
        <v>74</v>
      </c>
      <c r="D219" s="25" t="s">
        <v>382</v>
      </c>
      <c r="E219" s="39">
        <v>418.851</v>
      </c>
      <c r="F219" s="39">
        <v>211.40899999999999</v>
      </c>
      <c r="G219" s="39">
        <v>106.521</v>
      </c>
      <c r="H219" s="39">
        <v>431.93</v>
      </c>
      <c r="I219" s="26">
        <f t="shared" si="66"/>
        <v>1168.711</v>
      </c>
      <c r="J219" s="40">
        <v>8944.31</v>
      </c>
      <c r="K219" s="40">
        <v>8944.31</v>
      </c>
      <c r="L219" s="40">
        <v>1993.82</v>
      </c>
      <c r="M219" s="40">
        <v>2000</v>
      </c>
      <c r="N219" s="28">
        <f t="shared" si="62"/>
        <v>2911219.6869899998</v>
      </c>
      <c r="O219" s="28">
        <f>(J219-L219)*F219+0.01</f>
        <v>1469396.15041</v>
      </c>
      <c r="P219" s="41">
        <f t="shared" ref="P219:P226" si="67">(K219-M219)*G219</f>
        <v>739714.8455099999</v>
      </c>
      <c r="Q219" s="41">
        <f t="shared" si="64"/>
        <v>2999455.8182999999</v>
      </c>
      <c r="R219" s="28">
        <f t="shared" si="65"/>
        <v>8119786.5012099985</v>
      </c>
      <c r="S219" s="54"/>
      <c r="T219" s="43"/>
      <c r="U219" s="43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2"/>
      <c r="JJ219" s="12"/>
      <c r="JK219" s="12"/>
      <c r="JL219" s="12"/>
      <c r="JM219" s="12"/>
      <c r="JN219" s="12"/>
      <c r="JO219" s="12"/>
      <c r="JP219" s="12"/>
      <c r="JQ219" s="12"/>
      <c r="JR219" s="12"/>
      <c r="JS219" s="12"/>
      <c r="JT219" s="12"/>
      <c r="JU219" s="12"/>
      <c r="JV219" s="12"/>
      <c r="JW219" s="12"/>
      <c r="JX219" s="12"/>
      <c r="JY219" s="12"/>
      <c r="JZ219" s="12"/>
      <c r="KA219" s="12"/>
      <c r="KB219" s="12"/>
      <c r="KC219" s="12"/>
      <c r="KD219" s="12"/>
      <c r="KE219" s="12"/>
      <c r="KF219" s="12"/>
      <c r="KG219" s="12"/>
      <c r="KH219" s="12"/>
      <c r="KI219" s="12"/>
      <c r="KJ219" s="12"/>
      <c r="KK219" s="12"/>
      <c r="KL219" s="12"/>
      <c r="KM219" s="12"/>
      <c r="KN219" s="12"/>
      <c r="KO219" s="12"/>
      <c r="KP219" s="12"/>
      <c r="KQ219" s="12"/>
      <c r="KR219" s="12"/>
      <c r="KS219" s="12"/>
      <c r="KT219" s="12"/>
      <c r="KU219" s="12"/>
      <c r="KV219" s="12"/>
      <c r="KW219" s="12"/>
      <c r="KX219" s="12"/>
      <c r="KY219" s="12"/>
      <c r="KZ219" s="12"/>
      <c r="LA219" s="12"/>
      <c r="LB219" s="12"/>
      <c r="LC219" s="12"/>
      <c r="LD219" s="12"/>
      <c r="LE219" s="12"/>
      <c r="LF219" s="12"/>
      <c r="LG219" s="12"/>
      <c r="LH219" s="12"/>
      <c r="LI219" s="12"/>
      <c r="LJ219" s="12"/>
      <c r="LK219" s="12"/>
      <c r="LL219" s="12"/>
      <c r="LM219" s="12"/>
      <c r="LN219" s="12"/>
      <c r="LO219" s="12"/>
      <c r="LP219" s="12"/>
      <c r="LQ219" s="12"/>
      <c r="LR219" s="12"/>
      <c r="LS219" s="12"/>
      <c r="LT219" s="12"/>
      <c r="LU219" s="12"/>
      <c r="LV219" s="12"/>
      <c r="LW219" s="12"/>
      <c r="LX219" s="12"/>
      <c r="LY219" s="12"/>
      <c r="LZ219" s="12"/>
      <c r="MA219" s="12"/>
      <c r="MB219" s="12"/>
      <c r="MC219" s="12"/>
      <c r="MD219" s="12"/>
      <c r="ME219" s="12"/>
      <c r="MF219" s="12"/>
      <c r="MG219" s="12"/>
      <c r="MH219" s="12"/>
      <c r="MI219" s="12"/>
      <c r="MJ219" s="12"/>
      <c r="MK219" s="12"/>
      <c r="ML219" s="12"/>
      <c r="MM219" s="12"/>
      <c r="MN219" s="12"/>
      <c r="MO219" s="12"/>
      <c r="MP219" s="12"/>
      <c r="MQ219" s="12"/>
      <c r="MR219" s="12"/>
      <c r="MS219" s="12"/>
      <c r="MT219" s="12"/>
      <c r="MU219" s="12"/>
      <c r="MV219" s="12"/>
      <c r="MW219" s="12"/>
      <c r="MX219" s="12"/>
      <c r="MY219" s="12"/>
      <c r="MZ219" s="12"/>
      <c r="NA219" s="12"/>
      <c r="NB219" s="12"/>
      <c r="NC219" s="12"/>
      <c r="ND219" s="12"/>
      <c r="NE219" s="12"/>
      <c r="NF219" s="12"/>
      <c r="NG219" s="12"/>
      <c r="NH219" s="12"/>
      <c r="NI219" s="12"/>
      <c r="NJ219" s="12"/>
      <c r="NK219" s="12"/>
      <c r="NL219" s="12"/>
      <c r="NM219" s="12"/>
      <c r="NN219" s="12"/>
      <c r="NO219" s="12"/>
      <c r="NP219" s="12"/>
      <c r="NQ219" s="12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2"/>
      <c r="OF219" s="12"/>
      <c r="OG219" s="12"/>
      <c r="OH219" s="12"/>
      <c r="OI219" s="12"/>
      <c r="OJ219" s="12"/>
      <c r="OK219" s="12"/>
      <c r="OL219" s="12"/>
      <c r="OM219" s="12"/>
      <c r="ON219" s="12"/>
      <c r="OO219" s="12"/>
      <c r="OP219" s="12"/>
      <c r="OQ219" s="12"/>
      <c r="OR219" s="12"/>
      <c r="OS219" s="12"/>
      <c r="OT219" s="12"/>
      <c r="OU219" s="12"/>
      <c r="OV219" s="12"/>
      <c r="OW219" s="12"/>
      <c r="OX219" s="12"/>
      <c r="OY219" s="12"/>
      <c r="OZ219" s="12"/>
      <c r="PA219" s="12"/>
      <c r="PB219" s="12"/>
      <c r="PC219" s="12"/>
      <c r="PD219" s="12"/>
      <c r="PE219" s="12"/>
      <c r="PF219" s="12"/>
      <c r="PG219" s="12"/>
      <c r="PH219" s="12"/>
      <c r="PI219" s="12"/>
      <c r="PJ219" s="12"/>
      <c r="PK219" s="12"/>
      <c r="PL219" s="12"/>
      <c r="PM219" s="12"/>
      <c r="PN219" s="12"/>
      <c r="PO219" s="12"/>
      <c r="PP219" s="12"/>
      <c r="PQ219" s="12"/>
      <c r="PR219" s="12"/>
      <c r="PS219" s="12"/>
      <c r="PT219" s="12"/>
      <c r="PU219" s="12"/>
      <c r="PV219" s="12"/>
      <c r="PW219" s="12"/>
      <c r="PX219" s="12"/>
      <c r="PY219" s="12"/>
      <c r="PZ219" s="12"/>
      <c r="QA219" s="12"/>
      <c r="QB219" s="12"/>
      <c r="QC219" s="12"/>
      <c r="QD219" s="12"/>
      <c r="QE219" s="12"/>
      <c r="QF219" s="12"/>
      <c r="QG219" s="12"/>
      <c r="QH219" s="12"/>
      <c r="QI219" s="12"/>
      <c r="QJ219" s="12"/>
      <c r="QK219" s="12"/>
      <c r="QL219" s="12"/>
      <c r="QM219" s="12"/>
      <c r="QN219" s="12"/>
      <c r="QO219" s="12"/>
      <c r="QP219" s="12"/>
      <c r="QQ219" s="12"/>
      <c r="QR219" s="12"/>
      <c r="QS219" s="12"/>
      <c r="QT219" s="12"/>
      <c r="QU219" s="12"/>
      <c r="QV219" s="12"/>
      <c r="QW219" s="12"/>
      <c r="QX219" s="12"/>
      <c r="QY219" s="12"/>
      <c r="QZ219" s="12"/>
      <c r="RA219" s="12"/>
      <c r="RB219" s="12"/>
      <c r="RC219" s="12"/>
      <c r="RD219" s="12"/>
      <c r="RE219" s="12"/>
      <c r="RF219" s="12"/>
      <c r="RG219" s="12"/>
      <c r="RH219" s="12"/>
      <c r="RI219" s="12"/>
      <c r="RJ219" s="12"/>
      <c r="RK219" s="12"/>
      <c r="RL219" s="12"/>
      <c r="RM219" s="12"/>
      <c r="RN219" s="12"/>
      <c r="RO219" s="12"/>
      <c r="RP219" s="12"/>
      <c r="RQ219" s="12"/>
      <c r="RR219" s="12"/>
      <c r="RS219" s="12"/>
      <c r="RT219" s="12"/>
      <c r="RU219" s="12"/>
      <c r="RV219" s="12"/>
      <c r="RW219" s="12"/>
      <c r="RX219" s="12"/>
      <c r="RY219" s="12"/>
      <c r="RZ219" s="12"/>
      <c r="SA219" s="12"/>
      <c r="SB219" s="12"/>
      <c r="SC219" s="12"/>
      <c r="SD219" s="12"/>
      <c r="SE219" s="12"/>
      <c r="SF219" s="12"/>
      <c r="SG219" s="12"/>
      <c r="SH219" s="12"/>
      <c r="SI219" s="12"/>
      <c r="SJ219" s="12"/>
      <c r="SK219" s="12"/>
      <c r="SL219" s="12"/>
      <c r="SM219" s="12"/>
      <c r="SN219" s="12"/>
      <c r="SO219" s="12"/>
      <c r="SP219" s="12"/>
      <c r="SQ219" s="12"/>
      <c r="SR219" s="12"/>
      <c r="SS219" s="12"/>
      <c r="ST219" s="12"/>
      <c r="SU219" s="12"/>
      <c r="SV219" s="12"/>
      <c r="SW219" s="12"/>
      <c r="SX219" s="12"/>
      <c r="SY219" s="12"/>
      <c r="SZ219" s="12"/>
      <c r="TA219" s="12"/>
      <c r="TB219" s="12"/>
      <c r="TC219" s="12"/>
      <c r="TD219" s="12"/>
      <c r="TE219" s="12"/>
      <c r="TF219" s="12"/>
      <c r="TG219" s="12"/>
      <c r="TH219" s="12"/>
      <c r="TI219" s="12"/>
      <c r="TJ219" s="12"/>
      <c r="TK219" s="12"/>
      <c r="TL219" s="12"/>
      <c r="TM219" s="12"/>
      <c r="TN219" s="12"/>
      <c r="TO219" s="12"/>
      <c r="TP219" s="12"/>
      <c r="TQ219" s="12"/>
      <c r="TR219" s="12"/>
      <c r="TS219" s="12"/>
      <c r="TT219" s="12"/>
      <c r="TU219" s="12"/>
      <c r="TV219" s="12"/>
      <c r="TW219" s="12"/>
      <c r="TX219" s="12"/>
      <c r="TY219" s="12"/>
      <c r="TZ219" s="12"/>
      <c r="UA219" s="12"/>
      <c r="UB219" s="12"/>
      <c r="UC219" s="12"/>
      <c r="UD219" s="12"/>
      <c r="UE219" s="12"/>
      <c r="UF219" s="12"/>
      <c r="UG219" s="12"/>
      <c r="UH219" s="12"/>
      <c r="UI219" s="12"/>
      <c r="UJ219" s="12"/>
      <c r="UK219" s="12"/>
      <c r="UL219" s="12"/>
      <c r="UM219" s="12"/>
      <c r="UN219" s="12"/>
      <c r="UO219" s="12"/>
      <c r="UP219" s="12"/>
      <c r="UQ219" s="12"/>
      <c r="UR219" s="12"/>
      <c r="US219" s="12"/>
      <c r="UT219" s="12"/>
      <c r="UU219" s="12"/>
      <c r="UV219" s="12"/>
      <c r="UW219" s="12"/>
      <c r="UX219" s="12"/>
      <c r="UY219" s="12"/>
      <c r="UZ219" s="12"/>
      <c r="VA219" s="12"/>
      <c r="VB219" s="12"/>
      <c r="VC219" s="12"/>
      <c r="VD219" s="12"/>
      <c r="VE219" s="12"/>
      <c r="VF219" s="12"/>
      <c r="VG219" s="12"/>
      <c r="VH219" s="12"/>
      <c r="VI219" s="12"/>
      <c r="VJ219" s="12"/>
      <c r="VK219" s="12"/>
      <c r="VL219" s="12"/>
      <c r="VM219" s="12"/>
      <c r="VN219" s="12"/>
      <c r="VO219" s="12"/>
      <c r="VP219" s="12"/>
      <c r="VQ219" s="12"/>
      <c r="VR219" s="12"/>
      <c r="VS219" s="12"/>
      <c r="VT219" s="12"/>
      <c r="VU219" s="12"/>
      <c r="VV219" s="12"/>
      <c r="VW219" s="12"/>
      <c r="VX219" s="12"/>
      <c r="VY219" s="12"/>
      <c r="VZ219" s="12"/>
      <c r="WA219" s="12"/>
      <c r="WB219" s="12"/>
      <c r="WC219" s="12"/>
      <c r="WD219" s="12"/>
      <c r="WE219" s="12"/>
      <c r="WF219" s="12"/>
      <c r="WG219" s="12"/>
      <c r="WH219" s="12"/>
      <c r="WI219" s="12"/>
      <c r="WJ219" s="12"/>
      <c r="WK219" s="12"/>
      <c r="WL219" s="12"/>
      <c r="WM219" s="12"/>
      <c r="WN219" s="12"/>
      <c r="WO219" s="12"/>
      <c r="WP219" s="12"/>
      <c r="WQ219" s="12"/>
      <c r="WR219" s="12"/>
      <c r="WS219" s="12"/>
      <c r="WT219" s="12"/>
      <c r="WU219" s="12"/>
      <c r="WV219" s="12"/>
      <c r="WW219" s="12"/>
      <c r="WX219" s="12"/>
      <c r="WY219" s="12"/>
      <c r="WZ219" s="12"/>
      <c r="XA219" s="12"/>
      <c r="XB219" s="12"/>
      <c r="XC219" s="12"/>
      <c r="XD219" s="12"/>
      <c r="XE219" s="12"/>
      <c r="XF219" s="12"/>
      <c r="XG219" s="12"/>
      <c r="XH219" s="12"/>
      <c r="XI219" s="12"/>
      <c r="XJ219" s="12"/>
      <c r="XK219" s="12"/>
      <c r="XL219" s="12"/>
      <c r="XM219" s="12"/>
      <c r="XN219" s="12"/>
      <c r="XO219" s="12"/>
      <c r="XP219" s="12"/>
      <c r="XQ219" s="12"/>
      <c r="XR219" s="12"/>
      <c r="XS219" s="12"/>
      <c r="XT219" s="12"/>
      <c r="XU219" s="12"/>
      <c r="XV219" s="12"/>
      <c r="XW219" s="12"/>
      <c r="XX219" s="12"/>
      <c r="XY219" s="12"/>
      <c r="XZ219" s="12"/>
      <c r="YA219" s="12"/>
      <c r="YB219" s="12"/>
      <c r="YC219" s="12"/>
      <c r="YD219" s="12"/>
      <c r="YE219" s="12"/>
      <c r="YF219" s="12"/>
      <c r="YG219" s="12"/>
      <c r="YH219" s="12"/>
      <c r="YI219" s="12"/>
      <c r="YJ219" s="12"/>
      <c r="YK219" s="12"/>
      <c r="YL219" s="12"/>
      <c r="YM219" s="12"/>
      <c r="YN219" s="12"/>
      <c r="YO219" s="12"/>
      <c r="YP219" s="12"/>
      <c r="YQ219" s="12"/>
      <c r="YR219" s="12"/>
      <c r="YS219" s="12"/>
      <c r="YT219" s="12"/>
      <c r="YU219" s="12"/>
      <c r="YV219" s="12"/>
      <c r="YW219" s="12"/>
      <c r="YX219" s="12"/>
      <c r="YY219" s="12"/>
      <c r="YZ219" s="12"/>
      <c r="ZA219" s="12"/>
      <c r="ZB219" s="12"/>
      <c r="ZC219" s="12"/>
      <c r="ZD219" s="12"/>
      <c r="ZE219" s="12"/>
      <c r="ZF219" s="12"/>
      <c r="ZG219" s="12"/>
      <c r="ZH219" s="12"/>
      <c r="ZI219" s="12"/>
      <c r="ZJ219" s="12"/>
      <c r="ZK219" s="12"/>
      <c r="ZL219" s="12"/>
      <c r="ZM219" s="12"/>
      <c r="ZN219" s="12"/>
      <c r="ZO219" s="12"/>
      <c r="ZP219" s="12"/>
      <c r="ZQ219" s="12"/>
      <c r="ZR219" s="12"/>
      <c r="ZS219" s="12"/>
      <c r="ZT219" s="12"/>
      <c r="ZU219" s="12"/>
      <c r="ZV219" s="12"/>
      <c r="ZW219" s="12"/>
      <c r="ZX219" s="12"/>
      <c r="ZY219" s="12"/>
      <c r="ZZ219" s="12"/>
      <c r="AAA219" s="12"/>
      <c r="AAB219" s="12"/>
      <c r="AAC219" s="12"/>
      <c r="AAD219" s="12"/>
      <c r="AAE219" s="12"/>
      <c r="AAF219" s="12"/>
      <c r="AAG219" s="12"/>
      <c r="AAH219" s="12"/>
      <c r="AAI219" s="12"/>
      <c r="AAJ219" s="12"/>
      <c r="AAK219" s="12"/>
      <c r="AAL219" s="12"/>
      <c r="AAM219" s="12"/>
      <c r="AAN219" s="12"/>
      <c r="AAO219" s="12"/>
      <c r="AAP219" s="12"/>
      <c r="AAQ219" s="12"/>
      <c r="AAR219" s="12"/>
      <c r="AAS219" s="12"/>
      <c r="AAT219" s="12"/>
      <c r="AAU219" s="12"/>
      <c r="AAV219" s="12"/>
      <c r="AAW219" s="12"/>
      <c r="AAX219" s="12"/>
      <c r="AAY219" s="12"/>
      <c r="AAZ219" s="12"/>
      <c r="ABA219" s="12"/>
      <c r="ABB219" s="12"/>
      <c r="ABC219" s="12"/>
      <c r="ABD219" s="12"/>
      <c r="ABE219" s="12"/>
      <c r="ABF219" s="12"/>
      <c r="ABG219" s="12"/>
      <c r="ABH219" s="12"/>
      <c r="ABI219" s="12"/>
      <c r="ABJ219" s="12"/>
      <c r="ABK219" s="12"/>
      <c r="ABL219" s="12"/>
      <c r="ABM219" s="12"/>
      <c r="ABN219" s="12"/>
      <c r="ABO219" s="12"/>
      <c r="ABP219" s="12"/>
      <c r="ABQ219" s="12"/>
      <c r="ABR219" s="12"/>
      <c r="ABS219" s="12"/>
      <c r="ABT219" s="12"/>
      <c r="ABU219" s="12"/>
      <c r="ABV219" s="12"/>
      <c r="ABW219" s="12"/>
      <c r="ABX219" s="12"/>
      <c r="ABY219" s="12"/>
      <c r="ABZ219" s="12"/>
      <c r="ACA219" s="12"/>
      <c r="ACB219" s="12"/>
      <c r="ACC219" s="12"/>
      <c r="ACD219" s="12"/>
      <c r="ACE219" s="12"/>
      <c r="ACF219" s="12"/>
      <c r="ACG219" s="12"/>
      <c r="ACH219" s="12"/>
      <c r="ACI219" s="12"/>
      <c r="ACJ219" s="12"/>
      <c r="ACK219" s="12"/>
      <c r="ACL219" s="12"/>
      <c r="ACM219" s="12"/>
      <c r="ACN219" s="12"/>
      <c r="ACO219" s="12"/>
      <c r="ACP219" s="12"/>
      <c r="ACQ219" s="12"/>
      <c r="ACR219" s="12"/>
      <c r="ACS219" s="12"/>
      <c r="ACT219" s="12"/>
      <c r="ACU219" s="12"/>
      <c r="ACV219" s="12"/>
      <c r="ACW219" s="12"/>
      <c r="ACX219" s="12"/>
      <c r="ACY219" s="12"/>
      <c r="ACZ219" s="12"/>
      <c r="ADA219" s="12"/>
      <c r="ADB219" s="12"/>
      <c r="ADC219" s="12"/>
      <c r="ADD219" s="12"/>
      <c r="ADE219" s="12"/>
      <c r="ADF219" s="12"/>
      <c r="ADG219" s="12"/>
      <c r="ADH219" s="12"/>
      <c r="ADI219" s="12"/>
      <c r="ADJ219" s="12"/>
      <c r="ADK219" s="12"/>
      <c r="ADL219" s="12"/>
      <c r="ADM219" s="12"/>
      <c r="ADN219" s="12"/>
      <c r="ADO219" s="12"/>
      <c r="ADP219" s="12"/>
      <c r="ADQ219" s="12"/>
      <c r="ADR219" s="12"/>
      <c r="ADS219" s="12"/>
      <c r="ADT219" s="12"/>
      <c r="ADU219" s="12"/>
      <c r="ADV219" s="12"/>
      <c r="ADW219" s="12"/>
      <c r="ADX219" s="12"/>
      <c r="ADY219" s="12"/>
      <c r="ADZ219" s="12"/>
      <c r="AEA219" s="12"/>
      <c r="AEB219" s="12"/>
      <c r="AEC219" s="12"/>
      <c r="AED219" s="12"/>
      <c r="AEE219" s="12"/>
      <c r="AEF219" s="12"/>
      <c r="AEG219" s="12"/>
      <c r="AEH219" s="12"/>
      <c r="AEI219" s="12"/>
      <c r="AEJ219" s="12"/>
      <c r="AEK219" s="12"/>
      <c r="AEL219" s="12"/>
      <c r="AEM219" s="12"/>
      <c r="AEN219" s="12"/>
      <c r="AEO219" s="12"/>
      <c r="AEP219" s="12"/>
      <c r="AEQ219" s="12"/>
      <c r="AER219" s="12"/>
      <c r="AES219" s="12"/>
      <c r="AET219" s="12"/>
      <c r="AEU219" s="12"/>
      <c r="AEV219" s="12"/>
      <c r="AEW219" s="12"/>
      <c r="AEX219" s="12"/>
      <c r="AEY219" s="12"/>
      <c r="AEZ219" s="12"/>
      <c r="AFA219" s="12"/>
      <c r="AFB219" s="12"/>
      <c r="AFC219" s="12"/>
      <c r="AFD219" s="12"/>
      <c r="AFE219" s="12"/>
      <c r="AFF219" s="12"/>
      <c r="AFG219" s="12"/>
      <c r="AFH219" s="12"/>
      <c r="AFI219" s="12"/>
      <c r="AFJ219" s="12"/>
      <c r="AFK219" s="12"/>
      <c r="AFL219" s="12"/>
      <c r="AFM219" s="12"/>
      <c r="AFN219" s="12"/>
      <c r="AFO219" s="12"/>
      <c r="AFP219" s="12"/>
      <c r="AFQ219" s="12"/>
      <c r="AFR219" s="12"/>
      <c r="AFS219" s="12"/>
      <c r="AFT219" s="12"/>
      <c r="AFU219" s="12"/>
      <c r="AFV219" s="12"/>
      <c r="AFW219" s="12"/>
      <c r="AFX219" s="12"/>
      <c r="AFY219" s="12"/>
      <c r="AFZ219" s="12"/>
      <c r="AGA219" s="12"/>
      <c r="AGB219" s="12"/>
      <c r="AGC219" s="12"/>
      <c r="AGD219" s="12"/>
      <c r="AGE219" s="12"/>
      <c r="AGF219" s="12"/>
      <c r="AGG219" s="12"/>
      <c r="AGH219" s="12"/>
      <c r="AGI219" s="12"/>
      <c r="AGJ219" s="12"/>
      <c r="AGK219" s="12"/>
      <c r="AGL219" s="12"/>
      <c r="AGM219" s="12"/>
      <c r="AGN219" s="12"/>
      <c r="AGO219" s="12"/>
      <c r="AGP219" s="12"/>
      <c r="AGQ219" s="12"/>
      <c r="AGR219" s="12"/>
      <c r="AGS219" s="12"/>
      <c r="AGT219" s="12"/>
      <c r="AGU219" s="12"/>
      <c r="AGV219" s="12"/>
      <c r="AGW219" s="12"/>
      <c r="AGX219" s="12"/>
      <c r="AGY219" s="12"/>
      <c r="AGZ219" s="12"/>
      <c r="AHA219" s="12"/>
      <c r="AHB219" s="12"/>
      <c r="AHC219" s="12"/>
      <c r="AHD219" s="12"/>
      <c r="AHE219" s="12"/>
      <c r="AHF219" s="12"/>
      <c r="AHG219" s="12"/>
      <c r="AHH219" s="12"/>
      <c r="AHI219" s="12"/>
      <c r="AHJ219" s="12"/>
      <c r="AHK219" s="12"/>
      <c r="AHL219" s="12"/>
      <c r="AHM219" s="12"/>
      <c r="AHN219" s="12"/>
      <c r="AHO219" s="12"/>
      <c r="AHP219" s="12"/>
      <c r="AHQ219" s="12"/>
      <c r="AHR219" s="12"/>
      <c r="AHS219" s="12"/>
      <c r="AHT219" s="12"/>
      <c r="AHU219" s="12"/>
      <c r="AHV219" s="12"/>
      <c r="AHW219" s="12"/>
      <c r="AHX219" s="12"/>
      <c r="AHY219" s="12"/>
      <c r="AHZ219" s="12"/>
      <c r="AIA219" s="12"/>
      <c r="AIB219" s="12"/>
      <c r="AIC219" s="12"/>
      <c r="AID219" s="12"/>
      <c r="AIE219" s="12"/>
      <c r="AIF219" s="12"/>
      <c r="AIG219" s="12"/>
      <c r="AIH219" s="12"/>
      <c r="AII219" s="12"/>
      <c r="AIJ219" s="12"/>
      <c r="AIK219" s="12"/>
      <c r="AIL219" s="12"/>
      <c r="AIM219" s="12"/>
      <c r="AIN219" s="12"/>
      <c r="AIO219" s="12"/>
      <c r="AIP219" s="12"/>
      <c r="AIQ219" s="12"/>
      <c r="AIR219" s="12"/>
      <c r="AIS219" s="12"/>
      <c r="AIT219" s="12"/>
      <c r="AIU219" s="12"/>
      <c r="AIV219" s="12"/>
      <c r="AIW219" s="12"/>
      <c r="AIX219" s="12"/>
      <c r="AIY219" s="12"/>
      <c r="AIZ219" s="12"/>
      <c r="AJA219" s="12"/>
      <c r="AJB219" s="12"/>
      <c r="AJC219" s="12"/>
      <c r="AJD219" s="12"/>
      <c r="AJE219" s="12"/>
      <c r="AJF219" s="12"/>
      <c r="AJG219" s="12"/>
      <c r="AJH219" s="12"/>
      <c r="AJI219" s="12"/>
      <c r="AJJ219" s="12"/>
      <c r="AJK219" s="12"/>
      <c r="AJL219" s="12"/>
      <c r="AJM219" s="12"/>
      <c r="AJN219" s="12"/>
      <c r="AJO219" s="12"/>
      <c r="AJP219" s="12"/>
      <c r="AJQ219" s="12"/>
      <c r="AJR219" s="12"/>
      <c r="AJS219" s="12"/>
      <c r="AJT219" s="12"/>
      <c r="AJU219" s="12"/>
      <c r="AJV219" s="12"/>
      <c r="AJW219" s="12"/>
      <c r="AJX219" s="12"/>
      <c r="AJY219" s="12"/>
      <c r="AJZ219" s="12"/>
      <c r="AKA219" s="12"/>
      <c r="AKB219" s="12"/>
      <c r="AKC219" s="12"/>
      <c r="AKD219" s="12"/>
      <c r="AKE219" s="12"/>
      <c r="AKF219" s="12"/>
      <c r="AKG219" s="12"/>
      <c r="AKH219" s="12"/>
      <c r="AKI219" s="12"/>
      <c r="AKJ219" s="12"/>
      <c r="AKK219" s="12"/>
      <c r="AKL219" s="12"/>
      <c r="AKM219" s="12"/>
      <c r="AKN219" s="12"/>
      <c r="AKO219" s="12"/>
      <c r="AKP219" s="12"/>
      <c r="AKQ219" s="12"/>
      <c r="AKR219" s="12"/>
      <c r="AKS219" s="12"/>
      <c r="AKT219" s="12"/>
      <c r="AKU219" s="12"/>
      <c r="AKV219" s="12"/>
      <c r="AKW219" s="12"/>
      <c r="AKX219" s="12"/>
      <c r="AKY219" s="12"/>
      <c r="AKZ219" s="12"/>
      <c r="ALA219" s="12"/>
      <c r="ALB219" s="12"/>
      <c r="ALC219" s="12"/>
      <c r="ALD219" s="12"/>
      <c r="ALE219" s="12"/>
      <c r="ALF219" s="12"/>
      <c r="ALG219" s="12"/>
      <c r="ALH219" s="12"/>
      <c r="ALI219" s="12"/>
      <c r="ALJ219" s="12"/>
      <c r="ALK219" s="12"/>
      <c r="ALL219" s="12"/>
      <c r="ALM219" s="12"/>
      <c r="ALN219" s="12"/>
      <c r="ALO219" s="12"/>
      <c r="ALP219" s="12"/>
      <c r="ALQ219" s="12"/>
      <c r="ALR219" s="12"/>
      <c r="ALS219" s="12"/>
      <c r="ALT219" s="12"/>
      <c r="ALU219" s="12"/>
      <c r="ALV219" s="12"/>
      <c r="ALW219" s="12"/>
      <c r="ALX219" s="12"/>
      <c r="ALY219" s="12"/>
      <c r="ALZ219" s="12"/>
      <c r="AMA219" s="12"/>
      <c r="AMB219" s="12"/>
      <c r="AMC219" s="12"/>
      <c r="AMD219" s="12"/>
      <c r="AME219" s="12"/>
      <c r="AMF219" s="12"/>
      <c r="AMG219" s="12"/>
      <c r="AMH219" s="12"/>
      <c r="AMI219" s="12"/>
      <c r="AMJ219" s="12"/>
      <c r="AMK219" s="12"/>
      <c r="AML219" s="12"/>
      <c r="AMM219" s="12"/>
      <c r="AMN219" s="12"/>
      <c r="AMO219" s="12"/>
      <c r="AMP219" s="12"/>
      <c r="AMQ219" s="12"/>
      <c r="AMR219" s="12"/>
      <c r="AMS219" s="12"/>
      <c r="AMT219" s="12"/>
      <c r="AMU219" s="12"/>
      <c r="AMV219" s="12"/>
      <c r="AMW219" s="12"/>
      <c r="AMX219" s="12"/>
      <c r="AMY219" s="12"/>
      <c r="AMZ219" s="12"/>
      <c r="ANA219" s="12"/>
      <c r="ANB219" s="12"/>
      <c r="ANC219" s="12"/>
      <c r="AND219" s="12"/>
      <c r="ANE219" s="12"/>
      <c r="ANF219" s="12"/>
      <c r="ANG219" s="12"/>
      <c r="ANH219" s="12"/>
      <c r="ANI219" s="12"/>
      <c r="ANJ219" s="12"/>
      <c r="ANK219" s="12"/>
      <c r="ANL219" s="12"/>
      <c r="ANM219" s="12"/>
      <c r="ANN219" s="12"/>
      <c r="ANO219" s="12"/>
      <c r="ANP219" s="12"/>
      <c r="ANQ219" s="12"/>
      <c r="ANR219" s="12"/>
      <c r="ANS219" s="12"/>
      <c r="ANT219" s="12"/>
      <c r="ANU219" s="12"/>
      <c r="ANV219" s="12"/>
      <c r="ANW219" s="12"/>
      <c r="ANX219" s="12"/>
      <c r="ANY219" s="12"/>
      <c r="ANZ219" s="12"/>
      <c r="AOA219" s="12"/>
      <c r="AOB219" s="12"/>
      <c r="AOC219" s="12"/>
      <c r="AOD219" s="12"/>
      <c r="AOE219" s="12"/>
      <c r="AOF219" s="12"/>
      <c r="AOG219" s="12"/>
      <c r="AOH219" s="12"/>
      <c r="AOI219" s="12"/>
      <c r="AOJ219" s="12"/>
      <c r="AOK219" s="12"/>
      <c r="AOL219" s="12"/>
      <c r="AOM219" s="12"/>
      <c r="AON219" s="12"/>
      <c r="AOO219" s="12"/>
      <c r="AOP219" s="12"/>
      <c r="AOQ219" s="12"/>
      <c r="AOR219" s="12"/>
      <c r="AOS219" s="12"/>
      <c r="AOT219" s="12"/>
      <c r="AOU219" s="12"/>
      <c r="AOV219" s="12"/>
      <c r="AOW219" s="12"/>
      <c r="AOX219" s="12"/>
      <c r="AOY219" s="12"/>
      <c r="AOZ219" s="12"/>
      <c r="APA219" s="12"/>
      <c r="APB219" s="12"/>
      <c r="APC219" s="12"/>
      <c r="APD219" s="12"/>
      <c r="APE219" s="12"/>
      <c r="APF219" s="12"/>
      <c r="APG219" s="12"/>
      <c r="APH219" s="12"/>
      <c r="API219" s="12"/>
      <c r="APJ219" s="12"/>
      <c r="APK219" s="12"/>
      <c r="APL219" s="12"/>
      <c r="APM219" s="12"/>
      <c r="APN219" s="12"/>
      <c r="APO219" s="12"/>
      <c r="APP219" s="12"/>
      <c r="APQ219" s="12"/>
      <c r="APR219" s="12"/>
      <c r="APS219" s="12"/>
      <c r="APT219" s="12"/>
      <c r="APU219" s="12"/>
      <c r="APV219" s="12"/>
      <c r="APW219" s="12"/>
      <c r="APX219" s="12"/>
      <c r="APY219" s="12"/>
      <c r="APZ219" s="12"/>
      <c r="AQA219" s="12"/>
      <c r="AQB219" s="12"/>
      <c r="AQC219" s="12"/>
      <c r="AQD219" s="12"/>
      <c r="AQE219" s="12"/>
      <c r="AQF219" s="12"/>
      <c r="AQG219" s="12"/>
      <c r="AQH219" s="12"/>
      <c r="AQI219" s="12"/>
      <c r="AQJ219" s="12"/>
      <c r="AQK219" s="12"/>
      <c r="AQL219" s="12"/>
      <c r="AQM219" s="12"/>
      <c r="AQN219" s="12"/>
      <c r="AQO219" s="12"/>
      <c r="AQP219" s="12"/>
      <c r="AQQ219" s="12"/>
      <c r="AQR219" s="12"/>
      <c r="AQS219" s="12"/>
      <c r="AQT219" s="12"/>
      <c r="AQU219" s="12"/>
      <c r="AQV219" s="12"/>
      <c r="AQW219" s="12"/>
      <c r="AQX219" s="12"/>
      <c r="AQY219" s="12"/>
      <c r="AQZ219" s="12"/>
      <c r="ARA219" s="12"/>
      <c r="ARB219" s="12"/>
      <c r="ARC219" s="12"/>
      <c r="ARD219" s="12"/>
      <c r="ARE219" s="12"/>
      <c r="ARF219" s="12"/>
      <c r="ARG219" s="12"/>
      <c r="ARH219" s="12"/>
      <c r="ARI219" s="12"/>
      <c r="ARJ219" s="12"/>
      <c r="ARK219" s="12"/>
      <c r="ARL219" s="12"/>
      <c r="ARM219" s="12"/>
      <c r="ARN219" s="12"/>
      <c r="ARO219" s="12"/>
      <c r="ARP219" s="12"/>
      <c r="ARQ219" s="12"/>
      <c r="ARR219" s="12"/>
      <c r="ARS219" s="12"/>
      <c r="ART219" s="12"/>
      <c r="ARU219" s="12"/>
      <c r="ARV219" s="12"/>
      <c r="ARW219" s="12"/>
      <c r="ARX219" s="12"/>
      <c r="ARY219" s="12"/>
      <c r="ARZ219" s="12"/>
      <c r="ASA219" s="12"/>
      <c r="ASB219" s="12"/>
      <c r="ASC219" s="12"/>
      <c r="ASD219" s="12"/>
      <c r="ASE219" s="12"/>
      <c r="ASF219" s="12"/>
      <c r="ASG219" s="12"/>
      <c r="ASH219" s="12"/>
      <c r="ASI219" s="12"/>
      <c r="ASJ219" s="12"/>
      <c r="ASK219" s="12"/>
      <c r="ASL219" s="12"/>
      <c r="ASM219" s="12"/>
      <c r="ASN219" s="12"/>
      <c r="ASO219" s="12"/>
      <c r="ASP219" s="12"/>
      <c r="ASQ219" s="12"/>
      <c r="ASR219" s="12"/>
      <c r="ASS219" s="12"/>
      <c r="AST219" s="12"/>
      <c r="ASU219" s="12"/>
      <c r="ASV219" s="12"/>
      <c r="ASW219" s="12"/>
      <c r="ASX219" s="12"/>
      <c r="ASY219" s="12"/>
      <c r="ASZ219" s="12"/>
      <c r="ATA219" s="12"/>
      <c r="ATB219" s="12"/>
      <c r="ATC219" s="12"/>
      <c r="ATD219" s="12"/>
      <c r="ATE219" s="12"/>
      <c r="ATF219" s="12"/>
      <c r="ATG219" s="12"/>
      <c r="ATH219" s="12"/>
      <c r="ATI219" s="12"/>
      <c r="ATJ219" s="12"/>
      <c r="ATK219" s="12"/>
      <c r="ATL219" s="12"/>
      <c r="ATM219" s="12"/>
      <c r="ATN219" s="12"/>
      <c r="ATO219" s="12"/>
      <c r="ATP219" s="12"/>
      <c r="ATQ219" s="12"/>
      <c r="ATR219" s="12"/>
      <c r="ATS219" s="12"/>
      <c r="ATT219" s="12"/>
      <c r="ATU219" s="12"/>
      <c r="ATV219" s="12"/>
      <c r="ATW219" s="12"/>
      <c r="ATX219" s="12"/>
      <c r="ATY219" s="12"/>
      <c r="ATZ219" s="12"/>
      <c r="AUA219" s="12"/>
      <c r="AUB219" s="12"/>
      <c r="AUC219" s="12"/>
      <c r="AUD219" s="12"/>
      <c r="AUE219" s="12"/>
      <c r="AUF219" s="12"/>
      <c r="AUG219" s="12"/>
      <c r="AUH219" s="12"/>
      <c r="AUI219" s="12"/>
      <c r="AUJ219" s="12"/>
      <c r="AUK219" s="12"/>
      <c r="AUL219" s="12"/>
      <c r="AUM219" s="12"/>
      <c r="AUN219" s="12"/>
      <c r="AUO219" s="12"/>
      <c r="AUP219" s="12"/>
      <c r="AUQ219" s="12"/>
      <c r="AUR219" s="12"/>
      <c r="AUS219" s="12"/>
      <c r="AUT219" s="12"/>
      <c r="AUU219" s="12"/>
      <c r="AUV219" s="12"/>
      <c r="AUW219" s="12"/>
      <c r="AUX219" s="12"/>
      <c r="AUY219" s="12"/>
      <c r="AUZ219" s="12"/>
      <c r="AVA219" s="12"/>
      <c r="AVB219" s="12"/>
      <c r="AVC219" s="12"/>
      <c r="AVD219" s="12"/>
      <c r="AVE219" s="12"/>
      <c r="AVF219" s="12"/>
      <c r="AVG219" s="12"/>
      <c r="AVH219" s="12"/>
      <c r="AVI219" s="12"/>
      <c r="AVJ219" s="12"/>
      <c r="AVK219" s="12"/>
      <c r="AVL219" s="12"/>
      <c r="AVM219" s="12"/>
      <c r="AVN219" s="12"/>
      <c r="AVO219" s="12"/>
      <c r="AVP219" s="12"/>
      <c r="AVQ219" s="12"/>
      <c r="AVR219" s="12"/>
      <c r="AVS219" s="12"/>
      <c r="AVT219" s="12"/>
      <c r="AVU219" s="12"/>
      <c r="AVV219" s="12"/>
      <c r="AVW219" s="12"/>
      <c r="AVX219" s="12"/>
      <c r="AVY219" s="12"/>
      <c r="AVZ219" s="12"/>
      <c r="AWA219" s="12"/>
      <c r="AWB219" s="12"/>
      <c r="AWC219" s="12"/>
      <c r="AWD219" s="12"/>
      <c r="AWE219" s="12"/>
      <c r="AWF219" s="12"/>
      <c r="AWG219" s="12"/>
      <c r="AWH219" s="12"/>
      <c r="AWI219" s="12"/>
      <c r="AWJ219" s="12"/>
      <c r="AWK219" s="12"/>
      <c r="AWL219" s="12"/>
      <c r="AWM219" s="12"/>
      <c r="AWN219" s="12"/>
      <c r="AWO219" s="12"/>
      <c r="AWP219" s="12"/>
      <c r="AWQ219" s="12"/>
      <c r="AWR219" s="12"/>
      <c r="AWS219" s="12"/>
      <c r="AWT219" s="12"/>
      <c r="AWU219" s="12"/>
      <c r="AWV219" s="12"/>
      <c r="AWW219" s="12"/>
      <c r="AWX219" s="12"/>
      <c r="AWY219" s="12"/>
      <c r="AWZ219" s="12"/>
      <c r="AXA219" s="12"/>
      <c r="AXB219" s="12"/>
      <c r="AXC219" s="12"/>
      <c r="AXD219" s="12"/>
      <c r="AXE219" s="12"/>
      <c r="AXF219" s="12"/>
      <c r="AXG219" s="12"/>
      <c r="AXH219" s="12"/>
      <c r="AXI219" s="12"/>
      <c r="AXJ219" s="12"/>
      <c r="AXK219" s="12"/>
      <c r="AXL219" s="12"/>
      <c r="AXM219" s="12"/>
      <c r="AXN219" s="12"/>
      <c r="AXO219" s="12"/>
      <c r="AXP219" s="12"/>
      <c r="AXQ219" s="12"/>
      <c r="AXR219" s="12"/>
      <c r="AXS219" s="12"/>
      <c r="AXT219" s="12"/>
      <c r="AXU219" s="12"/>
      <c r="AXV219" s="12"/>
      <c r="AXW219" s="12"/>
      <c r="AXX219" s="12"/>
      <c r="AXY219" s="12"/>
      <c r="AXZ219" s="12"/>
      <c r="AYA219" s="12"/>
      <c r="AYB219" s="12"/>
      <c r="AYC219" s="12"/>
      <c r="AYD219" s="12"/>
      <c r="AYE219" s="12"/>
      <c r="AYF219" s="12"/>
      <c r="AYG219" s="12"/>
      <c r="AYH219" s="12"/>
      <c r="AYI219" s="12"/>
      <c r="AYJ219" s="12"/>
      <c r="AYK219" s="12"/>
      <c r="AYL219" s="12"/>
      <c r="AYM219" s="12"/>
      <c r="AYN219" s="12"/>
      <c r="AYO219" s="12"/>
      <c r="AYP219" s="12"/>
      <c r="AYQ219" s="12"/>
      <c r="AYR219" s="12"/>
      <c r="AYS219" s="12"/>
      <c r="AYT219" s="12"/>
      <c r="AYU219" s="12"/>
      <c r="AYV219" s="12"/>
      <c r="AYW219" s="12"/>
      <c r="AYX219" s="12"/>
      <c r="AYY219" s="12"/>
      <c r="AYZ219" s="12"/>
      <c r="AZA219" s="12"/>
      <c r="AZB219" s="12"/>
      <c r="AZC219" s="12"/>
      <c r="AZD219" s="12"/>
      <c r="AZE219" s="12"/>
      <c r="AZF219" s="12"/>
      <c r="AZG219" s="12"/>
      <c r="AZH219" s="12"/>
      <c r="AZI219" s="12"/>
      <c r="AZJ219" s="12"/>
      <c r="AZK219" s="12"/>
      <c r="AZL219" s="12"/>
      <c r="AZM219" s="12"/>
      <c r="AZN219" s="12"/>
      <c r="AZO219" s="12"/>
      <c r="AZP219" s="12"/>
      <c r="AZQ219" s="12"/>
      <c r="AZR219" s="12"/>
      <c r="AZS219" s="12"/>
      <c r="AZT219" s="12"/>
      <c r="AZU219" s="12"/>
      <c r="AZV219" s="12"/>
      <c r="AZW219" s="12"/>
      <c r="AZX219" s="12"/>
      <c r="AZY219" s="12"/>
      <c r="AZZ219" s="12"/>
      <c r="BAA219" s="12"/>
      <c r="BAB219" s="12"/>
      <c r="BAC219" s="12"/>
      <c r="BAD219" s="12"/>
      <c r="BAE219" s="12"/>
      <c r="BAF219" s="12"/>
      <c r="BAG219" s="12"/>
      <c r="BAH219" s="12"/>
      <c r="BAI219" s="12"/>
      <c r="BAJ219" s="12"/>
      <c r="BAK219" s="12"/>
      <c r="BAL219" s="12"/>
      <c r="BAM219" s="12"/>
      <c r="BAN219" s="12"/>
      <c r="BAO219" s="12"/>
      <c r="BAP219" s="12"/>
      <c r="BAQ219" s="12"/>
      <c r="BAR219" s="12"/>
      <c r="BAS219" s="12"/>
      <c r="BAT219" s="12"/>
      <c r="BAU219" s="12"/>
      <c r="BAV219" s="12"/>
      <c r="BAW219" s="12"/>
      <c r="BAX219" s="12"/>
      <c r="BAY219" s="12"/>
      <c r="BAZ219" s="12"/>
      <c r="BBA219" s="12"/>
      <c r="BBB219" s="12"/>
      <c r="BBC219" s="12"/>
      <c r="BBD219" s="12"/>
      <c r="BBE219" s="12"/>
      <c r="BBF219" s="12"/>
      <c r="BBG219" s="12"/>
      <c r="BBH219" s="12"/>
      <c r="BBI219" s="12"/>
      <c r="BBJ219" s="12"/>
      <c r="BBK219" s="12"/>
      <c r="BBL219" s="12"/>
      <c r="BBM219" s="12"/>
      <c r="BBN219" s="12"/>
      <c r="BBO219" s="12"/>
      <c r="BBP219" s="12"/>
      <c r="BBQ219" s="12"/>
      <c r="BBR219" s="12"/>
      <c r="BBS219" s="12"/>
      <c r="BBT219" s="12"/>
      <c r="BBU219" s="12"/>
      <c r="BBV219" s="12"/>
      <c r="BBW219" s="12"/>
      <c r="BBX219" s="12"/>
      <c r="BBY219" s="12"/>
      <c r="BBZ219" s="12"/>
      <c r="BCA219" s="12"/>
      <c r="BCB219" s="12"/>
      <c r="BCC219" s="12"/>
      <c r="BCD219" s="12"/>
      <c r="BCE219" s="12"/>
      <c r="BCF219" s="12"/>
      <c r="BCG219" s="12"/>
      <c r="BCH219" s="12"/>
      <c r="BCI219" s="12"/>
      <c r="BCJ219" s="12"/>
      <c r="BCK219" s="12"/>
      <c r="BCL219" s="12"/>
      <c r="BCM219" s="12"/>
      <c r="BCN219" s="12"/>
      <c r="BCO219" s="12"/>
      <c r="BCP219" s="12"/>
      <c r="BCQ219" s="12"/>
      <c r="BCR219" s="12"/>
      <c r="BCS219" s="12"/>
      <c r="BCT219" s="12"/>
      <c r="BCU219" s="12"/>
      <c r="BCV219" s="12"/>
      <c r="BCW219" s="12"/>
      <c r="BCX219" s="12"/>
      <c r="BCY219" s="12"/>
      <c r="BCZ219" s="12"/>
      <c r="BDA219" s="12"/>
      <c r="BDB219" s="12"/>
      <c r="BDC219" s="12"/>
      <c r="BDD219" s="12"/>
      <c r="BDE219" s="12"/>
      <c r="BDF219" s="12"/>
      <c r="BDG219" s="12"/>
      <c r="BDH219" s="12"/>
      <c r="BDI219" s="12"/>
      <c r="BDJ219" s="12"/>
      <c r="BDK219" s="12"/>
      <c r="BDL219" s="12"/>
      <c r="BDM219" s="12"/>
      <c r="BDN219" s="12"/>
      <c r="BDO219" s="12"/>
      <c r="BDP219" s="12"/>
      <c r="BDQ219" s="12"/>
      <c r="BDR219" s="12"/>
      <c r="BDS219" s="12"/>
      <c r="BDT219" s="12"/>
      <c r="BDU219" s="12"/>
      <c r="BDV219" s="12"/>
      <c r="BDW219" s="12"/>
      <c r="BDX219" s="12"/>
      <c r="BDY219" s="12"/>
      <c r="BDZ219" s="12"/>
      <c r="BEA219" s="12"/>
      <c r="BEB219" s="12"/>
      <c r="BEC219" s="12"/>
      <c r="BED219" s="12"/>
      <c r="BEE219" s="12"/>
      <c r="BEF219" s="12"/>
      <c r="BEG219" s="12"/>
      <c r="BEH219" s="12"/>
      <c r="BEI219" s="12"/>
      <c r="BEJ219" s="12"/>
      <c r="BEK219" s="12"/>
      <c r="BEL219" s="12"/>
      <c r="BEM219" s="12"/>
      <c r="BEN219" s="12"/>
      <c r="BEO219" s="12"/>
      <c r="BEP219" s="12"/>
      <c r="BEQ219" s="12"/>
      <c r="BER219" s="12"/>
      <c r="BES219" s="12"/>
      <c r="BET219" s="12"/>
      <c r="BEU219" s="12"/>
      <c r="BEV219" s="12"/>
      <c r="BEW219" s="12"/>
      <c r="BEX219" s="12"/>
      <c r="BEY219" s="12"/>
      <c r="BEZ219" s="12"/>
      <c r="BFA219" s="12"/>
      <c r="BFB219" s="12"/>
      <c r="BFC219" s="12"/>
      <c r="BFD219" s="12"/>
      <c r="BFE219" s="12"/>
      <c r="BFF219" s="12"/>
      <c r="BFG219" s="12"/>
      <c r="BFH219" s="12"/>
      <c r="BFI219" s="12"/>
      <c r="BFJ219" s="12"/>
      <c r="BFK219" s="12"/>
      <c r="BFL219" s="12"/>
      <c r="BFM219" s="12"/>
      <c r="BFN219" s="12"/>
      <c r="BFO219" s="12"/>
      <c r="BFP219" s="12"/>
      <c r="BFQ219" s="12"/>
      <c r="BFR219" s="12"/>
      <c r="BFS219" s="12"/>
      <c r="BFT219" s="12"/>
      <c r="BFU219" s="12"/>
      <c r="BFV219" s="12"/>
      <c r="BFW219" s="12"/>
      <c r="BFX219" s="12"/>
      <c r="BFY219" s="12"/>
      <c r="BFZ219" s="12"/>
      <c r="BGA219" s="12"/>
      <c r="BGB219" s="12"/>
      <c r="BGC219" s="12"/>
      <c r="BGD219" s="12"/>
      <c r="BGE219" s="12"/>
      <c r="BGF219" s="12"/>
      <c r="BGG219" s="12"/>
      <c r="BGH219" s="12"/>
      <c r="BGI219" s="12"/>
      <c r="BGJ219" s="12"/>
      <c r="BGK219" s="12"/>
      <c r="BGL219" s="12"/>
      <c r="BGM219" s="12"/>
      <c r="BGN219" s="12"/>
      <c r="BGO219" s="12"/>
      <c r="BGP219" s="12"/>
      <c r="BGQ219" s="12"/>
      <c r="BGR219" s="12"/>
      <c r="BGS219" s="12"/>
      <c r="BGT219" s="12"/>
      <c r="BGU219" s="12"/>
      <c r="BGV219" s="12"/>
      <c r="BGW219" s="12"/>
      <c r="BGX219" s="12"/>
      <c r="BGY219" s="12"/>
      <c r="BGZ219" s="12"/>
      <c r="BHA219" s="12"/>
      <c r="BHB219" s="12"/>
      <c r="BHC219" s="12"/>
      <c r="BHD219" s="12"/>
      <c r="BHE219" s="12"/>
      <c r="BHF219" s="12"/>
      <c r="BHG219" s="12"/>
      <c r="BHH219" s="12"/>
      <c r="BHI219" s="12"/>
      <c r="BHJ219" s="12"/>
      <c r="BHK219" s="12"/>
      <c r="BHL219" s="12"/>
      <c r="BHM219" s="12"/>
      <c r="BHN219" s="12"/>
      <c r="BHO219" s="12"/>
      <c r="BHP219" s="12"/>
      <c r="BHQ219" s="12"/>
      <c r="BHR219" s="12"/>
      <c r="BHS219" s="12"/>
      <c r="BHT219" s="12"/>
      <c r="BHU219" s="12"/>
      <c r="BHV219" s="12"/>
      <c r="BHW219" s="12"/>
      <c r="BHX219" s="12"/>
      <c r="BHY219" s="12"/>
      <c r="BHZ219" s="12"/>
      <c r="BIA219" s="12"/>
      <c r="BIB219" s="12"/>
      <c r="BIC219" s="12"/>
      <c r="BID219" s="12"/>
      <c r="BIE219" s="12"/>
      <c r="BIF219" s="12"/>
      <c r="BIG219" s="12"/>
      <c r="BIH219" s="12"/>
      <c r="BII219" s="12"/>
      <c r="BIJ219" s="12"/>
      <c r="BIK219" s="12"/>
      <c r="BIL219" s="12"/>
      <c r="BIM219" s="12"/>
      <c r="BIN219" s="12"/>
      <c r="BIO219" s="12"/>
      <c r="BIP219" s="12"/>
      <c r="BIQ219" s="12"/>
      <c r="BIR219" s="12"/>
      <c r="BIS219" s="12"/>
      <c r="BIT219" s="12"/>
      <c r="BIU219" s="12"/>
      <c r="BIV219" s="12"/>
      <c r="BIW219" s="12"/>
      <c r="BIX219" s="12"/>
      <c r="BIY219" s="12"/>
      <c r="BIZ219" s="12"/>
      <c r="BJA219" s="12"/>
      <c r="BJB219" s="12"/>
      <c r="BJC219" s="12"/>
      <c r="BJD219" s="12"/>
      <c r="BJE219" s="12"/>
      <c r="BJF219" s="12"/>
      <c r="BJG219" s="12"/>
      <c r="BJH219" s="12"/>
      <c r="BJI219" s="12"/>
      <c r="BJJ219" s="12"/>
      <c r="BJK219" s="12"/>
      <c r="BJL219" s="12"/>
      <c r="BJM219" s="12"/>
      <c r="BJN219" s="12"/>
      <c r="BJO219" s="12"/>
      <c r="BJP219" s="12"/>
      <c r="BJQ219" s="12"/>
      <c r="BJR219" s="12"/>
      <c r="BJS219" s="12"/>
      <c r="BJT219" s="12"/>
      <c r="BJU219" s="12"/>
      <c r="BJV219" s="12"/>
      <c r="BJW219" s="12"/>
      <c r="BJX219" s="12"/>
      <c r="BJY219" s="12"/>
      <c r="BJZ219" s="12"/>
      <c r="BKA219" s="12"/>
      <c r="BKB219" s="12"/>
      <c r="BKC219" s="12"/>
      <c r="BKD219" s="12"/>
      <c r="BKE219" s="12"/>
      <c r="BKF219" s="12"/>
      <c r="BKG219" s="12"/>
      <c r="BKH219" s="12"/>
      <c r="BKI219" s="12"/>
      <c r="BKJ219" s="12"/>
      <c r="BKK219" s="12"/>
      <c r="BKL219" s="12"/>
      <c r="BKM219" s="12"/>
      <c r="BKN219" s="12"/>
      <c r="BKO219" s="12"/>
      <c r="BKP219" s="12"/>
      <c r="BKQ219" s="12"/>
      <c r="BKR219" s="12"/>
      <c r="BKS219" s="12"/>
      <c r="BKT219" s="12"/>
      <c r="BKU219" s="12"/>
      <c r="BKV219" s="12"/>
      <c r="BKW219" s="12"/>
      <c r="BKX219" s="12"/>
      <c r="BKY219" s="12"/>
      <c r="BKZ219" s="12"/>
      <c r="BLA219" s="12"/>
      <c r="BLB219" s="12"/>
      <c r="BLC219" s="12"/>
      <c r="BLD219" s="12"/>
      <c r="BLE219" s="12"/>
      <c r="BLF219" s="12"/>
      <c r="BLG219" s="12"/>
      <c r="BLH219" s="12"/>
      <c r="BLI219" s="12"/>
      <c r="BLJ219" s="12"/>
      <c r="BLK219" s="12"/>
      <c r="BLL219" s="12"/>
      <c r="BLM219" s="12"/>
      <c r="BLN219" s="12"/>
      <c r="BLO219" s="12"/>
      <c r="BLP219" s="12"/>
      <c r="BLQ219" s="12"/>
      <c r="BLR219" s="12"/>
      <c r="BLS219" s="12"/>
      <c r="BLT219" s="12"/>
      <c r="BLU219" s="12"/>
      <c r="BLV219" s="12"/>
      <c r="BLW219" s="12"/>
      <c r="BLX219" s="12"/>
      <c r="BLY219" s="12"/>
      <c r="BLZ219" s="12"/>
      <c r="BMA219" s="12"/>
      <c r="BMB219" s="12"/>
      <c r="BMC219" s="12"/>
      <c r="BMD219" s="12"/>
      <c r="BME219" s="12"/>
      <c r="BMF219" s="12"/>
      <c r="BMG219" s="12"/>
      <c r="BMH219" s="12"/>
      <c r="BMI219" s="12"/>
      <c r="BMJ219" s="12"/>
      <c r="BMK219" s="12"/>
      <c r="BML219" s="12"/>
      <c r="BMM219" s="12"/>
      <c r="BMN219" s="12"/>
      <c r="BMO219" s="12"/>
      <c r="BMP219" s="12"/>
      <c r="BMQ219" s="12"/>
      <c r="BMR219" s="12"/>
      <c r="BMS219" s="12"/>
      <c r="BMT219" s="12"/>
      <c r="BMU219" s="12"/>
      <c r="BMV219" s="12"/>
      <c r="BMW219" s="12"/>
      <c r="BMX219" s="12"/>
      <c r="BMY219" s="12"/>
      <c r="BMZ219" s="12"/>
      <c r="BNA219" s="12"/>
      <c r="BNB219" s="12"/>
      <c r="BNC219" s="12"/>
      <c r="BND219" s="12"/>
      <c r="BNE219" s="12"/>
      <c r="BNF219" s="12"/>
      <c r="BNG219" s="12"/>
      <c r="BNH219" s="12"/>
      <c r="BNI219" s="12"/>
      <c r="BNJ219" s="12"/>
      <c r="BNK219" s="12"/>
      <c r="BNL219" s="12"/>
      <c r="BNM219" s="12"/>
      <c r="BNN219" s="12"/>
      <c r="BNO219" s="12"/>
      <c r="BNP219" s="12"/>
      <c r="BNQ219" s="12"/>
      <c r="BNR219" s="12"/>
      <c r="BNS219" s="12"/>
      <c r="BNT219" s="12"/>
      <c r="BNU219" s="12"/>
      <c r="BNV219" s="12"/>
      <c r="BNW219" s="12"/>
      <c r="BNX219" s="12"/>
      <c r="BNY219" s="12"/>
      <c r="BNZ219" s="12"/>
      <c r="BOA219" s="12"/>
      <c r="BOB219" s="12"/>
      <c r="BOC219" s="12"/>
      <c r="BOD219" s="12"/>
      <c r="BOE219" s="12"/>
      <c r="BOF219" s="12"/>
      <c r="BOG219" s="12"/>
      <c r="BOH219" s="12"/>
      <c r="BOI219" s="12"/>
      <c r="BOJ219" s="12"/>
      <c r="BOK219" s="12"/>
      <c r="BOL219" s="12"/>
      <c r="BOM219" s="12"/>
      <c r="BON219" s="12"/>
      <c r="BOO219" s="12"/>
      <c r="BOP219" s="12"/>
      <c r="BOQ219" s="12"/>
      <c r="BOR219" s="12"/>
      <c r="BOS219" s="12"/>
      <c r="BOT219" s="12"/>
      <c r="BOU219" s="12"/>
      <c r="BOV219" s="12"/>
      <c r="BOW219" s="12"/>
      <c r="BOX219" s="12"/>
      <c r="BOY219" s="12"/>
      <c r="BOZ219" s="12"/>
      <c r="BPA219" s="12"/>
      <c r="BPB219" s="12"/>
      <c r="BPC219" s="12"/>
      <c r="BPD219" s="12"/>
      <c r="BPE219" s="12"/>
      <c r="BPF219" s="12"/>
      <c r="BPG219" s="12"/>
      <c r="BPH219" s="12"/>
      <c r="BPI219" s="12"/>
      <c r="BPJ219" s="12"/>
      <c r="BPK219" s="12"/>
      <c r="BPL219" s="12"/>
      <c r="BPM219" s="12"/>
      <c r="BPN219" s="12"/>
      <c r="BPO219" s="12"/>
      <c r="BPP219" s="12"/>
      <c r="BPQ219" s="12"/>
      <c r="BPR219" s="12"/>
      <c r="BPS219" s="12"/>
      <c r="BPT219" s="12"/>
      <c r="BPU219" s="12"/>
      <c r="BPV219" s="12"/>
      <c r="BPW219" s="12"/>
      <c r="BPX219" s="12"/>
      <c r="BPY219" s="12"/>
      <c r="BPZ219" s="12"/>
      <c r="BQA219" s="12"/>
      <c r="BQB219" s="12"/>
      <c r="BQC219" s="12"/>
      <c r="BQD219" s="12"/>
      <c r="BQE219" s="12"/>
      <c r="BQF219" s="12"/>
      <c r="BQG219" s="12"/>
      <c r="BQH219" s="12"/>
      <c r="BQI219" s="12"/>
      <c r="BQJ219" s="12"/>
      <c r="BQK219" s="12"/>
      <c r="BQL219" s="12"/>
      <c r="BQM219" s="12"/>
      <c r="BQN219" s="12"/>
      <c r="BQO219" s="12"/>
      <c r="BQP219" s="12"/>
      <c r="BQQ219" s="12"/>
      <c r="BQR219" s="12"/>
      <c r="BQS219" s="12"/>
      <c r="BQT219" s="12"/>
      <c r="BQU219" s="12"/>
      <c r="BQV219" s="12"/>
      <c r="BQW219" s="12"/>
      <c r="BQX219" s="12"/>
      <c r="BQY219" s="12"/>
      <c r="BQZ219" s="12"/>
      <c r="BRA219" s="12"/>
      <c r="BRB219" s="12"/>
      <c r="BRC219" s="12"/>
      <c r="BRD219" s="12"/>
      <c r="BRE219" s="12"/>
      <c r="BRF219" s="12"/>
      <c r="BRG219" s="12"/>
      <c r="BRH219" s="12"/>
      <c r="BRI219" s="12"/>
      <c r="BRJ219" s="12"/>
      <c r="BRK219" s="12"/>
      <c r="BRL219" s="12"/>
      <c r="BRM219" s="12"/>
      <c r="BRN219" s="12"/>
      <c r="BRO219" s="12"/>
      <c r="BRP219" s="12"/>
      <c r="BRQ219" s="12"/>
      <c r="BRR219" s="12"/>
      <c r="BRS219" s="12"/>
      <c r="BRT219" s="12"/>
      <c r="BRU219" s="12"/>
      <c r="BRV219" s="12"/>
      <c r="BRW219" s="12"/>
      <c r="BRX219" s="12"/>
      <c r="BRY219" s="12"/>
      <c r="BRZ219" s="12"/>
      <c r="BSA219" s="12"/>
      <c r="BSB219" s="12"/>
      <c r="BSC219" s="12"/>
      <c r="BSD219" s="12"/>
      <c r="BSE219" s="12"/>
      <c r="BSF219" s="12"/>
      <c r="BSG219" s="12"/>
      <c r="BSH219" s="12"/>
      <c r="BSI219" s="12"/>
      <c r="BSJ219" s="12"/>
      <c r="BSK219" s="12"/>
      <c r="BSL219" s="12"/>
      <c r="BSM219" s="12"/>
      <c r="BSN219" s="12"/>
      <c r="BSO219" s="12"/>
      <c r="BSP219" s="12"/>
      <c r="BSQ219" s="12"/>
      <c r="BSR219" s="12"/>
      <c r="BSS219" s="12"/>
      <c r="BST219" s="12"/>
      <c r="BSU219" s="12"/>
      <c r="BSV219" s="12"/>
      <c r="BSW219" s="12"/>
      <c r="BSX219" s="12"/>
      <c r="BSY219" s="12"/>
      <c r="BSZ219" s="12"/>
      <c r="BTA219" s="12"/>
      <c r="BTB219" s="12"/>
      <c r="BTC219" s="12"/>
      <c r="BTD219" s="12"/>
      <c r="BTE219" s="12"/>
      <c r="BTF219" s="12"/>
      <c r="BTG219" s="12"/>
      <c r="BTH219" s="12"/>
      <c r="BTI219" s="12"/>
      <c r="BTJ219" s="12"/>
      <c r="BTK219" s="12"/>
      <c r="BTL219" s="12"/>
      <c r="BTM219" s="12"/>
      <c r="BTN219" s="12"/>
      <c r="BTO219" s="12"/>
      <c r="BTP219" s="12"/>
      <c r="BTQ219" s="12"/>
      <c r="BTR219" s="12"/>
      <c r="BTS219" s="12"/>
      <c r="BTT219" s="12"/>
      <c r="BTU219" s="12"/>
      <c r="BTV219" s="12"/>
      <c r="BTW219" s="12"/>
      <c r="BTX219" s="12"/>
      <c r="BTY219" s="12"/>
      <c r="BTZ219" s="12"/>
      <c r="BUA219" s="12"/>
      <c r="BUB219" s="12"/>
      <c r="BUC219" s="12"/>
      <c r="BUD219" s="12"/>
      <c r="BUE219" s="12"/>
      <c r="BUF219" s="12"/>
      <c r="BUG219" s="12"/>
      <c r="BUH219" s="12"/>
      <c r="BUI219" s="12"/>
      <c r="BUJ219" s="12"/>
      <c r="BUK219" s="12"/>
      <c r="BUL219" s="12"/>
      <c r="BUM219" s="12"/>
      <c r="BUN219" s="12"/>
      <c r="BUO219" s="12"/>
      <c r="BUP219" s="12"/>
      <c r="BUQ219" s="12"/>
      <c r="BUR219" s="12"/>
      <c r="BUS219" s="12"/>
      <c r="BUT219" s="12"/>
      <c r="BUU219" s="12"/>
      <c r="BUV219" s="12"/>
      <c r="BUW219" s="12"/>
      <c r="BUX219" s="12"/>
      <c r="BUY219" s="12"/>
      <c r="BUZ219" s="12"/>
      <c r="BVA219" s="12"/>
      <c r="BVB219" s="12"/>
      <c r="BVC219" s="12"/>
      <c r="BVD219" s="12"/>
      <c r="BVE219" s="12"/>
      <c r="BVF219" s="12"/>
      <c r="BVG219" s="12"/>
      <c r="BVH219" s="12"/>
      <c r="BVI219" s="12"/>
      <c r="BVJ219" s="12"/>
      <c r="BVK219" s="12"/>
      <c r="BVL219" s="12"/>
      <c r="BVM219" s="12"/>
      <c r="BVN219" s="12"/>
      <c r="BVO219" s="12"/>
      <c r="BVP219" s="12"/>
      <c r="BVQ219" s="12"/>
      <c r="BVR219" s="12"/>
      <c r="BVS219" s="12"/>
      <c r="BVT219" s="12"/>
      <c r="BVU219" s="12"/>
      <c r="BVV219" s="12"/>
      <c r="BVW219" s="12"/>
      <c r="BVX219" s="12"/>
      <c r="BVY219" s="12"/>
      <c r="BVZ219" s="12"/>
      <c r="BWA219" s="12"/>
      <c r="BWB219" s="12"/>
      <c r="BWC219" s="12"/>
      <c r="BWD219" s="12"/>
      <c r="BWE219" s="12"/>
      <c r="BWF219" s="12"/>
      <c r="BWG219" s="12"/>
      <c r="BWH219" s="12"/>
      <c r="BWI219" s="12"/>
      <c r="BWJ219" s="12"/>
      <c r="BWK219" s="12"/>
      <c r="BWL219" s="12"/>
      <c r="BWM219" s="12"/>
      <c r="BWN219" s="12"/>
      <c r="BWO219" s="12"/>
      <c r="BWP219" s="12"/>
      <c r="BWQ219" s="12"/>
      <c r="BWR219" s="12"/>
      <c r="BWS219" s="12"/>
      <c r="BWT219" s="12"/>
      <c r="BWU219" s="12"/>
      <c r="BWV219" s="12"/>
      <c r="BWW219" s="12"/>
      <c r="BWX219" s="12"/>
      <c r="BWY219" s="12"/>
      <c r="BWZ219" s="12"/>
      <c r="BXA219" s="12"/>
      <c r="BXB219" s="12"/>
      <c r="BXC219" s="12"/>
      <c r="BXD219" s="12"/>
      <c r="BXE219" s="12"/>
      <c r="BXF219" s="12"/>
      <c r="BXG219" s="12"/>
      <c r="BXH219" s="12"/>
      <c r="BXI219" s="12"/>
      <c r="BXJ219" s="12"/>
      <c r="BXK219" s="12"/>
      <c r="BXL219" s="12"/>
      <c r="BXM219" s="12"/>
      <c r="BXN219" s="12"/>
      <c r="BXO219" s="12"/>
      <c r="BXP219" s="12"/>
      <c r="BXQ219" s="12"/>
      <c r="BXR219" s="12"/>
      <c r="BXS219" s="12"/>
      <c r="BXT219" s="12"/>
      <c r="BXU219" s="12"/>
      <c r="BXV219" s="12"/>
      <c r="BXW219" s="12"/>
      <c r="BXX219" s="12"/>
      <c r="BXY219" s="12"/>
      <c r="BXZ219" s="12"/>
      <c r="BYA219" s="12"/>
      <c r="BYB219" s="12"/>
      <c r="BYC219" s="12"/>
      <c r="BYD219" s="12"/>
      <c r="BYE219" s="12"/>
      <c r="BYF219" s="12"/>
      <c r="BYG219" s="12"/>
      <c r="BYH219" s="12"/>
      <c r="BYI219" s="12"/>
      <c r="BYJ219" s="12"/>
      <c r="BYK219" s="12"/>
      <c r="BYL219" s="12"/>
      <c r="BYM219" s="12"/>
      <c r="BYN219" s="12"/>
      <c r="BYO219" s="12"/>
      <c r="BYP219" s="12"/>
      <c r="BYQ219" s="12"/>
      <c r="BYR219" s="12"/>
      <c r="BYS219" s="12"/>
      <c r="BYT219" s="12"/>
      <c r="BYU219" s="12"/>
      <c r="BYV219" s="12"/>
      <c r="BYW219" s="12"/>
      <c r="BYX219" s="12"/>
      <c r="BYY219" s="12"/>
      <c r="BYZ219" s="12"/>
      <c r="BZA219" s="12"/>
      <c r="BZB219" s="12"/>
      <c r="BZC219" s="12"/>
      <c r="BZD219" s="12"/>
      <c r="BZE219" s="12"/>
      <c r="BZF219" s="12"/>
      <c r="BZG219" s="12"/>
      <c r="BZH219" s="12"/>
      <c r="BZI219" s="12"/>
      <c r="BZJ219" s="12"/>
      <c r="BZK219" s="12"/>
      <c r="BZL219" s="12"/>
      <c r="BZM219" s="12"/>
      <c r="BZN219" s="12"/>
      <c r="BZO219" s="12"/>
      <c r="BZP219" s="12"/>
      <c r="BZQ219" s="12"/>
      <c r="BZR219" s="12"/>
      <c r="BZS219" s="12"/>
      <c r="BZT219" s="12"/>
      <c r="BZU219" s="12"/>
      <c r="BZV219" s="12"/>
      <c r="BZW219" s="12"/>
      <c r="BZX219" s="12"/>
      <c r="BZY219" s="12"/>
      <c r="BZZ219" s="12"/>
      <c r="CAA219" s="12"/>
      <c r="CAB219" s="12"/>
      <c r="CAC219" s="12"/>
      <c r="CAD219" s="12"/>
      <c r="CAE219" s="12"/>
      <c r="CAF219" s="12"/>
      <c r="CAG219" s="12"/>
      <c r="CAH219" s="12"/>
      <c r="CAI219" s="12"/>
      <c r="CAJ219" s="12"/>
      <c r="CAK219" s="12"/>
      <c r="CAL219" s="12"/>
      <c r="CAM219" s="12"/>
      <c r="CAN219" s="12"/>
      <c r="CAO219" s="12"/>
      <c r="CAP219" s="12"/>
      <c r="CAQ219" s="12"/>
      <c r="CAR219" s="12"/>
      <c r="CAS219" s="12"/>
      <c r="CAT219" s="12"/>
      <c r="CAU219" s="12"/>
      <c r="CAV219" s="12"/>
      <c r="CAW219" s="12"/>
      <c r="CAX219" s="12"/>
      <c r="CAY219" s="12"/>
      <c r="CAZ219" s="12"/>
      <c r="CBA219" s="12"/>
      <c r="CBB219" s="12"/>
      <c r="CBC219" s="12"/>
      <c r="CBD219" s="12"/>
      <c r="CBE219" s="12"/>
      <c r="CBF219" s="12"/>
      <c r="CBG219" s="12"/>
      <c r="CBH219" s="12"/>
      <c r="CBI219" s="12"/>
      <c r="CBJ219" s="12"/>
      <c r="CBK219" s="12"/>
      <c r="CBL219" s="12"/>
      <c r="CBM219" s="12"/>
      <c r="CBN219" s="12"/>
      <c r="CBO219" s="12"/>
      <c r="CBP219" s="12"/>
      <c r="CBQ219" s="12"/>
      <c r="CBR219" s="12"/>
      <c r="CBS219" s="12"/>
      <c r="CBT219" s="12"/>
      <c r="CBU219" s="12"/>
      <c r="CBV219" s="12"/>
      <c r="CBW219" s="12"/>
      <c r="CBX219" s="12"/>
      <c r="CBY219" s="12"/>
      <c r="CBZ219" s="12"/>
      <c r="CCA219" s="12"/>
      <c r="CCB219" s="12"/>
      <c r="CCC219" s="12"/>
      <c r="CCD219" s="12"/>
      <c r="CCE219" s="12"/>
      <c r="CCF219" s="12"/>
      <c r="CCG219" s="12"/>
      <c r="CCH219" s="12"/>
      <c r="CCI219" s="12"/>
      <c r="CCJ219" s="12"/>
      <c r="CCK219" s="12"/>
      <c r="CCL219" s="12"/>
      <c r="CCM219" s="12"/>
      <c r="CCN219" s="12"/>
      <c r="CCO219" s="12"/>
      <c r="CCP219" s="12"/>
      <c r="CCQ219" s="12"/>
      <c r="CCR219" s="12"/>
      <c r="CCS219" s="12"/>
      <c r="CCT219" s="12"/>
      <c r="CCU219" s="12"/>
      <c r="CCV219" s="12"/>
      <c r="CCW219" s="12"/>
      <c r="CCX219" s="12"/>
      <c r="CCY219" s="12"/>
      <c r="CCZ219" s="12"/>
      <c r="CDA219" s="12"/>
      <c r="CDB219" s="12"/>
      <c r="CDC219" s="12"/>
      <c r="CDD219" s="12"/>
      <c r="CDE219" s="12"/>
      <c r="CDF219" s="12"/>
      <c r="CDG219" s="12"/>
      <c r="CDH219" s="12"/>
      <c r="CDI219" s="12"/>
      <c r="CDJ219" s="12"/>
      <c r="CDK219" s="12"/>
      <c r="CDL219" s="12"/>
      <c r="CDM219" s="12"/>
      <c r="CDN219" s="12"/>
      <c r="CDO219" s="12"/>
      <c r="CDP219" s="12"/>
      <c r="CDQ219" s="12"/>
      <c r="CDR219" s="12"/>
      <c r="CDS219" s="12"/>
      <c r="CDT219" s="12"/>
      <c r="CDU219" s="12"/>
      <c r="CDV219" s="12"/>
      <c r="CDW219" s="12"/>
      <c r="CDX219" s="12"/>
      <c r="CDY219" s="12"/>
      <c r="CDZ219" s="12"/>
      <c r="CEA219" s="12"/>
      <c r="CEB219" s="12"/>
      <c r="CEC219" s="12"/>
      <c r="CED219" s="12"/>
      <c r="CEE219" s="12"/>
      <c r="CEF219" s="12"/>
      <c r="CEG219" s="12"/>
      <c r="CEH219" s="12"/>
      <c r="CEI219" s="12"/>
      <c r="CEJ219" s="12"/>
      <c r="CEK219" s="12"/>
      <c r="CEL219" s="12"/>
      <c r="CEM219" s="12"/>
      <c r="CEN219" s="12"/>
      <c r="CEO219" s="12"/>
      <c r="CEP219" s="12"/>
      <c r="CEQ219" s="12"/>
      <c r="CER219" s="12"/>
      <c r="CES219" s="12"/>
      <c r="CET219" s="12"/>
      <c r="CEU219" s="12"/>
      <c r="CEV219" s="12"/>
      <c r="CEW219" s="12"/>
      <c r="CEX219" s="12"/>
      <c r="CEY219" s="12"/>
      <c r="CEZ219" s="12"/>
      <c r="CFA219" s="12"/>
      <c r="CFB219" s="12"/>
      <c r="CFC219" s="12"/>
      <c r="CFD219" s="12"/>
      <c r="CFE219" s="12"/>
      <c r="CFF219" s="12"/>
      <c r="CFG219" s="12"/>
      <c r="CFH219" s="12"/>
      <c r="CFI219" s="12"/>
      <c r="CFJ219" s="12"/>
      <c r="CFK219" s="12"/>
      <c r="CFL219" s="12"/>
      <c r="CFM219" s="12"/>
      <c r="CFN219" s="12"/>
      <c r="CFO219" s="12"/>
      <c r="CFP219" s="12"/>
      <c r="CFQ219" s="12"/>
      <c r="CFR219" s="12"/>
      <c r="CFS219" s="12"/>
      <c r="CFT219" s="12"/>
      <c r="CFU219" s="12"/>
      <c r="CFV219" s="12"/>
      <c r="CFW219" s="12"/>
      <c r="CFX219" s="12"/>
      <c r="CFY219" s="12"/>
      <c r="CFZ219" s="12"/>
      <c r="CGA219" s="12"/>
      <c r="CGB219" s="12"/>
      <c r="CGC219" s="12"/>
      <c r="CGD219" s="12"/>
      <c r="CGE219" s="12"/>
      <c r="CGF219" s="12"/>
      <c r="CGG219" s="12"/>
      <c r="CGH219" s="12"/>
      <c r="CGI219" s="12"/>
      <c r="CGJ219" s="12"/>
      <c r="CGK219" s="12"/>
      <c r="CGL219" s="12"/>
      <c r="CGM219" s="12"/>
      <c r="CGN219" s="12"/>
      <c r="CGO219" s="12"/>
      <c r="CGP219" s="12"/>
      <c r="CGQ219" s="12"/>
      <c r="CGR219" s="12"/>
      <c r="CGS219" s="12"/>
      <c r="CGT219" s="12"/>
      <c r="CGU219" s="12"/>
      <c r="CGV219" s="12"/>
      <c r="CGW219" s="12"/>
      <c r="CGX219" s="12"/>
      <c r="CGY219" s="12"/>
      <c r="CGZ219" s="12"/>
      <c r="CHA219" s="12"/>
      <c r="CHB219" s="12"/>
      <c r="CHC219" s="12"/>
      <c r="CHD219" s="12"/>
      <c r="CHE219" s="12"/>
      <c r="CHF219" s="12"/>
      <c r="CHG219" s="12"/>
      <c r="CHH219" s="12"/>
      <c r="CHI219" s="12"/>
      <c r="CHJ219" s="12"/>
      <c r="CHK219" s="12"/>
      <c r="CHL219" s="12"/>
      <c r="CHM219" s="12"/>
      <c r="CHN219" s="12"/>
      <c r="CHO219" s="12"/>
      <c r="CHP219" s="12"/>
      <c r="CHQ219" s="12"/>
      <c r="CHR219" s="12"/>
      <c r="CHS219" s="12"/>
      <c r="CHT219" s="12"/>
      <c r="CHU219" s="12"/>
      <c r="CHV219" s="12"/>
      <c r="CHW219" s="12"/>
      <c r="CHX219" s="12"/>
      <c r="CHY219" s="12"/>
      <c r="CHZ219" s="12"/>
      <c r="CIA219" s="12"/>
      <c r="CIB219" s="12"/>
      <c r="CIC219" s="12"/>
      <c r="CID219" s="12"/>
      <c r="CIE219" s="12"/>
      <c r="CIF219" s="12"/>
      <c r="CIG219" s="12"/>
      <c r="CIH219" s="12"/>
      <c r="CII219" s="12"/>
      <c r="CIJ219" s="12"/>
      <c r="CIK219" s="12"/>
      <c r="CIL219" s="12"/>
      <c r="CIM219" s="12"/>
      <c r="CIN219" s="12"/>
      <c r="CIO219" s="12"/>
      <c r="CIP219" s="12"/>
      <c r="CIQ219" s="12"/>
      <c r="CIR219" s="12"/>
      <c r="CIS219" s="12"/>
      <c r="CIT219" s="12"/>
      <c r="CIU219" s="12"/>
      <c r="CIV219" s="12"/>
      <c r="CIW219" s="12"/>
      <c r="CIX219" s="12"/>
      <c r="CIY219" s="12"/>
      <c r="CIZ219" s="12"/>
      <c r="CJA219" s="12"/>
      <c r="CJB219" s="12"/>
      <c r="CJC219" s="12"/>
      <c r="CJD219" s="12"/>
      <c r="CJE219" s="12"/>
      <c r="CJF219" s="12"/>
      <c r="CJG219" s="12"/>
      <c r="CJH219" s="12"/>
      <c r="CJI219" s="12"/>
      <c r="CJJ219" s="12"/>
      <c r="CJK219" s="12"/>
      <c r="CJL219" s="12"/>
      <c r="CJM219" s="12"/>
      <c r="CJN219" s="12"/>
      <c r="CJO219" s="12"/>
      <c r="CJP219" s="12"/>
      <c r="CJQ219" s="12"/>
      <c r="CJR219" s="12"/>
      <c r="CJS219" s="12"/>
      <c r="CJT219" s="12"/>
      <c r="CJU219" s="12"/>
      <c r="CJV219" s="12"/>
      <c r="CJW219" s="12"/>
      <c r="CJX219" s="12"/>
      <c r="CJY219" s="12"/>
      <c r="CJZ219" s="12"/>
      <c r="CKA219" s="12"/>
      <c r="CKB219" s="12"/>
      <c r="CKC219" s="12"/>
      <c r="CKD219" s="12"/>
      <c r="CKE219" s="12"/>
      <c r="CKF219" s="12"/>
      <c r="CKG219" s="12"/>
      <c r="CKH219" s="12"/>
      <c r="CKI219" s="12"/>
      <c r="CKJ219" s="12"/>
      <c r="CKK219" s="12"/>
      <c r="CKL219" s="12"/>
      <c r="CKM219" s="12"/>
      <c r="CKN219" s="12"/>
      <c r="CKO219" s="12"/>
      <c r="CKP219" s="12"/>
      <c r="CKQ219" s="12"/>
      <c r="CKR219" s="12"/>
      <c r="CKS219" s="12"/>
      <c r="CKT219" s="12"/>
      <c r="CKU219" s="12"/>
      <c r="CKV219" s="12"/>
      <c r="CKW219" s="12"/>
      <c r="CKX219" s="12"/>
      <c r="CKY219" s="12"/>
      <c r="CKZ219" s="12"/>
      <c r="CLA219" s="12"/>
      <c r="CLB219" s="12"/>
      <c r="CLC219" s="12"/>
      <c r="CLD219" s="12"/>
      <c r="CLE219" s="12"/>
      <c r="CLF219" s="12"/>
      <c r="CLG219" s="12"/>
      <c r="CLH219" s="12"/>
      <c r="CLI219" s="12"/>
      <c r="CLJ219" s="12"/>
      <c r="CLK219" s="12"/>
      <c r="CLL219" s="12"/>
      <c r="CLM219" s="12"/>
      <c r="CLN219" s="12"/>
      <c r="CLO219" s="12"/>
      <c r="CLP219" s="12"/>
      <c r="CLQ219" s="12"/>
      <c r="CLR219" s="12"/>
      <c r="CLS219" s="12"/>
      <c r="CLT219" s="12"/>
      <c r="CLU219" s="12"/>
      <c r="CLV219" s="12"/>
      <c r="CLW219" s="12"/>
      <c r="CLX219" s="12"/>
      <c r="CLY219" s="12"/>
      <c r="CLZ219" s="12"/>
      <c r="CMA219" s="12"/>
      <c r="CMB219" s="12"/>
      <c r="CMC219" s="12"/>
      <c r="CMD219" s="12"/>
      <c r="CME219" s="12"/>
      <c r="CMF219" s="12"/>
      <c r="CMG219" s="12"/>
      <c r="CMH219" s="12"/>
      <c r="CMI219" s="12"/>
      <c r="CMJ219" s="12"/>
      <c r="CMK219" s="12"/>
      <c r="CML219" s="12"/>
      <c r="CMM219" s="12"/>
      <c r="CMN219" s="12"/>
      <c r="CMO219" s="12"/>
      <c r="CMP219" s="12"/>
      <c r="CMQ219" s="12"/>
      <c r="CMR219" s="12"/>
      <c r="CMS219" s="12"/>
      <c r="CMT219" s="12"/>
      <c r="CMU219" s="12"/>
      <c r="CMV219" s="12"/>
      <c r="CMW219" s="12"/>
      <c r="CMX219" s="12"/>
      <c r="CMY219" s="12"/>
      <c r="CMZ219" s="12"/>
      <c r="CNA219" s="12"/>
      <c r="CNB219" s="12"/>
      <c r="CNC219" s="12"/>
      <c r="CND219" s="12"/>
      <c r="CNE219" s="12"/>
      <c r="CNF219" s="12"/>
      <c r="CNG219" s="12"/>
      <c r="CNH219" s="12"/>
      <c r="CNI219" s="12"/>
      <c r="CNJ219" s="12"/>
      <c r="CNK219" s="12"/>
      <c r="CNL219" s="12"/>
      <c r="CNM219" s="12"/>
      <c r="CNN219" s="12"/>
      <c r="CNO219" s="12"/>
      <c r="CNP219" s="12"/>
      <c r="CNQ219" s="12"/>
      <c r="CNR219" s="12"/>
      <c r="CNS219" s="12"/>
      <c r="CNT219" s="12"/>
      <c r="CNU219" s="12"/>
      <c r="CNV219" s="12"/>
      <c r="CNW219" s="12"/>
      <c r="CNX219" s="12"/>
      <c r="CNY219" s="12"/>
      <c r="CNZ219" s="12"/>
      <c r="COA219" s="12"/>
      <c r="COB219" s="12"/>
      <c r="COC219" s="12"/>
      <c r="COD219" s="12"/>
      <c r="COE219" s="12"/>
      <c r="COF219" s="12"/>
      <c r="COG219" s="12"/>
      <c r="COH219" s="12"/>
      <c r="COI219" s="12"/>
      <c r="COJ219" s="12"/>
      <c r="COK219" s="12"/>
      <c r="COL219" s="12"/>
      <c r="COM219" s="12"/>
      <c r="CON219" s="12"/>
      <c r="COO219" s="12"/>
      <c r="COP219" s="12"/>
      <c r="COQ219" s="12"/>
      <c r="COR219" s="12"/>
      <c r="COS219" s="12"/>
      <c r="COT219" s="12"/>
      <c r="COU219" s="12"/>
      <c r="COV219" s="12"/>
      <c r="COW219" s="12"/>
      <c r="COX219" s="12"/>
      <c r="COY219" s="12"/>
      <c r="COZ219" s="12"/>
      <c r="CPA219" s="12"/>
      <c r="CPB219" s="12"/>
      <c r="CPC219" s="12"/>
      <c r="CPD219" s="12"/>
      <c r="CPE219" s="12"/>
      <c r="CPF219" s="12"/>
      <c r="CPG219" s="12"/>
      <c r="CPH219" s="12"/>
      <c r="CPI219" s="12"/>
      <c r="CPJ219" s="12"/>
      <c r="CPK219" s="12"/>
      <c r="CPL219" s="12"/>
      <c r="CPM219" s="12"/>
      <c r="CPN219" s="12"/>
      <c r="CPO219" s="12"/>
      <c r="CPP219" s="12"/>
      <c r="CPQ219" s="12"/>
      <c r="CPR219" s="12"/>
      <c r="CPS219" s="12"/>
      <c r="CPT219" s="12"/>
      <c r="CPU219" s="12"/>
      <c r="CPV219" s="12"/>
      <c r="CPW219" s="12"/>
      <c r="CPX219" s="12"/>
      <c r="CPY219" s="12"/>
      <c r="CPZ219" s="12"/>
      <c r="CQA219" s="12"/>
      <c r="CQB219" s="12"/>
      <c r="CQC219" s="12"/>
      <c r="CQD219" s="12"/>
      <c r="CQE219" s="12"/>
      <c r="CQF219" s="12"/>
      <c r="CQG219" s="12"/>
      <c r="CQH219" s="12"/>
      <c r="CQI219" s="12"/>
      <c r="CQJ219" s="12"/>
      <c r="CQK219" s="12"/>
      <c r="CQL219" s="12"/>
      <c r="CQM219" s="12"/>
      <c r="CQN219" s="12"/>
      <c r="CQO219" s="12"/>
      <c r="CQP219" s="12"/>
      <c r="CQQ219" s="12"/>
      <c r="CQR219" s="12"/>
      <c r="CQS219" s="12"/>
      <c r="CQT219" s="12"/>
      <c r="CQU219" s="12"/>
      <c r="CQV219" s="12"/>
      <c r="CQW219" s="12"/>
      <c r="CQX219" s="12"/>
      <c r="CQY219" s="12"/>
      <c r="CQZ219" s="12"/>
      <c r="CRA219" s="12"/>
      <c r="CRB219" s="12"/>
      <c r="CRC219" s="12"/>
      <c r="CRD219" s="12"/>
      <c r="CRE219" s="12"/>
      <c r="CRF219" s="12"/>
      <c r="CRG219" s="12"/>
      <c r="CRH219" s="12"/>
      <c r="CRI219" s="12"/>
      <c r="CRJ219" s="12"/>
      <c r="CRK219" s="12"/>
      <c r="CRL219" s="12"/>
      <c r="CRM219" s="12"/>
      <c r="CRN219" s="12"/>
      <c r="CRO219" s="12"/>
      <c r="CRP219" s="12"/>
      <c r="CRQ219" s="12"/>
      <c r="CRR219" s="12"/>
      <c r="CRS219" s="12"/>
      <c r="CRT219" s="12"/>
      <c r="CRU219" s="12"/>
      <c r="CRV219" s="12"/>
      <c r="CRW219" s="12"/>
      <c r="CRX219" s="12"/>
      <c r="CRY219" s="12"/>
      <c r="CRZ219" s="12"/>
      <c r="CSA219" s="12"/>
      <c r="CSB219" s="12"/>
      <c r="CSC219" s="12"/>
      <c r="CSD219" s="12"/>
      <c r="CSE219" s="12"/>
      <c r="CSF219" s="12"/>
      <c r="CSG219" s="12"/>
      <c r="CSH219" s="12"/>
      <c r="CSI219" s="12"/>
      <c r="CSJ219" s="12"/>
      <c r="CSK219" s="12"/>
      <c r="CSL219" s="12"/>
      <c r="CSM219" s="12"/>
      <c r="CSN219" s="12"/>
      <c r="CSO219" s="12"/>
      <c r="CSP219" s="12"/>
      <c r="CSQ219" s="12"/>
      <c r="CSR219" s="12"/>
      <c r="CSS219" s="12"/>
      <c r="CST219" s="12"/>
      <c r="CSU219" s="12"/>
      <c r="CSV219" s="12"/>
      <c r="CSW219" s="12"/>
      <c r="CSX219" s="12"/>
      <c r="CSY219" s="12"/>
      <c r="CSZ219" s="12"/>
      <c r="CTA219" s="12"/>
      <c r="CTB219" s="12"/>
      <c r="CTC219" s="12"/>
      <c r="CTD219" s="12"/>
      <c r="CTE219" s="12"/>
      <c r="CTF219" s="12"/>
      <c r="CTG219" s="12"/>
      <c r="CTH219" s="12"/>
      <c r="CTI219" s="12"/>
      <c r="CTJ219" s="12"/>
      <c r="CTK219" s="12"/>
      <c r="CTL219" s="12"/>
      <c r="CTM219" s="12"/>
      <c r="CTN219" s="12"/>
      <c r="CTO219" s="12"/>
      <c r="CTP219" s="12"/>
      <c r="CTQ219" s="12"/>
      <c r="CTR219" s="12"/>
      <c r="CTS219" s="12"/>
      <c r="CTT219" s="12"/>
      <c r="CTU219" s="12"/>
      <c r="CTV219" s="12"/>
      <c r="CTW219" s="12"/>
      <c r="CTX219" s="12"/>
      <c r="CTY219" s="12"/>
      <c r="CTZ219" s="12"/>
      <c r="CUA219" s="12"/>
      <c r="CUB219" s="12"/>
      <c r="CUC219" s="12"/>
      <c r="CUD219" s="12"/>
      <c r="CUE219" s="12"/>
      <c r="CUF219" s="12"/>
      <c r="CUG219" s="12"/>
      <c r="CUH219" s="12"/>
      <c r="CUI219" s="12"/>
      <c r="CUJ219" s="12"/>
      <c r="CUK219" s="12"/>
      <c r="CUL219" s="12"/>
      <c r="CUM219" s="12"/>
      <c r="CUN219" s="12"/>
      <c r="CUO219" s="12"/>
      <c r="CUP219" s="12"/>
      <c r="CUQ219" s="12"/>
      <c r="CUR219" s="12"/>
      <c r="CUS219" s="12"/>
      <c r="CUT219" s="12"/>
      <c r="CUU219" s="12"/>
      <c r="CUV219" s="12"/>
      <c r="CUW219" s="12"/>
      <c r="CUX219" s="12"/>
      <c r="CUY219" s="12"/>
      <c r="CUZ219" s="12"/>
      <c r="CVA219" s="12"/>
      <c r="CVB219" s="12"/>
      <c r="CVC219" s="12"/>
      <c r="CVD219" s="12"/>
      <c r="CVE219" s="12"/>
      <c r="CVF219" s="12"/>
      <c r="CVG219" s="12"/>
      <c r="CVH219" s="12"/>
      <c r="CVI219" s="12"/>
      <c r="CVJ219" s="12"/>
      <c r="CVK219" s="12"/>
      <c r="CVL219" s="12"/>
      <c r="CVM219" s="12"/>
      <c r="CVN219" s="12"/>
      <c r="CVO219" s="12"/>
      <c r="CVP219" s="12"/>
      <c r="CVQ219" s="12"/>
      <c r="CVR219" s="12"/>
      <c r="CVS219" s="12"/>
      <c r="CVT219" s="12"/>
      <c r="CVU219" s="12"/>
      <c r="CVV219" s="12"/>
      <c r="CVW219" s="12"/>
      <c r="CVX219" s="12"/>
      <c r="CVY219" s="12"/>
      <c r="CVZ219" s="12"/>
      <c r="CWA219" s="12"/>
      <c r="CWB219" s="12"/>
      <c r="CWC219" s="12"/>
      <c r="CWD219" s="12"/>
      <c r="CWE219" s="12"/>
      <c r="CWF219" s="12"/>
      <c r="CWG219" s="12"/>
      <c r="CWH219" s="12"/>
      <c r="CWI219" s="12"/>
      <c r="CWJ219" s="12"/>
      <c r="CWK219" s="12"/>
      <c r="CWL219" s="12"/>
      <c r="CWM219" s="12"/>
      <c r="CWN219" s="12"/>
      <c r="CWO219" s="12"/>
      <c r="CWP219" s="12"/>
      <c r="CWQ219" s="12"/>
      <c r="CWR219" s="12"/>
      <c r="CWS219" s="12"/>
      <c r="CWT219" s="12"/>
      <c r="CWU219" s="12"/>
      <c r="CWV219" s="12"/>
      <c r="CWW219" s="12"/>
      <c r="CWX219" s="12"/>
      <c r="CWY219" s="12"/>
      <c r="CWZ219" s="12"/>
      <c r="CXA219" s="12"/>
      <c r="CXB219" s="12"/>
      <c r="CXC219" s="12"/>
      <c r="CXD219" s="12"/>
      <c r="CXE219" s="12"/>
      <c r="CXF219" s="12"/>
      <c r="CXG219" s="12"/>
      <c r="CXH219" s="12"/>
      <c r="CXI219" s="12"/>
      <c r="CXJ219" s="12"/>
      <c r="CXK219" s="12"/>
      <c r="CXL219" s="12"/>
      <c r="CXM219" s="12"/>
      <c r="CXN219" s="12"/>
      <c r="CXO219" s="12"/>
      <c r="CXP219" s="12"/>
      <c r="CXQ219" s="12"/>
      <c r="CXR219" s="12"/>
      <c r="CXS219" s="12"/>
      <c r="CXT219" s="12"/>
      <c r="CXU219" s="12"/>
      <c r="CXV219" s="12"/>
      <c r="CXW219" s="12"/>
      <c r="CXX219" s="12"/>
      <c r="CXY219" s="12"/>
      <c r="CXZ219" s="12"/>
      <c r="CYA219" s="12"/>
      <c r="CYB219" s="12"/>
      <c r="CYC219" s="12"/>
      <c r="CYD219" s="12"/>
      <c r="CYE219" s="12"/>
      <c r="CYF219" s="12"/>
      <c r="CYG219" s="12"/>
      <c r="CYH219" s="12"/>
      <c r="CYI219" s="12"/>
      <c r="CYJ219" s="12"/>
      <c r="CYK219" s="12"/>
      <c r="CYL219" s="12"/>
      <c r="CYM219" s="12"/>
      <c r="CYN219" s="12"/>
      <c r="CYO219" s="12"/>
      <c r="CYP219" s="12"/>
      <c r="CYQ219" s="12"/>
      <c r="CYR219" s="12"/>
      <c r="CYS219" s="12"/>
      <c r="CYT219" s="12"/>
      <c r="CYU219" s="12"/>
      <c r="CYV219" s="12"/>
      <c r="CYW219" s="12"/>
      <c r="CYX219" s="12"/>
      <c r="CYY219" s="12"/>
      <c r="CYZ219" s="12"/>
      <c r="CZA219" s="12"/>
      <c r="CZB219" s="12"/>
      <c r="CZC219" s="12"/>
      <c r="CZD219" s="12"/>
      <c r="CZE219" s="12"/>
      <c r="CZF219" s="12"/>
      <c r="CZG219" s="12"/>
      <c r="CZH219" s="12"/>
      <c r="CZI219" s="12"/>
      <c r="CZJ219" s="12"/>
      <c r="CZK219" s="12"/>
      <c r="CZL219" s="12"/>
      <c r="CZM219" s="12"/>
      <c r="CZN219" s="12"/>
      <c r="CZO219" s="12"/>
      <c r="CZP219" s="12"/>
      <c r="CZQ219" s="12"/>
      <c r="CZR219" s="12"/>
      <c r="CZS219" s="12"/>
      <c r="CZT219" s="12"/>
      <c r="CZU219" s="12"/>
      <c r="CZV219" s="12"/>
      <c r="CZW219" s="12"/>
      <c r="CZX219" s="12"/>
      <c r="CZY219" s="12"/>
      <c r="CZZ219" s="12"/>
      <c r="DAA219" s="12"/>
      <c r="DAB219" s="12"/>
      <c r="DAC219" s="12"/>
      <c r="DAD219" s="12"/>
      <c r="DAE219" s="12"/>
      <c r="DAF219" s="12"/>
      <c r="DAG219" s="12"/>
      <c r="DAH219" s="12"/>
      <c r="DAI219" s="12"/>
      <c r="DAJ219" s="12"/>
      <c r="DAK219" s="12"/>
      <c r="DAL219" s="12"/>
      <c r="DAM219" s="12"/>
      <c r="DAN219" s="12"/>
      <c r="DAO219" s="12"/>
      <c r="DAP219" s="12"/>
      <c r="DAQ219" s="12"/>
      <c r="DAR219" s="12"/>
      <c r="DAS219" s="12"/>
      <c r="DAT219" s="12"/>
      <c r="DAU219" s="12"/>
      <c r="DAV219" s="12"/>
      <c r="DAW219" s="12"/>
      <c r="DAX219" s="12"/>
      <c r="DAY219" s="12"/>
      <c r="DAZ219" s="12"/>
      <c r="DBA219" s="12"/>
      <c r="DBB219" s="12"/>
      <c r="DBC219" s="12"/>
      <c r="DBD219" s="12"/>
      <c r="DBE219" s="12"/>
      <c r="DBF219" s="12"/>
      <c r="DBG219" s="12"/>
      <c r="DBH219" s="12"/>
      <c r="DBI219" s="12"/>
      <c r="DBJ219" s="12"/>
      <c r="DBK219" s="12"/>
      <c r="DBL219" s="12"/>
      <c r="DBM219" s="12"/>
      <c r="DBN219" s="12"/>
      <c r="DBO219" s="12"/>
      <c r="DBP219" s="12"/>
      <c r="DBQ219" s="12"/>
      <c r="DBR219" s="12"/>
      <c r="DBS219" s="12"/>
      <c r="DBT219" s="12"/>
      <c r="DBU219" s="12"/>
      <c r="DBV219" s="12"/>
      <c r="DBW219" s="12"/>
      <c r="DBX219" s="12"/>
      <c r="DBY219" s="12"/>
      <c r="DBZ219" s="12"/>
      <c r="DCA219" s="12"/>
      <c r="DCB219" s="12"/>
      <c r="DCC219" s="12"/>
      <c r="DCD219" s="12"/>
      <c r="DCE219" s="12"/>
      <c r="DCF219" s="12"/>
      <c r="DCG219" s="12"/>
      <c r="DCH219" s="12"/>
      <c r="DCI219" s="12"/>
      <c r="DCJ219" s="12"/>
      <c r="DCK219" s="12"/>
      <c r="DCL219" s="12"/>
      <c r="DCM219" s="12"/>
      <c r="DCN219" s="12"/>
      <c r="DCO219" s="12"/>
      <c r="DCP219" s="12"/>
      <c r="DCQ219" s="12"/>
      <c r="DCR219" s="12"/>
      <c r="DCS219" s="12"/>
      <c r="DCT219" s="12"/>
      <c r="DCU219" s="12"/>
      <c r="DCV219" s="12"/>
      <c r="DCW219" s="12"/>
      <c r="DCX219" s="12"/>
      <c r="DCY219" s="12"/>
      <c r="DCZ219" s="12"/>
      <c r="DDA219" s="12"/>
      <c r="DDB219" s="12"/>
      <c r="DDC219" s="12"/>
      <c r="DDD219" s="12"/>
      <c r="DDE219" s="12"/>
      <c r="DDF219" s="12"/>
      <c r="DDG219" s="12"/>
      <c r="DDH219" s="12"/>
      <c r="DDI219" s="12"/>
      <c r="DDJ219" s="12"/>
      <c r="DDK219" s="12"/>
      <c r="DDL219" s="12"/>
      <c r="DDM219" s="12"/>
      <c r="DDN219" s="12"/>
      <c r="DDO219" s="12"/>
      <c r="DDP219" s="12"/>
      <c r="DDQ219" s="12"/>
      <c r="DDR219" s="12"/>
      <c r="DDS219" s="12"/>
      <c r="DDT219" s="12"/>
      <c r="DDU219" s="12"/>
      <c r="DDV219" s="12"/>
      <c r="DDW219" s="12"/>
      <c r="DDX219" s="12"/>
      <c r="DDY219" s="12"/>
      <c r="DDZ219" s="12"/>
      <c r="DEA219" s="12"/>
      <c r="DEB219" s="12"/>
      <c r="DEC219" s="12"/>
      <c r="DED219" s="12"/>
      <c r="DEE219" s="12"/>
      <c r="DEF219" s="12"/>
      <c r="DEG219" s="12"/>
      <c r="DEH219" s="12"/>
      <c r="DEI219" s="12"/>
      <c r="DEJ219" s="12"/>
      <c r="DEK219" s="12"/>
      <c r="DEL219" s="12"/>
      <c r="DEM219" s="12"/>
      <c r="DEN219" s="12"/>
      <c r="DEO219" s="12"/>
      <c r="DEP219" s="12"/>
      <c r="DEQ219" s="12"/>
      <c r="DER219" s="12"/>
      <c r="DES219" s="12"/>
      <c r="DET219" s="12"/>
      <c r="DEU219" s="12"/>
      <c r="DEV219" s="12"/>
      <c r="DEW219" s="12"/>
      <c r="DEX219" s="12"/>
      <c r="DEY219" s="12"/>
      <c r="DEZ219" s="12"/>
      <c r="DFA219" s="12"/>
      <c r="DFB219" s="12"/>
      <c r="DFC219" s="12"/>
      <c r="DFD219" s="12"/>
      <c r="DFE219" s="12"/>
      <c r="DFF219" s="12"/>
      <c r="DFG219" s="12"/>
      <c r="DFH219" s="12"/>
      <c r="DFI219" s="12"/>
      <c r="DFJ219" s="12"/>
      <c r="DFK219" s="12"/>
      <c r="DFL219" s="12"/>
      <c r="DFM219" s="12"/>
      <c r="DFN219" s="12"/>
      <c r="DFO219" s="12"/>
      <c r="DFP219" s="12"/>
      <c r="DFQ219" s="12"/>
      <c r="DFR219" s="12"/>
      <c r="DFS219" s="12"/>
      <c r="DFT219" s="12"/>
      <c r="DFU219" s="12"/>
      <c r="DFV219" s="12"/>
      <c r="DFW219" s="12"/>
      <c r="DFX219" s="12"/>
      <c r="DFY219" s="12"/>
      <c r="DFZ219" s="12"/>
      <c r="DGA219" s="12"/>
      <c r="DGB219" s="12"/>
      <c r="DGC219" s="12"/>
      <c r="DGD219" s="12"/>
      <c r="DGE219" s="12"/>
      <c r="DGF219" s="12"/>
      <c r="DGG219" s="12"/>
      <c r="DGH219" s="12"/>
      <c r="DGI219" s="12"/>
      <c r="DGJ219" s="12"/>
      <c r="DGK219" s="12"/>
      <c r="DGL219" s="12"/>
      <c r="DGM219" s="12"/>
      <c r="DGN219" s="12"/>
      <c r="DGO219" s="12"/>
      <c r="DGP219" s="12"/>
      <c r="DGQ219" s="12"/>
      <c r="DGR219" s="12"/>
      <c r="DGS219" s="12"/>
      <c r="DGT219" s="12"/>
      <c r="DGU219" s="12"/>
      <c r="DGV219" s="12"/>
      <c r="DGW219" s="12"/>
      <c r="DGX219" s="12"/>
      <c r="DGY219" s="12"/>
      <c r="DGZ219" s="12"/>
      <c r="DHA219" s="12"/>
      <c r="DHB219" s="12"/>
      <c r="DHC219" s="12"/>
      <c r="DHD219" s="12"/>
      <c r="DHE219" s="12"/>
      <c r="DHF219" s="12"/>
      <c r="DHG219" s="12"/>
      <c r="DHH219" s="12"/>
      <c r="DHI219" s="12"/>
      <c r="DHJ219" s="12"/>
      <c r="DHK219" s="12"/>
      <c r="DHL219" s="12"/>
      <c r="DHM219" s="12"/>
      <c r="DHN219" s="12"/>
      <c r="DHO219" s="12"/>
      <c r="DHP219" s="12"/>
      <c r="DHQ219" s="12"/>
      <c r="DHR219" s="12"/>
      <c r="DHS219" s="12"/>
      <c r="DHT219" s="12"/>
      <c r="DHU219" s="12"/>
      <c r="DHV219" s="12"/>
      <c r="DHW219" s="12"/>
      <c r="DHX219" s="12"/>
      <c r="DHY219" s="12"/>
      <c r="DHZ219" s="12"/>
      <c r="DIA219" s="12"/>
      <c r="DIB219" s="12"/>
      <c r="DIC219" s="12"/>
      <c r="DID219" s="12"/>
      <c r="DIE219" s="12"/>
      <c r="DIF219" s="12"/>
      <c r="DIG219" s="12"/>
      <c r="DIH219" s="12"/>
      <c r="DII219" s="12"/>
      <c r="DIJ219" s="12"/>
      <c r="DIK219" s="12"/>
      <c r="DIL219" s="12"/>
      <c r="DIM219" s="12"/>
      <c r="DIN219" s="12"/>
      <c r="DIO219" s="12"/>
      <c r="DIP219" s="12"/>
      <c r="DIQ219" s="12"/>
      <c r="DIR219" s="12"/>
      <c r="DIS219" s="12"/>
      <c r="DIT219" s="12"/>
      <c r="DIU219" s="12"/>
      <c r="DIV219" s="12"/>
      <c r="DIW219" s="12"/>
      <c r="DIX219" s="12"/>
      <c r="DIY219" s="12"/>
      <c r="DIZ219" s="12"/>
      <c r="DJA219" s="12"/>
      <c r="DJB219" s="12"/>
      <c r="DJC219" s="12"/>
      <c r="DJD219" s="12"/>
      <c r="DJE219" s="12"/>
      <c r="DJF219" s="12"/>
      <c r="DJG219" s="12"/>
      <c r="DJH219" s="12"/>
      <c r="DJI219" s="12"/>
      <c r="DJJ219" s="12"/>
      <c r="DJK219" s="12"/>
      <c r="DJL219" s="12"/>
      <c r="DJM219" s="12"/>
      <c r="DJN219" s="12"/>
      <c r="DJO219" s="12"/>
      <c r="DJP219" s="12"/>
      <c r="DJQ219" s="12"/>
      <c r="DJR219" s="12"/>
      <c r="DJS219" s="12"/>
      <c r="DJT219" s="12"/>
      <c r="DJU219" s="12"/>
      <c r="DJV219" s="12"/>
      <c r="DJW219" s="12"/>
      <c r="DJX219" s="12"/>
      <c r="DJY219" s="12"/>
      <c r="DJZ219" s="12"/>
      <c r="DKA219" s="12"/>
      <c r="DKB219" s="12"/>
      <c r="DKC219" s="12"/>
      <c r="DKD219" s="12"/>
      <c r="DKE219" s="12"/>
      <c r="DKF219" s="12"/>
      <c r="DKG219" s="12"/>
      <c r="DKH219" s="12"/>
      <c r="DKI219" s="12"/>
      <c r="DKJ219" s="12"/>
      <c r="DKK219" s="12"/>
      <c r="DKL219" s="12"/>
      <c r="DKM219" s="12"/>
      <c r="DKN219" s="12"/>
      <c r="DKO219" s="12"/>
      <c r="DKP219" s="12"/>
      <c r="DKQ219" s="12"/>
      <c r="DKR219" s="12"/>
      <c r="DKS219" s="12"/>
      <c r="DKT219" s="12"/>
      <c r="DKU219" s="12"/>
      <c r="DKV219" s="12"/>
      <c r="DKW219" s="12"/>
      <c r="DKX219" s="12"/>
      <c r="DKY219" s="12"/>
      <c r="DKZ219" s="12"/>
      <c r="DLA219" s="12"/>
      <c r="DLB219" s="12"/>
      <c r="DLC219" s="12"/>
      <c r="DLD219" s="12"/>
      <c r="DLE219" s="12"/>
      <c r="DLF219" s="12"/>
      <c r="DLG219" s="12"/>
      <c r="DLH219" s="12"/>
      <c r="DLI219" s="12"/>
      <c r="DLJ219" s="12"/>
      <c r="DLK219" s="12"/>
      <c r="DLL219" s="12"/>
      <c r="DLM219" s="12"/>
      <c r="DLN219" s="12"/>
      <c r="DLO219" s="12"/>
      <c r="DLP219" s="12"/>
      <c r="DLQ219" s="12"/>
      <c r="DLR219" s="12"/>
      <c r="DLS219" s="12"/>
      <c r="DLT219" s="12"/>
      <c r="DLU219" s="12"/>
      <c r="DLV219" s="12"/>
      <c r="DLW219" s="12"/>
      <c r="DLX219" s="12"/>
      <c r="DLY219" s="12"/>
      <c r="DLZ219" s="12"/>
      <c r="DMA219" s="12"/>
      <c r="DMB219" s="12"/>
      <c r="DMC219" s="12"/>
      <c r="DMD219" s="12"/>
      <c r="DME219" s="12"/>
      <c r="DMF219" s="12"/>
      <c r="DMG219" s="12"/>
      <c r="DMH219" s="12"/>
      <c r="DMI219" s="12"/>
      <c r="DMJ219" s="12"/>
      <c r="DMK219" s="12"/>
      <c r="DML219" s="12"/>
      <c r="DMM219" s="12"/>
      <c r="DMN219" s="12"/>
      <c r="DMO219" s="12"/>
      <c r="DMP219" s="12"/>
      <c r="DMQ219" s="12"/>
      <c r="DMR219" s="12"/>
      <c r="DMS219" s="12"/>
      <c r="DMT219" s="12"/>
      <c r="DMU219" s="12"/>
      <c r="DMV219" s="12"/>
      <c r="DMW219" s="12"/>
      <c r="DMX219" s="12"/>
      <c r="DMY219" s="12"/>
      <c r="DMZ219" s="12"/>
      <c r="DNA219" s="12"/>
      <c r="DNB219" s="12"/>
      <c r="DNC219" s="12"/>
      <c r="DND219" s="12"/>
      <c r="DNE219" s="12"/>
      <c r="DNF219" s="12"/>
      <c r="DNG219" s="12"/>
      <c r="DNH219" s="12"/>
      <c r="DNI219" s="12"/>
      <c r="DNJ219" s="12"/>
      <c r="DNK219" s="12"/>
      <c r="DNL219" s="12"/>
      <c r="DNM219" s="12"/>
      <c r="DNN219" s="12"/>
      <c r="DNO219" s="12"/>
      <c r="DNP219" s="12"/>
      <c r="DNQ219" s="12"/>
      <c r="DNR219" s="12"/>
      <c r="DNS219" s="12"/>
      <c r="DNT219" s="12"/>
      <c r="DNU219" s="12"/>
      <c r="DNV219" s="12"/>
      <c r="DNW219" s="12"/>
      <c r="DNX219" s="12"/>
      <c r="DNY219" s="12"/>
      <c r="DNZ219" s="12"/>
      <c r="DOA219" s="12"/>
      <c r="DOB219" s="12"/>
      <c r="DOC219" s="12"/>
      <c r="DOD219" s="12"/>
      <c r="DOE219" s="12"/>
      <c r="DOF219" s="12"/>
      <c r="DOG219" s="12"/>
      <c r="DOH219" s="12"/>
      <c r="DOI219" s="12"/>
      <c r="DOJ219" s="12"/>
      <c r="DOK219" s="12"/>
      <c r="DOL219" s="12"/>
      <c r="DOM219" s="12"/>
      <c r="DON219" s="12"/>
      <c r="DOO219" s="12"/>
      <c r="DOP219" s="12"/>
      <c r="DOQ219" s="12"/>
      <c r="DOR219" s="12"/>
      <c r="DOS219" s="12"/>
      <c r="DOT219" s="12"/>
      <c r="DOU219" s="12"/>
      <c r="DOV219" s="12"/>
      <c r="DOW219" s="12"/>
      <c r="DOX219" s="12"/>
      <c r="DOY219" s="12"/>
      <c r="DOZ219" s="12"/>
      <c r="DPA219" s="12"/>
      <c r="DPB219" s="12"/>
      <c r="DPC219" s="12"/>
      <c r="DPD219" s="12"/>
      <c r="DPE219" s="12"/>
      <c r="DPF219" s="12"/>
      <c r="DPG219" s="12"/>
      <c r="DPH219" s="12"/>
      <c r="DPI219" s="12"/>
      <c r="DPJ219" s="12"/>
      <c r="DPK219" s="12"/>
      <c r="DPL219" s="12"/>
      <c r="DPM219" s="12"/>
      <c r="DPN219" s="12"/>
      <c r="DPO219" s="12"/>
      <c r="DPP219" s="12"/>
      <c r="DPQ219" s="12"/>
      <c r="DPR219" s="12"/>
      <c r="DPS219" s="12"/>
      <c r="DPT219" s="12"/>
      <c r="DPU219" s="12"/>
      <c r="DPV219" s="12"/>
      <c r="DPW219" s="12"/>
      <c r="DPX219" s="12"/>
      <c r="DPY219" s="12"/>
      <c r="DPZ219" s="12"/>
      <c r="DQA219" s="12"/>
      <c r="DQB219" s="12"/>
      <c r="DQC219" s="12"/>
      <c r="DQD219" s="12"/>
      <c r="DQE219" s="12"/>
      <c r="DQF219" s="12"/>
      <c r="DQG219" s="12"/>
      <c r="DQH219" s="12"/>
      <c r="DQI219" s="12"/>
      <c r="DQJ219" s="12"/>
      <c r="DQK219" s="12"/>
      <c r="DQL219" s="12"/>
      <c r="DQM219" s="12"/>
      <c r="DQN219" s="12"/>
      <c r="DQO219" s="12"/>
      <c r="DQP219" s="12"/>
      <c r="DQQ219" s="12"/>
      <c r="DQR219" s="12"/>
      <c r="DQS219" s="12"/>
      <c r="DQT219" s="12"/>
      <c r="DQU219" s="12"/>
      <c r="DQV219" s="12"/>
      <c r="DQW219" s="12"/>
      <c r="DQX219" s="12"/>
      <c r="DQY219" s="12"/>
      <c r="DQZ219" s="12"/>
      <c r="DRA219" s="12"/>
      <c r="DRB219" s="12"/>
      <c r="DRC219" s="12"/>
      <c r="DRD219" s="12"/>
      <c r="DRE219" s="12"/>
      <c r="DRF219" s="12"/>
      <c r="DRG219" s="12"/>
      <c r="DRH219" s="12"/>
      <c r="DRI219" s="12"/>
      <c r="DRJ219" s="12"/>
      <c r="DRK219" s="12"/>
      <c r="DRL219" s="12"/>
      <c r="DRM219" s="12"/>
      <c r="DRN219" s="12"/>
      <c r="DRO219" s="12"/>
      <c r="DRP219" s="12"/>
      <c r="DRQ219" s="12"/>
      <c r="DRR219" s="12"/>
      <c r="DRS219" s="12"/>
      <c r="DRT219" s="12"/>
      <c r="DRU219" s="12"/>
      <c r="DRV219" s="12"/>
      <c r="DRW219" s="12"/>
      <c r="DRX219" s="12"/>
      <c r="DRY219" s="12"/>
      <c r="DRZ219" s="12"/>
      <c r="DSA219" s="12"/>
      <c r="DSB219" s="12"/>
      <c r="DSC219" s="12"/>
      <c r="DSD219" s="12"/>
      <c r="DSE219" s="12"/>
      <c r="DSF219" s="12"/>
      <c r="DSG219" s="12"/>
      <c r="DSH219" s="12"/>
      <c r="DSI219" s="12"/>
      <c r="DSJ219" s="12"/>
      <c r="DSK219" s="12"/>
      <c r="DSL219" s="12"/>
      <c r="DSM219" s="12"/>
      <c r="DSN219" s="12"/>
      <c r="DSO219" s="12"/>
      <c r="DSP219" s="12"/>
      <c r="DSQ219" s="12"/>
      <c r="DSR219" s="12"/>
      <c r="DSS219" s="12"/>
      <c r="DST219" s="12"/>
      <c r="DSU219" s="12"/>
      <c r="DSV219" s="12"/>
      <c r="DSW219" s="12"/>
      <c r="DSX219" s="12"/>
      <c r="DSY219" s="12"/>
      <c r="DSZ219" s="12"/>
      <c r="DTA219" s="12"/>
      <c r="DTB219" s="12"/>
      <c r="DTC219" s="12"/>
      <c r="DTD219" s="12"/>
      <c r="DTE219" s="12"/>
      <c r="DTF219" s="12"/>
      <c r="DTG219" s="12"/>
      <c r="DTH219" s="12"/>
      <c r="DTI219" s="12"/>
      <c r="DTJ219" s="12"/>
      <c r="DTK219" s="12"/>
      <c r="DTL219" s="12"/>
      <c r="DTM219" s="12"/>
      <c r="DTN219" s="12"/>
      <c r="DTO219" s="12"/>
      <c r="DTP219" s="12"/>
      <c r="DTQ219" s="12"/>
      <c r="DTR219" s="12"/>
      <c r="DTS219" s="12"/>
      <c r="DTT219" s="12"/>
      <c r="DTU219" s="12"/>
      <c r="DTV219" s="12"/>
      <c r="DTW219" s="12"/>
      <c r="DTX219" s="12"/>
      <c r="DTY219" s="12"/>
      <c r="DTZ219" s="12"/>
      <c r="DUA219" s="12"/>
      <c r="DUB219" s="12"/>
      <c r="DUC219" s="12"/>
      <c r="DUD219" s="12"/>
      <c r="DUE219" s="12"/>
      <c r="DUF219" s="12"/>
      <c r="DUG219" s="12"/>
      <c r="DUH219" s="12"/>
      <c r="DUI219" s="12"/>
      <c r="DUJ219" s="12"/>
      <c r="DUK219" s="12"/>
      <c r="DUL219" s="12"/>
      <c r="DUM219" s="12"/>
      <c r="DUN219" s="12"/>
      <c r="DUO219" s="12"/>
      <c r="DUP219" s="12"/>
      <c r="DUQ219" s="12"/>
      <c r="DUR219" s="12"/>
      <c r="DUS219" s="12"/>
      <c r="DUT219" s="12"/>
      <c r="DUU219" s="12"/>
      <c r="DUV219" s="12"/>
      <c r="DUW219" s="12"/>
      <c r="DUX219" s="12"/>
      <c r="DUY219" s="12"/>
      <c r="DUZ219" s="12"/>
      <c r="DVA219" s="12"/>
      <c r="DVB219" s="12"/>
      <c r="DVC219" s="12"/>
      <c r="DVD219" s="12"/>
      <c r="DVE219" s="12"/>
      <c r="DVF219" s="12"/>
      <c r="DVG219" s="12"/>
      <c r="DVH219" s="12"/>
      <c r="DVI219" s="12"/>
      <c r="DVJ219" s="12"/>
      <c r="DVK219" s="12"/>
      <c r="DVL219" s="12"/>
      <c r="DVM219" s="12"/>
      <c r="DVN219" s="12"/>
      <c r="DVO219" s="12"/>
      <c r="DVP219" s="12"/>
      <c r="DVQ219" s="12"/>
      <c r="DVR219" s="12"/>
      <c r="DVS219" s="12"/>
      <c r="DVT219" s="12"/>
      <c r="DVU219" s="12"/>
      <c r="DVV219" s="12"/>
      <c r="DVW219" s="12"/>
      <c r="DVX219" s="12"/>
      <c r="DVY219" s="12"/>
      <c r="DVZ219" s="12"/>
      <c r="DWA219" s="12"/>
      <c r="DWB219" s="12"/>
      <c r="DWC219" s="12"/>
      <c r="DWD219" s="12"/>
      <c r="DWE219" s="12"/>
      <c r="DWF219" s="12"/>
      <c r="DWG219" s="12"/>
      <c r="DWH219" s="12"/>
      <c r="DWI219" s="12"/>
      <c r="DWJ219" s="12"/>
      <c r="DWK219" s="12"/>
      <c r="DWL219" s="12"/>
      <c r="DWM219" s="12"/>
      <c r="DWN219" s="12"/>
      <c r="DWO219" s="12"/>
      <c r="DWP219" s="12"/>
      <c r="DWQ219" s="12"/>
      <c r="DWR219" s="12"/>
      <c r="DWS219" s="12"/>
      <c r="DWT219" s="12"/>
      <c r="DWU219" s="12"/>
      <c r="DWV219" s="12"/>
      <c r="DWW219" s="12"/>
      <c r="DWX219" s="12"/>
      <c r="DWY219" s="12"/>
      <c r="DWZ219" s="12"/>
      <c r="DXA219" s="12"/>
      <c r="DXB219" s="12"/>
      <c r="DXC219" s="12"/>
      <c r="DXD219" s="12"/>
      <c r="DXE219" s="12"/>
      <c r="DXF219" s="12"/>
      <c r="DXG219" s="12"/>
      <c r="DXH219" s="12"/>
      <c r="DXI219" s="12"/>
      <c r="DXJ219" s="12"/>
      <c r="DXK219" s="12"/>
      <c r="DXL219" s="12"/>
      <c r="DXM219" s="12"/>
      <c r="DXN219" s="12"/>
      <c r="DXO219" s="12"/>
      <c r="DXP219" s="12"/>
      <c r="DXQ219" s="12"/>
      <c r="DXR219" s="12"/>
      <c r="DXS219" s="12"/>
      <c r="DXT219" s="12"/>
      <c r="DXU219" s="12"/>
      <c r="DXV219" s="12"/>
      <c r="DXW219" s="12"/>
      <c r="DXX219" s="12"/>
      <c r="DXY219" s="12"/>
      <c r="DXZ219" s="12"/>
      <c r="DYA219" s="12"/>
      <c r="DYB219" s="12"/>
      <c r="DYC219" s="12"/>
      <c r="DYD219" s="12"/>
      <c r="DYE219" s="12"/>
      <c r="DYF219" s="12"/>
      <c r="DYG219" s="12"/>
      <c r="DYH219" s="12"/>
      <c r="DYI219" s="12"/>
      <c r="DYJ219" s="12"/>
      <c r="DYK219" s="12"/>
      <c r="DYL219" s="12"/>
      <c r="DYM219" s="12"/>
      <c r="DYN219" s="12"/>
      <c r="DYO219" s="12"/>
      <c r="DYP219" s="12"/>
      <c r="DYQ219" s="12"/>
      <c r="DYR219" s="12"/>
      <c r="DYS219" s="12"/>
      <c r="DYT219" s="12"/>
      <c r="DYU219" s="12"/>
      <c r="DYV219" s="12"/>
      <c r="DYW219" s="12"/>
      <c r="DYX219" s="12"/>
      <c r="DYY219" s="12"/>
      <c r="DYZ219" s="12"/>
      <c r="DZA219" s="12"/>
      <c r="DZB219" s="12"/>
      <c r="DZC219" s="12"/>
      <c r="DZD219" s="12"/>
      <c r="DZE219" s="12"/>
      <c r="DZF219" s="12"/>
      <c r="DZG219" s="12"/>
      <c r="DZH219" s="12"/>
      <c r="DZI219" s="12"/>
      <c r="DZJ219" s="12"/>
      <c r="DZK219" s="12"/>
      <c r="DZL219" s="12"/>
      <c r="DZM219" s="12"/>
      <c r="DZN219" s="12"/>
      <c r="DZO219" s="12"/>
      <c r="DZP219" s="12"/>
      <c r="DZQ219" s="12"/>
      <c r="DZR219" s="12"/>
      <c r="DZS219" s="12"/>
      <c r="DZT219" s="12"/>
      <c r="DZU219" s="12"/>
      <c r="DZV219" s="12"/>
      <c r="DZW219" s="12"/>
      <c r="DZX219" s="12"/>
      <c r="DZY219" s="12"/>
      <c r="DZZ219" s="12"/>
      <c r="EAA219" s="12"/>
      <c r="EAB219" s="12"/>
      <c r="EAC219" s="12"/>
      <c r="EAD219" s="12"/>
      <c r="EAE219" s="12"/>
      <c r="EAF219" s="12"/>
      <c r="EAG219" s="12"/>
      <c r="EAH219" s="12"/>
      <c r="EAI219" s="12"/>
      <c r="EAJ219" s="12"/>
      <c r="EAK219" s="12"/>
      <c r="EAL219" s="12"/>
      <c r="EAM219" s="12"/>
      <c r="EAN219" s="12"/>
      <c r="EAO219" s="12"/>
      <c r="EAP219" s="12"/>
      <c r="EAQ219" s="12"/>
      <c r="EAR219" s="12"/>
      <c r="EAS219" s="12"/>
      <c r="EAT219" s="12"/>
      <c r="EAU219" s="12"/>
      <c r="EAV219" s="12"/>
      <c r="EAW219" s="12"/>
      <c r="EAX219" s="12"/>
      <c r="EAY219" s="12"/>
      <c r="EAZ219" s="12"/>
      <c r="EBA219" s="12"/>
      <c r="EBB219" s="12"/>
      <c r="EBC219" s="12"/>
      <c r="EBD219" s="12"/>
      <c r="EBE219" s="12"/>
      <c r="EBF219" s="12"/>
      <c r="EBG219" s="12"/>
      <c r="EBH219" s="12"/>
      <c r="EBI219" s="12"/>
      <c r="EBJ219" s="12"/>
      <c r="EBK219" s="12"/>
      <c r="EBL219" s="12"/>
      <c r="EBM219" s="12"/>
      <c r="EBN219" s="12"/>
      <c r="EBO219" s="12"/>
      <c r="EBP219" s="12"/>
      <c r="EBQ219" s="12"/>
      <c r="EBR219" s="12"/>
      <c r="EBS219" s="12"/>
      <c r="EBT219" s="12"/>
      <c r="EBU219" s="12"/>
      <c r="EBV219" s="12"/>
      <c r="EBW219" s="12"/>
      <c r="EBX219" s="12"/>
      <c r="EBY219" s="12"/>
      <c r="EBZ219" s="12"/>
      <c r="ECA219" s="12"/>
      <c r="ECB219" s="12"/>
      <c r="ECC219" s="12"/>
      <c r="ECD219" s="12"/>
      <c r="ECE219" s="12"/>
      <c r="ECF219" s="12"/>
      <c r="ECG219" s="12"/>
      <c r="ECH219" s="12"/>
      <c r="ECI219" s="12"/>
      <c r="ECJ219" s="12"/>
      <c r="ECK219" s="12"/>
      <c r="ECL219" s="12"/>
      <c r="ECM219" s="12"/>
      <c r="ECN219" s="12"/>
      <c r="ECO219" s="12"/>
      <c r="ECP219" s="12"/>
      <c r="ECQ219" s="12"/>
      <c r="ECR219" s="12"/>
      <c r="ECS219" s="12"/>
      <c r="ECT219" s="12"/>
      <c r="ECU219" s="12"/>
      <c r="ECV219" s="12"/>
      <c r="ECW219" s="12"/>
      <c r="ECX219" s="12"/>
      <c r="ECY219" s="12"/>
      <c r="ECZ219" s="12"/>
      <c r="EDA219" s="12"/>
      <c r="EDB219" s="12"/>
      <c r="EDC219" s="12"/>
      <c r="EDD219" s="12"/>
      <c r="EDE219" s="12"/>
      <c r="EDF219" s="12"/>
      <c r="EDG219" s="12"/>
      <c r="EDH219" s="12"/>
      <c r="EDI219" s="12"/>
      <c r="EDJ219" s="12"/>
      <c r="EDK219" s="12"/>
      <c r="EDL219" s="12"/>
      <c r="EDM219" s="12"/>
      <c r="EDN219" s="12"/>
      <c r="EDO219" s="12"/>
      <c r="EDP219" s="12"/>
      <c r="EDQ219" s="12"/>
      <c r="EDR219" s="12"/>
      <c r="EDS219" s="12"/>
      <c r="EDT219" s="12"/>
      <c r="EDU219" s="12"/>
      <c r="EDV219" s="12"/>
      <c r="EDW219" s="12"/>
      <c r="EDX219" s="12"/>
      <c r="EDY219" s="12"/>
      <c r="EDZ219" s="12"/>
      <c r="EEA219" s="12"/>
      <c r="EEB219" s="12"/>
      <c r="EEC219" s="12"/>
      <c r="EED219" s="12"/>
      <c r="EEE219" s="12"/>
      <c r="EEF219" s="12"/>
      <c r="EEG219" s="12"/>
      <c r="EEH219" s="12"/>
      <c r="EEI219" s="12"/>
      <c r="EEJ219" s="12"/>
      <c r="EEK219" s="12"/>
      <c r="EEL219" s="12"/>
      <c r="EEM219" s="12"/>
      <c r="EEN219" s="12"/>
      <c r="EEO219" s="12"/>
      <c r="EEP219" s="12"/>
      <c r="EEQ219" s="12"/>
      <c r="EER219" s="12"/>
      <c r="EES219" s="12"/>
      <c r="EET219" s="12"/>
      <c r="EEU219" s="12"/>
      <c r="EEV219" s="12"/>
      <c r="EEW219" s="12"/>
      <c r="EEX219" s="12"/>
      <c r="EEY219" s="12"/>
      <c r="EEZ219" s="12"/>
      <c r="EFA219" s="12"/>
      <c r="EFB219" s="12"/>
      <c r="EFC219" s="12"/>
      <c r="EFD219" s="12"/>
      <c r="EFE219" s="12"/>
      <c r="EFF219" s="12"/>
      <c r="EFG219" s="12"/>
      <c r="EFH219" s="12"/>
      <c r="EFI219" s="12"/>
      <c r="EFJ219" s="12"/>
      <c r="EFK219" s="12"/>
      <c r="EFL219" s="12"/>
      <c r="EFM219" s="12"/>
      <c r="EFN219" s="12"/>
      <c r="EFO219" s="12"/>
      <c r="EFP219" s="12"/>
      <c r="EFQ219" s="12"/>
      <c r="EFR219" s="12"/>
      <c r="EFS219" s="12"/>
      <c r="EFT219" s="12"/>
      <c r="EFU219" s="12"/>
      <c r="EFV219" s="12"/>
      <c r="EFW219" s="12"/>
      <c r="EFX219" s="12"/>
      <c r="EFY219" s="12"/>
      <c r="EFZ219" s="12"/>
      <c r="EGA219" s="12"/>
      <c r="EGB219" s="12"/>
      <c r="EGC219" s="12"/>
      <c r="EGD219" s="12"/>
      <c r="EGE219" s="12"/>
      <c r="EGF219" s="12"/>
      <c r="EGG219" s="12"/>
      <c r="EGH219" s="12"/>
      <c r="EGI219" s="12"/>
      <c r="EGJ219" s="12"/>
      <c r="EGK219" s="12"/>
      <c r="EGL219" s="12"/>
      <c r="EGM219" s="12"/>
      <c r="EGN219" s="12"/>
      <c r="EGO219" s="12"/>
      <c r="EGP219" s="12"/>
      <c r="EGQ219" s="12"/>
      <c r="EGR219" s="12"/>
      <c r="EGS219" s="12"/>
      <c r="EGT219" s="12"/>
      <c r="EGU219" s="12"/>
      <c r="EGV219" s="12"/>
      <c r="EGW219" s="12"/>
      <c r="EGX219" s="12"/>
      <c r="EGY219" s="12"/>
      <c r="EGZ219" s="12"/>
      <c r="EHA219" s="12"/>
      <c r="EHB219" s="12"/>
      <c r="EHC219" s="12"/>
      <c r="EHD219" s="12"/>
      <c r="EHE219" s="12"/>
      <c r="EHF219" s="12"/>
      <c r="EHG219" s="12"/>
      <c r="EHH219" s="12"/>
      <c r="EHI219" s="12"/>
      <c r="EHJ219" s="12"/>
      <c r="EHK219" s="12"/>
      <c r="EHL219" s="12"/>
      <c r="EHM219" s="12"/>
      <c r="EHN219" s="12"/>
      <c r="EHO219" s="12"/>
      <c r="EHP219" s="12"/>
      <c r="EHQ219" s="12"/>
      <c r="EHR219" s="12"/>
      <c r="EHS219" s="12"/>
      <c r="EHT219" s="12"/>
      <c r="EHU219" s="12"/>
      <c r="EHV219" s="12"/>
      <c r="EHW219" s="12"/>
      <c r="EHX219" s="12"/>
      <c r="EHY219" s="12"/>
      <c r="EHZ219" s="12"/>
      <c r="EIA219" s="12"/>
      <c r="EIB219" s="12"/>
      <c r="EIC219" s="12"/>
      <c r="EID219" s="12"/>
      <c r="EIE219" s="12"/>
      <c r="EIF219" s="12"/>
      <c r="EIG219" s="12"/>
      <c r="EIH219" s="12"/>
      <c r="EII219" s="12"/>
      <c r="EIJ219" s="12"/>
      <c r="EIK219" s="12"/>
      <c r="EIL219" s="12"/>
      <c r="EIM219" s="12"/>
      <c r="EIN219" s="12"/>
      <c r="EIO219" s="12"/>
      <c r="EIP219" s="12"/>
      <c r="EIQ219" s="12"/>
      <c r="EIR219" s="12"/>
      <c r="EIS219" s="12"/>
      <c r="EIT219" s="12"/>
      <c r="EIU219" s="12"/>
      <c r="EIV219" s="12"/>
      <c r="EIW219" s="12"/>
      <c r="EIX219" s="12"/>
      <c r="EIY219" s="12"/>
      <c r="EIZ219" s="12"/>
      <c r="EJA219" s="12"/>
      <c r="EJB219" s="12"/>
      <c r="EJC219" s="12"/>
      <c r="EJD219" s="12"/>
      <c r="EJE219" s="12"/>
      <c r="EJF219" s="12"/>
      <c r="EJG219" s="12"/>
      <c r="EJH219" s="12"/>
      <c r="EJI219" s="12"/>
      <c r="EJJ219" s="12"/>
      <c r="EJK219" s="12"/>
      <c r="EJL219" s="12"/>
      <c r="EJM219" s="12"/>
      <c r="EJN219" s="12"/>
      <c r="EJO219" s="12"/>
      <c r="EJP219" s="12"/>
      <c r="EJQ219" s="12"/>
      <c r="EJR219" s="12"/>
      <c r="EJS219" s="12"/>
      <c r="EJT219" s="12"/>
      <c r="EJU219" s="12"/>
      <c r="EJV219" s="12"/>
      <c r="EJW219" s="12"/>
      <c r="EJX219" s="12"/>
      <c r="EJY219" s="12"/>
      <c r="EJZ219" s="12"/>
      <c r="EKA219" s="12"/>
      <c r="EKB219" s="12"/>
      <c r="EKC219" s="12"/>
      <c r="EKD219" s="12"/>
      <c r="EKE219" s="12"/>
      <c r="EKF219" s="12"/>
      <c r="EKG219" s="12"/>
      <c r="EKH219" s="12"/>
      <c r="EKI219" s="12"/>
      <c r="EKJ219" s="12"/>
      <c r="EKK219" s="12"/>
      <c r="EKL219" s="12"/>
      <c r="EKM219" s="12"/>
      <c r="EKN219" s="12"/>
      <c r="EKO219" s="12"/>
      <c r="EKP219" s="12"/>
      <c r="EKQ219" s="12"/>
      <c r="EKR219" s="12"/>
      <c r="EKS219" s="12"/>
      <c r="EKT219" s="12"/>
      <c r="EKU219" s="12"/>
      <c r="EKV219" s="12"/>
      <c r="EKW219" s="12"/>
      <c r="EKX219" s="12"/>
      <c r="EKY219" s="12"/>
      <c r="EKZ219" s="12"/>
      <c r="ELA219" s="12"/>
      <c r="ELB219" s="12"/>
      <c r="ELC219" s="12"/>
      <c r="ELD219" s="12"/>
      <c r="ELE219" s="12"/>
      <c r="ELF219" s="12"/>
      <c r="ELG219" s="12"/>
      <c r="ELH219" s="12"/>
      <c r="ELI219" s="12"/>
      <c r="ELJ219" s="12"/>
      <c r="ELK219" s="12"/>
      <c r="ELL219" s="12"/>
      <c r="ELM219" s="12"/>
      <c r="ELN219" s="12"/>
      <c r="ELO219" s="12"/>
      <c r="ELP219" s="12"/>
      <c r="ELQ219" s="12"/>
      <c r="ELR219" s="12"/>
      <c r="ELS219" s="12"/>
      <c r="ELT219" s="12"/>
      <c r="ELU219" s="12"/>
      <c r="ELV219" s="12"/>
      <c r="ELW219" s="12"/>
      <c r="ELX219" s="12"/>
      <c r="ELY219" s="12"/>
      <c r="ELZ219" s="12"/>
      <c r="EMA219" s="12"/>
      <c r="EMB219" s="12"/>
      <c r="EMC219" s="12"/>
      <c r="EMD219" s="12"/>
      <c r="EME219" s="12"/>
      <c r="EMF219" s="12"/>
      <c r="EMG219" s="12"/>
      <c r="EMH219" s="12"/>
      <c r="EMI219" s="12"/>
      <c r="EMJ219" s="12"/>
      <c r="EMK219" s="12"/>
      <c r="EML219" s="12"/>
      <c r="EMM219" s="12"/>
      <c r="EMN219" s="12"/>
      <c r="EMO219" s="12"/>
      <c r="EMP219" s="12"/>
      <c r="EMQ219" s="12"/>
      <c r="EMR219" s="12"/>
      <c r="EMS219" s="12"/>
      <c r="EMT219" s="12"/>
      <c r="EMU219" s="12"/>
      <c r="EMV219" s="12"/>
      <c r="EMW219" s="12"/>
      <c r="EMX219" s="12"/>
      <c r="EMY219" s="12"/>
      <c r="EMZ219" s="12"/>
      <c r="ENA219" s="12"/>
      <c r="ENB219" s="12"/>
      <c r="ENC219" s="12"/>
      <c r="END219" s="12"/>
      <c r="ENE219" s="12"/>
      <c r="ENF219" s="12"/>
      <c r="ENG219" s="12"/>
      <c r="ENH219" s="12"/>
      <c r="ENI219" s="12"/>
      <c r="ENJ219" s="12"/>
      <c r="ENK219" s="12"/>
      <c r="ENL219" s="12"/>
      <c r="ENM219" s="12"/>
      <c r="ENN219" s="12"/>
      <c r="ENO219" s="12"/>
      <c r="ENP219" s="12"/>
      <c r="ENQ219" s="12"/>
      <c r="ENR219" s="12"/>
      <c r="ENS219" s="12"/>
      <c r="ENT219" s="12"/>
      <c r="ENU219" s="12"/>
      <c r="ENV219" s="12"/>
      <c r="ENW219" s="12"/>
      <c r="ENX219" s="12"/>
      <c r="ENY219" s="12"/>
      <c r="ENZ219" s="12"/>
      <c r="EOA219" s="12"/>
      <c r="EOB219" s="12"/>
      <c r="EOC219" s="12"/>
      <c r="EOD219" s="12"/>
      <c r="EOE219" s="12"/>
      <c r="EOF219" s="12"/>
      <c r="EOG219" s="12"/>
      <c r="EOH219" s="12"/>
      <c r="EOI219" s="12"/>
      <c r="EOJ219" s="12"/>
      <c r="EOK219" s="12"/>
      <c r="EOL219" s="12"/>
      <c r="EOM219" s="12"/>
      <c r="EON219" s="12"/>
      <c r="EOO219" s="12"/>
      <c r="EOP219" s="12"/>
      <c r="EOQ219" s="12"/>
      <c r="EOR219" s="12"/>
      <c r="EOS219" s="12"/>
      <c r="EOT219" s="12"/>
      <c r="EOU219" s="12"/>
      <c r="EOV219" s="12"/>
      <c r="EOW219" s="12"/>
      <c r="EOX219" s="12"/>
      <c r="EOY219" s="12"/>
      <c r="EOZ219" s="12"/>
      <c r="EPA219" s="12"/>
      <c r="EPB219" s="12"/>
      <c r="EPC219" s="12"/>
      <c r="EPD219" s="12"/>
      <c r="EPE219" s="12"/>
      <c r="EPF219" s="12"/>
      <c r="EPG219" s="12"/>
      <c r="EPH219" s="12"/>
      <c r="EPI219" s="12"/>
      <c r="EPJ219" s="12"/>
      <c r="EPK219" s="12"/>
      <c r="EPL219" s="12"/>
      <c r="EPM219" s="12"/>
      <c r="EPN219" s="12"/>
      <c r="EPO219" s="12"/>
      <c r="EPP219" s="12"/>
      <c r="EPQ219" s="12"/>
      <c r="EPR219" s="12"/>
      <c r="EPS219" s="12"/>
      <c r="EPT219" s="12"/>
      <c r="EPU219" s="12"/>
      <c r="EPV219" s="12"/>
      <c r="EPW219" s="12"/>
      <c r="EPX219" s="12"/>
      <c r="EPY219" s="12"/>
      <c r="EPZ219" s="12"/>
      <c r="EQA219" s="12"/>
      <c r="EQB219" s="12"/>
      <c r="EQC219" s="12"/>
      <c r="EQD219" s="12"/>
      <c r="EQE219" s="12"/>
      <c r="EQF219" s="12"/>
      <c r="EQG219" s="12"/>
      <c r="EQH219" s="12"/>
      <c r="EQI219" s="12"/>
      <c r="EQJ219" s="12"/>
      <c r="EQK219" s="12"/>
      <c r="EQL219" s="12"/>
      <c r="EQM219" s="12"/>
      <c r="EQN219" s="12"/>
      <c r="EQO219" s="12"/>
      <c r="EQP219" s="12"/>
      <c r="EQQ219" s="12"/>
      <c r="EQR219" s="12"/>
      <c r="EQS219" s="12"/>
      <c r="EQT219" s="12"/>
      <c r="EQU219" s="12"/>
      <c r="EQV219" s="12"/>
      <c r="EQW219" s="12"/>
      <c r="EQX219" s="12"/>
      <c r="EQY219" s="12"/>
      <c r="EQZ219" s="12"/>
      <c r="ERA219" s="12"/>
      <c r="ERB219" s="12"/>
      <c r="ERC219" s="12"/>
      <c r="ERD219" s="12"/>
      <c r="ERE219" s="12"/>
      <c r="ERF219" s="12"/>
      <c r="ERG219" s="12"/>
      <c r="ERH219" s="12"/>
      <c r="ERI219" s="12"/>
      <c r="ERJ219" s="12"/>
      <c r="ERK219" s="12"/>
      <c r="ERL219" s="12"/>
      <c r="ERM219" s="12"/>
      <c r="ERN219" s="12"/>
      <c r="ERO219" s="12"/>
      <c r="ERP219" s="12"/>
      <c r="ERQ219" s="12"/>
      <c r="ERR219" s="12"/>
      <c r="ERS219" s="12"/>
      <c r="ERT219" s="12"/>
      <c r="ERU219" s="12"/>
      <c r="ERV219" s="12"/>
      <c r="ERW219" s="12"/>
      <c r="ERX219" s="12"/>
      <c r="ERY219" s="12"/>
      <c r="ERZ219" s="12"/>
      <c r="ESA219" s="12"/>
      <c r="ESB219" s="12"/>
      <c r="ESC219" s="12"/>
      <c r="ESD219" s="12"/>
      <c r="ESE219" s="12"/>
      <c r="ESF219" s="12"/>
      <c r="ESG219" s="12"/>
      <c r="ESH219" s="12"/>
      <c r="ESI219" s="12"/>
      <c r="ESJ219" s="12"/>
      <c r="ESK219" s="12"/>
      <c r="ESL219" s="12"/>
      <c r="ESM219" s="12"/>
      <c r="ESN219" s="12"/>
      <c r="ESO219" s="12"/>
      <c r="ESP219" s="12"/>
      <c r="ESQ219" s="12"/>
      <c r="ESR219" s="12"/>
      <c r="ESS219" s="12"/>
      <c r="EST219" s="12"/>
      <c r="ESU219" s="12"/>
      <c r="ESV219" s="12"/>
      <c r="ESW219" s="12"/>
      <c r="ESX219" s="12"/>
      <c r="ESY219" s="12"/>
      <c r="ESZ219" s="12"/>
      <c r="ETA219" s="12"/>
      <c r="ETB219" s="12"/>
      <c r="ETC219" s="12"/>
      <c r="ETD219" s="12"/>
      <c r="ETE219" s="12"/>
      <c r="ETF219" s="12"/>
      <c r="ETG219" s="12"/>
      <c r="ETH219" s="12"/>
      <c r="ETI219" s="12"/>
      <c r="ETJ219" s="12"/>
      <c r="ETK219" s="12"/>
      <c r="ETL219" s="12"/>
      <c r="ETM219" s="12"/>
      <c r="ETN219" s="12"/>
      <c r="ETO219" s="12"/>
      <c r="ETP219" s="12"/>
      <c r="ETQ219" s="12"/>
      <c r="ETR219" s="12"/>
      <c r="ETS219" s="12"/>
      <c r="ETT219" s="12"/>
      <c r="ETU219" s="12"/>
      <c r="ETV219" s="12"/>
      <c r="ETW219" s="12"/>
      <c r="ETX219" s="12"/>
      <c r="ETY219" s="12"/>
      <c r="ETZ219" s="12"/>
      <c r="EUA219" s="12"/>
      <c r="EUB219" s="12"/>
      <c r="EUC219" s="12"/>
      <c r="EUD219" s="12"/>
      <c r="EUE219" s="12"/>
      <c r="EUF219" s="12"/>
      <c r="EUG219" s="12"/>
      <c r="EUH219" s="12"/>
      <c r="EUI219" s="12"/>
      <c r="EUJ219" s="12"/>
      <c r="EUK219" s="12"/>
      <c r="EUL219" s="12"/>
      <c r="EUM219" s="12"/>
      <c r="EUN219" s="12"/>
      <c r="EUO219" s="12"/>
      <c r="EUP219" s="12"/>
      <c r="EUQ219" s="12"/>
      <c r="EUR219" s="12"/>
      <c r="EUS219" s="12"/>
      <c r="EUT219" s="12"/>
      <c r="EUU219" s="12"/>
      <c r="EUV219" s="12"/>
      <c r="EUW219" s="12"/>
      <c r="EUX219" s="12"/>
      <c r="EUY219" s="12"/>
      <c r="EUZ219" s="12"/>
      <c r="EVA219" s="12"/>
      <c r="EVB219" s="12"/>
      <c r="EVC219" s="12"/>
      <c r="EVD219" s="12"/>
      <c r="EVE219" s="12"/>
      <c r="EVF219" s="12"/>
      <c r="EVG219" s="12"/>
      <c r="EVH219" s="12"/>
      <c r="EVI219" s="12"/>
      <c r="EVJ219" s="12"/>
      <c r="EVK219" s="12"/>
      <c r="EVL219" s="12"/>
      <c r="EVM219" s="12"/>
      <c r="EVN219" s="12"/>
      <c r="EVO219" s="12"/>
      <c r="EVP219" s="12"/>
      <c r="EVQ219" s="12"/>
      <c r="EVR219" s="12"/>
      <c r="EVS219" s="12"/>
      <c r="EVT219" s="12"/>
      <c r="EVU219" s="12"/>
      <c r="EVV219" s="12"/>
      <c r="EVW219" s="12"/>
      <c r="EVX219" s="12"/>
      <c r="EVY219" s="12"/>
      <c r="EVZ219" s="12"/>
      <c r="EWA219" s="12"/>
      <c r="EWB219" s="12"/>
      <c r="EWC219" s="12"/>
      <c r="EWD219" s="12"/>
      <c r="EWE219" s="12"/>
      <c r="EWF219" s="12"/>
      <c r="EWG219" s="12"/>
      <c r="EWH219" s="12"/>
      <c r="EWI219" s="12"/>
      <c r="EWJ219" s="12"/>
      <c r="EWK219" s="12"/>
      <c r="EWL219" s="12"/>
      <c r="EWM219" s="12"/>
      <c r="EWN219" s="12"/>
      <c r="EWO219" s="12"/>
      <c r="EWP219" s="12"/>
      <c r="EWQ219" s="12"/>
      <c r="EWR219" s="12"/>
      <c r="EWS219" s="12"/>
      <c r="EWT219" s="12"/>
      <c r="EWU219" s="12"/>
      <c r="EWV219" s="12"/>
      <c r="EWW219" s="12"/>
      <c r="EWX219" s="12"/>
      <c r="EWY219" s="12"/>
      <c r="EWZ219" s="12"/>
      <c r="EXA219" s="12"/>
      <c r="EXB219" s="12"/>
      <c r="EXC219" s="12"/>
      <c r="EXD219" s="12"/>
      <c r="EXE219" s="12"/>
      <c r="EXF219" s="12"/>
      <c r="EXG219" s="12"/>
      <c r="EXH219" s="12"/>
      <c r="EXI219" s="12"/>
      <c r="EXJ219" s="12"/>
      <c r="EXK219" s="12"/>
      <c r="EXL219" s="12"/>
      <c r="EXM219" s="12"/>
      <c r="EXN219" s="12"/>
      <c r="EXO219" s="12"/>
      <c r="EXP219" s="12"/>
      <c r="EXQ219" s="12"/>
      <c r="EXR219" s="12"/>
      <c r="EXS219" s="12"/>
      <c r="EXT219" s="12"/>
      <c r="EXU219" s="12"/>
      <c r="EXV219" s="12"/>
      <c r="EXW219" s="12"/>
      <c r="EXX219" s="12"/>
      <c r="EXY219" s="12"/>
      <c r="EXZ219" s="12"/>
      <c r="EYA219" s="12"/>
      <c r="EYB219" s="12"/>
      <c r="EYC219" s="12"/>
      <c r="EYD219" s="12"/>
      <c r="EYE219" s="12"/>
      <c r="EYF219" s="12"/>
      <c r="EYG219" s="12"/>
      <c r="EYH219" s="12"/>
      <c r="EYI219" s="12"/>
      <c r="EYJ219" s="12"/>
      <c r="EYK219" s="12"/>
      <c r="EYL219" s="12"/>
      <c r="EYM219" s="12"/>
      <c r="EYN219" s="12"/>
      <c r="EYO219" s="12"/>
      <c r="EYP219" s="12"/>
      <c r="EYQ219" s="12"/>
      <c r="EYR219" s="12"/>
      <c r="EYS219" s="12"/>
      <c r="EYT219" s="12"/>
      <c r="EYU219" s="12"/>
      <c r="EYV219" s="12"/>
      <c r="EYW219" s="12"/>
      <c r="EYX219" s="12"/>
      <c r="EYY219" s="12"/>
      <c r="EYZ219" s="12"/>
      <c r="EZA219" s="12"/>
      <c r="EZB219" s="12"/>
      <c r="EZC219" s="12"/>
      <c r="EZD219" s="12"/>
      <c r="EZE219" s="12"/>
      <c r="EZF219" s="12"/>
      <c r="EZG219" s="12"/>
      <c r="EZH219" s="12"/>
      <c r="EZI219" s="12"/>
      <c r="EZJ219" s="12"/>
      <c r="EZK219" s="12"/>
      <c r="EZL219" s="12"/>
      <c r="EZM219" s="12"/>
      <c r="EZN219" s="12"/>
      <c r="EZO219" s="12"/>
      <c r="EZP219" s="12"/>
      <c r="EZQ219" s="12"/>
      <c r="EZR219" s="12"/>
      <c r="EZS219" s="12"/>
      <c r="EZT219" s="12"/>
      <c r="EZU219" s="12"/>
      <c r="EZV219" s="12"/>
      <c r="EZW219" s="12"/>
      <c r="EZX219" s="12"/>
      <c r="EZY219" s="12"/>
      <c r="EZZ219" s="12"/>
      <c r="FAA219" s="12"/>
      <c r="FAB219" s="12"/>
      <c r="FAC219" s="12"/>
      <c r="FAD219" s="12"/>
      <c r="FAE219" s="12"/>
      <c r="FAF219" s="12"/>
      <c r="FAG219" s="12"/>
      <c r="FAH219" s="12"/>
      <c r="FAI219" s="12"/>
      <c r="FAJ219" s="12"/>
      <c r="FAK219" s="12"/>
      <c r="FAL219" s="12"/>
      <c r="FAM219" s="12"/>
      <c r="FAN219" s="12"/>
      <c r="FAO219" s="12"/>
      <c r="FAP219" s="12"/>
      <c r="FAQ219" s="12"/>
      <c r="FAR219" s="12"/>
      <c r="FAS219" s="12"/>
      <c r="FAT219" s="12"/>
      <c r="FAU219" s="12"/>
      <c r="FAV219" s="12"/>
      <c r="FAW219" s="12"/>
      <c r="FAX219" s="12"/>
      <c r="FAY219" s="12"/>
      <c r="FAZ219" s="12"/>
      <c r="FBA219" s="12"/>
      <c r="FBB219" s="12"/>
      <c r="FBC219" s="12"/>
      <c r="FBD219" s="12"/>
      <c r="FBE219" s="12"/>
      <c r="FBF219" s="12"/>
      <c r="FBG219" s="12"/>
      <c r="FBH219" s="12"/>
      <c r="FBI219" s="12"/>
      <c r="FBJ219" s="12"/>
      <c r="FBK219" s="12"/>
      <c r="FBL219" s="12"/>
      <c r="FBM219" s="12"/>
      <c r="FBN219" s="12"/>
      <c r="FBO219" s="12"/>
      <c r="FBP219" s="12"/>
      <c r="FBQ219" s="12"/>
      <c r="FBR219" s="12"/>
      <c r="FBS219" s="12"/>
      <c r="FBT219" s="12"/>
      <c r="FBU219" s="12"/>
      <c r="FBV219" s="12"/>
      <c r="FBW219" s="12"/>
      <c r="FBX219" s="12"/>
      <c r="FBY219" s="12"/>
      <c r="FBZ219" s="12"/>
      <c r="FCA219" s="12"/>
      <c r="FCB219" s="12"/>
      <c r="FCC219" s="12"/>
      <c r="FCD219" s="12"/>
      <c r="FCE219" s="12"/>
      <c r="FCF219" s="12"/>
      <c r="FCG219" s="12"/>
      <c r="FCH219" s="12"/>
      <c r="FCI219" s="12"/>
      <c r="FCJ219" s="12"/>
      <c r="FCK219" s="12"/>
      <c r="FCL219" s="12"/>
      <c r="FCM219" s="12"/>
      <c r="FCN219" s="12"/>
      <c r="FCO219" s="12"/>
      <c r="FCP219" s="12"/>
      <c r="FCQ219" s="12"/>
      <c r="FCR219" s="12"/>
      <c r="FCS219" s="12"/>
      <c r="FCT219" s="12"/>
      <c r="FCU219" s="12"/>
      <c r="FCV219" s="12"/>
      <c r="FCW219" s="12"/>
      <c r="FCX219" s="12"/>
      <c r="FCY219" s="12"/>
      <c r="FCZ219" s="12"/>
      <c r="FDA219" s="12"/>
      <c r="FDB219" s="12"/>
      <c r="FDC219" s="12"/>
      <c r="FDD219" s="12"/>
      <c r="FDE219" s="12"/>
      <c r="FDF219" s="12"/>
      <c r="FDG219" s="12"/>
      <c r="FDH219" s="12"/>
      <c r="FDI219" s="12"/>
      <c r="FDJ219" s="12"/>
      <c r="FDK219" s="12"/>
      <c r="FDL219" s="12"/>
      <c r="FDM219" s="12"/>
      <c r="FDN219" s="12"/>
      <c r="FDO219" s="12"/>
      <c r="FDP219" s="12"/>
      <c r="FDQ219" s="12"/>
      <c r="FDR219" s="12"/>
      <c r="FDS219" s="12"/>
      <c r="FDT219" s="12"/>
      <c r="FDU219" s="12"/>
      <c r="FDV219" s="12"/>
      <c r="FDW219" s="12"/>
      <c r="FDX219" s="12"/>
      <c r="FDY219" s="12"/>
      <c r="FDZ219" s="12"/>
      <c r="FEA219" s="12"/>
      <c r="FEB219" s="12"/>
      <c r="FEC219" s="12"/>
      <c r="FED219" s="12"/>
      <c r="FEE219" s="12"/>
      <c r="FEF219" s="12"/>
      <c r="FEG219" s="12"/>
      <c r="FEH219" s="12"/>
      <c r="FEI219" s="12"/>
      <c r="FEJ219" s="12"/>
      <c r="FEK219" s="12"/>
      <c r="FEL219" s="12"/>
      <c r="FEM219" s="12"/>
      <c r="FEN219" s="12"/>
      <c r="FEO219" s="12"/>
      <c r="FEP219" s="12"/>
      <c r="FEQ219" s="12"/>
      <c r="FER219" s="12"/>
      <c r="FES219" s="12"/>
      <c r="FET219" s="12"/>
      <c r="FEU219" s="12"/>
      <c r="FEV219" s="12"/>
      <c r="FEW219" s="12"/>
      <c r="FEX219" s="12"/>
      <c r="FEY219" s="12"/>
      <c r="FEZ219" s="12"/>
      <c r="FFA219" s="12"/>
      <c r="FFB219" s="12"/>
      <c r="FFC219" s="12"/>
      <c r="FFD219" s="12"/>
      <c r="FFE219" s="12"/>
      <c r="FFF219" s="12"/>
      <c r="FFG219" s="12"/>
      <c r="FFH219" s="12"/>
      <c r="FFI219" s="12"/>
      <c r="FFJ219" s="12"/>
      <c r="FFK219" s="12"/>
      <c r="FFL219" s="12"/>
      <c r="FFM219" s="12"/>
      <c r="FFN219" s="12"/>
      <c r="FFO219" s="12"/>
      <c r="FFP219" s="12"/>
      <c r="FFQ219" s="12"/>
      <c r="FFR219" s="12"/>
      <c r="FFS219" s="12"/>
      <c r="FFT219" s="12"/>
      <c r="FFU219" s="12"/>
      <c r="FFV219" s="12"/>
      <c r="FFW219" s="12"/>
      <c r="FFX219" s="12"/>
      <c r="FFY219" s="12"/>
      <c r="FFZ219" s="12"/>
      <c r="FGA219" s="12"/>
      <c r="FGB219" s="12"/>
      <c r="FGC219" s="12"/>
      <c r="FGD219" s="12"/>
      <c r="FGE219" s="12"/>
      <c r="FGF219" s="12"/>
      <c r="FGG219" s="12"/>
      <c r="FGH219" s="12"/>
      <c r="FGI219" s="12"/>
      <c r="FGJ219" s="12"/>
      <c r="FGK219" s="12"/>
      <c r="FGL219" s="12"/>
      <c r="FGM219" s="12"/>
      <c r="FGN219" s="12"/>
      <c r="FGO219" s="12"/>
      <c r="FGP219" s="12"/>
      <c r="FGQ219" s="12"/>
      <c r="FGR219" s="12"/>
      <c r="FGS219" s="12"/>
      <c r="FGT219" s="12"/>
      <c r="FGU219" s="12"/>
      <c r="FGV219" s="12"/>
      <c r="FGW219" s="12"/>
      <c r="FGX219" s="12"/>
      <c r="FGY219" s="12"/>
      <c r="FGZ219" s="12"/>
      <c r="FHA219" s="12"/>
      <c r="FHB219" s="12"/>
      <c r="FHC219" s="12"/>
      <c r="FHD219" s="12"/>
      <c r="FHE219" s="12"/>
      <c r="FHF219" s="12"/>
      <c r="FHG219" s="12"/>
      <c r="FHH219" s="12"/>
      <c r="FHI219" s="12"/>
      <c r="FHJ219" s="12"/>
      <c r="FHK219" s="12"/>
      <c r="FHL219" s="12"/>
      <c r="FHM219" s="12"/>
      <c r="FHN219" s="12"/>
      <c r="FHO219" s="12"/>
      <c r="FHP219" s="12"/>
      <c r="FHQ219" s="12"/>
      <c r="FHR219" s="12"/>
      <c r="FHS219" s="12"/>
      <c r="FHT219" s="12"/>
      <c r="FHU219" s="12"/>
      <c r="FHV219" s="12"/>
      <c r="FHW219" s="12"/>
      <c r="FHX219" s="12"/>
      <c r="FHY219" s="12"/>
      <c r="FHZ219" s="12"/>
      <c r="FIA219" s="12"/>
      <c r="FIB219" s="12"/>
      <c r="FIC219" s="12"/>
      <c r="FID219" s="12"/>
      <c r="FIE219" s="12"/>
      <c r="FIF219" s="12"/>
      <c r="FIG219" s="12"/>
      <c r="FIH219" s="12"/>
      <c r="FII219" s="12"/>
      <c r="FIJ219" s="12"/>
      <c r="FIK219" s="12"/>
      <c r="FIL219" s="12"/>
      <c r="FIM219" s="12"/>
      <c r="FIN219" s="12"/>
      <c r="FIO219" s="12"/>
      <c r="FIP219" s="12"/>
      <c r="FIQ219" s="12"/>
      <c r="FIR219" s="12"/>
      <c r="FIS219" s="12"/>
      <c r="FIT219" s="12"/>
      <c r="FIU219" s="12"/>
      <c r="FIV219" s="12"/>
      <c r="FIW219" s="12"/>
      <c r="FIX219" s="12"/>
      <c r="FIY219" s="12"/>
      <c r="FIZ219" s="12"/>
      <c r="FJA219" s="12"/>
      <c r="FJB219" s="12"/>
      <c r="FJC219" s="12"/>
      <c r="FJD219" s="12"/>
      <c r="FJE219" s="12"/>
      <c r="FJF219" s="12"/>
      <c r="FJG219" s="12"/>
      <c r="FJH219" s="12"/>
      <c r="FJI219" s="12"/>
      <c r="FJJ219" s="12"/>
      <c r="FJK219" s="12"/>
      <c r="FJL219" s="12"/>
      <c r="FJM219" s="12"/>
      <c r="FJN219" s="12"/>
      <c r="FJO219" s="12"/>
      <c r="FJP219" s="12"/>
      <c r="FJQ219" s="12"/>
      <c r="FJR219" s="12"/>
      <c r="FJS219" s="12"/>
      <c r="FJT219" s="12"/>
      <c r="FJU219" s="12"/>
      <c r="FJV219" s="12"/>
      <c r="FJW219" s="12"/>
      <c r="FJX219" s="12"/>
      <c r="FJY219" s="12"/>
      <c r="FJZ219" s="12"/>
      <c r="FKA219" s="12"/>
      <c r="FKB219" s="12"/>
      <c r="FKC219" s="12"/>
      <c r="FKD219" s="12"/>
      <c r="FKE219" s="12"/>
      <c r="FKF219" s="12"/>
      <c r="FKG219" s="12"/>
      <c r="FKH219" s="12"/>
      <c r="FKI219" s="12"/>
      <c r="FKJ219" s="12"/>
      <c r="FKK219" s="12"/>
      <c r="FKL219" s="12"/>
      <c r="FKM219" s="12"/>
      <c r="FKN219" s="12"/>
      <c r="FKO219" s="12"/>
      <c r="FKP219" s="12"/>
      <c r="FKQ219" s="12"/>
      <c r="FKR219" s="12"/>
      <c r="FKS219" s="12"/>
      <c r="FKT219" s="12"/>
      <c r="FKU219" s="12"/>
      <c r="FKV219" s="12"/>
      <c r="FKW219" s="12"/>
      <c r="FKX219" s="12"/>
      <c r="FKY219" s="12"/>
      <c r="FKZ219" s="12"/>
      <c r="FLA219" s="12"/>
      <c r="FLB219" s="12"/>
      <c r="FLC219" s="12"/>
      <c r="FLD219" s="12"/>
      <c r="FLE219" s="12"/>
      <c r="FLF219" s="12"/>
      <c r="FLG219" s="12"/>
      <c r="FLH219" s="12"/>
      <c r="FLI219" s="12"/>
      <c r="FLJ219" s="12"/>
      <c r="FLK219" s="12"/>
      <c r="FLL219" s="12"/>
      <c r="FLM219" s="12"/>
      <c r="FLN219" s="12"/>
      <c r="FLO219" s="12"/>
      <c r="FLP219" s="12"/>
      <c r="FLQ219" s="12"/>
      <c r="FLR219" s="12"/>
      <c r="FLS219" s="12"/>
      <c r="FLT219" s="12"/>
      <c r="FLU219" s="12"/>
      <c r="FLV219" s="12"/>
      <c r="FLW219" s="12"/>
      <c r="FLX219" s="12"/>
      <c r="FLY219" s="12"/>
      <c r="FLZ219" s="12"/>
      <c r="FMA219" s="12"/>
      <c r="FMB219" s="12"/>
      <c r="FMC219" s="12"/>
      <c r="FMD219" s="12"/>
      <c r="FME219" s="12"/>
      <c r="FMF219" s="12"/>
      <c r="FMG219" s="12"/>
      <c r="FMH219" s="12"/>
      <c r="FMI219" s="12"/>
      <c r="FMJ219" s="12"/>
      <c r="FMK219" s="12"/>
      <c r="FML219" s="12"/>
      <c r="FMM219" s="12"/>
      <c r="FMN219" s="12"/>
      <c r="FMO219" s="12"/>
      <c r="FMP219" s="12"/>
      <c r="FMQ219" s="12"/>
      <c r="FMR219" s="12"/>
      <c r="FMS219" s="12"/>
      <c r="FMT219" s="12"/>
      <c r="FMU219" s="12"/>
      <c r="FMV219" s="12"/>
      <c r="FMW219" s="12"/>
      <c r="FMX219" s="12"/>
      <c r="FMY219" s="12"/>
      <c r="FMZ219" s="12"/>
      <c r="FNA219" s="12"/>
      <c r="FNB219" s="12"/>
      <c r="FNC219" s="12"/>
      <c r="FND219" s="12"/>
      <c r="FNE219" s="12"/>
      <c r="FNF219" s="12"/>
      <c r="FNG219" s="12"/>
      <c r="FNH219" s="12"/>
      <c r="FNI219" s="12"/>
      <c r="FNJ219" s="12"/>
      <c r="FNK219" s="12"/>
      <c r="FNL219" s="12"/>
      <c r="FNM219" s="12"/>
      <c r="FNN219" s="12"/>
      <c r="FNO219" s="12"/>
      <c r="FNP219" s="12"/>
      <c r="FNQ219" s="12"/>
      <c r="FNR219" s="12"/>
      <c r="FNS219" s="12"/>
      <c r="FNT219" s="12"/>
      <c r="FNU219" s="12"/>
      <c r="FNV219" s="12"/>
      <c r="FNW219" s="12"/>
      <c r="FNX219" s="12"/>
      <c r="FNY219" s="12"/>
      <c r="FNZ219" s="12"/>
      <c r="FOA219" s="12"/>
      <c r="FOB219" s="12"/>
      <c r="FOC219" s="12"/>
      <c r="FOD219" s="12"/>
      <c r="FOE219" s="12"/>
      <c r="FOF219" s="12"/>
      <c r="FOG219" s="12"/>
      <c r="FOH219" s="12"/>
      <c r="FOI219" s="12"/>
      <c r="FOJ219" s="12"/>
      <c r="FOK219" s="12"/>
      <c r="FOL219" s="12"/>
      <c r="FOM219" s="12"/>
      <c r="FON219" s="12"/>
      <c r="FOO219" s="12"/>
      <c r="FOP219" s="12"/>
      <c r="FOQ219" s="12"/>
      <c r="FOR219" s="12"/>
      <c r="FOS219" s="12"/>
      <c r="FOT219" s="12"/>
      <c r="FOU219" s="12"/>
      <c r="FOV219" s="12"/>
      <c r="FOW219" s="12"/>
      <c r="FOX219" s="12"/>
      <c r="FOY219" s="12"/>
      <c r="FOZ219" s="12"/>
      <c r="FPA219" s="12"/>
      <c r="FPB219" s="12"/>
      <c r="FPC219" s="12"/>
      <c r="FPD219" s="12"/>
      <c r="FPE219" s="12"/>
      <c r="FPF219" s="12"/>
      <c r="FPG219" s="12"/>
      <c r="FPH219" s="12"/>
      <c r="FPI219" s="12"/>
      <c r="FPJ219" s="12"/>
      <c r="FPK219" s="12"/>
      <c r="FPL219" s="12"/>
      <c r="FPM219" s="12"/>
      <c r="FPN219" s="12"/>
      <c r="FPO219" s="12"/>
      <c r="FPP219" s="12"/>
      <c r="FPQ219" s="12"/>
      <c r="FPR219" s="12"/>
      <c r="FPS219" s="12"/>
      <c r="FPT219" s="12"/>
      <c r="FPU219" s="12"/>
      <c r="FPV219" s="12"/>
      <c r="FPW219" s="12"/>
      <c r="FPX219" s="12"/>
      <c r="FPY219" s="12"/>
      <c r="FPZ219" s="12"/>
      <c r="FQA219" s="12"/>
      <c r="FQB219" s="12"/>
      <c r="FQC219" s="12"/>
      <c r="FQD219" s="12"/>
      <c r="FQE219" s="12"/>
      <c r="FQF219" s="12"/>
      <c r="FQG219" s="12"/>
      <c r="FQH219" s="12"/>
      <c r="FQI219" s="12"/>
      <c r="FQJ219" s="12"/>
      <c r="FQK219" s="12"/>
      <c r="FQL219" s="12"/>
      <c r="FQM219" s="12"/>
      <c r="FQN219" s="12"/>
      <c r="FQO219" s="12"/>
      <c r="FQP219" s="12"/>
      <c r="FQQ219" s="12"/>
      <c r="FQR219" s="12"/>
      <c r="FQS219" s="12"/>
      <c r="FQT219" s="12"/>
      <c r="FQU219" s="12"/>
      <c r="FQV219" s="12"/>
      <c r="FQW219" s="12"/>
      <c r="FQX219" s="12"/>
      <c r="FQY219" s="12"/>
      <c r="FQZ219" s="12"/>
      <c r="FRA219" s="12"/>
      <c r="FRB219" s="12"/>
      <c r="FRC219" s="12"/>
      <c r="FRD219" s="12"/>
      <c r="FRE219" s="12"/>
      <c r="FRF219" s="12"/>
      <c r="FRG219" s="12"/>
      <c r="FRH219" s="12"/>
      <c r="FRI219" s="12"/>
      <c r="FRJ219" s="12"/>
      <c r="FRK219" s="12"/>
      <c r="FRL219" s="12"/>
      <c r="FRM219" s="12"/>
      <c r="FRN219" s="12"/>
      <c r="FRO219" s="12"/>
      <c r="FRP219" s="12"/>
      <c r="FRQ219" s="12"/>
      <c r="FRR219" s="12"/>
      <c r="FRS219" s="12"/>
      <c r="FRT219" s="12"/>
      <c r="FRU219" s="12"/>
      <c r="FRV219" s="12"/>
      <c r="FRW219" s="12"/>
      <c r="FRX219" s="12"/>
      <c r="FRY219" s="12"/>
      <c r="FRZ219" s="12"/>
      <c r="FSA219" s="12"/>
      <c r="FSB219" s="12"/>
      <c r="FSC219" s="12"/>
      <c r="FSD219" s="12"/>
      <c r="FSE219" s="12"/>
      <c r="FSF219" s="12"/>
      <c r="FSG219" s="12"/>
      <c r="FSH219" s="12"/>
      <c r="FSI219" s="12"/>
      <c r="FSJ219" s="12"/>
      <c r="FSK219" s="12"/>
      <c r="FSL219" s="12"/>
      <c r="FSM219" s="12"/>
      <c r="FSN219" s="12"/>
      <c r="FSO219" s="12"/>
      <c r="FSP219" s="12"/>
      <c r="FSQ219" s="12"/>
      <c r="FSR219" s="12"/>
      <c r="FSS219" s="12"/>
      <c r="FST219" s="12"/>
      <c r="FSU219" s="12"/>
      <c r="FSV219" s="12"/>
      <c r="FSW219" s="12"/>
      <c r="FSX219" s="12"/>
      <c r="FSY219" s="12"/>
      <c r="FSZ219" s="12"/>
      <c r="FTA219" s="12"/>
      <c r="FTB219" s="12"/>
      <c r="FTC219" s="12"/>
      <c r="FTD219" s="12"/>
      <c r="FTE219" s="12"/>
      <c r="FTF219" s="12"/>
      <c r="FTG219" s="12"/>
      <c r="FTH219" s="12"/>
      <c r="FTI219" s="12"/>
      <c r="FTJ219" s="12"/>
      <c r="FTK219" s="12"/>
      <c r="FTL219" s="12"/>
      <c r="FTM219" s="12"/>
      <c r="FTN219" s="12"/>
      <c r="FTO219" s="12"/>
      <c r="FTP219" s="12"/>
      <c r="FTQ219" s="12"/>
      <c r="FTR219" s="12"/>
      <c r="FTS219" s="12"/>
      <c r="FTT219" s="12"/>
      <c r="FTU219" s="12"/>
      <c r="FTV219" s="12"/>
      <c r="FTW219" s="12"/>
      <c r="FTX219" s="12"/>
      <c r="FTY219" s="12"/>
      <c r="FTZ219" s="12"/>
      <c r="FUA219" s="12"/>
      <c r="FUB219" s="12"/>
      <c r="FUC219" s="12"/>
      <c r="FUD219" s="12"/>
      <c r="FUE219" s="12"/>
      <c r="FUF219" s="12"/>
      <c r="FUG219" s="12"/>
      <c r="FUH219" s="12"/>
      <c r="FUI219" s="12"/>
      <c r="FUJ219" s="12"/>
      <c r="FUK219" s="12"/>
      <c r="FUL219" s="12"/>
      <c r="FUM219" s="12"/>
      <c r="FUN219" s="12"/>
      <c r="FUO219" s="12"/>
      <c r="FUP219" s="12"/>
      <c r="FUQ219" s="12"/>
      <c r="FUR219" s="12"/>
      <c r="FUS219" s="12"/>
      <c r="FUT219" s="12"/>
      <c r="FUU219" s="12"/>
      <c r="FUV219" s="12"/>
      <c r="FUW219" s="12"/>
      <c r="FUX219" s="12"/>
      <c r="FUY219" s="12"/>
      <c r="FUZ219" s="12"/>
      <c r="FVA219" s="12"/>
      <c r="FVB219" s="12"/>
      <c r="FVC219" s="12"/>
      <c r="FVD219" s="12"/>
      <c r="FVE219" s="12"/>
      <c r="FVF219" s="12"/>
      <c r="FVG219" s="12"/>
      <c r="FVH219" s="12"/>
      <c r="FVI219" s="12"/>
      <c r="FVJ219" s="12"/>
      <c r="FVK219" s="12"/>
      <c r="FVL219" s="12"/>
      <c r="FVM219" s="12"/>
      <c r="FVN219" s="12"/>
      <c r="FVO219" s="12"/>
      <c r="FVP219" s="12"/>
      <c r="FVQ219" s="12"/>
      <c r="FVR219" s="12"/>
      <c r="FVS219" s="12"/>
      <c r="FVT219" s="12"/>
      <c r="FVU219" s="12"/>
      <c r="FVV219" s="12"/>
      <c r="FVW219" s="12"/>
      <c r="FVX219" s="12"/>
      <c r="FVY219" s="12"/>
      <c r="FVZ219" s="12"/>
      <c r="FWA219" s="12"/>
      <c r="FWB219" s="12"/>
      <c r="FWC219" s="12"/>
      <c r="FWD219" s="12"/>
      <c r="FWE219" s="12"/>
      <c r="FWF219" s="12"/>
      <c r="FWG219" s="12"/>
      <c r="FWH219" s="12"/>
      <c r="FWI219" s="12"/>
      <c r="FWJ219" s="12"/>
      <c r="FWK219" s="12"/>
      <c r="FWL219" s="12"/>
      <c r="FWM219" s="12"/>
      <c r="FWN219" s="12"/>
      <c r="FWO219" s="12"/>
      <c r="FWP219" s="12"/>
      <c r="FWQ219" s="12"/>
      <c r="FWR219" s="12"/>
      <c r="FWS219" s="12"/>
      <c r="FWT219" s="12"/>
      <c r="FWU219" s="12"/>
      <c r="FWV219" s="12"/>
      <c r="FWW219" s="12"/>
      <c r="FWX219" s="12"/>
      <c r="FWY219" s="12"/>
      <c r="FWZ219" s="12"/>
      <c r="FXA219" s="12"/>
      <c r="FXB219" s="12"/>
      <c r="FXC219" s="12"/>
      <c r="FXD219" s="12"/>
      <c r="FXE219" s="12"/>
      <c r="FXF219" s="12"/>
      <c r="FXG219" s="12"/>
      <c r="FXH219" s="12"/>
      <c r="FXI219" s="12"/>
      <c r="FXJ219" s="12"/>
      <c r="FXK219" s="12"/>
      <c r="FXL219" s="12"/>
      <c r="FXM219" s="12"/>
      <c r="FXN219" s="12"/>
      <c r="FXO219" s="12"/>
      <c r="FXP219" s="12"/>
      <c r="FXQ219" s="12"/>
      <c r="FXR219" s="12"/>
      <c r="FXS219" s="12"/>
      <c r="FXT219" s="12"/>
      <c r="FXU219" s="12"/>
      <c r="FXV219" s="12"/>
      <c r="FXW219" s="12"/>
      <c r="FXX219" s="12"/>
      <c r="FXY219" s="12"/>
      <c r="FXZ219" s="12"/>
      <c r="FYA219" s="12"/>
      <c r="FYB219" s="12"/>
      <c r="FYC219" s="12"/>
      <c r="FYD219" s="12"/>
      <c r="FYE219" s="12"/>
      <c r="FYF219" s="12"/>
      <c r="FYG219" s="12"/>
      <c r="FYH219" s="12"/>
      <c r="FYI219" s="12"/>
      <c r="FYJ219" s="12"/>
      <c r="FYK219" s="12"/>
      <c r="FYL219" s="12"/>
      <c r="FYM219" s="12"/>
      <c r="FYN219" s="12"/>
      <c r="FYO219" s="12"/>
      <c r="FYP219" s="12"/>
      <c r="FYQ219" s="12"/>
      <c r="FYR219" s="12"/>
      <c r="FYS219" s="12"/>
      <c r="FYT219" s="12"/>
      <c r="FYU219" s="12"/>
      <c r="FYV219" s="12"/>
      <c r="FYW219" s="12"/>
      <c r="FYX219" s="12"/>
      <c r="FYY219" s="12"/>
      <c r="FYZ219" s="12"/>
      <c r="FZA219" s="12"/>
      <c r="FZB219" s="12"/>
      <c r="FZC219" s="12"/>
      <c r="FZD219" s="12"/>
      <c r="FZE219" s="12"/>
      <c r="FZF219" s="12"/>
      <c r="FZG219" s="12"/>
      <c r="FZH219" s="12"/>
      <c r="FZI219" s="12"/>
      <c r="FZJ219" s="12"/>
      <c r="FZK219" s="12"/>
      <c r="FZL219" s="12"/>
      <c r="FZM219" s="12"/>
      <c r="FZN219" s="12"/>
      <c r="FZO219" s="12"/>
      <c r="FZP219" s="12"/>
      <c r="FZQ219" s="12"/>
      <c r="FZR219" s="12"/>
      <c r="FZS219" s="12"/>
      <c r="FZT219" s="12"/>
      <c r="FZU219" s="12"/>
      <c r="FZV219" s="12"/>
      <c r="FZW219" s="12"/>
      <c r="FZX219" s="12"/>
      <c r="FZY219" s="12"/>
      <c r="FZZ219" s="12"/>
      <c r="GAA219" s="12"/>
      <c r="GAB219" s="12"/>
      <c r="GAC219" s="12"/>
      <c r="GAD219" s="12"/>
      <c r="GAE219" s="12"/>
      <c r="GAF219" s="12"/>
      <c r="GAG219" s="12"/>
      <c r="GAH219" s="12"/>
      <c r="GAI219" s="12"/>
      <c r="GAJ219" s="12"/>
      <c r="GAK219" s="12"/>
      <c r="GAL219" s="12"/>
      <c r="GAM219" s="12"/>
      <c r="GAN219" s="12"/>
      <c r="GAO219" s="12"/>
      <c r="GAP219" s="12"/>
      <c r="GAQ219" s="12"/>
      <c r="GAR219" s="12"/>
      <c r="GAS219" s="12"/>
      <c r="GAT219" s="12"/>
      <c r="GAU219" s="12"/>
      <c r="GAV219" s="12"/>
      <c r="GAW219" s="12"/>
      <c r="GAX219" s="12"/>
      <c r="GAY219" s="12"/>
      <c r="GAZ219" s="12"/>
      <c r="GBA219" s="12"/>
      <c r="GBB219" s="12"/>
      <c r="GBC219" s="12"/>
      <c r="GBD219" s="12"/>
      <c r="GBE219" s="12"/>
      <c r="GBF219" s="12"/>
      <c r="GBG219" s="12"/>
      <c r="GBH219" s="12"/>
      <c r="GBI219" s="12"/>
      <c r="GBJ219" s="12"/>
      <c r="GBK219" s="12"/>
      <c r="GBL219" s="12"/>
      <c r="GBM219" s="12"/>
      <c r="GBN219" s="12"/>
      <c r="GBO219" s="12"/>
      <c r="GBP219" s="12"/>
      <c r="GBQ219" s="12"/>
      <c r="GBR219" s="12"/>
      <c r="GBS219" s="12"/>
      <c r="GBT219" s="12"/>
      <c r="GBU219" s="12"/>
      <c r="GBV219" s="12"/>
      <c r="GBW219" s="12"/>
      <c r="GBX219" s="12"/>
      <c r="GBY219" s="12"/>
      <c r="GBZ219" s="12"/>
      <c r="GCA219" s="12"/>
      <c r="GCB219" s="12"/>
      <c r="GCC219" s="12"/>
      <c r="GCD219" s="12"/>
      <c r="GCE219" s="12"/>
      <c r="GCF219" s="12"/>
      <c r="GCG219" s="12"/>
      <c r="GCH219" s="12"/>
      <c r="GCI219" s="12"/>
      <c r="GCJ219" s="12"/>
      <c r="GCK219" s="12"/>
      <c r="GCL219" s="12"/>
      <c r="GCM219" s="12"/>
      <c r="GCN219" s="12"/>
      <c r="GCO219" s="12"/>
      <c r="GCP219" s="12"/>
      <c r="GCQ219" s="12"/>
      <c r="GCR219" s="12"/>
      <c r="GCS219" s="12"/>
      <c r="GCT219" s="12"/>
      <c r="GCU219" s="12"/>
      <c r="GCV219" s="12"/>
      <c r="GCW219" s="12"/>
      <c r="GCX219" s="12"/>
      <c r="GCY219" s="12"/>
      <c r="GCZ219" s="12"/>
      <c r="GDA219" s="12"/>
      <c r="GDB219" s="12"/>
      <c r="GDC219" s="12"/>
      <c r="GDD219" s="12"/>
      <c r="GDE219" s="12"/>
      <c r="GDF219" s="12"/>
      <c r="GDG219" s="12"/>
      <c r="GDH219" s="12"/>
      <c r="GDI219" s="12"/>
      <c r="GDJ219" s="12"/>
      <c r="GDK219" s="12"/>
      <c r="GDL219" s="12"/>
      <c r="GDM219" s="12"/>
      <c r="GDN219" s="12"/>
      <c r="GDO219" s="12"/>
      <c r="GDP219" s="12"/>
      <c r="GDQ219" s="12"/>
      <c r="GDR219" s="12"/>
      <c r="GDS219" s="12"/>
      <c r="GDT219" s="12"/>
      <c r="GDU219" s="12"/>
      <c r="GDV219" s="12"/>
      <c r="GDW219" s="12"/>
      <c r="GDX219" s="12"/>
      <c r="GDY219" s="12"/>
      <c r="GDZ219" s="12"/>
      <c r="GEA219" s="12"/>
      <c r="GEB219" s="12"/>
      <c r="GEC219" s="12"/>
      <c r="GED219" s="12"/>
      <c r="GEE219" s="12"/>
      <c r="GEF219" s="12"/>
      <c r="GEG219" s="12"/>
      <c r="GEH219" s="12"/>
      <c r="GEI219" s="12"/>
      <c r="GEJ219" s="12"/>
      <c r="GEK219" s="12"/>
      <c r="GEL219" s="12"/>
      <c r="GEM219" s="12"/>
      <c r="GEN219" s="12"/>
      <c r="GEO219" s="12"/>
      <c r="GEP219" s="12"/>
      <c r="GEQ219" s="12"/>
      <c r="GER219" s="12"/>
      <c r="GES219" s="12"/>
      <c r="GET219" s="12"/>
      <c r="GEU219" s="12"/>
      <c r="GEV219" s="12"/>
      <c r="GEW219" s="12"/>
      <c r="GEX219" s="12"/>
      <c r="GEY219" s="12"/>
      <c r="GEZ219" s="12"/>
      <c r="GFA219" s="12"/>
      <c r="GFB219" s="12"/>
      <c r="GFC219" s="12"/>
      <c r="GFD219" s="12"/>
      <c r="GFE219" s="12"/>
      <c r="GFF219" s="12"/>
      <c r="GFG219" s="12"/>
      <c r="GFH219" s="12"/>
      <c r="GFI219" s="12"/>
      <c r="GFJ219" s="12"/>
      <c r="GFK219" s="12"/>
      <c r="GFL219" s="12"/>
      <c r="GFM219" s="12"/>
      <c r="GFN219" s="12"/>
      <c r="GFO219" s="12"/>
      <c r="GFP219" s="12"/>
      <c r="GFQ219" s="12"/>
      <c r="GFR219" s="12"/>
      <c r="GFS219" s="12"/>
      <c r="GFT219" s="12"/>
      <c r="GFU219" s="12"/>
      <c r="GFV219" s="12"/>
      <c r="GFW219" s="12"/>
      <c r="GFX219" s="12"/>
      <c r="GFY219" s="12"/>
      <c r="GFZ219" s="12"/>
      <c r="GGA219" s="12"/>
      <c r="GGB219" s="12"/>
      <c r="GGC219" s="12"/>
      <c r="GGD219" s="12"/>
      <c r="GGE219" s="12"/>
      <c r="GGF219" s="12"/>
      <c r="GGG219" s="12"/>
      <c r="GGH219" s="12"/>
      <c r="GGI219" s="12"/>
      <c r="GGJ219" s="12"/>
      <c r="GGK219" s="12"/>
      <c r="GGL219" s="12"/>
      <c r="GGM219" s="12"/>
      <c r="GGN219" s="12"/>
      <c r="GGO219" s="12"/>
      <c r="GGP219" s="12"/>
      <c r="GGQ219" s="12"/>
      <c r="GGR219" s="12"/>
      <c r="GGS219" s="12"/>
      <c r="GGT219" s="12"/>
      <c r="GGU219" s="12"/>
      <c r="GGV219" s="12"/>
      <c r="GGW219" s="12"/>
      <c r="GGX219" s="12"/>
      <c r="GGY219" s="12"/>
      <c r="GGZ219" s="12"/>
      <c r="GHA219" s="12"/>
      <c r="GHB219" s="12"/>
      <c r="GHC219" s="12"/>
      <c r="GHD219" s="12"/>
      <c r="GHE219" s="12"/>
      <c r="GHF219" s="12"/>
      <c r="GHG219" s="12"/>
      <c r="GHH219" s="12"/>
      <c r="GHI219" s="12"/>
      <c r="GHJ219" s="12"/>
      <c r="GHK219" s="12"/>
      <c r="GHL219" s="12"/>
      <c r="GHM219" s="12"/>
      <c r="GHN219" s="12"/>
      <c r="GHO219" s="12"/>
      <c r="GHP219" s="12"/>
      <c r="GHQ219" s="12"/>
      <c r="GHR219" s="12"/>
      <c r="GHS219" s="12"/>
      <c r="GHT219" s="12"/>
      <c r="GHU219" s="12"/>
      <c r="GHV219" s="12"/>
      <c r="GHW219" s="12"/>
      <c r="GHX219" s="12"/>
      <c r="GHY219" s="12"/>
      <c r="GHZ219" s="12"/>
      <c r="GIA219" s="12"/>
      <c r="GIB219" s="12"/>
      <c r="GIC219" s="12"/>
      <c r="GID219" s="12"/>
      <c r="GIE219" s="12"/>
      <c r="GIF219" s="12"/>
      <c r="GIG219" s="12"/>
      <c r="GIH219" s="12"/>
      <c r="GII219" s="12"/>
      <c r="GIJ219" s="12"/>
      <c r="GIK219" s="12"/>
      <c r="GIL219" s="12"/>
      <c r="GIM219" s="12"/>
      <c r="GIN219" s="12"/>
      <c r="GIO219" s="12"/>
      <c r="GIP219" s="12"/>
      <c r="GIQ219" s="12"/>
      <c r="GIR219" s="12"/>
      <c r="GIS219" s="12"/>
      <c r="GIT219" s="12"/>
      <c r="GIU219" s="12"/>
      <c r="GIV219" s="12"/>
      <c r="GIW219" s="12"/>
      <c r="GIX219" s="12"/>
      <c r="GIY219" s="12"/>
      <c r="GIZ219" s="12"/>
      <c r="GJA219" s="12"/>
      <c r="GJB219" s="12"/>
      <c r="GJC219" s="12"/>
      <c r="GJD219" s="12"/>
      <c r="GJE219" s="12"/>
      <c r="GJF219" s="12"/>
      <c r="GJG219" s="12"/>
      <c r="GJH219" s="12"/>
      <c r="GJI219" s="12"/>
      <c r="GJJ219" s="12"/>
      <c r="GJK219" s="12"/>
      <c r="GJL219" s="12"/>
      <c r="GJM219" s="12"/>
      <c r="GJN219" s="12"/>
      <c r="GJO219" s="12"/>
      <c r="GJP219" s="12"/>
      <c r="GJQ219" s="12"/>
      <c r="GJR219" s="12"/>
      <c r="GJS219" s="12"/>
      <c r="GJT219" s="12"/>
      <c r="GJU219" s="12"/>
      <c r="GJV219" s="12"/>
      <c r="GJW219" s="12"/>
      <c r="GJX219" s="12"/>
      <c r="GJY219" s="12"/>
      <c r="GJZ219" s="12"/>
      <c r="GKA219" s="12"/>
      <c r="GKB219" s="12"/>
      <c r="GKC219" s="12"/>
      <c r="GKD219" s="12"/>
      <c r="GKE219" s="12"/>
      <c r="GKF219" s="12"/>
      <c r="GKG219" s="12"/>
      <c r="GKH219" s="12"/>
      <c r="GKI219" s="12"/>
      <c r="GKJ219" s="12"/>
      <c r="GKK219" s="12"/>
      <c r="GKL219" s="12"/>
      <c r="GKM219" s="12"/>
      <c r="GKN219" s="12"/>
      <c r="GKO219" s="12"/>
      <c r="GKP219" s="12"/>
      <c r="GKQ219" s="12"/>
      <c r="GKR219" s="12"/>
      <c r="GKS219" s="12"/>
      <c r="GKT219" s="12"/>
      <c r="GKU219" s="12"/>
      <c r="GKV219" s="12"/>
      <c r="GKW219" s="12"/>
      <c r="GKX219" s="12"/>
      <c r="GKY219" s="12"/>
      <c r="GKZ219" s="12"/>
      <c r="GLA219" s="12"/>
      <c r="GLB219" s="12"/>
      <c r="GLC219" s="12"/>
      <c r="GLD219" s="12"/>
      <c r="GLE219" s="12"/>
      <c r="GLF219" s="12"/>
      <c r="GLG219" s="12"/>
      <c r="GLH219" s="12"/>
      <c r="GLI219" s="12"/>
      <c r="GLJ219" s="12"/>
      <c r="GLK219" s="12"/>
      <c r="GLL219" s="12"/>
      <c r="GLM219" s="12"/>
      <c r="GLN219" s="12"/>
      <c r="GLO219" s="12"/>
      <c r="GLP219" s="12"/>
      <c r="GLQ219" s="12"/>
      <c r="GLR219" s="12"/>
      <c r="GLS219" s="12"/>
      <c r="GLT219" s="12"/>
      <c r="GLU219" s="12"/>
      <c r="GLV219" s="12"/>
      <c r="GLW219" s="12"/>
      <c r="GLX219" s="12"/>
      <c r="GLY219" s="12"/>
      <c r="GLZ219" s="12"/>
      <c r="GMA219" s="12"/>
      <c r="GMB219" s="12"/>
      <c r="GMC219" s="12"/>
      <c r="GMD219" s="12"/>
      <c r="GME219" s="12"/>
      <c r="GMF219" s="12"/>
      <c r="GMG219" s="12"/>
      <c r="GMH219" s="12"/>
      <c r="GMI219" s="12"/>
      <c r="GMJ219" s="12"/>
      <c r="GMK219" s="12"/>
      <c r="GML219" s="12"/>
      <c r="GMM219" s="12"/>
      <c r="GMN219" s="12"/>
      <c r="GMO219" s="12"/>
      <c r="GMP219" s="12"/>
      <c r="GMQ219" s="12"/>
      <c r="GMR219" s="12"/>
      <c r="GMS219" s="12"/>
      <c r="GMT219" s="12"/>
      <c r="GMU219" s="12"/>
      <c r="GMV219" s="12"/>
      <c r="GMW219" s="12"/>
      <c r="GMX219" s="12"/>
      <c r="GMY219" s="12"/>
      <c r="GMZ219" s="12"/>
      <c r="GNA219" s="12"/>
      <c r="GNB219" s="12"/>
      <c r="GNC219" s="12"/>
      <c r="GND219" s="12"/>
      <c r="GNE219" s="12"/>
      <c r="GNF219" s="12"/>
      <c r="GNG219" s="12"/>
      <c r="GNH219" s="12"/>
      <c r="GNI219" s="12"/>
      <c r="GNJ219" s="12"/>
      <c r="GNK219" s="12"/>
      <c r="GNL219" s="12"/>
      <c r="GNM219" s="12"/>
      <c r="GNN219" s="12"/>
      <c r="GNO219" s="12"/>
      <c r="GNP219" s="12"/>
      <c r="GNQ219" s="12"/>
      <c r="GNR219" s="12"/>
      <c r="GNS219" s="12"/>
      <c r="GNT219" s="12"/>
      <c r="GNU219" s="12"/>
      <c r="GNV219" s="12"/>
      <c r="GNW219" s="12"/>
      <c r="GNX219" s="12"/>
      <c r="GNY219" s="12"/>
      <c r="GNZ219" s="12"/>
      <c r="GOA219" s="12"/>
      <c r="GOB219" s="12"/>
      <c r="GOC219" s="12"/>
      <c r="GOD219" s="12"/>
      <c r="GOE219" s="12"/>
      <c r="GOF219" s="12"/>
      <c r="GOG219" s="12"/>
      <c r="GOH219" s="12"/>
      <c r="GOI219" s="12"/>
      <c r="GOJ219" s="12"/>
      <c r="GOK219" s="12"/>
      <c r="GOL219" s="12"/>
      <c r="GOM219" s="12"/>
      <c r="GON219" s="12"/>
      <c r="GOO219" s="12"/>
      <c r="GOP219" s="12"/>
      <c r="GOQ219" s="12"/>
      <c r="GOR219" s="12"/>
      <c r="GOS219" s="12"/>
      <c r="GOT219" s="12"/>
      <c r="GOU219" s="12"/>
      <c r="GOV219" s="12"/>
      <c r="GOW219" s="12"/>
      <c r="GOX219" s="12"/>
      <c r="GOY219" s="12"/>
      <c r="GOZ219" s="12"/>
      <c r="GPA219" s="12"/>
      <c r="GPB219" s="12"/>
      <c r="GPC219" s="12"/>
      <c r="GPD219" s="12"/>
      <c r="GPE219" s="12"/>
      <c r="GPF219" s="12"/>
      <c r="GPG219" s="12"/>
      <c r="GPH219" s="12"/>
      <c r="GPI219" s="12"/>
      <c r="GPJ219" s="12"/>
      <c r="GPK219" s="12"/>
      <c r="GPL219" s="12"/>
      <c r="GPM219" s="12"/>
      <c r="GPN219" s="12"/>
      <c r="GPO219" s="12"/>
      <c r="GPP219" s="12"/>
      <c r="GPQ219" s="12"/>
      <c r="GPR219" s="12"/>
      <c r="GPS219" s="12"/>
      <c r="GPT219" s="12"/>
      <c r="GPU219" s="12"/>
      <c r="GPV219" s="12"/>
      <c r="GPW219" s="12"/>
      <c r="GPX219" s="12"/>
      <c r="GPY219" s="12"/>
      <c r="GPZ219" s="12"/>
      <c r="GQA219" s="12"/>
      <c r="GQB219" s="12"/>
      <c r="GQC219" s="12"/>
      <c r="GQD219" s="12"/>
      <c r="GQE219" s="12"/>
      <c r="GQF219" s="12"/>
      <c r="GQG219" s="12"/>
      <c r="GQH219" s="12"/>
      <c r="GQI219" s="12"/>
      <c r="GQJ219" s="12"/>
      <c r="GQK219" s="12"/>
      <c r="GQL219" s="12"/>
      <c r="GQM219" s="12"/>
      <c r="GQN219" s="12"/>
      <c r="GQO219" s="12"/>
      <c r="GQP219" s="12"/>
      <c r="GQQ219" s="12"/>
      <c r="GQR219" s="12"/>
      <c r="GQS219" s="12"/>
      <c r="GQT219" s="12"/>
      <c r="GQU219" s="12"/>
      <c r="GQV219" s="12"/>
      <c r="GQW219" s="12"/>
      <c r="GQX219" s="12"/>
      <c r="GQY219" s="12"/>
      <c r="GQZ219" s="12"/>
      <c r="GRA219" s="12"/>
      <c r="GRB219" s="12"/>
      <c r="GRC219" s="12"/>
      <c r="GRD219" s="12"/>
      <c r="GRE219" s="12"/>
      <c r="GRF219" s="12"/>
      <c r="GRG219" s="12"/>
      <c r="GRH219" s="12"/>
      <c r="GRI219" s="12"/>
      <c r="GRJ219" s="12"/>
      <c r="GRK219" s="12"/>
      <c r="GRL219" s="12"/>
      <c r="GRM219" s="12"/>
      <c r="GRN219" s="12"/>
      <c r="GRO219" s="12"/>
      <c r="GRP219" s="12"/>
      <c r="GRQ219" s="12"/>
      <c r="GRR219" s="12"/>
      <c r="GRS219" s="12"/>
      <c r="GRT219" s="12"/>
      <c r="GRU219" s="12"/>
      <c r="GRV219" s="12"/>
      <c r="GRW219" s="12"/>
      <c r="GRX219" s="12"/>
      <c r="GRY219" s="12"/>
      <c r="GRZ219" s="12"/>
      <c r="GSA219" s="12"/>
      <c r="GSB219" s="12"/>
      <c r="GSC219" s="12"/>
      <c r="GSD219" s="12"/>
      <c r="GSE219" s="12"/>
      <c r="GSF219" s="12"/>
      <c r="GSG219" s="12"/>
      <c r="GSH219" s="12"/>
      <c r="GSI219" s="12"/>
      <c r="GSJ219" s="12"/>
      <c r="GSK219" s="12"/>
      <c r="GSL219" s="12"/>
      <c r="GSM219" s="12"/>
      <c r="GSN219" s="12"/>
      <c r="GSO219" s="12"/>
      <c r="GSP219" s="12"/>
      <c r="GSQ219" s="12"/>
      <c r="GSR219" s="12"/>
      <c r="GSS219" s="12"/>
      <c r="GST219" s="12"/>
      <c r="GSU219" s="12"/>
      <c r="GSV219" s="12"/>
      <c r="GSW219" s="12"/>
      <c r="GSX219" s="12"/>
      <c r="GSY219" s="12"/>
      <c r="GSZ219" s="12"/>
      <c r="GTA219" s="12"/>
      <c r="GTB219" s="12"/>
      <c r="GTC219" s="12"/>
      <c r="GTD219" s="12"/>
      <c r="GTE219" s="12"/>
      <c r="GTF219" s="12"/>
      <c r="GTG219" s="12"/>
      <c r="GTH219" s="12"/>
      <c r="GTI219" s="12"/>
      <c r="GTJ219" s="12"/>
      <c r="GTK219" s="12"/>
      <c r="GTL219" s="12"/>
      <c r="GTM219" s="12"/>
      <c r="GTN219" s="12"/>
      <c r="GTO219" s="12"/>
      <c r="GTP219" s="12"/>
      <c r="GTQ219" s="12"/>
      <c r="GTR219" s="12"/>
      <c r="GTS219" s="12"/>
      <c r="GTT219" s="12"/>
      <c r="GTU219" s="12"/>
      <c r="GTV219" s="12"/>
      <c r="GTW219" s="12"/>
      <c r="GTX219" s="12"/>
      <c r="GTY219" s="12"/>
      <c r="GTZ219" s="12"/>
      <c r="GUA219" s="12"/>
      <c r="GUB219" s="12"/>
      <c r="GUC219" s="12"/>
      <c r="GUD219" s="12"/>
      <c r="GUE219" s="12"/>
      <c r="GUF219" s="12"/>
      <c r="GUG219" s="12"/>
      <c r="GUH219" s="12"/>
      <c r="GUI219" s="12"/>
      <c r="GUJ219" s="12"/>
      <c r="GUK219" s="12"/>
      <c r="GUL219" s="12"/>
      <c r="GUM219" s="12"/>
      <c r="GUN219" s="12"/>
      <c r="GUO219" s="12"/>
      <c r="GUP219" s="12"/>
      <c r="GUQ219" s="12"/>
      <c r="GUR219" s="12"/>
      <c r="GUS219" s="12"/>
      <c r="GUT219" s="12"/>
      <c r="GUU219" s="12"/>
      <c r="GUV219" s="12"/>
      <c r="GUW219" s="12"/>
      <c r="GUX219" s="12"/>
      <c r="GUY219" s="12"/>
      <c r="GUZ219" s="12"/>
      <c r="GVA219" s="12"/>
      <c r="GVB219" s="12"/>
      <c r="GVC219" s="12"/>
      <c r="GVD219" s="12"/>
      <c r="GVE219" s="12"/>
      <c r="GVF219" s="12"/>
      <c r="GVG219" s="12"/>
      <c r="GVH219" s="12"/>
      <c r="GVI219" s="12"/>
      <c r="GVJ219" s="12"/>
      <c r="GVK219" s="12"/>
      <c r="GVL219" s="12"/>
      <c r="GVM219" s="12"/>
      <c r="GVN219" s="12"/>
      <c r="GVO219" s="12"/>
      <c r="GVP219" s="12"/>
      <c r="GVQ219" s="12"/>
      <c r="GVR219" s="12"/>
      <c r="GVS219" s="12"/>
      <c r="GVT219" s="12"/>
      <c r="GVU219" s="12"/>
      <c r="GVV219" s="12"/>
      <c r="GVW219" s="12"/>
      <c r="GVX219" s="12"/>
      <c r="GVY219" s="12"/>
      <c r="GVZ219" s="12"/>
      <c r="GWA219" s="12"/>
      <c r="GWB219" s="12"/>
      <c r="GWC219" s="12"/>
      <c r="GWD219" s="12"/>
      <c r="GWE219" s="12"/>
      <c r="GWF219" s="12"/>
      <c r="GWG219" s="12"/>
      <c r="GWH219" s="12"/>
      <c r="GWI219" s="12"/>
      <c r="GWJ219" s="12"/>
      <c r="GWK219" s="12"/>
      <c r="GWL219" s="12"/>
      <c r="GWM219" s="12"/>
      <c r="GWN219" s="12"/>
      <c r="GWO219" s="12"/>
      <c r="GWP219" s="12"/>
      <c r="GWQ219" s="12"/>
      <c r="GWR219" s="12"/>
      <c r="GWS219" s="12"/>
      <c r="GWT219" s="12"/>
      <c r="GWU219" s="12"/>
      <c r="GWV219" s="12"/>
      <c r="GWW219" s="12"/>
      <c r="GWX219" s="12"/>
      <c r="GWY219" s="12"/>
      <c r="GWZ219" s="12"/>
      <c r="GXA219" s="12"/>
      <c r="GXB219" s="12"/>
      <c r="GXC219" s="12"/>
      <c r="GXD219" s="12"/>
      <c r="GXE219" s="12"/>
      <c r="GXF219" s="12"/>
      <c r="GXG219" s="12"/>
      <c r="GXH219" s="12"/>
      <c r="GXI219" s="12"/>
      <c r="GXJ219" s="12"/>
      <c r="GXK219" s="12"/>
      <c r="GXL219" s="12"/>
      <c r="GXM219" s="12"/>
      <c r="GXN219" s="12"/>
      <c r="GXO219" s="12"/>
      <c r="GXP219" s="12"/>
      <c r="GXQ219" s="12"/>
      <c r="GXR219" s="12"/>
      <c r="GXS219" s="12"/>
      <c r="GXT219" s="12"/>
      <c r="GXU219" s="12"/>
      <c r="GXV219" s="12"/>
      <c r="GXW219" s="12"/>
      <c r="GXX219" s="12"/>
      <c r="GXY219" s="12"/>
      <c r="GXZ219" s="12"/>
      <c r="GYA219" s="12"/>
      <c r="GYB219" s="12"/>
      <c r="GYC219" s="12"/>
      <c r="GYD219" s="12"/>
      <c r="GYE219" s="12"/>
      <c r="GYF219" s="12"/>
      <c r="GYG219" s="12"/>
      <c r="GYH219" s="12"/>
      <c r="GYI219" s="12"/>
      <c r="GYJ219" s="12"/>
      <c r="GYK219" s="12"/>
      <c r="GYL219" s="12"/>
      <c r="GYM219" s="12"/>
      <c r="GYN219" s="12"/>
      <c r="GYO219" s="12"/>
      <c r="GYP219" s="12"/>
      <c r="GYQ219" s="12"/>
      <c r="GYR219" s="12"/>
      <c r="GYS219" s="12"/>
      <c r="GYT219" s="12"/>
      <c r="GYU219" s="12"/>
      <c r="GYV219" s="12"/>
      <c r="GYW219" s="12"/>
      <c r="GYX219" s="12"/>
      <c r="GYY219" s="12"/>
      <c r="GYZ219" s="12"/>
      <c r="GZA219" s="12"/>
      <c r="GZB219" s="12"/>
      <c r="GZC219" s="12"/>
      <c r="GZD219" s="12"/>
      <c r="GZE219" s="12"/>
      <c r="GZF219" s="12"/>
      <c r="GZG219" s="12"/>
      <c r="GZH219" s="12"/>
      <c r="GZI219" s="12"/>
      <c r="GZJ219" s="12"/>
      <c r="GZK219" s="12"/>
      <c r="GZL219" s="12"/>
      <c r="GZM219" s="12"/>
      <c r="GZN219" s="12"/>
      <c r="GZO219" s="12"/>
      <c r="GZP219" s="12"/>
      <c r="GZQ219" s="12"/>
      <c r="GZR219" s="12"/>
      <c r="GZS219" s="12"/>
      <c r="GZT219" s="12"/>
      <c r="GZU219" s="12"/>
      <c r="GZV219" s="12"/>
      <c r="GZW219" s="12"/>
      <c r="GZX219" s="12"/>
      <c r="GZY219" s="12"/>
      <c r="GZZ219" s="12"/>
      <c r="HAA219" s="12"/>
      <c r="HAB219" s="12"/>
      <c r="HAC219" s="12"/>
      <c r="HAD219" s="12"/>
      <c r="HAE219" s="12"/>
      <c r="HAF219" s="12"/>
      <c r="HAG219" s="12"/>
      <c r="HAH219" s="12"/>
      <c r="HAI219" s="12"/>
      <c r="HAJ219" s="12"/>
      <c r="HAK219" s="12"/>
      <c r="HAL219" s="12"/>
      <c r="HAM219" s="12"/>
      <c r="HAN219" s="12"/>
      <c r="HAO219" s="12"/>
      <c r="HAP219" s="12"/>
      <c r="HAQ219" s="12"/>
      <c r="HAR219" s="12"/>
      <c r="HAS219" s="12"/>
      <c r="HAT219" s="12"/>
      <c r="HAU219" s="12"/>
      <c r="HAV219" s="12"/>
      <c r="HAW219" s="12"/>
      <c r="HAX219" s="12"/>
      <c r="HAY219" s="12"/>
      <c r="HAZ219" s="12"/>
      <c r="HBA219" s="12"/>
      <c r="HBB219" s="12"/>
      <c r="HBC219" s="12"/>
      <c r="HBD219" s="12"/>
      <c r="HBE219" s="12"/>
      <c r="HBF219" s="12"/>
      <c r="HBG219" s="12"/>
      <c r="HBH219" s="12"/>
      <c r="HBI219" s="12"/>
      <c r="HBJ219" s="12"/>
      <c r="HBK219" s="12"/>
      <c r="HBL219" s="12"/>
      <c r="HBM219" s="12"/>
      <c r="HBN219" s="12"/>
      <c r="HBO219" s="12"/>
      <c r="HBP219" s="12"/>
      <c r="HBQ219" s="12"/>
      <c r="HBR219" s="12"/>
      <c r="HBS219" s="12"/>
      <c r="HBT219" s="12"/>
      <c r="HBU219" s="12"/>
      <c r="HBV219" s="12"/>
      <c r="HBW219" s="12"/>
      <c r="HBX219" s="12"/>
      <c r="HBY219" s="12"/>
      <c r="HBZ219" s="12"/>
      <c r="HCA219" s="12"/>
      <c r="HCB219" s="12"/>
      <c r="HCC219" s="12"/>
      <c r="HCD219" s="12"/>
      <c r="HCE219" s="12"/>
      <c r="HCF219" s="12"/>
      <c r="HCG219" s="12"/>
      <c r="HCH219" s="12"/>
      <c r="HCI219" s="12"/>
      <c r="HCJ219" s="12"/>
      <c r="HCK219" s="12"/>
      <c r="HCL219" s="12"/>
      <c r="HCM219" s="12"/>
      <c r="HCN219" s="12"/>
      <c r="HCO219" s="12"/>
      <c r="HCP219" s="12"/>
      <c r="HCQ219" s="12"/>
      <c r="HCR219" s="12"/>
      <c r="HCS219" s="12"/>
      <c r="HCT219" s="12"/>
      <c r="HCU219" s="12"/>
      <c r="HCV219" s="12"/>
      <c r="HCW219" s="12"/>
      <c r="HCX219" s="12"/>
      <c r="HCY219" s="12"/>
      <c r="HCZ219" s="12"/>
      <c r="HDA219" s="12"/>
      <c r="HDB219" s="12"/>
      <c r="HDC219" s="12"/>
      <c r="HDD219" s="12"/>
      <c r="HDE219" s="12"/>
      <c r="HDF219" s="12"/>
      <c r="HDG219" s="12"/>
      <c r="HDH219" s="12"/>
      <c r="HDI219" s="12"/>
      <c r="HDJ219" s="12"/>
      <c r="HDK219" s="12"/>
      <c r="HDL219" s="12"/>
      <c r="HDM219" s="12"/>
      <c r="HDN219" s="12"/>
      <c r="HDO219" s="12"/>
      <c r="HDP219" s="12"/>
      <c r="HDQ219" s="12"/>
      <c r="HDR219" s="12"/>
      <c r="HDS219" s="12"/>
      <c r="HDT219" s="12"/>
      <c r="HDU219" s="12"/>
      <c r="HDV219" s="12"/>
      <c r="HDW219" s="12"/>
      <c r="HDX219" s="12"/>
      <c r="HDY219" s="12"/>
      <c r="HDZ219" s="12"/>
      <c r="HEA219" s="12"/>
      <c r="HEB219" s="12"/>
      <c r="HEC219" s="12"/>
      <c r="HED219" s="12"/>
      <c r="HEE219" s="12"/>
      <c r="HEF219" s="12"/>
      <c r="HEG219" s="12"/>
      <c r="HEH219" s="12"/>
      <c r="HEI219" s="12"/>
      <c r="HEJ219" s="12"/>
      <c r="HEK219" s="12"/>
      <c r="HEL219" s="12"/>
      <c r="HEM219" s="12"/>
      <c r="HEN219" s="12"/>
      <c r="HEO219" s="12"/>
      <c r="HEP219" s="12"/>
      <c r="HEQ219" s="12"/>
      <c r="HER219" s="12"/>
      <c r="HES219" s="12"/>
      <c r="HET219" s="12"/>
      <c r="HEU219" s="12"/>
      <c r="HEV219" s="12"/>
      <c r="HEW219" s="12"/>
      <c r="HEX219" s="12"/>
      <c r="HEY219" s="12"/>
      <c r="HEZ219" s="12"/>
      <c r="HFA219" s="12"/>
      <c r="HFB219" s="12"/>
      <c r="HFC219" s="12"/>
      <c r="HFD219" s="12"/>
      <c r="HFE219" s="12"/>
      <c r="HFF219" s="12"/>
      <c r="HFG219" s="12"/>
      <c r="HFH219" s="12"/>
      <c r="HFI219" s="12"/>
      <c r="HFJ219" s="12"/>
      <c r="HFK219" s="12"/>
      <c r="HFL219" s="12"/>
      <c r="HFM219" s="12"/>
      <c r="HFN219" s="12"/>
      <c r="HFO219" s="12"/>
      <c r="HFP219" s="12"/>
      <c r="HFQ219" s="12"/>
      <c r="HFR219" s="12"/>
      <c r="HFS219" s="12"/>
      <c r="HFT219" s="12"/>
      <c r="HFU219" s="12"/>
      <c r="HFV219" s="12"/>
      <c r="HFW219" s="12"/>
      <c r="HFX219" s="12"/>
      <c r="HFY219" s="12"/>
      <c r="HFZ219" s="12"/>
      <c r="HGA219" s="12"/>
      <c r="HGB219" s="12"/>
      <c r="HGC219" s="12"/>
      <c r="HGD219" s="12"/>
      <c r="HGE219" s="12"/>
      <c r="HGF219" s="12"/>
      <c r="HGG219" s="12"/>
      <c r="HGH219" s="12"/>
      <c r="HGI219" s="12"/>
      <c r="HGJ219" s="12"/>
      <c r="HGK219" s="12"/>
      <c r="HGL219" s="12"/>
      <c r="HGM219" s="12"/>
      <c r="HGN219" s="12"/>
      <c r="HGO219" s="12"/>
      <c r="HGP219" s="12"/>
      <c r="HGQ219" s="12"/>
      <c r="HGR219" s="12"/>
      <c r="HGS219" s="12"/>
      <c r="HGT219" s="12"/>
      <c r="HGU219" s="12"/>
      <c r="HGV219" s="12"/>
      <c r="HGW219" s="12"/>
      <c r="HGX219" s="12"/>
      <c r="HGY219" s="12"/>
      <c r="HGZ219" s="12"/>
      <c r="HHA219" s="12"/>
      <c r="HHB219" s="12"/>
      <c r="HHC219" s="12"/>
      <c r="HHD219" s="12"/>
      <c r="HHE219" s="12"/>
      <c r="HHF219" s="12"/>
      <c r="HHG219" s="12"/>
      <c r="HHH219" s="12"/>
      <c r="HHI219" s="12"/>
      <c r="HHJ219" s="12"/>
      <c r="HHK219" s="12"/>
      <c r="HHL219" s="12"/>
      <c r="HHM219" s="12"/>
      <c r="HHN219" s="12"/>
      <c r="HHO219" s="12"/>
      <c r="HHP219" s="12"/>
      <c r="HHQ219" s="12"/>
      <c r="HHR219" s="12"/>
      <c r="HHS219" s="12"/>
      <c r="HHT219" s="12"/>
      <c r="HHU219" s="12"/>
      <c r="HHV219" s="12"/>
      <c r="HHW219" s="12"/>
      <c r="HHX219" s="12"/>
      <c r="HHY219" s="12"/>
      <c r="HHZ219" s="12"/>
      <c r="HIA219" s="12"/>
      <c r="HIB219" s="12"/>
      <c r="HIC219" s="12"/>
      <c r="HID219" s="12"/>
      <c r="HIE219" s="12"/>
      <c r="HIF219" s="12"/>
      <c r="HIG219" s="12"/>
      <c r="HIH219" s="12"/>
      <c r="HII219" s="12"/>
      <c r="HIJ219" s="12"/>
      <c r="HIK219" s="12"/>
      <c r="HIL219" s="12"/>
      <c r="HIM219" s="12"/>
      <c r="HIN219" s="12"/>
      <c r="HIO219" s="12"/>
      <c r="HIP219" s="12"/>
      <c r="HIQ219" s="12"/>
      <c r="HIR219" s="12"/>
      <c r="HIS219" s="12"/>
      <c r="HIT219" s="12"/>
      <c r="HIU219" s="12"/>
      <c r="HIV219" s="12"/>
      <c r="HIW219" s="12"/>
      <c r="HIX219" s="12"/>
      <c r="HIY219" s="12"/>
      <c r="HIZ219" s="12"/>
      <c r="HJA219" s="12"/>
      <c r="HJB219" s="12"/>
      <c r="HJC219" s="12"/>
      <c r="HJD219" s="12"/>
      <c r="HJE219" s="12"/>
      <c r="HJF219" s="12"/>
      <c r="HJG219" s="12"/>
      <c r="HJH219" s="12"/>
      <c r="HJI219" s="12"/>
      <c r="HJJ219" s="12"/>
      <c r="HJK219" s="12"/>
      <c r="HJL219" s="12"/>
      <c r="HJM219" s="12"/>
      <c r="HJN219" s="12"/>
      <c r="HJO219" s="12"/>
      <c r="HJP219" s="12"/>
      <c r="HJQ219" s="12"/>
      <c r="HJR219" s="12"/>
      <c r="HJS219" s="12"/>
      <c r="HJT219" s="12"/>
      <c r="HJU219" s="12"/>
      <c r="HJV219" s="12"/>
      <c r="HJW219" s="12"/>
      <c r="HJX219" s="12"/>
      <c r="HJY219" s="12"/>
      <c r="HJZ219" s="12"/>
      <c r="HKA219" s="12"/>
      <c r="HKB219" s="12"/>
      <c r="HKC219" s="12"/>
      <c r="HKD219" s="12"/>
      <c r="HKE219" s="12"/>
      <c r="HKF219" s="12"/>
      <c r="HKG219" s="12"/>
      <c r="HKH219" s="12"/>
      <c r="HKI219" s="12"/>
      <c r="HKJ219" s="12"/>
      <c r="HKK219" s="12"/>
      <c r="HKL219" s="12"/>
      <c r="HKM219" s="12"/>
      <c r="HKN219" s="12"/>
      <c r="HKO219" s="12"/>
      <c r="HKP219" s="12"/>
      <c r="HKQ219" s="12"/>
      <c r="HKR219" s="12"/>
      <c r="HKS219" s="12"/>
      <c r="HKT219" s="12"/>
      <c r="HKU219" s="12"/>
      <c r="HKV219" s="12"/>
      <c r="HKW219" s="12"/>
      <c r="HKX219" s="12"/>
      <c r="HKY219" s="12"/>
      <c r="HKZ219" s="12"/>
      <c r="HLA219" s="12"/>
      <c r="HLB219" s="12"/>
      <c r="HLC219" s="12"/>
      <c r="HLD219" s="12"/>
      <c r="HLE219" s="12"/>
      <c r="HLF219" s="12"/>
      <c r="HLG219" s="12"/>
      <c r="HLH219" s="12"/>
      <c r="HLI219" s="12"/>
      <c r="HLJ219" s="12"/>
      <c r="HLK219" s="12"/>
      <c r="HLL219" s="12"/>
      <c r="HLM219" s="12"/>
      <c r="HLN219" s="12"/>
      <c r="HLO219" s="12"/>
      <c r="HLP219" s="12"/>
      <c r="HLQ219" s="12"/>
      <c r="HLR219" s="12"/>
      <c r="HLS219" s="12"/>
      <c r="HLT219" s="12"/>
      <c r="HLU219" s="12"/>
      <c r="HLV219" s="12"/>
      <c r="HLW219" s="12"/>
      <c r="HLX219" s="12"/>
      <c r="HLY219" s="12"/>
      <c r="HLZ219" s="12"/>
      <c r="HMA219" s="12"/>
      <c r="HMB219" s="12"/>
      <c r="HMC219" s="12"/>
      <c r="HMD219" s="12"/>
      <c r="HME219" s="12"/>
      <c r="HMF219" s="12"/>
      <c r="HMG219" s="12"/>
      <c r="HMH219" s="12"/>
      <c r="HMI219" s="12"/>
      <c r="HMJ219" s="12"/>
      <c r="HMK219" s="12"/>
      <c r="HML219" s="12"/>
      <c r="HMM219" s="12"/>
      <c r="HMN219" s="12"/>
      <c r="HMO219" s="12"/>
      <c r="HMP219" s="12"/>
      <c r="HMQ219" s="12"/>
      <c r="HMR219" s="12"/>
      <c r="HMS219" s="12"/>
      <c r="HMT219" s="12"/>
      <c r="HMU219" s="12"/>
      <c r="HMV219" s="12"/>
      <c r="HMW219" s="12"/>
      <c r="HMX219" s="12"/>
      <c r="HMY219" s="12"/>
      <c r="HMZ219" s="12"/>
      <c r="HNA219" s="12"/>
      <c r="HNB219" s="12"/>
      <c r="HNC219" s="12"/>
      <c r="HND219" s="12"/>
      <c r="HNE219" s="12"/>
      <c r="HNF219" s="12"/>
      <c r="HNG219" s="12"/>
      <c r="HNH219" s="12"/>
      <c r="HNI219" s="12"/>
      <c r="HNJ219" s="12"/>
      <c r="HNK219" s="12"/>
      <c r="HNL219" s="12"/>
      <c r="HNM219" s="12"/>
      <c r="HNN219" s="12"/>
      <c r="HNO219" s="12"/>
      <c r="HNP219" s="12"/>
      <c r="HNQ219" s="12"/>
      <c r="HNR219" s="12"/>
      <c r="HNS219" s="12"/>
      <c r="HNT219" s="12"/>
      <c r="HNU219" s="12"/>
      <c r="HNV219" s="12"/>
      <c r="HNW219" s="12"/>
      <c r="HNX219" s="12"/>
      <c r="HNY219" s="12"/>
      <c r="HNZ219" s="12"/>
      <c r="HOA219" s="12"/>
      <c r="HOB219" s="12"/>
      <c r="HOC219" s="12"/>
      <c r="HOD219" s="12"/>
      <c r="HOE219" s="12"/>
      <c r="HOF219" s="12"/>
      <c r="HOG219" s="12"/>
      <c r="HOH219" s="12"/>
      <c r="HOI219" s="12"/>
      <c r="HOJ219" s="12"/>
      <c r="HOK219" s="12"/>
      <c r="HOL219" s="12"/>
      <c r="HOM219" s="12"/>
      <c r="HON219" s="12"/>
      <c r="HOO219" s="12"/>
      <c r="HOP219" s="12"/>
      <c r="HOQ219" s="12"/>
      <c r="HOR219" s="12"/>
      <c r="HOS219" s="12"/>
      <c r="HOT219" s="12"/>
      <c r="HOU219" s="12"/>
      <c r="HOV219" s="12"/>
      <c r="HOW219" s="12"/>
      <c r="HOX219" s="12"/>
      <c r="HOY219" s="12"/>
      <c r="HOZ219" s="12"/>
      <c r="HPA219" s="12"/>
      <c r="HPB219" s="12"/>
      <c r="HPC219" s="12"/>
      <c r="HPD219" s="12"/>
      <c r="HPE219" s="12"/>
      <c r="HPF219" s="12"/>
      <c r="HPG219" s="12"/>
      <c r="HPH219" s="12"/>
      <c r="HPI219" s="12"/>
      <c r="HPJ219" s="12"/>
      <c r="HPK219" s="12"/>
      <c r="HPL219" s="12"/>
      <c r="HPM219" s="12"/>
      <c r="HPN219" s="12"/>
      <c r="HPO219" s="12"/>
      <c r="HPP219" s="12"/>
      <c r="HPQ219" s="12"/>
      <c r="HPR219" s="12"/>
      <c r="HPS219" s="12"/>
      <c r="HPT219" s="12"/>
      <c r="HPU219" s="12"/>
      <c r="HPV219" s="12"/>
      <c r="HPW219" s="12"/>
      <c r="HPX219" s="12"/>
      <c r="HPY219" s="12"/>
      <c r="HPZ219" s="12"/>
      <c r="HQA219" s="12"/>
      <c r="HQB219" s="12"/>
      <c r="HQC219" s="12"/>
      <c r="HQD219" s="12"/>
      <c r="HQE219" s="12"/>
      <c r="HQF219" s="12"/>
      <c r="HQG219" s="12"/>
      <c r="HQH219" s="12"/>
      <c r="HQI219" s="12"/>
      <c r="HQJ219" s="12"/>
      <c r="HQK219" s="12"/>
      <c r="HQL219" s="12"/>
      <c r="HQM219" s="12"/>
      <c r="HQN219" s="12"/>
      <c r="HQO219" s="12"/>
      <c r="HQP219" s="12"/>
      <c r="HQQ219" s="12"/>
      <c r="HQR219" s="12"/>
      <c r="HQS219" s="12"/>
      <c r="HQT219" s="12"/>
      <c r="HQU219" s="12"/>
      <c r="HQV219" s="12"/>
      <c r="HQW219" s="12"/>
      <c r="HQX219" s="12"/>
      <c r="HQY219" s="12"/>
      <c r="HQZ219" s="12"/>
      <c r="HRA219" s="12"/>
      <c r="HRB219" s="12"/>
      <c r="HRC219" s="12"/>
      <c r="HRD219" s="12"/>
      <c r="HRE219" s="12"/>
      <c r="HRF219" s="12"/>
      <c r="HRG219" s="12"/>
      <c r="HRH219" s="12"/>
      <c r="HRI219" s="12"/>
      <c r="HRJ219" s="12"/>
      <c r="HRK219" s="12"/>
      <c r="HRL219" s="12"/>
      <c r="HRM219" s="12"/>
      <c r="HRN219" s="12"/>
      <c r="HRO219" s="12"/>
      <c r="HRP219" s="12"/>
      <c r="HRQ219" s="12"/>
      <c r="HRR219" s="12"/>
      <c r="HRS219" s="12"/>
      <c r="HRT219" s="12"/>
      <c r="HRU219" s="12"/>
      <c r="HRV219" s="12"/>
      <c r="HRW219" s="12"/>
      <c r="HRX219" s="12"/>
      <c r="HRY219" s="12"/>
      <c r="HRZ219" s="12"/>
      <c r="HSA219" s="12"/>
      <c r="HSB219" s="12"/>
      <c r="HSC219" s="12"/>
      <c r="HSD219" s="12"/>
      <c r="HSE219" s="12"/>
      <c r="HSF219" s="12"/>
      <c r="HSG219" s="12"/>
      <c r="HSH219" s="12"/>
      <c r="HSI219" s="12"/>
      <c r="HSJ219" s="12"/>
      <c r="HSK219" s="12"/>
      <c r="HSL219" s="12"/>
      <c r="HSM219" s="12"/>
      <c r="HSN219" s="12"/>
      <c r="HSO219" s="12"/>
      <c r="HSP219" s="12"/>
      <c r="HSQ219" s="12"/>
      <c r="HSR219" s="12"/>
      <c r="HSS219" s="12"/>
      <c r="HST219" s="12"/>
      <c r="HSU219" s="12"/>
      <c r="HSV219" s="12"/>
      <c r="HSW219" s="12"/>
      <c r="HSX219" s="12"/>
      <c r="HSY219" s="12"/>
      <c r="HSZ219" s="12"/>
      <c r="HTA219" s="12"/>
      <c r="HTB219" s="12"/>
      <c r="HTC219" s="12"/>
      <c r="HTD219" s="12"/>
      <c r="HTE219" s="12"/>
      <c r="HTF219" s="12"/>
      <c r="HTG219" s="12"/>
      <c r="HTH219" s="12"/>
      <c r="HTI219" s="12"/>
      <c r="HTJ219" s="12"/>
      <c r="HTK219" s="12"/>
      <c r="HTL219" s="12"/>
      <c r="HTM219" s="12"/>
      <c r="HTN219" s="12"/>
      <c r="HTO219" s="12"/>
      <c r="HTP219" s="12"/>
      <c r="HTQ219" s="12"/>
      <c r="HTR219" s="12"/>
      <c r="HTS219" s="12"/>
      <c r="HTT219" s="12"/>
      <c r="HTU219" s="12"/>
      <c r="HTV219" s="12"/>
      <c r="HTW219" s="12"/>
      <c r="HTX219" s="12"/>
      <c r="HTY219" s="12"/>
      <c r="HTZ219" s="12"/>
      <c r="HUA219" s="12"/>
      <c r="HUB219" s="12"/>
      <c r="HUC219" s="12"/>
      <c r="HUD219" s="12"/>
      <c r="HUE219" s="12"/>
      <c r="HUF219" s="12"/>
      <c r="HUG219" s="12"/>
      <c r="HUH219" s="12"/>
      <c r="HUI219" s="12"/>
      <c r="HUJ219" s="12"/>
      <c r="HUK219" s="12"/>
      <c r="HUL219" s="12"/>
      <c r="HUM219" s="12"/>
      <c r="HUN219" s="12"/>
      <c r="HUO219" s="12"/>
      <c r="HUP219" s="12"/>
      <c r="HUQ219" s="12"/>
      <c r="HUR219" s="12"/>
      <c r="HUS219" s="12"/>
      <c r="HUT219" s="12"/>
      <c r="HUU219" s="12"/>
      <c r="HUV219" s="12"/>
      <c r="HUW219" s="12"/>
      <c r="HUX219" s="12"/>
      <c r="HUY219" s="12"/>
      <c r="HUZ219" s="12"/>
      <c r="HVA219" s="12"/>
      <c r="HVB219" s="12"/>
      <c r="HVC219" s="12"/>
      <c r="HVD219" s="12"/>
      <c r="HVE219" s="12"/>
      <c r="HVF219" s="12"/>
      <c r="HVG219" s="12"/>
      <c r="HVH219" s="12"/>
      <c r="HVI219" s="12"/>
      <c r="HVJ219" s="12"/>
      <c r="HVK219" s="12"/>
      <c r="HVL219" s="12"/>
      <c r="HVM219" s="12"/>
      <c r="HVN219" s="12"/>
      <c r="HVO219" s="12"/>
      <c r="HVP219" s="12"/>
      <c r="HVQ219" s="12"/>
      <c r="HVR219" s="12"/>
      <c r="HVS219" s="12"/>
      <c r="HVT219" s="12"/>
      <c r="HVU219" s="12"/>
      <c r="HVV219" s="12"/>
      <c r="HVW219" s="12"/>
      <c r="HVX219" s="12"/>
      <c r="HVY219" s="12"/>
      <c r="HVZ219" s="12"/>
      <c r="HWA219" s="12"/>
      <c r="HWB219" s="12"/>
      <c r="HWC219" s="12"/>
      <c r="HWD219" s="12"/>
      <c r="HWE219" s="12"/>
      <c r="HWF219" s="12"/>
      <c r="HWG219" s="12"/>
      <c r="HWH219" s="12"/>
      <c r="HWI219" s="12"/>
      <c r="HWJ219" s="12"/>
      <c r="HWK219" s="12"/>
      <c r="HWL219" s="12"/>
      <c r="HWM219" s="12"/>
      <c r="HWN219" s="12"/>
      <c r="HWO219" s="12"/>
      <c r="HWP219" s="12"/>
      <c r="HWQ219" s="12"/>
      <c r="HWR219" s="12"/>
      <c r="HWS219" s="12"/>
      <c r="HWT219" s="12"/>
      <c r="HWU219" s="12"/>
      <c r="HWV219" s="12"/>
      <c r="HWW219" s="12"/>
      <c r="HWX219" s="12"/>
      <c r="HWY219" s="12"/>
      <c r="HWZ219" s="12"/>
      <c r="HXA219" s="12"/>
      <c r="HXB219" s="12"/>
      <c r="HXC219" s="12"/>
      <c r="HXD219" s="12"/>
      <c r="HXE219" s="12"/>
      <c r="HXF219" s="12"/>
      <c r="HXG219" s="12"/>
      <c r="HXH219" s="12"/>
      <c r="HXI219" s="12"/>
      <c r="HXJ219" s="12"/>
      <c r="HXK219" s="12"/>
      <c r="HXL219" s="12"/>
      <c r="HXM219" s="12"/>
      <c r="HXN219" s="12"/>
      <c r="HXO219" s="12"/>
      <c r="HXP219" s="12"/>
      <c r="HXQ219" s="12"/>
      <c r="HXR219" s="12"/>
      <c r="HXS219" s="12"/>
      <c r="HXT219" s="12"/>
      <c r="HXU219" s="12"/>
      <c r="HXV219" s="12"/>
      <c r="HXW219" s="12"/>
      <c r="HXX219" s="12"/>
      <c r="HXY219" s="12"/>
      <c r="HXZ219" s="12"/>
      <c r="HYA219" s="12"/>
      <c r="HYB219" s="12"/>
      <c r="HYC219" s="12"/>
      <c r="HYD219" s="12"/>
      <c r="HYE219" s="12"/>
      <c r="HYF219" s="12"/>
      <c r="HYG219" s="12"/>
      <c r="HYH219" s="12"/>
      <c r="HYI219" s="12"/>
      <c r="HYJ219" s="12"/>
      <c r="HYK219" s="12"/>
      <c r="HYL219" s="12"/>
      <c r="HYM219" s="12"/>
      <c r="HYN219" s="12"/>
      <c r="HYO219" s="12"/>
      <c r="HYP219" s="12"/>
      <c r="HYQ219" s="12"/>
      <c r="HYR219" s="12"/>
      <c r="HYS219" s="12"/>
      <c r="HYT219" s="12"/>
      <c r="HYU219" s="12"/>
      <c r="HYV219" s="12"/>
      <c r="HYW219" s="12"/>
      <c r="HYX219" s="12"/>
      <c r="HYY219" s="12"/>
      <c r="HYZ219" s="12"/>
      <c r="HZA219" s="12"/>
      <c r="HZB219" s="12"/>
      <c r="HZC219" s="12"/>
      <c r="HZD219" s="12"/>
      <c r="HZE219" s="12"/>
      <c r="HZF219" s="12"/>
      <c r="HZG219" s="12"/>
      <c r="HZH219" s="12"/>
      <c r="HZI219" s="12"/>
      <c r="HZJ219" s="12"/>
      <c r="HZK219" s="12"/>
      <c r="HZL219" s="12"/>
      <c r="HZM219" s="12"/>
      <c r="HZN219" s="12"/>
      <c r="HZO219" s="12"/>
      <c r="HZP219" s="12"/>
      <c r="HZQ219" s="12"/>
      <c r="HZR219" s="12"/>
      <c r="HZS219" s="12"/>
      <c r="HZT219" s="12"/>
      <c r="HZU219" s="12"/>
      <c r="HZV219" s="12"/>
      <c r="HZW219" s="12"/>
      <c r="HZX219" s="12"/>
      <c r="HZY219" s="12"/>
      <c r="HZZ219" s="12"/>
      <c r="IAA219" s="12"/>
      <c r="IAB219" s="12"/>
      <c r="IAC219" s="12"/>
      <c r="IAD219" s="12"/>
      <c r="IAE219" s="12"/>
      <c r="IAF219" s="12"/>
      <c r="IAG219" s="12"/>
      <c r="IAH219" s="12"/>
      <c r="IAI219" s="12"/>
      <c r="IAJ219" s="12"/>
      <c r="IAK219" s="12"/>
      <c r="IAL219" s="12"/>
      <c r="IAM219" s="12"/>
      <c r="IAN219" s="12"/>
      <c r="IAO219" s="12"/>
      <c r="IAP219" s="12"/>
      <c r="IAQ219" s="12"/>
      <c r="IAR219" s="12"/>
      <c r="IAS219" s="12"/>
      <c r="IAT219" s="12"/>
      <c r="IAU219" s="12"/>
      <c r="IAV219" s="12"/>
      <c r="IAW219" s="12"/>
      <c r="IAX219" s="12"/>
      <c r="IAY219" s="12"/>
      <c r="IAZ219" s="12"/>
      <c r="IBA219" s="12"/>
      <c r="IBB219" s="12"/>
      <c r="IBC219" s="12"/>
      <c r="IBD219" s="12"/>
      <c r="IBE219" s="12"/>
      <c r="IBF219" s="12"/>
      <c r="IBG219" s="12"/>
      <c r="IBH219" s="12"/>
      <c r="IBI219" s="12"/>
      <c r="IBJ219" s="12"/>
      <c r="IBK219" s="12"/>
      <c r="IBL219" s="12"/>
      <c r="IBM219" s="12"/>
      <c r="IBN219" s="12"/>
      <c r="IBO219" s="12"/>
      <c r="IBP219" s="12"/>
      <c r="IBQ219" s="12"/>
      <c r="IBR219" s="12"/>
      <c r="IBS219" s="12"/>
      <c r="IBT219" s="12"/>
      <c r="IBU219" s="12"/>
      <c r="IBV219" s="12"/>
      <c r="IBW219" s="12"/>
      <c r="IBX219" s="12"/>
      <c r="IBY219" s="12"/>
      <c r="IBZ219" s="12"/>
      <c r="ICA219" s="12"/>
      <c r="ICB219" s="12"/>
      <c r="ICC219" s="12"/>
      <c r="ICD219" s="12"/>
      <c r="ICE219" s="12"/>
      <c r="ICF219" s="12"/>
      <c r="ICG219" s="12"/>
      <c r="ICH219" s="12"/>
      <c r="ICI219" s="12"/>
      <c r="ICJ219" s="12"/>
      <c r="ICK219" s="12"/>
      <c r="ICL219" s="12"/>
      <c r="ICM219" s="12"/>
      <c r="ICN219" s="12"/>
      <c r="ICO219" s="12"/>
      <c r="ICP219" s="12"/>
      <c r="ICQ219" s="12"/>
      <c r="ICR219" s="12"/>
      <c r="ICS219" s="12"/>
      <c r="ICT219" s="12"/>
      <c r="ICU219" s="12"/>
      <c r="ICV219" s="12"/>
      <c r="ICW219" s="12"/>
      <c r="ICX219" s="12"/>
      <c r="ICY219" s="12"/>
      <c r="ICZ219" s="12"/>
      <c r="IDA219" s="12"/>
      <c r="IDB219" s="12"/>
      <c r="IDC219" s="12"/>
      <c r="IDD219" s="12"/>
      <c r="IDE219" s="12"/>
      <c r="IDF219" s="12"/>
      <c r="IDG219" s="12"/>
      <c r="IDH219" s="12"/>
      <c r="IDI219" s="12"/>
      <c r="IDJ219" s="12"/>
      <c r="IDK219" s="12"/>
      <c r="IDL219" s="12"/>
      <c r="IDM219" s="12"/>
      <c r="IDN219" s="12"/>
      <c r="IDO219" s="12"/>
      <c r="IDP219" s="12"/>
      <c r="IDQ219" s="12"/>
      <c r="IDR219" s="12"/>
      <c r="IDS219" s="12"/>
      <c r="IDT219" s="12"/>
      <c r="IDU219" s="12"/>
      <c r="IDV219" s="12"/>
      <c r="IDW219" s="12"/>
      <c r="IDX219" s="12"/>
      <c r="IDY219" s="12"/>
      <c r="IDZ219" s="12"/>
      <c r="IEA219" s="12"/>
      <c r="IEB219" s="12"/>
      <c r="IEC219" s="12"/>
      <c r="IED219" s="12"/>
      <c r="IEE219" s="12"/>
      <c r="IEF219" s="12"/>
      <c r="IEG219" s="12"/>
      <c r="IEH219" s="12"/>
      <c r="IEI219" s="12"/>
      <c r="IEJ219" s="12"/>
      <c r="IEK219" s="12"/>
      <c r="IEL219" s="12"/>
      <c r="IEM219" s="12"/>
      <c r="IEN219" s="12"/>
      <c r="IEO219" s="12"/>
      <c r="IEP219" s="12"/>
      <c r="IEQ219" s="12"/>
      <c r="IER219" s="12"/>
      <c r="IES219" s="12"/>
      <c r="IET219" s="12"/>
      <c r="IEU219" s="12"/>
      <c r="IEV219" s="12"/>
      <c r="IEW219" s="12"/>
      <c r="IEX219" s="12"/>
      <c r="IEY219" s="12"/>
      <c r="IEZ219" s="12"/>
      <c r="IFA219" s="12"/>
      <c r="IFB219" s="12"/>
      <c r="IFC219" s="12"/>
      <c r="IFD219" s="12"/>
      <c r="IFE219" s="12"/>
      <c r="IFF219" s="12"/>
      <c r="IFG219" s="12"/>
      <c r="IFH219" s="12"/>
      <c r="IFI219" s="12"/>
      <c r="IFJ219" s="12"/>
      <c r="IFK219" s="12"/>
      <c r="IFL219" s="12"/>
      <c r="IFM219" s="12"/>
      <c r="IFN219" s="12"/>
      <c r="IFO219" s="12"/>
      <c r="IFP219" s="12"/>
      <c r="IFQ219" s="12"/>
      <c r="IFR219" s="12"/>
      <c r="IFS219" s="12"/>
      <c r="IFT219" s="12"/>
      <c r="IFU219" s="12"/>
      <c r="IFV219" s="12"/>
      <c r="IFW219" s="12"/>
      <c r="IFX219" s="12"/>
      <c r="IFY219" s="12"/>
      <c r="IFZ219" s="12"/>
      <c r="IGA219" s="12"/>
      <c r="IGB219" s="12"/>
      <c r="IGC219" s="12"/>
      <c r="IGD219" s="12"/>
      <c r="IGE219" s="12"/>
      <c r="IGF219" s="12"/>
      <c r="IGG219" s="12"/>
      <c r="IGH219" s="12"/>
      <c r="IGI219" s="12"/>
      <c r="IGJ219" s="12"/>
      <c r="IGK219" s="12"/>
      <c r="IGL219" s="12"/>
      <c r="IGM219" s="12"/>
      <c r="IGN219" s="12"/>
      <c r="IGO219" s="12"/>
      <c r="IGP219" s="12"/>
      <c r="IGQ219" s="12"/>
      <c r="IGR219" s="12"/>
      <c r="IGS219" s="12"/>
      <c r="IGT219" s="12"/>
      <c r="IGU219" s="12"/>
      <c r="IGV219" s="12"/>
      <c r="IGW219" s="12"/>
      <c r="IGX219" s="12"/>
      <c r="IGY219" s="12"/>
      <c r="IGZ219" s="12"/>
      <c r="IHA219" s="12"/>
      <c r="IHB219" s="12"/>
      <c r="IHC219" s="12"/>
      <c r="IHD219" s="12"/>
      <c r="IHE219" s="12"/>
      <c r="IHF219" s="12"/>
      <c r="IHG219" s="12"/>
      <c r="IHH219" s="12"/>
      <c r="IHI219" s="12"/>
      <c r="IHJ219" s="12"/>
      <c r="IHK219" s="12"/>
      <c r="IHL219" s="12"/>
      <c r="IHM219" s="12"/>
      <c r="IHN219" s="12"/>
      <c r="IHO219" s="12"/>
      <c r="IHP219" s="12"/>
      <c r="IHQ219" s="12"/>
      <c r="IHR219" s="12"/>
      <c r="IHS219" s="12"/>
      <c r="IHT219" s="12"/>
      <c r="IHU219" s="12"/>
      <c r="IHV219" s="12"/>
      <c r="IHW219" s="12"/>
      <c r="IHX219" s="12"/>
      <c r="IHY219" s="12"/>
      <c r="IHZ219" s="12"/>
      <c r="IIA219" s="12"/>
      <c r="IIB219" s="12"/>
      <c r="IIC219" s="12"/>
      <c r="IID219" s="12"/>
      <c r="IIE219" s="12"/>
      <c r="IIF219" s="12"/>
      <c r="IIG219" s="12"/>
      <c r="IIH219" s="12"/>
      <c r="III219" s="12"/>
      <c r="IIJ219" s="12"/>
      <c r="IIK219" s="12"/>
      <c r="IIL219" s="12"/>
      <c r="IIM219" s="12"/>
      <c r="IIN219" s="12"/>
      <c r="IIO219" s="12"/>
      <c r="IIP219" s="12"/>
      <c r="IIQ219" s="12"/>
      <c r="IIR219" s="12"/>
      <c r="IIS219" s="12"/>
      <c r="IIT219" s="12"/>
      <c r="IIU219" s="12"/>
      <c r="IIV219" s="12"/>
      <c r="IIW219" s="12"/>
      <c r="IIX219" s="12"/>
      <c r="IIY219" s="12"/>
      <c r="IIZ219" s="12"/>
      <c r="IJA219" s="12"/>
      <c r="IJB219" s="12"/>
      <c r="IJC219" s="12"/>
      <c r="IJD219" s="12"/>
      <c r="IJE219" s="12"/>
      <c r="IJF219" s="12"/>
      <c r="IJG219" s="12"/>
      <c r="IJH219" s="12"/>
      <c r="IJI219" s="12"/>
      <c r="IJJ219" s="12"/>
      <c r="IJK219" s="12"/>
      <c r="IJL219" s="12"/>
      <c r="IJM219" s="12"/>
      <c r="IJN219" s="12"/>
      <c r="IJO219" s="12"/>
      <c r="IJP219" s="12"/>
      <c r="IJQ219" s="12"/>
      <c r="IJR219" s="12"/>
      <c r="IJS219" s="12"/>
      <c r="IJT219" s="12"/>
      <c r="IJU219" s="12"/>
      <c r="IJV219" s="12"/>
      <c r="IJW219" s="12"/>
      <c r="IJX219" s="12"/>
      <c r="IJY219" s="12"/>
      <c r="IJZ219" s="12"/>
      <c r="IKA219" s="12"/>
      <c r="IKB219" s="12"/>
      <c r="IKC219" s="12"/>
      <c r="IKD219" s="12"/>
      <c r="IKE219" s="12"/>
      <c r="IKF219" s="12"/>
      <c r="IKG219" s="12"/>
      <c r="IKH219" s="12"/>
      <c r="IKI219" s="12"/>
      <c r="IKJ219" s="12"/>
      <c r="IKK219" s="12"/>
      <c r="IKL219" s="12"/>
      <c r="IKM219" s="12"/>
      <c r="IKN219" s="12"/>
      <c r="IKO219" s="12"/>
      <c r="IKP219" s="12"/>
      <c r="IKQ219" s="12"/>
      <c r="IKR219" s="12"/>
      <c r="IKS219" s="12"/>
      <c r="IKT219" s="12"/>
      <c r="IKU219" s="12"/>
      <c r="IKV219" s="12"/>
      <c r="IKW219" s="12"/>
      <c r="IKX219" s="12"/>
      <c r="IKY219" s="12"/>
      <c r="IKZ219" s="12"/>
      <c r="ILA219" s="12"/>
      <c r="ILB219" s="12"/>
      <c r="ILC219" s="12"/>
      <c r="ILD219" s="12"/>
      <c r="ILE219" s="12"/>
      <c r="ILF219" s="12"/>
      <c r="ILG219" s="12"/>
      <c r="ILH219" s="12"/>
      <c r="ILI219" s="12"/>
      <c r="ILJ219" s="12"/>
      <c r="ILK219" s="12"/>
      <c r="ILL219" s="12"/>
      <c r="ILM219" s="12"/>
      <c r="ILN219" s="12"/>
      <c r="ILO219" s="12"/>
      <c r="ILP219" s="12"/>
      <c r="ILQ219" s="12"/>
      <c r="ILR219" s="12"/>
      <c r="ILS219" s="12"/>
      <c r="ILT219" s="12"/>
      <c r="ILU219" s="12"/>
      <c r="ILV219" s="12"/>
      <c r="ILW219" s="12"/>
      <c r="ILX219" s="12"/>
      <c r="ILY219" s="12"/>
      <c r="ILZ219" s="12"/>
      <c r="IMA219" s="12"/>
      <c r="IMB219" s="12"/>
      <c r="IMC219" s="12"/>
      <c r="IMD219" s="12"/>
      <c r="IME219" s="12"/>
      <c r="IMF219" s="12"/>
      <c r="IMG219" s="12"/>
      <c r="IMH219" s="12"/>
      <c r="IMI219" s="12"/>
      <c r="IMJ219" s="12"/>
      <c r="IMK219" s="12"/>
      <c r="IML219" s="12"/>
      <c r="IMM219" s="12"/>
      <c r="IMN219" s="12"/>
      <c r="IMO219" s="12"/>
      <c r="IMP219" s="12"/>
      <c r="IMQ219" s="12"/>
      <c r="IMR219" s="12"/>
      <c r="IMS219" s="12"/>
      <c r="IMT219" s="12"/>
      <c r="IMU219" s="12"/>
      <c r="IMV219" s="12"/>
      <c r="IMW219" s="12"/>
      <c r="IMX219" s="12"/>
      <c r="IMY219" s="12"/>
      <c r="IMZ219" s="12"/>
      <c r="INA219" s="12"/>
      <c r="INB219" s="12"/>
      <c r="INC219" s="12"/>
      <c r="IND219" s="12"/>
      <c r="INE219" s="12"/>
      <c r="INF219" s="12"/>
      <c r="ING219" s="12"/>
      <c r="INH219" s="12"/>
      <c r="INI219" s="12"/>
      <c r="INJ219" s="12"/>
      <c r="INK219" s="12"/>
      <c r="INL219" s="12"/>
      <c r="INM219" s="12"/>
      <c r="INN219" s="12"/>
      <c r="INO219" s="12"/>
      <c r="INP219" s="12"/>
      <c r="INQ219" s="12"/>
      <c r="INR219" s="12"/>
      <c r="INS219" s="12"/>
      <c r="INT219" s="12"/>
      <c r="INU219" s="12"/>
      <c r="INV219" s="12"/>
      <c r="INW219" s="12"/>
      <c r="INX219" s="12"/>
      <c r="INY219" s="12"/>
      <c r="INZ219" s="12"/>
      <c r="IOA219" s="12"/>
      <c r="IOB219" s="12"/>
      <c r="IOC219" s="12"/>
      <c r="IOD219" s="12"/>
      <c r="IOE219" s="12"/>
      <c r="IOF219" s="12"/>
      <c r="IOG219" s="12"/>
      <c r="IOH219" s="12"/>
      <c r="IOI219" s="12"/>
      <c r="IOJ219" s="12"/>
      <c r="IOK219" s="12"/>
      <c r="IOL219" s="12"/>
      <c r="IOM219" s="12"/>
      <c r="ION219" s="12"/>
      <c r="IOO219" s="12"/>
      <c r="IOP219" s="12"/>
      <c r="IOQ219" s="12"/>
      <c r="IOR219" s="12"/>
      <c r="IOS219" s="12"/>
      <c r="IOT219" s="12"/>
      <c r="IOU219" s="12"/>
      <c r="IOV219" s="12"/>
      <c r="IOW219" s="12"/>
      <c r="IOX219" s="12"/>
      <c r="IOY219" s="12"/>
      <c r="IOZ219" s="12"/>
      <c r="IPA219" s="12"/>
      <c r="IPB219" s="12"/>
      <c r="IPC219" s="12"/>
      <c r="IPD219" s="12"/>
      <c r="IPE219" s="12"/>
      <c r="IPF219" s="12"/>
      <c r="IPG219" s="12"/>
      <c r="IPH219" s="12"/>
      <c r="IPI219" s="12"/>
      <c r="IPJ219" s="12"/>
      <c r="IPK219" s="12"/>
      <c r="IPL219" s="12"/>
      <c r="IPM219" s="12"/>
      <c r="IPN219" s="12"/>
      <c r="IPO219" s="12"/>
      <c r="IPP219" s="12"/>
      <c r="IPQ219" s="12"/>
      <c r="IPR219" s="12"/>
      <c r="IPS219" s="12"/>
      <c r="IPT219" s="12"/>
      <c r="IPU219" s="12"/>
      <c r="IPV219" s="12"/>
      <c r="IPW219" s="12"/>
      <c r="IPX219" s="12"/>
      <c r="IPY219" s="12"/>
      <c r="IPZ219" s="12"/>
      <c r="IQA219" s="12"/>
      <c r="IQB219" s="12"/>
      <c r="IQC219" s="12"/>
      <c r="IQD219" s="12"/>
      <c r="IQE219" s="12"/>
      <c r="IQF219" s="12"/>
      <c r="IQG219" s="12"/>
      <c r="IQH219" s="12"/>
      <c r="IQI219" s="12"/>
      <c r="IQJ219" s="12"/>
      <c r="IQK219" s="12"/>
      <c r="IQL219" s="12"/>
      <c r="IQM219" s="12"/>
      <c r="IQN219" s="12"/>
      <c r="IQO219" s="12"/>
      <c r="IQP219" s="12"/>
      <c r="IQQ219" s="12"/>
      <c r="IQR219" s="12"/>
      <c r="IQS219" s="12"/>
      <c r="IQT219" s="12"/>
      <c r="IQU219" s="12"/>
      <c r="IQV219" s="12"/>
      <c r="IQW219" s="12"/>
      <c r="IQX219" s="12"/>
      <c r="IQY219" s="12"/>
      <c r="IQZ219" s="12"/>
      <c r="IRA219" s="12"/>
      <c r="IRB219" s="12"/>
      <c r="IRC219" s="12"/>
      <c r="IRD219" s="12"/>
      <c r="IRE219" s="12"/>
      <c r="IRF219" s="12"/>
      <c r="IRG219" s="12"/>
      <c r="IRH219" s="12"/>
      <c r="IRI219" s="12"/>
      <c r="IRJ219" s="12"/>
      <c r="IRK219" s="12"/>
      <c r="IRL219" s="12"/>
      <c r="IRM219" s="12"/>
      <c r="IRN219" s="12"/>
      <c r="IRO219" s="12"/>
      <c r="IRP219" s="12"/>
      <c r="IRQ219" s="12"/>
      <c r="IRR219" s="12"/>
      <c r="IRS219" s="12"/>
      <c r="IRT219" s="12"/>
      <c r="IRU219" s="12"/>
      <c r="IRV219" s="12"/>
      <c r="IRW219" s="12"/>
      <c r="IRX219" s="12"/>
      <c r="IRY219" s="12"/>
      <c r="IRZ219" s="12"/>
      <c r="ISA219" s="12"/>
      <c r="ISB219" s="12"/>
      <c r="ISC219" s="12"/>
      <c r="ISD219" s="12"/>
      <c r="ISE219" s="12"/>
      <c r="ISF219" s="12"/>
      <c r="ISG219" s="12"/>
      <c r="ISH219" s="12"/>
      <c r="ISI219" s="12"/>
      <c r="ISJ219" s="12"/>
      <c r="ISK219" s="12"/>
      <c r="ISL219" s="12"/>
      <c r="ISM219" s="12"/>
      <c r="ISN219" s="12"/>
      <c r="ISO219" s="12"/>
      <c r="ISP219" s="12"/>
      <c r="ISQ219" s="12"/>
      <c r="ISR219" s="12"/>
      <c r="ISS219" s="12"/>
      <c r="IST219" s="12"/>
      <c r="ISU219" s="12"/>
      <c r="ISV219" s="12"/>
      <c r="ISW219" s="12"/>
      <c r="ISX219" s="12"/>
      <c r="ISY219" s="12"/>
      <c r="ISZ219" s="12"/>
      <c r="ITA219" s="12"/>
      <c r="ITB219" s="12"/>
      <c r="ITC219" s="12"/>
      <c r="ITD219" s="12"/>
      <c r="ITE219" s="12"/>
      <c r="ITF219" s="12"/>
      <c r="ITG219" s="12"/>
      <c r="ITH219" s="12"/>
      <c r="ITI219" s="12"/>
      <c r="ITJ219" s="12"/>
      <c r="ITK219" s="12"/>
      <c r="ITL219" s="12"/>
      <c r="ITM219" s="12"/>
      <c r="ITN219" s="12"/>
      <c r="ITO219" s="12"/>
      <c r="ITP219" s="12"/>
      <c r="ITQ219" s="12"/>
      <c r="ITR219" s="12"/>
      <c r="ITS219" s="12"/>
      <c r="ITT219" s="12"/>
      <c r="ITU219" s="12"/>
      <c r="ITV219" s="12"/>
      <c r="ITW219" s="12"/>
      <c r="ITX219" s="12"/>
      <c r="ITY219" s="12"/>
      <c r="ITZ219" s="12"/>
      <c r="IUA219" s="12"/>
      <c r="IUB219" s="12"/>
      <c r="IUC219" s="12"/>
      <c r="IUD219" s="12"/>
      <c r="IUE219" s="12"/>
      <c r="IUF219" s="12"/>
      <c r="IUG219" s="12"/>
      <c r="IUH219" s="12"/>
      <c r="IUI219" s="12"/>
      <c r="IUJ219" s="12"/>
      <c r="IUK219" s="12"/>
      <c r="IUL219" s="12"/>
      <c r="IUM219" s="12"/>
      <c r="IUN219" s="12"/>
      <c r="IUO219" s="12"/>
      <c r="IUP219" s="12"/>
      <c r="IUQ219" s="12"/>
      <c r="IUR219" s="12"/>
      <c r="IUS219" s="12"/>
      <c r="IUT219" s="12"/>
      <c r="IUU219" s="12"/>
      <c r="IUV219" s="12"/>
      <c r="IUW219" s="12"/>
      <c r="IUX219" s="12"/>
      <c r="IUY219" s="12"/>
      <c r="IUZ219" s="12"/>
      <c r="IVA219" s="12"/>
      <c r="IVB219" s="12"/>
      <c r="IVC219" s="12"/>
      <c r="IVD219" s="12"/>
      <c r="IVE219" s="12"/>
      <c r="IVF219" s="12"/>
      <c r="IVG219" s="12"/>
      <c r="IVH219" s="12"/>
      <c r="IVI219" s="12"/>
      <c r="IVJ219" s="12"/>
      <c r="IVK219" s="12"/>
      <c r="IVL219" s="12"/>
      <c r="IVM219" s="12"/>
      <c r="IVN219" s="12"/>
      <c r="IVO219" s="12"/>
      <c r="IVP219" s="12"/>
      <c r="IVQ219" s="12"/>
      <c r="IVR219" s="12"/>
      <c r="IVS219" s="12"/>
      <c r="IVT219" s="12"/>
      <c r="IVU219" s="12"/>
      <c r="IVV219" s="12"/>
      <c r="IVW219" s="12"/>
      <c r="IVX219" s="12"/>
      <c r="IVY219" s="12"/>
      <c r="IVZ219" s="12"/>
      <c r="IWA219" s="12"/>
      <c r="IWB219" s="12"/>
      <c r="IWC219" s="12"/>
      <c r="IWD219" s="12"/>
      <c r="IWE219" s="12"/>
      <c r="IWF219" s="12"/>
      <c r="IWG219" s="12"/>
      <c r="IWH219" s="12"/>
      <c r="IWI219" s="12"/>
      <c r="IWJ219" s="12"/>
      <c r="IWK219" s="12"/>
      <c r="IWL219" s="12"/>
      <c r="IWM219" s="12"/>
      <c r="IWN219" s="12"/>
      <c r="IWO219" s="12"/>
      <c r="IWP219" s="12"/>
      <c r="IWQ219" s="12"/>
      <c r="IWR219" s="12"/>
      <c r="IWS219" s="12"/>
      <c r="IWT219" s="12"/>
      <c r="IWU219" s="12"/>
      <c r="IWV219" s="12"/>
      <c r="IWW219" s="12"/>
      <c r="IWX219" s="12"/>
      <c r="IWY219" s="12"/>
      <c r="IWZ219" s="12"/>
      <c r="IXA219" s="12"/>
      <c r="IXB219" s="12"/>
      <c r="IXC219" s="12"/>
      <c r="IXD219" s="12"/>
      <c r="IXE219" s="12"/>
      <c r="IXF219" s="12"/>
      <c r="IXG219" s="12"/>
      <c r="IXH219" s="12"/>
      <c r="IXI219" s="12"/>
      <c r="IXJ219" s="12"/>
      <c r="IXK219" s="12"/>
      <c r="IXL219" s="12"/>
      <c r="IXM219" s="12"/>
      <c r="IXN219" s="12"/>
      <c r="IXO219" s="12"/>
      <c r="IXP219" s="12"/>
      <c r="IXQ219" s="12"/>
      <c r="IXR219" s="12"/>
      <c r="IXS219" s="12"/>
      <c r="IXT219" s="12"/>
      <c r="IXU219" s="12"/>
      <c r="IXV219" s="12"/>
      <c r="IXW219" s="12"/>
      <c r="IXX219" s="12"/>
      <c r="IXY219" s="12"/>
      <c r="IXZ219" s="12"/>
      <c r="IYA219" s="12"/>
      <c r="IYB219" s="12"/>
      <c r="IYC219" s="12"/>
      <c r="IYD219" s="12"/>
      <c r="IYE219" s="12"/>
      <c r="IYF219" s="12"/>
      <c r="IYG219" s="12"/>
      <c r="IYH219" s="12"/>
      <c r="IYI219" s="12"/>
      <c r="IYJ219" s="12"/>
      <c r="IYK219" s="12"/>
      <c r="IYL219" s="12"/>
      <c r="IYM219" s="12"/>
      <c r="IYN219" s="12"/>
      <c r="IYO219" s="12"/>
      <c r="IYP219" s="12"/>
      <c r="IYQ219" s="12"/>
      <c r="IYR219" s="12"/>
      <c r="IYS219" s="12"/>
      <c r="IYT219" s="12"/>
      <c r="IYU219" s="12"/>
      <c r="IYV219" s="12"/>
      <c r="IYW219" s="12"/>
      <c r="IYX219" s="12"/>
      <c r="IYY219" s="12"/>
      <c r="IYZ219" s="12"/>
      <c r="IZA219" s="12"/>
      <c r="IZB219" s="12"/>
      <c r="IZC219" s="12"/>
      <c r="IZD219" s="12"/>
      <c r="IZE219" s="12"/>
      <c r="IZF219" s="12"/>
      <c r="IZG219" s="12"/>
      <c r="IZH219" s="12"/>
      <c r="IZI219" s="12"/>
      <c r="IZJ219" s="12"/>
      <c r="IZK219" s="12"/>
      <c r="IZL219" s="12"/>
      <c r="IZM219" s="12"/>
      <c r="IZN219" s="12"/>
      <c r="IZO219" s="12"/>
      <c r="IZP219" s="12"/>
      <c r="IZQ219" s="12"/>
      <c r="IZR219" s="12"/>
      <c r="IZS219" s="12"/>
      <c r="IZT219" s="12"/>
      <c r="IZU219" s="12"/>
      <c r="IZV219" s="12"/>
      <c r="IZW219" s="12"/>
      <c r="IZX219" s="12"/>
      <c r="IZY219" s="12"/>
      <c r="IZZ219" s="12"/>
      <c r="JAA219" s="12"/>
      <c r="JAB219" s="12"/>
      <c r="JAC219" s="12"/>
      <c r="JAD219" s="12"/>
      <c r="JAE219" s="12"/>
      <c r="JAF219" s="12"/>
      <c r="JAG219" s="12"/>
      <c r="JAH219" s="12"/>
      <c r="JAI219" s="12"/>
      <c r="JAJ219" s="12"/>
      <c r="JAK219" s="12"/>
      <c r="JAL219" s="12"/>
      <c r="JAM219" s="12"/>
      <c r="JAN219" s="12"/>
      <c r="JAO219" s="12"/>
      <c r="JAP219" s="12"/>
      <c r="JAQ219" s="12"/>
      <c r="JAR219" s="12"/>
      <c r="JAS219" s="12"/>
      <c r="JAT219" s="12"/>
      <c r="JAU219" s="12"/>
      <c r="JAV219" s="12"/>
      <c r="JAW219" s="12"/>
      <c r="JAX219" s="12"/>
      <c r="JAY219" s="12"/>
      <c r="JAZ219" s="12"/>
      <c r="JBA219" s="12"/>
      <c r="JBB219" s="12"/>
      <c r="JBC219" s="12"/>
      <c r="JBD219" s="12"/>
      <c r="JBE219" s="12"/>
      <c r="JBF219" s="12"/>
      <c r="JBG219" s="12"/>
      <c r="JBH219" s="12"/>
      <c r="JBI219" s="12"/>
      <c r="JBJ219" s="12"/>
      <c r="JBK219" s="12"/>
      <c r="JBL219" s="12"/>
      <c r="JBM219" s="12"/>
      <c r="JBN219" s="12"/>
      <c r="JBO219" s="12"/>
      <c r="JBP219" s="12"/>
      <c r="JBQ219" s="12"/>
      <c r="JBR219" s="12"/>
      <c r="JBS219" s="12"/>
      <c r="JBT219" s="12"/>
      <c r="JBU219" s="12"/>
      <c r="JBV219" s="12"/>
      <c r="JBW219" s="12"/>
      <c r="JBX219" s="12"/>
      <c r="JBY219" s="12"/>
      <c r="JBZ219" s="12"/>
      <c r="JCA219" s="12"/>
      <c r="JCB219" s="12"/>
      <c r="JCC219" s="12"/>
      <c r="JCD219" s="12"/>
      <c r="JCE219" s="12"/>
      <c r="JCF219" s="12"/>
      <c r="JCG219" s="12"/>
      <c r="JCH219" s="12"/>
      <c r="JCI219" s="12"/>
      <c r="JCJ219" s="12"/>
      <c r="JCK219" s="12"/>
      <c r="JCL219" s="12"/>
      <c r="JCM219" s="12"/>
      <c r="JCN219" s="12"/>
      <c r="JCO219" s="12"/>
      <c r="JCP219" s="12"/>
      <c r="JCQ219" s="12"/>
      <c r="JCR219" s="12"/>
      <c r="JCS219" s="12"/>
      <c r="JCT219" s="12"/>
      <c r="JCU219" s="12"/>
      <c r="JCV219" s="12"/>
      <c r="JCW219" s="12"/>
      <c r="JCX219" s="12"/>
      <c r="JCY219" s="12"/>
      <c r="JCZ219" s="12"/>
      <c r="JDA219" s="12"/>
      <c r="JDB219" s="12"/>
      <c r="JDC219" s="12"/>
      <c r="JDD219" s="12"/>
      <c r="JDE219" s="12"/>
      <c r="JDF219" s="12"/>
      <c r="JDG219" s="12"/>
      <c r="JDH219" s="12"/>
      <c r="JDI219" s="12"/>
      <c r="JDJ219" s="12"/>
      <c r="JDK219" s="12"/>
      <c r="JDL219" s="12"/>
      <c r="JDM219" s="12"/>
      <c r="JDN219" s="12"/>
      <c r="JDO219" s="12"/>
      <c r="JDP219" s="12"/>
      <c r="JDQ219" s="12"/>
      <c r="JDR219" s="12"/>
      <c r="JDS219" s="12"/>
      <c r="JDT219" s="12"/>
      <c r="JDU219" s="12"/>
      <c r="JDV219" s="12"/>
      <c r="JDW219" s="12"/>
      <c r="JDX219" s="12"/>
      <c r="JDY219" s="12"/>
      <c r="JDZ219" s="12"/>
      <c r="JEA219" s="12"/>
      <c r="JEB219" s="12"/>
      <c r="JEC219" s="12"/>
      <c r="JED219" s="12"/>
      <c r="JEE219" s="12"/>
      <c r="JEF219" s="12"/>
      <c r="JEG219" s="12"/>
      <c r="JEH219" s="12"/>
      <c r="JEI219" s="12"/>
      <c r="JEJ219" s="12"/>
      <c r="JEK219" s="12"/>
      <c r="JEL219" s="12"/>
      <c r="JEM219" s="12"/>
      <c r="JEN219" s="12"/>
      <c r="JEO219" s="12"/>
      <c r="JEP219" s="12"/>
      <c r="JEQ219" s="12"/>
      <c r="JER219" s="12"/>
      <c r="JES219" s="12"/>
      <c r="JET219" s="12"/>
      <c r="JEU219" s="12"/>
      <c r="JEV219" s="12"/>
      <c r="JEW219" s="12"/>
      <c r="JEX219" s="12"/>
      <c r="JEY219" s="12"/>
      <c r="JEZ219" s="12"/>
      <c r="JFA219" s="12"/>
      <c r="JFB219" s="12"/>
      <c r="JFC219" s="12"/>
      <c r="JFD219" s="12"/>
      <c r="JFE219" s="12"/>
      <c r="JFF219" s="12"/>
      <c r="JFG219" s="12"/>
      <c r="JFH219" s="12"/>
      <c r="JFI219" s="12"/>
      <c r="JFJ219" s="12"/>
      <c r="JFK219" s="12"/>
      <c r="JFL219" s="12"/>
      <c r="JFM219" s="12"/>
      <c r="JFN219" s="12"/>
      <c r="JFO219" s="12"/>
      <c r="JFP219" s="12"/>
      <c r="JFQ219" s="12"/>
      <c r="JFR219" s="12"/>
      <c r="JFS219" s="12"/>
      <c r="JFT219" s="12"/>
      <c r="JFU219" s="12"/>
      <c r="JFV219" s="12"/>
      <c r="JFW219" s="12"/>
      <c r="JFX219" s="12"/>
      <c r="JFY219" s="12"/>
      <c r="JFZ219" s="12"/>
      <c r="JGA219" s="12"/>
      <c r="JGB219" s="12"/>
      <c r="JGC219" s="12"/>
      <c r="JGD219" s="12"/>
      <c r="JGE219" s="12"/>
      <c r="JGF219" s="12"/>
      <c r="JGG219" s="12"/>
      <c r="JGH219" s="12"/>
      <c r="JGI219" s="12"/>
      <c r="JGJ219" s="12"/>
      <c r="JGK219" s="12"/>
      <c r="JGL219" s="12"/>
      <c r="JGM219" s="12"/>
      <c r="JGN219" s="12"/>
      <c r="JGO219" s="12"/>
      <c r="JGP219" s="12"/>
      <c r="JGQ219" s="12"/>
      <c r="JGR219" s="12"/>
      <c r="JGS219" s="12"/>
      <c r="JGT219" s="12"/>
      <c r="JGU219" s="12"/>
      <c r="JGV219" s="12"/>
      <c r="JGW219" s="12"/>
      <c r="JGX219" s="12"/>
      <c r="JGY219" s="12"/>
      <c r="JGZ219" s="12"/>
      <c r="JHA219" s="12"/>
      <c r="JHB219" s="12"/>
      <c r="JHC219" s="12"/>
      <c r="JHD219" s="12"/>
      <c r="JHE219" s="12"/>
      <c r="JHF219" s="12"/>
      <c r="JHG219" s="12"/>
      <c r="JHH219" s="12"/>
      <c r="JHI219" s="12"/>
      <c r="JHJ219" s="12"/>
      <c r="JHK219" s="12"/>
      <c r="JHL219" s="12"/>
      <c r="JHM219" s="12"/>
      <c r="JHN219" s="12"/>
      <c r="JHO219" s="12"/>
      <c r="JHP219" s="12"/>
      <c r="JHQ219" s="12"/>
      <c r="JHR219" s="12"/>
      <c r="JHS219" s="12"/>
      <c r="JHT219" s="12"/>
      <c r="JHU219" s="12"/>
      <c r="JHV219" s="12"/>
      <c r="JHW219" s="12"/>
      <c r="JHX219" s="12"/>
      <c r="JHY219" s="12"/>
      <c r="JHZ219" s="12"/>
      <c r="JIA219" s="12"/>
      <c r="JIB219" s="12"/>
      <c r="JIC219" s="12"/>
      <c r="JID219" s="12"/>
      <c r="JIE219" s="12"/>
      <c r="JIF219" s="12"/>
      <c r="JIG219" s="12"/>
      <c r="JIH219" s="12"/>
      <c r="JII219" s="12"/>
      <c r="JIJ219" s="12"/>
      <c r="JIK219" s="12"/>
      <c r="JIL219" s="12"/>
      <c r="JIM219" s="12"/>
      <c r="JIN219" s="12"/>
      <c r="JIO219" s="12"/>
      <c r="JIP219" s="12"/>
      <c r="JIQ219" s="12"/>
      <c r="JIR219" s="12"/>
      <c r="JIS219" s="12"/>
      <c r="JIT219" s="12"/>
      <c r="JIU219" s="12"/>
      <c r="JIV219" s="12"/>
      <c r="JIW219" s="12"/>
      <c r="JIX219" s="12"/>
      <c r="JIY219" s="12"/>
      <c r="JIZ219" s="12"/>
      <c r="JJA219" s="12"/>
      <c r="JJB219" s="12"/>
      <c r="JJC219" s="12"/>
      <c r="JJD219" s="12"/>
      <c r="JJE219" s="12"/>
      <c r="JJF219" s="12"/>
      <c r="JJG219" s="12"/>
      <c r="JJH219" s="12"/>
      <c r="JJI219" s="12"/>
      <c r="JJJ219" s="12"/>
      <c r="JJK219" s="12"/>
      <c r="JJL219" s="12"/>
      <c r="JJM219" s="12"/>
      <c r="JJN219" s="12"/>
      <c r="JJO219" s="12"/>
      <c r="JJP219" s="12"/>
      <c r="JJQ219" s="12"/>
      <c r="JJR219" s="12"/>
      <c r="JJS219" s="12"/>
      <c r="JJT219" s="12"/>
      <c r="JJU219" s="12"/>
      <c r="JJV219" s="12"/>
      <c r="JJW219" s="12"/>
      <c r="JJX219" s="12"/>
      <c r="JJY219" s="12"/>
      <c r="JJZ219" s="12"/>
      <c r="JKA219" s="12"/>
      <c r="JKB219" s="12"/>
      <c r="JKC219" s="12"/>
      <c r="JKD219" s="12"/>
      <c r="JKE219" s="12"/>
      <c r="JKF219" s="12"/>
      <c r="JKG219" s="12"/>
      <c r="JKH219" s="12"/>
      <c r="JKI219" s="12"/>
      <c r="JKJ219" s="12"/>
      <c r="JKK219" s="12"/>
      <c r="JKL219" s="12"/>
      <c r="JKM219" s="12"/>
      <c r="JKN219" s="12"/>
      <c r="JKO219" s="12"/>
      <c r="JKP219" s="12"/>
      <c r="JKQ219" s="12"/>
      <c r="JKR219" s="12"/>
      <c r="JKS219" s="12"/>
      <c r="JKT219" s="12"/>
      <c r="JKU219" s="12"/>
      <c r="JKV219" s="12"/>
      <c r="JKW219" s="12"/>
      <c r="JKX219" s="12"/>
      <c r="JKY219" s="12"/>
      <c r="JKZ219" s="12"/>
      <c r="JLA219" s="12"/>
      <c r="JLB219" s="12"/>
      <c r="JLC219" s="12"/>
      <c r="JLD219" s="12"/>
      <c r="JLE219" s="12"/>
      <c r="JLF219" s="12"/>
      <c r="JLG219" s="12"/>
      <c r="JLH219" s="12"/>
      <c r="JLI219" s="12"/>
      <c r="JLJ219" s="12"/>
      <c r="JLK219" s="12"/>
      <c r="JLL219" s="12"/>
      <c r="JLM219" s="12"/>
      <c r="JLN219" s="12"/>
      <c r="JLO219" s="12"/>
      <c r="JLP219" s="12"/>
      <c r="JLQ219" s="12"/>
      <c r="JLR219" s="12"/>
      <c r="JLS219" s="12"/>
      <c r="JLT219" s="12"/>
      <c r="JLU219" s="12"/>
      <c r="JLV219" s="12"/>
      <c r="JLW219" s="12"/>
      <c r="JLX219" s="12"/>
      <c r="JLY219" s="12"/>
      <c r="JLZ219" s="12"/>
      <c r="JMA219" s="12"/>
      <c r="JMB219" s="12"/>
      <c r="JMC219" s="12"/>
      <c r="JMD219" s="12"/>
      <c r="JME219" s="12"/>
      <c r="JMF219" s="12"/>
      <c r="JMG219" s="12"/>
      <c r="JMH219" s="12"/>
      <c r="JMI219" s="12"/>
      <c r="JMJ219" s="12"/>
      <c r="JMK219" s="12"/>
      <c r="JML219" s="12"/>
      <c r="JMM219" s="12"/>
      <c r="JMN219" s="12"/>
      <c r="JMO219" s="12"/>
      <c r="JMP219" s="12"/>
      <c r="JMQ219" s="12"/>
      <c r="JMR219" s="12"/>
      <c r="JMS219" s="12"/>
      <c r="JMT219" s="12"/>
      <c r="JMU219" s="12"/>
      <c r="JMV219" s="12"/>
      <c r="JMW219" s="12"/>
      <c r="JMX219" s="12"/>
      <c r="JMY219" s="12"/>
      <c r="JMZ219" s="12"/>
      <c r="JNA219" s="12"/>
      <c r="JNB219" s="12"/>
      <c r="JNC219" s="12"/>
      <c r="JND219" s="12"/>
      <c r="JNE219" s="12"/>
      <c r="JNF219" s="12"/>
      <c r="JNG219" s="12"/>
      <c r="JNH219" s="12"/>
      <c r="JNI219" s="12"/>
      <c r="JNJ219" s="12"/>
      <c r="JNK219" s="12"/>
      <c r="JNL219" s="12"/>
      <c r="JNM219" s="12"/>
      <c r="JNN219" s="12"/>
      <c r="JNO219" s="12"/>
      <c r="JNP219" s="12"/>
      <c r="JNQ219" s="12"/>
      <c r="JNR219" s="12"/>
      <c r="JNS219" s="12"/>
      <c r="JNT219" s="12"/>
      <c r="JNU219" s="12"/>
      <c r="JNV219" s="12"/>
      <c r="JNW219" s="12"/>
      <c r="JNX219" s="12"/>
      <c r="JNY219" s="12"/>
      <c r="JNZ219" s="12"/>
      <c r="JOA219" s="12"/>
      <c r="JOB219" s="12"/>
      <c r="JOC219" s="12"/>
      <c r="JOD219" s="12"/>
      <c r="JOE219" s="12"/>
      <c r="JOF219" s="12"/>
      <c r="JOG219" s="12"/>
      <c r="JOH219" s="12"/>
      <c r="JOI219" s="12"/>
      <c r="JOJ219" s="12"/>
      <c r="JOK219" s="12"/>
      <c r="JOL219" s="12"/>
      <c r="JOM219" s="12"/>
      <c r="JON219" s="12"/>
      <c r="JOO219" s="12"/>
      <c r="JOP219" s="12"/>
      <c r="JOQ219" s="12"/>
      <c r="JOR219" s="12"/>
      <c r="JOS219" s="12"/>
      <c r="JOT219" s="12"/>
      <c r="JOU219" s="12"/>
      <c r="JOV219" s="12"/>
      <c r="JOW219" s="12"/>
      <c r="JOX219" s="12"/>
      <c r="JOY219" s="12"/>
      <c r="JOZ219" s="12"/>
      <c r="JPA219" s="12"/>
      <c r="JPB219" s="12"/>
      <c r="JPC219" s="12"/>
      <c r="JPD219" s="12"/>
      <c r="JPE219" s="12"/>
      <c r="JPF219" s="12"/>
      <c r="JPG219" s="12"/>
      <c r="JPH219" s="12"/>
      <c r="JPI219" s="12"/>
      <c r="JPJ219" s="12"/>
      <c r="JPK219" s="12"/>
      <c r="JPL219" s="12"/>
      <c r="JPM219" s="12"/>
      <c r="JPN219" s="12"/>
      <c r="JPO219" s="12"/>
      <c r="JPP219" s="12"/>
      <c r="JPQ219" s="12"/>
      <c r="JPR219" s="12"/>
      <c r="JPS219" s="12"/>
      <c r="JPT219" s="12"/>
      <c r="JPU219" s="12"/>
      <c r="JPV219" s="12"/>
      <c r="JPW219" s="12"/>
      <c r="JPX219" s="12"/>
      <c r="JPY219" s="12"/>
      <c r="JPZ219" s="12"/>
      <c r="JQA219" s="12"/>
      <c r="JQB219" s="12"/>
      <c r="JQC219" s="12"/>
      <c r="JQD219" s="12"/>
      <c r="JQE219" s="12"/>
      <c r="JQF219" s="12"/>
      <c r="JQG219" s="12"/>
      <c r="JQH219" s="12"/>
      <c r="JQI219" s="12"/>
      <c r="JQJ219" s="12"/>
      <c r="JQK219" s="12"/>
      <c r="JQL219" s="12"/>
      <c r="JQM219" s="12"/>
      <c r="JQN219" s="12"/>
      <c r="JQO219" s="12"/>
      <c r="JQP219" s="12"/>
      <c r="JQQ219" s="12"/>
      <c r="JQR219" s="12"/>
      <c r="JQS219" s="12"/>
      <c r="JQT219" s="12"/>
      <c r="JQU219" s="12"/>
      <c r="JQV219" s="12"/>
      <c r="JQW219" s="12"/>
      <c r="JQX219" s="12"/>
      <c r="JQY219" s="12"/>
      <c r="JQZ219" s="12"/>
      <c r="JRA219" s="12"/>
      <c r="JRB219" s="12"/>
      <c r="JRC219" s="12"/>
      <c r="JRD219" s="12"/>
      <c r="JRE219" s="12"/>
      <c r="JRF219" s="12"/>
      <c r="JRG219" s="12"/>
      <c r="JRH219" s="12"/>
      <c r="JRI219" s="12"/>
      <c r="JRJ219" s="12"/>
      <c r="JRK219" s="12"/>
      <c r="JRL219" s="12"/>
      <c r="JRM219" s="12"/>
      <c r="JRN219" s="12"/>
      <c r="JRO219" s="12"/>
      <c r="JRP219" s="12"/>
      <c r="JRQ219" s="12"/>
      <c r="JRR219" s="12"/>
      <c r="JRS219" s="12"/>
      <c r="JRT219" s="12"/>
      <c r="JRU219" s="12"/>
      <c r="JRV219" s="12"/>
      <c r="JRW219" s="12"/>
      <c r="JRX219" s="12"/>
      <c r="JRY219" s="12"/>
      <c r="JRZ219" s="12"/>
      <c r="JSA219" s="12"/>
      <c r="JSB219" s="12"/>
      <c r="JSC219" s="12"/>
      <c r="JSD219" s="12"/>
      <c r="JSE219" s="12"/>
      <c r="JSF219" s="12"/>
      <c r="JSG219" s="12"/>
      <c r="JSH219" s="12"/>
      <c r="JSI219" s="12"/>
      <c r="JSJ219" s="12"/>
      <c r="JSK219" s="12"/>
      <c r="JSL219" s="12"/>
      <c r="JSM219" s="12"/>
      <c r="JSN219" s="12"/>
      <c r="JSO219" s="12"/>
      <c r="JSP219" s="12"/>
      <c r="JSQ219" s="12"/>
      <c r="JSR219" s="12"/>
      <c r="JSS219" s="12"/>
      <c r="JST219" s="12"/>
      <c r="JSU219" s="12"/>
      <c r="JSV219" s="12"/>
      <c r="JSW219" s="12"/>
      <c r="JSX219" s="12"/>
      <c r="JSY219" s="12"/>
      <c r="JSZ219" s="12"/>
      <c r="JTA219" s="12"/>
      <c r="JTB219" s="12"/>
      <c r="JTC219" s="12"/>
      <c r="JTD219" s="12"/>
      <c r="JTE219" s="12"/>
      <c r="JTF219" s="12"/>
      <c r="JTG219" s="12"/>
      <c r="JTH219" s="12"/>
      <c r="JTI219" s="12"/>
      <c r="JTJ219" s="12"/>
      <c r="JTK219" s="12"/>
      <c r="JTL219" s="12"/>
      <c r="JTM219" s="12"/>
      <c r="JTN219" s="12"/>
      <c r="JTO219" s="12"/>
      <c r="JTP219" s="12"/>
      <c r="JTQ219" s="12"/>
      <c r="JTR219" s="12"/>
      <c r="JTS219" s="12"/>
      <c r="JTT219" s="12"/>
      <c r="JTU219" s="12"/>
      <c r="JTV219" s="12"/>
      <c r="JTW219" s="12"/>
      <c r="JTX219" s="12"/>
      <c r="JTY219" s="12"/>
      <c r="JTZ219" s="12"/>
      <c r="JUA219" s="12"/>
      <c r="JUB219" s="12"/>
      <c r="JUC219" s="12"/>
      <c r="JUD219" s="12"/>
      <c r="JUE219" s="12"/>
      <c r="JUF219" s="12"/>
      <c r="JUG219" s="12"/>
      <c r="JUH219" s="12"/>
      <c r="JUI219" s="12"/>
      <c r="JUJ219" s="12"/>
      <c r="JUK219" s="12"/>
      <c r="JUL219" s="12"/>
      <c r="JUM219" s="12"/>
      <c r="JUN219" s="12"/>
      <c r="JUO219" s="12"/>
      <c r="JUP219" s="12"/>
      <c r="JUQ219" s="12"/>
      <c r="JUR219" s="12"/>
      <c r="JUS219" s="12"/>
      <c r="JUT219" s="12"/>
      <c r="JUU219" s="12"/>
      <c r="JUV219" s="12"/>
      <c r="JUW219" s="12"/>
      <c r="JUX219" s="12"/>
      <c r="JUY219" s="12"/>
      <c r="JUZ219" s="12"/>
      <c r="JVA219" s="12"/>
      <c r="JVB219" s="12"/>
      <c r="JVC219" s="12"/>
      <c r="JVD219" s="12"/>
      <c r="JVE219" s="12"/>
      <c r="JVF219" s="12"/>
      <c r="JVG219" s="12"/>
      <c r="JVH219" s="12"/>
      <c r="JVI219" s="12"/>
      <c r="JVJ219" s="12"/>
      <c r="JVK219" s="12"/>
      <c r="JVL219" s="12"/>
      <c r="JVM219" s="12"/>
      <c r="JVN219" s="12"/>
      <c r="JVO219" s="12"/>
      <c r="JVP219" s="12"/>
      <c r="JVQ219" s="12"/>
      <c r="JVR219" s="12"/>
      <c r="JVS219" s="12"/>
      <c r="JVT219" s="12"/>
      <c r="JVU219" s="12"/>
      <c r="JVV219" s="12"/>
      <c r="JVW219" s="12"/>
      <c r="JVX219" s="12"/>
      <c r="JVY219" s="12"/>
      <c r="JVZ219" s="12"/>
      <c r="JWA219" s="12"/>
      <c r="JWB219" s="12"/>
      <c r="JWC219" s="12"/>
      <c r="JWD219" s="12"/>
      <c r="JWE219" s="12"/>
      <c r="JWF219" s="12"/>
      <c r="JWG219" s="12"/>
      <c r="JWH219" s="12"/>
      <c r="JWI219" s="12"/>
      <c r="JWJ219" s="12"/>
      <c r="JWK219" s="12"/>
      <c r="JWL219" s="12"/>
      <c r="JWM219" s="12"/>
      <c r="JWN219" s="12"/>
      <c r="JWO219" s="12"/>
      <c r="JWP219" s="12"/>
      <c r="JWQ219" s="12"/>
      <c r="JWR219" s="12"/>
      <c r="JWS219" s="12"/>
      <c r="JWT219" s="12"/>
      <c r="JWU219" s="12"/>
      <c r="JWV219" s="12"/>
      <c r="JWW219" s="12"/>
      <c r="JWX219" s="12"/>
      <c r="JWY219" s="12"/>
      <c r="JWZ219" s="12"/>
      <c r="JXA219" s="12"/>
      <c r="JXB219" s="12"/>
      <c r="JXC219" s="12"/>
      <c r="JXD219" s="12"/>
      <c r="JXE219" s="12"/>
      <c r="JXF219" s="12"/>
      <c r="JXG219" s="12"/>
      <c r="JXH219" s="12"/>
      <c r="JXI219" s="12"/>
      <c r="JXJ219" s="12"/>
      <c r="JXK219" s="12"/>
      <c r="JXL219" s="12"/>
      <c r="JXM219" s="12"/>
      <c r="JXN219" s="12"/>
      <c r="JXO219" s="12"/>
      <c r="JXP219" s="12"/>
      <c r="JXQ219" s="12"/>
      <c r="JXR219" s="12"/>
      <c r="JXS219" s="12"/>
      <c r="JXT219" s="12"/>
      <c r="JXU219" s="12"/>
      <c r="JXV219" s="12"/>
      <c r="JXW219" s="12"/>
      <c r="JXX219" s="12"/>
      <c r="JXY219" s="12"/>
      <c r="JXZ219" s="12"/>
      <c r="JYA219" s="12"/>
      <c r="JYB219" s="12"/>
      <c r="JYC219" s="12"/>
      <c r="JYD219" s="12"/>
      <c r="JYE219" s="12"/>
      <c r="JYF219" s="12"/>
      <c r="JYG219" s="12"/>
      <c r="JYH219" s="12"/>
      <c r="JYI219" s="12"/>
      <c r="JYJ219" s="12"/>
      <c r="JYK219" s="12"/>
      <c r="JYL219" s="12"/>
      <c r="JYM219" s="12"/>
      <c r="JYN219" s="12"/>
      <c r="JYO219" s="12"/>
      <c r="JYP219" s="12"/>
      <c r="JYQ219" s="12"/>
      <c r="JYR219" s="12"/>
      <c r="JYS219" s="12"/>
      <c r="JYT219" s="12"/>
      <c r="JYU219" s="12"/>
      <c r="JYV219" s="12"/>
      <c r="JYW219" s="12"/>
      <c r="JYX219" s="12"/>
      <c r="JYY219" s="12"/>
      <c r="JYZ219" s="12"/>
      <c r="JZA219" s="12"/>
      <c r="JZB219" s="12"/>
      <c r="JZC219" s="12"/>
      <c r="JZD219" s="12"/>
      <c r="JZE219" s="12"/>
      <c r="JZF219" s="12"/>
      <c r="JZG219" s="12"/>
      <c r="JZH219" s="12"/>
      <c r="JZI219" s="12"/>
      <c r="JZJ219" s="12"/>
      <c r="JZK219" s="12"/>
      <c r="JZL219" s="12"/>
      <c r="JZM219" s="12"/>
      <c r="JZN219" s="12"/>
      <c r="JZO219" s="12"/>
      <c r="JZP219" s="12"/>
      <c r="JZQ219" s="12"/>
      <c r="JZR219" s="12"/>
      <c r="JZS219" s="12"/>
      <c r="JZT219" s="12"/>
      <c r="JZU219" s="12"/>
      <c r="JZV219" s="12"/>
      <c r="JZW219" s="12"/>
      <c r="JZX219" s="12"/>
      <c r="JZY219" s="12"/>
      <c r="JZZ219" s="12"/>
      <c r="KAA219" s="12"/>
      <c r="KAB219" s="12"/>
      <c r="KAC219" s="12"/>
      <c r="KAD219" s="12"/>
      <c r="KAE219" s="12"/>
      <c r="KAF219" s="12"/>
      <c r="KAG219" s="12"/>
      <c r="KAH219" s="12"/>
      <c r="KAI219" s="12"/>
      <c r="KAJ219" s="12"/>
      <c r="KAK219" s="12"/>
      <c r="KAL219" s="12"/>
      <c r="KAM219" s="12"/>
      <c r="KAN219" s="12"/>
      <c r="KAO219" s="12"/>
      <c r="KAP219" s="12"/>
      <c r="KAQ219" s="12"/>
      <c r="KAR219" s="12"/>
      <c r="KAS219" s="12"/>
      <c r="KAT219" s="12"/>
      <c r="KAU219" s="12"/>
      <c r="KAV219" s="12"/>
      <c r="KAW219" s="12"/>
      <c r="KAX219" s="12"/>
      <c r="KAY219" s="12"/>
      <c r="KAZ219" s="12"/>
      <c r="KBA219" s="12"/>
      <c r="KBB219" s="12"/>
      <c r="KBC219" s="12"/>
      <c r="KBD219" s="12"/>
      <c r="KBE219" s="12"/>
      <c r="KBF219" s="12"/>
      <c r="KBG219" s="12"/>
      <c r="KBH219" s="12"/>
      <c r="KBI219" s="12"/>
      <c r="KBJ219" s="12"/>
      <c r="KBK219" s="12"/>
      <c r="KBL219" s="12"/>
      <c r="KBM219" s="12"/>
      <c r="KBN219" s="12"/>
      <c r="KBO219" s="12"/>
      <c r="KBP219" s="12"/>
      <c r="KBQ219" s="12"/>
      <c r="KBR219" s="12"/>
      <c r="KBS219" s="12"/>
      <c r="KBT219" s="12"/>
      <c r="KBU219" s="12"/>
      <c r="KBV219" s="12"/>
      <c r="KBW219" s="12"/>
      <c r="KBX219" s="12"/>
      <c r="KBY219" s="12"/>
      <c r="KBZ219" s="12"/>
      <c r="KCA219" s="12"/>
      <c r="KCB219" s="12"/>
      <c r="KCC219" s="12"/>
      <c r="KCD219" s="12"/>
      <c r="KCE219" s="12"/>
      <c r="KCF219" s="12"/>
      <c r="KCG219" s="12"/>
      <c r="KCH219" s="12"/>
      <c r="KCI219" s="12"/>
      <c r="KCJ219" s="12"/>
      <c r="KCK219" s="12"/>
      <c r="KCL219" s="12"/>
      <c r="KCM219" s="12"/>
      <c r="KCN219" s="12"/>
      <c r="KCO219" s="12"/>
      <c r="KCP219" s="12"/>
      <c r="KCQ219" s="12"/>
      <c r="KCR219" s="12"/>
      <c r="KCS219" s="12"/>
      <c r="KCT219" s="12"/>
      <c r="KCU219" s="12"/>
      <c r="KCV219" s="12"/>
      <c r="KCW219" s="12"/>
      <c r="KCX219" s="12"/>
      <c r="KCY219" s="12"/>
      <c r="KCZ219" s="12"/>
      <c r="KDA219" s="12"/>
      <c r="KDB219" s="12"/>
      <c r="KDC219" s="12"/>
      <c r="KDD219" s="12"/>
      <c r="KDE219" s="12"/>
      <c r="KDF219" s="12"/>
      <c r="KDG219" s="12"/>
      <c r="KDH219" s="12"/>
      <c r="KDI219" s="12"/>
      <c r="KDJ219" s="12"/>
      <c r="KDK219" s="12"/>
      <c r="KDL219" s="12"/>
      <c r="KDM219" s="12"/>
      <c r="KDN219" s="12"/>
      <c r="KDO219" s="12"/>
      <c r="KDP219" s="12"/>
      <c r="KDQ219" s="12"/>
      <c r="KDR219" s="12"/>
      <c r="KDS219" s="12"/>
      <c r="KDT219" s="12"/>
      <c r="KDU219" s="12"/>
      <c r="KDV219" s="12"/>
      <c r="KDW219" s="12"/>
      <c r="KDX219" s="12"/>
      <c r="KDY219" s="12"/>
      <c r="KDZ219" s="12"/>
      <c r="KEA219" s="12"/>
      <c r="KEB219" s="12"/>
      <c r="KEC219" s="12"/>
      <c r="KED219" s="12"/>
      <c r="KEE219" s="12"/>
      <c r="KEF219" s="12"/>
      <c r="KEG219" s="12"/>
      <c r="KEH219" s="12"/>
      <c r="KEI219" s="12"/>
      <c r="KEJ219" s="12"/>
      <c r="KEK219" s="12"/>
      <c r="KEL219" s="12"/>
      <c r="KEM219" s="12"/>
      <c r="KEN219" s="12"/>
      <c r="KEO219" s="12"/>
      <c r="KEP219" s="12"/>
      <c r="KEQ219" s="12"/>
      <c r="KER219" s="12"/>
      <c r="KES219" s="12"/>
      <c r="KET219" s="12"/>
      <c r="KEU219" s="12"/>
      <c r="KEV219" s="12"/>
      <c r="KEW219" s="12"/>
      <c r="KEX219" s="12"/>
      <c r="KEY219" s="12"/>
      <c r="KEZ219" s="12"/>
      <c r="KFA219" s="12"/>
      <c r="KFB219" s="12"/>
      <c r="KFC219" s="12"/>
      <c r="KFD219" s="12"/>
      <c r="KFE219" s="12"/>
      <c r="KFF219" s="12"/>
      <c r="KFG219" s="12"/>
      <c r="KFH219" s="12"/>
      <c r="KFI219" s="12"/>
      <c r="KFJ219" s="12"/>
      <c r="KFK219" s="12"/>
      <c r="KFL219" s="12"/>
      <c r="KFM219" s="12"/>
      <c r="KFN219" s="12"/>
      <c r="KFO219" s="12"/>
      <c r="KFP219" s="12"/>
      <c r="KFQ219" s="12"/>
      <c r="KFR219" s="12"/>
      <c r="KFS219" s="12"/>
      <c r="KFT219" s="12"/>
      <c r="KFU219" s="12"/>
      <c r="KFV219" s="12"/>
      <c r="KFW219" s="12"/>
      <c r="KFX219" s="12"/>
      <c r="KFY219" s="12"/>
      <c r="KFZ219" s="12"/>
      <c r="KGA219" s="12"/>
      <c r="KGB219" s="12"/>
      <c r="KGC219" s="12"/>
      <c r="KGD219" s="12"/>
      <c r="KGE219" s="12"/>
      <c r="KGF219" s="12"/>
      <c r="KGG219" s="12"/>
      <c r="KGH219" s="12"/>
      <c r="KGI219" s="12"/>
      <c r="KGJ219" s="12"/>
      <c r="KGK219" s="12"/>
      <c r="KGL219" s="12"/>
      <c r="KGM219" s="12"/>
      <c r="KGN219" s="12"/>
      <c r="KGO219" s="12"/>
      <c r="KGP219" s="12"/>
      <c r="KGQ219" s="12"/>
      <c r="KGR219" s="12"/>
      <c r="KGS219" s="12"/>
      <c r="KGT219" s="12"/>
      <c r="KGU219" s="12"/>
      <c r="KGV219" s="12"/>
      <c r="KGW219" s="12"/>
      <c r="KGX219" s="12"/>
      <c r="KGY219" s="12"/>
      <c r="KGZ219" s="12"/>
      <c r="KHA219" s="12"/>
      <c r="KHB219" s="12"/>
      <c r="KHC219" s="12"/>
      <c r="KHD219" s="12"/>
      <c r="KHE219" s="12"/>
      <c r="KHF219" s="12"/>
      <c r="KHG219" s="12"/>
      <c r="KHH219" s="12"/>
      <c r="KHI219" s="12"/>
      <c r="KHJ219" s="12"/>
      <c r="KHK219" s="12"/>
      <c r="KHL219" s="12"/>
      <c r="KHM219" s="12"/>
      <c r="KHN219" s="12"/>
      <c r="KHO219" s="12"/>
      <c r="KHP219" s="12"/>
      <c r="KHQ219" s="12"/>
      <c r="KHR219" s="12"/>
      <c r="KHS219" s="12"/>
      <c r="KHT219" s="12"/>
      <c r="KHU219" s="12"/>
      <c r="KHV219" s="12"/>
      <c r="KHW219" s="12"/>
      <c r="KHX219" s="12"/>
      <c r="KHY219" s="12"/>
      <c r="KHZ219" s="12"/>
      <c r="KIA219" s="12"/>
      <c r="KIB219" s="12"/>
      <c r="KIC219" s="12"/>
      <c r="KID219" s="12"/>
      <c r="KIE219" s="12"/>
      <c r="KIF219" s="12"/>
      <c r="KIG219" s="12"/>
      <c r="KIH219" s="12"/>
      <c r="KII219" s="12"/>
      <c r="KIJ219" s="12"/>
      <c r="KIK219" s="12"/>
      <c r="KIL219" s="12"/>
      <c r="KIM219" s="12"/>
      <c r="KIN219" s="12"/>
      <c r="KIO219" s="12"/>
      <c r="KIP219" s="12"/>
      <c r="KIQ219" s="12"/>
      <c r="KIR219" s="12"/>
      <c r="KIS219" s="12"/>
      <c r="KIT219" s="12"/>
      <c r="KIU219" s="12"/>
      <c r="KIV219" s="12"/>
      <c r="KIW219" s="12"/>
      <c r="KIX219" s="12"/>
      <c r="KIY219" s="12"/>
      <c r="KIZ219" s="12"/>
      <c r="KJA219" s="12"/>
      <c r="KJB219" s="12"/>
      <c r="KJC219" s="12"/>
      <c r="KJD219" s="12"/>
      <c r="KJE219" s="12"/>
      <c r="KJF219" s="12"/>
      <c r="KJG219" s="12"/>
      <c r="KJH219" s="12"/>
      <c r="KJI219" s="12"/>
      <c r="KJJ219" s="12"/>
      <c r="KJK219" s="12"/>
      <c r="KJL219" s="12"/>
      <c r="KJM219" s="12"/>
      <c r="KJN219" s="12"/>
      <c r="KJO219" s="12"/>
      <c r="KJP219" s="12"/>
      <c r="KJQ219" s="12"/>
      <c r="KJR219" s="12"/>
      <c r="KJS219" s="12"/>
      <c r="KJT219" s="12"/>
      <c r="KJU219" s="12"/>
      <c r="KJV219" s="12"/>
      <c r="KJW219" s="12"/>
      <c r="KJX219" s="12"/>
      <c r="KJY219" s="12"/>
      <c r="KJZ219" s="12"/>
      <c r="KKA219" s="12"/>
      <c r="KKB219" s="12"/>
      <c r="KKC219" s="12"/>
      <c r="KKD219" s="12"/>
      <c r="KKE219" s="12"/>
      <c r="KKF219" s="12"/>
      <c r="KKG219" s="12"/>
      <c r="KKH219" s="12"/>
      <c r="KKI219" s="12"/>
      <c r="KKJ219" s="12"/>
      <c r="KKK219" s="12"/>
      <c r="KKL219" s="12"/>
      <c r="KKM219" s="12"/>
      <c r="KKN219" s="12"/>
      <c r="KKO219" s="12"/>
      <c r="KKP219" s="12"/>
      <c r="KKQ219" s="12"/>
      <c r="KKR219" s="12"/>
      <c r="KKS219" s="12"/>
      <c r="KKT219" s="12"/>
      <c r="KKU219" s="12"/>
      <c r="KKV219" s="12"/>
      <c r="KKW219" s="12"/>
      <c r="KKX219" s="12"/>
      <c r="KKY219" s="12"/>
      <c r="KKZ219" s="12"/>
      <c r="KLA219" s="12"/>
      <c r="KLB219" s="12"/>
      <c r="KLC219" s="12"/>
      <c r="KLD219" s="12"/>
      <c r="KLE219" s="12"/>
      <c r="KLF219" s="12"/>
      <c r="KLG219" s="12"/>
      <c r="KLH219" s="12"/>
      <c r="KLI219" s="12"/>
      <c r="KLJ219" s="12"/>
      <c r="KLK219" s="12"/>
      <c r="KLL219" s="12"/>
      <c r="KLM219" s="12"/>
      <c r="KLN219" s="12"/>
      <c r="KLO219" s="12"/>
      <c r="KLP219" s="12"/>
      <c r="KLQ219" s="12"/>
      <c r="KLR219" s="12"/>
      <c r="KLS219" s="12"/>
      <c r="KLT219" s="12"/>
      <c r="KLU219" s="12"/>
      <c r="KLV219" s="12"/>
      <c r="KLW219" s="12"/>
      <c r="KLX219" s="12"/>
      <c r="KLY219" s="12"/>
      <c r="KLZ219" s="12"/>
      <c r="KMA219" s="12"/>
      <c r="KMB219" s="12"/>
      <c r="KMC219" s="12"/>
      <c r="KMD219" s="12"/>
      <c r="KME219" s="12"/>
      <c r="KMF219" s="12"/>
      <c r="KMG219" s="12"/>
      <c r="KMH219" s="12"/>
      <c r="KMI219" s="12"/>
      <c r="KMJ219" s="12"/>
      <c r="KMK219" s="12"/>
      <c r="KML219" s="12"/>
      <c r="KMM219" s="12"/>
      <c r="KMN219" s="12"/>
      <c r="KMO219" s="12"/>
      <c r="KMP219" s="12"/>
      <c r="KMQ219" s="12"/>
      <c r="KMR219" s="12"/>
      <c r="KMS219" s="12"/>
      <c r="KMT219" s="12"/>
      <c r="KMU219" s="12"/>
      <c r="KMV219" s="12"/>
      <c r="KMW219" s="12"/>
      <c r="KMX219" s="12"/>
      <c r="KMY219" s="12"/>
      <c r="KMZ219" s="12"/>
      <c r="KNA219" s="12"/>
      <c r="KNB219" s="12"/>
      <c r="KNC219" s="12"/>
      <c r="KND219" s="12"/>
      <c r="KNE219" s="12"/>
      <c r="KNF219" s="12"/>
      <c r="KNG219" s="12"/>
      <c r="KNH219" s="12"/>
      <c r="KNI219" s="12"/>
      <c r="KNJ219" s="12"/>
      <c r="KNK219" s="12"/>
      <c r="KNL219" s="12"/>
      <c r="KNM219" s="12"/>
      <c r="KNN219" s="12"/>
      <c r="KNO219" s="12"/>
      <c r="KNP219" s="12"/>
      <c r="KNQ219" s="12"/>
      <c r="KNR219" s="12"/>
      <c r="KNS219" s="12"/>
      <c r="KNT219" s="12"/>
      <c r="KNU219" s="12"/>
      <c r="KNV219" s="12"/>
      <c r="KNW219" s="12"/>
      <c r="KNX219" s="12"/>
      <c r="KNY219" s="12"/>
      <c r="KNZ219" s="12"/>
      <c r="KOA219" s="12"/>
      <c r="KOB219" s="12"/>
      <c r="KOC219" s="12"/>
      <c r="KOD219" s="12"/>
      <c r="KOE219" s="12"/>
      <c r="KOF219" s="12"/>
      <c r="KOG219" s="12"/>
      <c r="KOH219" s="12"/>
      <c r="KOI219" s="12"/>
      <c r="KOJ219" s="12"/>
      <c r="KOK219" s="12"/>
      <c r="KOL219" s="12"/>
      <c r="KOM219" s="12"/>
      <c r="KON219" s="12"/>
      <c r="KOO219" s="12"/>
      <c r="KOP219" s="12"/>
      <c r="KOQ219" s="12"/>
      <c r="KOR219" s="12"/>
      <c r="KOS219" s="12"/>
      <c r="KOT219" s="12"/>
      <c r="KOU219" s="12"/>
      <c r="KOV219" s="12"/>
      <c r="KOW219" s="12"/>
      <c r="KOX219" s="12"/>
      <c r="KOY219" s="12"/>
      <c r="KOZ219" s="12"/>
      <c r="KPA219" s="12"/>
      <c r="KPB219" s="12"/>
      <c r="KPC219" s="12"/>
      <c r="KPD219" s="12"/>
      <c r="KPE219" s="12"/>
      <c r="KPF219" s="12"/>
      <c r="KPG219" s="12"/>
      <c r="KPH219" s="12"/>
      <c r="KPI219" s="12"/>
      <c r="KPJ219" s="12"/>
      <c r="KPK219" s="12"/>
      <c r="KPL219" s="12"/>
      <c r="KPM219" s="12"/>
      <c r="KPN219" s="12"/>
      <c r="KPO219" s="12"/>
      <c r="KPP219" s="12"/>
      <c r="KPQ219" s="12"/>
      <c r="KPR219" s="12"/>
      <c r="KPS219" s="12"/>
      <c r="KPT219" s="12"/>
      <c r="KPU219" s="12"/>
      <c r="KPV219" s="12"/>
      <c r="KPW219" s="12"/>
      <c r="KPX219" s="12"/>
      <c r="KPY219" s="12"/>
      <c r="KPZ219" s="12"/>
      <c r="KQA219" s="12"/>
      <c r="KQB219" s="12"/>
      <c r="KQC219" s="12"/>
      <c r="KQD219" s="12"/>
      <c r="KQE219" s="12"/>
      <c r="KQF219" s="12"/>
      <c r="KQG219" s="12"/>
      <c r="KQH219" s="12"/>
      <c r="KQI219" s="12"/>
      <c r="KQJ219" s="12"/>
      <c r="KQK219" s="12"/>
      <c r="KQL219" s="12"/>
      <c r="KQM219" s="12"/>
      <c r="KQN219" s="12"/>
      <c r="KQO219" s="12"/>
      <c r="KQP219" s="12"/>
      <c r="KQQ219" s="12"/>
      <c r="KQR219" s="12"/>
      <c r="KQS219" s="12"/>
      <c r="KQT219" s="12"/>
      <c r="KQU219" s="12"/>
      <c r="KQV219" s="12"/>
      <c r="KQW219" s="12"/>
      <c r="KQX219" s="12"/>
      <c r="KQY219" s="12"/>
      <c r="KQZ219" s="12"/>
      <c r="KRA219" s="12"/>
      <c r="KRB219" s="12"/>
      <c r="KRC219" s="12"/>
      <c r="KRD219" s="12"/>
      <c r="KRE219" s="12"/>
      <c r="KRF219" s="12"/>
      <c r="KRG219" s="12"/>
      <c r="KRH219" s="12"/>
      <c r="KRI219" s="12"/>
      <c r="KRJ219" s="12"/>
      <c r="KRK219" s="12"/>
      <c r="KRL219" s="12"/>
      <c r="KRM219" s="12"/>
      <c r="KRN219" s="12"/>
      <c r="KRO219" s="12"/>
      <c r="KRP219" s="12"/>
      <c r="KRQ219" s="12"/>
      <c r="KRR219" s="12"/>
      <c r="KRS219" s="12"/>
      <c r="KRT219" s="12"/>
      <c r="KRU219" s="12"/>
      <c r="KRV219" s="12"/>
      <c r="KRW219" s="12"/>
      <c r="KRX219" s="12"/>
      <c r="KRY219" s="12"/>
      <c r="KRZ219" s="12"/>
      <c r="KSA219" s="12"/>
      <c r="KSB219" s="12"/>
      <c r="KSC219" s="12"/>
      <c r="KSD219" s="12"/>
      <c r="KSE219" s="12"/>
      <c r="KSF219" s="12"/>
      <c r="KSG219" s="12"/>
      <c r="KSH219" s="12"/>
      <c r="KSI219" s="12"/>
      <c r="KSJ219" s="12"/>
      <c r="KSK219" s="12"/>
      <c r="KSL219" s="12"/>
      <c r="KSM219" s="12"/>
      <c r="KSN219" s="12"/>
      <c r="KSO219" s="12"/>
      <c r="KSP219" s="12"/>
      <c r="KSQ219" s="12"/>
      <c r="KSR219" s="12"/>
      <c r="KSS219" s="12"/>
      <c r="KST219" s="12"/>
      <c r="KSU219" s="12"/>
      <c r="KSV219" s="12"/>
      <c r="KSW219" s="12"/>
      <c r="KSX219" s="12"/>
      <c r="KSY219" s="12"/>
      <c r="KSZ219" s="12"/>
      <c r="KTA219" s="12"/>
      <c r="KTB219" s="12"/>
      <c r="KTC219" s="12"/>
      <c r="KTD219" s="12"/>
      <c r="KTE219" s="12"/>
      <c r="KTF219" s="12"/>
      <c r="KTG219" s="12"/>
      <c r="KTH219" s="12"/>
      <c r="KTI219" s="12"/>
      <c r="KTJ219" s="12"/>
      <c r="KTK219" s="12"/>
      <c r="KTL219" s="12"/>
      <c r="KTM219" s="12"/>
      <c r="KTN219" s="12"/>
      <c r="KTO219" s="12"/>
      <c r="KTP219" s="12"/>
      <c r="KTQ219" s="12"/>
      <c r="KTR219" s="12"/>
      <c r="KTS219" s="12"/>
      <c r="KTT219" s="12"/>
      <c r="KTU219" s="12"/>
      <c r="KTV219" s="12"/>
      <c r="KTW219" s="12"/>
      <c r="KTX219" s="12"/>
      <c r="KTY219" s="12"/>
      <c r="KTZ219" s="12"/>
      <c r="KUA219" s="12"/>
      <c r="KUB219" s="12"/>
      <c r="KUC219" s="12"/>
      <c r="KUD219" s="12"/>
      <c r="KUE219" s="12"/>
      <c r="KUF219" s="12"/>
      <c r="KUG219" s="12"/>
      <c r="KUH219" s="12"/>
      <c r="KUI219" s="12"/>
      <c r="KUJ219" s="12"/>
      <c r="KUK219" s="12"/>
      <c r="KUL219" s="12"/>
      <c r="KUM219" s="12"/>
      <c r="KUN219" s="12"/>
      <c r="KUO219" s="12"/>
      <c r="KUP219" s="12"/>
      <c r="KUQ219" s="12"/>
      <c r="KUR219" s="12"/>
      <c r="KUS219" s="12"/>
      <c r="KUT219" s="12"/>
      <c r="KUU219" s="12"/>
      <c r="KUV219" s="12"/>
      <c r="KUW219" s="12"/>
      <c r="KUX219" s="12"/>
      <c r="KUY219" s="12"/>
      <c r="KUZ219" s="12"/>
      <c r="KVA219" s="12"/>
      <c r="KVB219" s="12"/>
      <c r="KVC219" s="12"/>
      <c r="KVD219" s="12"/>
      <c r="KVE219" s="12"/>
      <c r="KVF219" s="12"/>
      <c r="KVG219" s="12"/>
      <c r="KVH219" s="12"/>
      <c r="KVI219" s="12"/>
      <c r="KVJ219" s="12"/>
      <c r="KVK219" s="12"/>
      <c r="KVL219" s="12"/>
      <c r="KVM219" s="12"/>
      <c r="KVN219" s="12"/>
      <c r="KVO219" s="12"/>
      <c r="KVP219" s="12"/>
      <c r="KVQ219" s="12"/>
      <c r="KVR219" s="12"/>
      <c r="KVS219" s="12"/>
      <c r="KVT219" s="12"/>
      <c r="KVU219" s="12"/>
      <c r="KVV219" s="12"/>
      <c r="KVW219" s="12"/>
      <c r="KVX219" s="12"/>
      <c r="KVY219" s="12"/>
      <c r="KVZ219" s="12"/>
      <c r="KWA219" s="12"/>
      <c r="KWB219" s="12"/>
      <c r="KWC219" s="12"/>
      <c r="KWD219" s="12"/>
      <c r="KWE219" s="12"/>
      <c r="KWF219" s="12"/>
      <c r="KWG219" s="12"/>
      <c r="KWH219" s="12"/>
      <c r="KWI219" s="12"/>
      <c r="KWJ219" s="12"/>
      <c r="KWK219" s="12"/>
      <c r="KWL219" s="12"/>
      <c r="KWM219" s="12"/>
      <c r="KWN219" s="12"/>
      <c r="KWO219" s="12"/>
      <c r="KWP219" s="12"/>
      <c r="KWQ219" s="12"/>
      <c r="KWR219" s="12"/>
      <c r="KWS219" s="12"/>
      <c r="KWT219" s="12"/>
      <c r="KWU219" s="12"/>
      <c r="KWV219" s="12"/>
      <c r="KWW219" s="12"/>
      <c r="KWX219" s="12"/>
      <c r="KWY219" s="12"/>
      <c r="KWZ219" s="12"/>
      <c r="KXA219" s="12"/>
      <c r="KXB219" s="12"/>
      <c r="KXC219" s="12"/>
      <c r="KXD219" s="12"/>
      <c r="KXE219" s="12"/>
      <c r="KXF219" s="12"/>
      <c r="KXG219" s="12"/>
      <c r="KXH219" s="12"/>
      <c r="KXI219" s="12"/>
      <c r="KXJ219" s="12"/>
      <c r="KXK219" s="12"/>
      <c r="KXL219" s="12"/>
      <c r="KXM219" s="12"/>
      <c r="KXN219" s="12"/>
      <c r="KXO219" s="12"/>
      <c r="KXP219" s="12"/>
      <c r="KXQ219" s="12"/>
      <c r="KXR219" s="12"/>
      <c r="KXS219" s="12"/>
      <c r="KXT219" s="12"/>
      <c r="KXU219" s="12"/>
      <c r="KXV219" s="12"/>
      <c r="KXW219" s="12"/>
      <c r="KXX219" s="12"/>
      <c r="KXY219" s="12"/>
      <c r="KXZ219" s="12"/>
      <c r="KYA219" s="12"/>
      <c r="KYB219" s="12"/>
      <c r="KYC219" s="12"/>
      <c r="KYD219" s="12"/>
      <c r="KYE219" s="12"/>
      <c r="KYF219" s="12"/>
      <c r="KYG219" s="12"/>
      <c r="KYH219" s="12"/>
      <c r="KYI219" s="12"/>
      <c r="KYJ219" s="12"/>
      <c r="KYK219" s="12"/>
      <c r="KYL219" s="12"/>
      <c r="KYM219" s="12"/>
      <c r="KYN219" s="12"/>
      <c r="KYO219" s="12"/>
      <c r="KYP219" s="12"/>
      <c r="KYQ219" s="12"/>
      <c r="KYR219" s="12"/>
      <c r="KYS219" s="12"/>
      <c r="KYT219" s="12"/>
      <c r="KYU219" s="12"/>
      <c r="KYV219" s="12"/>
      <c r="KYW219" s="12"/>
      <c r="KYX219" s="12"/>
      <c r="KYY219" s="12"/>
      <c r="KYZ219" s="12"/>
      <c r="KZA219" s="12"/>
      <c r="KZB219" s="12"/>
      <c r="KZC219" s="12"/>
      <c r="KZD219" s="12"/>
      <c r="KZE219" s="12"/>
      <c r="KZF219" s="12"/>
      <c r="KZG219" s="12"/>
      <c r="KZH219" s="12"/>
      <c r="KZI219" s="12"/>
      <c r="KZJ219" s="12"/>
      <c r="KZK219" s="12"/>
      <c r="KZL219" s="12"/>
      <c r="KZM219" s="12"/>
      <c r="KZN219" s="12"/>
      <c r="KZO219" s="12"/>
      <c r="KZP219" s="12"/>
      <c r="KZQ219" s="12"/>
      <c r="KZR219" s="12"/>
      <c r="KZS219" s="12"/>
      <c r="KZT219" s="12"/>
      <c r="KZU219" s="12"/>
      <c r="KZV219" s="12"/>
      <c r="KZW219" s="12"/>
      <c r="KZX219" s="12"/>
      <c r="KZY219" s="12"/>
      <c r="KZZ219" s="12"/>
      <c r="LAA219" s="12"/>
      <c r="LAB219" s="12"/>
      <c r="LAC219" s="12"/>
      <c r="LAD219" s="12"/>
      <c r="LAE219" s="12"/>
      <c r="LAF219" s="12"/>
      <c r="LAG219" s="12"/>
      <c r="LAH219" s="12"/>
      <c r="LAI219" s="12"/>
      <c r="LAJ219" s="12"/>
      <c r="LAK219" s="12"/>
      <c r="LAL219" s="12"/>
      <c r="LAM219" s="12"/>
      <c r="LAN219" s="12"/>
      <c r="LAO219" s="12"/>
      <c r="LAP219" s="12"/>
      <c r="LAQ219" s="12"/>
      <c r="LAR219" s="12"/>
      <c r="LAS219" s="12"/>
      <c r="LAT219" s="12"/>
      <c r="LAU219" s="12"/>
      <c r="LAV219" s="12"/>
      <c r="LAW219" s="12"/>
      <c r="LAX219" s="12"/>
      <c r="LAY219" s="12"/>
      <c r="LAZ219" s="12"/>
      <c r="LBA219" s="12"/>
      <c r="LBB219" s="12"/>
      <c r="LBC219" s="12"/>
      <c r="LBD219" s="12"/>
      <c r="LBE219" s="12"/>
      <c r="LBF219" s="12"/>
      <c r="LBG219" s="12"/>
      <c r="LBH219" s="12"/>
      <c r="LBI219" s="12"/>
      <c r="LBJ219" s="12"/>
      <c r="LBK219" s="12"/>
      <c r="LBL219" s="12"/>
      <c r="LBM219" s="12"/>
      <c r="LBN219" s="12"/>
      <c r="LBO219" s="12"/>
      <c r="LBP219" s="12"/>
      <c r="LBQ219" s="12"/>
      <c r="LBR219" s="12"/>
      <c r="LBS219" s="12"/>
      <c r="LBT219" s="12"/>
      <c r="LBU219" s="12"/>
      <c r="LBV219" s="12"/>
      <c r="LBW219" s="12"/>
      <c r="LBX219" s="12"/>
      <c r="LBY219" s="12"/>
      <c r="LBZ219" s="12"/>
      <c r="LCA219" s="12"/>
      <c r="LCB219" s="12"/>
      <c r="LCC219" s="12"/>
      <c r="LCD219" s="12"/>
      <c r="LCE219" s="12"/>
      <c r="LCF219" s="12"/>
      <c r="LCG219" s="12"/>
      <c r="LCH219" s="12"/>
      <c r="LCI219" s="12"/>
      <c r="LCJ219" s="12"/>
      <c r="LCK219" s="12"/>
      <c r="LCL219" s="12"/>
      <c r="LCM219" s="12"/>
      <c r="LCN219" s="12"/>
      <c r="LCO219" s="12"/>
      <c r="LCP219" s="12"/>
      <c r="LCQ219" s="12"/>
      <c r="LCR219" s="12"/>
      <c r="LCS219" s="12"/>
      <c r="LCT219" s="12"/>
      <c r="LCU219" s="12"/>
      <c r="LCV219" s="12"/>
      <c r="LCW219" s="12"/>
      <c r="LCX219" s="12"/>
      <c r="LCY219" s="12"/>
      <c r="LCZ219" s="12"/>
      <c r="LDA219" s="12"/>
      <c r="LDB219" s="12"/>
      <c r="LDC219" s="12"/>
      <c r="LDD219" s="12"/>
      <c r="LDE219" s="12"/>
      <c r="LDF219" s="12"/>
      <c r="LDG219" s="12"/>
      <c r="LDH219" s="12"/>
      <c r="LDI219" s="12"/>
      <c r="LDJ219" s="12"/>
      <c r="LDK219" s="12"/>
      <c r="LDL219" s="12"/>
      <c r="LDM219" s="12"/>
      <c r="LDN219" s="12"/>
      <c r="LDO219" s="12"/>
      <c r="LDP219" s="12"/>
      <c r="LDQ219" s="12"/>
      <c r="LDR219" s="12"/>
      <c r="LDS219" s="12"/>
      <c r="LDT219" s="12"/>
      <c r="LDU219" s="12"/>
      <c r="LDV219" s="12"/>
      <c r="LDW219" s="12"/>
      <c r="LDX219" s="12"/>
      <c r="LDY219" s="12"/>
      <c r="LDZ219" s="12"/>
      <c r="LEA219" s="12"/>
      <c r="LEB219" s="12"/>
      <c r="LEC219" s="12"/>
      <c r="LED219" s="12"/>
      <c r="LEE219" s="12"/>
      <c r="LEF219" s="12"/>
      <c r="LEG219" s="12"/>
      <c r="LEH219" s="12"/>
      <c r="LEI219" s="12"/>
      <c r="LEJ219" s="12"/>
      <c r="LEK219" s="12"/>
      <c r="LEL219" s="12"/>
      <c r="LEM219" s="12"/>
      <c r="LEN219" s="12"/>
      <c r="LEO219" s="12"/>
      <c r="LEP219" s="12"/>
      <c r="LEQ219" s="12"/>
      <c r="LER219" s="12"/>
      <c r="LES219" s="12"/>
      <c r="LET219" s="12"/>
      <c r="LEU219" s="12"/>
      <c r="LEV219" s="12"/>
      <c r="LEW219" s="12"/>
      <c r="LEX219" s="12"/>
      <c r="LEY219" s="12"/>
      <c r="LEZ219" s="12"/>
      <c r="LFA219" s="12"/>
      <c r="LFB219" s="12"/>
      <c r="LFC219" s="12"/>
      <c r="LFD219" s="12"/>
      <c r="LFE219" s="12"/>
      <c r="LFF219" s="12"/>
      <c r="LFG219" s="12"/>
      <c r="LFH219" s="12"/>
      <c r="LFI219" s="12"/>
      <c r="LFJ219" s="12"/>
      <c r="LFK219" s="12"/>
      <c r="LFL219" s="12"/>
      <c r="LFM219" s="12"/>
      <c r="LFN219" s="12"/>
      <c r="LFO219" s="12"/>
      <c r="LFP219" s="12"/>
      <c r="LFQ219" s="12"/>
      <c r="LFR219" s="12"/>
      <c r="LFS219" s="12"/>
      <c r="LFT219" s="12"/>
      <c r="LFU219" s="12"/>
      <c r="LFV219" s="12"/>
      <c r="LFW219" s="12"/>
      <c r="LFX219" s="12"/>
      <c r="LFY219" s="12"/>
      <c r="LFZ219" s="12"/>
      <c r="LGA219" s="12"/>
      <c r="LGB219" s="12"/>
      <c r="LGC219" s="12"/>
      <c r="LGD219" s="12"/>
      <c r="LGE219" s="12"/>
      <c r="LGF219" s="12"/>
      <c r="LGG219" s="12"/>
      <c r="LGH219" s="12"/>
      <c r="LGI219" s="12"/>
      <c r="LGJ219" s="12"/>
      <c r="LGK219" s="12"/>
      <c r="LGL219" s="12"/>
      <c r="LGM219" s="12"/>
      <c r="LGN219" s="12"/>
      <c r="LGO219" s="12"/>
      <c r="LGP219" s="12"/>
      <c r="LGQ219" s="12"/>
      <c r="LGR219" s="12"/>
      <c r="LGS219" s="12"/>
      <c r="LGT219" s="12"/>
      <c r="LGU219" s="12"/>
      <c r="LGV219" s="12"/>
      <c r="LGW219" s="12"/>
      <c r="LGX219" s="12"/>
      <c r="LGY219" s="12"/>
      <c r="LGZ219" s="12"/>
      <c r="LHA219" s="12"/>
      <c r="LHB219" s="12"/>
      <c r="LHC219" s="12"/>
      <c r="LHD219" s="12"/>
      <c r="LHE219" s="12"/>
      <c r="LHF219" s="12"/>
      <c r="LHG219" s="12"/>
      <c r="LHH219" s="12"/>
      <c r="LHI219" s="12"/>
      <c r="LHJ219" s="12"/>
      <c r="LHK219" s="12"/>
      <c r="LHL219" s="12"/>
      <c r="LHM219" s="12"/>
      <c r="LHN219" s="12"/>
      <c r="LHO219" s="12"/>
      <c r="LHP219" s="12"/>
      <c r="LHQ219" s="12"/>
      <c r="LHR219" s="12"/>
      <c r="LHS219" s="12"/>
      <c r="LHT219" s="12"/>
      <c r="LHU219" s="12"/>
      <c r="LHV219" s="12"/>
      <c r="LHW219" s="12"/>
      <c r="LHX219" s="12"/>
      <c r="LHY219" s="12"/>
      <c r="LHZ219" s="12"/>
      <c r="LIA219" s="12"/>
      <c r="LIB219" s="12"/>
      <c r="LIC219" s="12"/>
      <c r="LID219" s="12"/>
      <c r="LIE219" s="12"/>
      <c r="LIF219" s="12"/>
      <c r="LIG219" s="12"/>
      <c r="LIH219" s="12"/>
      <c r="LII219" s="12"/>
      <c r="LIJ219" s="12"/>
      <c r="LIK219" s="12"/>
      <c r="LIL219" s="12"/>
      <c r="LIM219" s="12"/>
      <c r="LIN219" s="12"/>
      <c r="LIO219" s="12"/>
      <c r="LIP219" s="12"/>
      <c r="LIQ219" s="12"/>
      <c r="LIR219" s="12"/>
      <c r="LIS219" s="12"/>
      <c r="LIT219" s="12"/>
      <c r="LIU219" s="12"/>
      <c r="LIV219" s="12"/>
      <c r="LIW219" s="12"/>
      <c r="LIX219" s="12"/>
      <c r="LIY219" s="12"/>
      <c r="LIZ219" s="12"/>
      <c r="LJA219" s="12"/>
      <c r="LJB219" s="12"/>
      <c r="LJC219" s="12"/>
      <c r="LJD219" s="12"/>
      <c r="LJE219" s="12"/>
      <c r="LJF219" s="12"/>
      <c r="LJG219" s="12"/>
      <c r="LJH219" s="12"/>
      <c r="LJI219" s="12"/>
      <c r="LJJ219" s="12"/>
      <c r="LJK219" s="12"/>
      <c r="LJL219" s="12"/>
      <c r="LJM219" s="12"/>
      <c r="LJN219" s="12"/>
      <c r="LJO219" s="12"/>
      <c r="LJP219" s="12"/>
      <c r="LJQ219" s="12"/>
      <c r="LJR219" s="12"/>
      <c r="LJS219" s="12"/>
      <c r="LJT219" s="12"/>
      <c r="LJU219" s="12"/>
      <c r="LJV219" s="12"/>
      <c r="LJW219" s="12"/>
      <c r="LJX219" s="12"/>
      <c r="LJY219" s="12"/>
      <c r="LJZ219" s="12"/>
      <c r="LKA219" s="12"/>
      <c r="LKB219" s="12"/>
      <c r="LKC219" s="12"/>
      <c r="LKD219" s="12"/>
      <c r="LKE219" s="12"/>
      <c r="LKF219" s="12"/>
      <c r="LKG219" s="12"/>
      <c r="LKH219" s="12"/>
      <c r="LKI219" s="12"/>
      <c r="LKJ219" s="12"/>
      <c r="LKK219" s="12"/>
      <c r="LKL219" s="12"/>
      <c r="LKM219" s="12"/>
      <c r="LKN219" s="12"/>
      <c r="LKO219" s="12"/>
      <c r="LKP219" s="12"/>
      <c r="LKQ219" s="12"/>
      <c r="LKR219" s="12"/>
      <c r="LKS219" s="12"/>
      <c r="LKT219" s="12"/>
      <c r="LKU219" s="12"/>
      <c r="LKV219" s="12"/>
      <c r="LKW219" s="12"/>
      <c r="LKX219" s="12"/>
      <c r="LKY219" s="12"/>
      <c r="LKZ219" s="12"/>
      <c r="LLA219" s="12"/>
      <c r="LLB219" s="12"/>
      <c r="LLC219" s="12"/>
      <c r="LLD219" s="12"/>
      <c r="LLE219" s="12"/>
      <c r="LLF219" s="12"/>
      <c r="LLG219" s="12"/>
      <c r="LLH219" s="12"/>
      <c r="LLI219" s="12"/>
      <c r="LLJ219" s="12"/>
      <c r="LLK219" s="12"/>
      <c r="LLL219" s="12"/>
      <c r="LLM219" s="12"/>
      <c r="LLN219" s="12"/>
      <c r="LLO219" s="12"/>
      <c r="LLP219" s="12"/>
      <c r="LLQ219" s="12"/>
      <c r="LLR219" s="12"/>
      <c r="LLS219" s="12"/>
      <c r="LLT219" s="12"/>
      <c r="LLU219" s="12"/>
      <c r="LLV219" s="12"/>
      <c r="LLW219" s="12"/>
      <c r="LLX219" s="12"/>
      <c r="LLY219" s="12"/>
      <c r="LLZ219" s="12"/>
      <c r="LMA219" s="12"/>
      <c r="LMB219" s="12"/>
      <c r="LMC219" s="12"/>
      <c r="LMD219" s="12"/>
      <c r="LME219" s="12"/>
      <c r="LMF219" s="12"/>
      <c r="LMG219" s="12"/>
      <c r="LMH219" s="12"/>
      <c r="LMI219" s="12"/>
      <c r="LMJ219" s="12"/>
      <c r="LMK219" s="12"/>
      <c r="LML219" s="12"/>
      <c r="LMM219" s="12"/>
      <c r="LMN219" s="12"/>
      <c r="LMO219" s="12"/>
      <c r="LMP219" s="12"/>
      <c r="LMQ219" s="12"/>
      <c r="LMR219" s="12"/>
      <c r="LMS219" s="12"/>
      <c r="LMT219" s="12"/>
      <c r="LMU219" s="12"/>
      <c r="LMV219" s="12"/>
      <c r="LMW219" s="12"/>
      <c r="LMX219" s="12"/>
      <c r="LMY219" s="12"/>
      <c r="LMZ219" s="12"/>
      <c r="LNA219" s="12"/>
      <c r="LNB219" s="12"/>
      <c r="LNC219" s="12"/>
      <c r="LND219" s="12"/>
      <c r="LNE219" s="12"/>
      <c r="LNF219" s="12"/>
      <c r="LNG219" s="12"/>
      <c r="LNH219" s="12"/>
      <c r="LNI219" s="12"/>
      <c r="LNJ219" s="12"/>
      <c r="LNK219" s="12"/>
      <c r="LNL219" s="12"/>
      <c r="LNM219" s="12"/>
      <c r="LNN219" s="12"/>
      <c r="LNO219" s="12"/>
      <c r="LNP219" s="12"/>
      <c r="LNQ219" s="12"/>
      <c r="LNR219" s="12"/>
      <c r="LNS219" s="12"/>
      <c r="LNT219" s="12"/>
      <c r="LNU219" s="12"/>
      <c r="LNV219" s="12"/>
      <c r="LNW219" s="12"/>
      <c r="LNX219" s="12"/>
      <c r="LNY219" s="12"/>
      <c r="LNZ219" s="12"/>
      <c r="LOA219" s="12"/>
      <c r="LOB219" s="12"/>
      <c r="LOC219" s="12"/>
      <c r="LOD219" s="12"/>
      <c r="LOE219" s="12"/>
      <c r="LOF219" s="12"/>
      <c r="LOG219" s="12"/>
      <c r="LOH219" s="12"/>
      <c r="LOI219" s="12"/>
      <c r="LOJ219" s="12"/>
      <c r="LOK219" s="12"/>
      <c r="LOL219" s="12"/>
      <c r="LOM219" s="12"/>
      <c r="LON219" s="12"/>
      <c r="LOO219" s="12"/>
      <c r="LOP219" s="12"/>
      <c r="LOQ219" s="12"/>
      <c r="LOR219" s="12"/>
      <c r="LOS219" s="12"/>
      <c r="LOT219" s="12"/>
      <c r="LOU219" s="12"/>
      <c r="LOV219" s="12"/>
      <c r="LOW219" s="12"/>
      <c r="LOX219" s="12"/>
      <c r="LOY219" s="12"/>
      <c r="LOZ219" s="12"/>
      <c r="LPA219" s="12"/>
      <c r="LPB219" s="12"/>
      <c r="LPC219" s="12"/>
      <c r="LPD219" s="12"/>
      <c r="LPE219" s="12"/>
      <c r="LPF219" s="12"/>
      <c r="LPG219" s="12"/>
      <c r="LPH219" s="12"/>
      <c r="LPI219" s="12"/>
      <c r="LPJ219" s="12"/>
      <c r="LPK219" s="12"/>
      <c r="LPL219" s="12"/>
      <c r="LPM219" s="12"/>
      <c r="LPN219" s="12"/>
      <c r="LPO219" s="12"/>
      <c r="LPP219" s="12"/>
      <c r="LPQ219" s="12"/>
      <c r="LPR219" s="12"/>
      <c r="LPS219" s="12"/>
      <c r="LPT219" s="12"/>
      <c r="LPU219" s="12"/>
      <c r="LPV219" s="12"/>
      <c r="LPW219" s="12"/>
      <c r="LPX219" s="12"/>
      <c r="LPY219" s="12"/>
      <c r="LPZ219" s="12"/>
      <c r="LQA219" s="12"/>
      <c r="LQB219" s="12"/>
      <c r="LQC219" s="12"/>
      <c r="LQD219" s="12"/>
      <c r="LQE219" s="12"/>
      <c r="LQF219" s="12"/>
      <c r="LQG219" s="12"/>
      <c r="LQH219" s="12"/>
      <c r="LQI219" s="12"/>
      <c r="LQJ219" s="12"/>
      <c r="LQK219" s="12"/>
      <c r="LQL219" s="12"/>
      <c r="LQM219" s="12"/>
      <c r="LQN219" s="12"/>
      <c r="LQO219" s="12"/>
      <c r="LQP219" s="12"/>
      <c r="LQQ219" s="12"/>
      <c r="LQR219" s="12"/>
      <c r="LQS219" s="12"/>
      <c r="LQT219" s="12"/>
      <c r="LQU219" s="12"/>
      <c r="LQV219" s="12"/>
      <c r="LQW219" s="12"/>
      <c r="LQX219" s="12"/>
      <c r="LQY219" s="12"/>
      <c r="LQZ219" s="12"/>
      <c r="LRA219" s="12"/>
      <c r="LRB219" s="12"/>
      <c r="LRC219" s="12"/>
      <c r="LRD219" s="12"/>
      <c r="LRE219" s="12"/>
      <c r="LRF219" s="12"/>
      <c r="LRG219" s="12"/>
      <c r="LRH219" s="12"/>
      <c r="LRI219" s="12"/>
      <c r="LRJ219" s="12"/>
      <c r="LRK219" s="12"/>
      <c r="LRL219" s="12"/>
      <c r="LRM219" s="12"/>
      <c r="LRN219" s="12"/>
      <c r="LRO219" s="12"/>
      <c r="LRP219" s="12"/>
      <c r="LRQ219" s="12"/>
      <c r="LRR219" s="12"/>
      <c r="LRS219" s="12"/>
      <c r="LRT219" s="12"/>
      <c r="LRU219" s="12"/>
      <c r="LRV219" s="12"/>
      <c r="LRW219" s="12"/>
      <c r="LRX219" s="12"/>
      <c r="LRY219" s="12"/>
      <c r="LRZ219" s="12"/>
      <c r="LSA219" s="12"/>
      <c r="LSB219" s="12"/>
      <c r="LSC219" s="12"/>
      <c r="LSD219" s="12"/>
      <c r="LSE219" s="12"/>
      <c r="LSF219" s="12"/>
      <c r="LSG219" s="12"/>
      <c r="LSH219" s="12"/>
      <c r="LSI219" s="12"/>
      <c r="LSJ219" s="12"/>
      <c r="LSK219" s="12"/>
      <c r="LSL219" s="12"/>
      <c r="LSM219" s="12"/>
      <c r="LSN219" s="12"/>
      <c r="LSO219" s="12"/>
      <c r="LSP219" s="12"/>
      <c r="LSQ219" s="12"/>
      <c r="LSR219" s="12"/>
      <c r="LSS219" s="12"/>
      <c r="LST219" s="12"/>
      <c r="LSU219" s="12"/>
      <c r="LSV219" s="12"/>
      <c r="LSW219" s="12"/>
      <c r="LSX219" s="12"/>
      <c r="LSY219" s="12"/>
      <c r="LSZ219" s="12"/>
      <c r="LTA219" s="12"/>
      <c r="LTB219" s="12"/>
      <c r="LTC219" s="12"/>
      <c r="LTD219" s="12"/>
      <c r="LTE219" s="12"/>
      <c r="LTF219" s="12"/>
      <c r="LTG219" s="12"/>
      <c r="LTH219" s="12"/>
      <c r="LTI219" s="12"/>
      <c r="LTJ219" s="12"/>
      <c r="LTK219" s="12"/>
      <c r="LTL219" s="12"/>
      <c r="LTM219" s="12"/>
      <c r="LTN219" s="12"/>
      <c r="LTO219" s="12"/>
      <c r="LTP219" s="12"/>
      <c r="LTQ219" s="12"/>
      <c r="LTR219" s="12"/>
      <c r="LTS219" s="12"/>
      <c r="LTT219" s="12"/>
      <c r="LTU219" s="12"/>
      <c r="LTV219" s="12"/>
      <c r="LTW219" s="12"/>
      <c r="LTX219" s="12"/>
      <c r="LTY219" s="12"/>
      <c r="LTZ219" s="12"/>
      <c r="LUA219" s="12"/>
      <c r="LUB219" s="12"/>
      <c r="LUC219" s="12"/>
      <c r="LUD219" s="12"/>
      <c r="LUE219" s="12"/>
      <c r="LUF219" s="12"/>
      <c r="LUG219" s="12"/>
      <c r="LUH219" s="12"/>
      <c r="LUI219" s="12"/>
      <c r="LUJ219" s="12"/>
      <c r="LUK219" s="12"/>
      <c r="LUL219" s="12"/>
      <c r="LUM219" s="12"/>
      <c r="LUN219" s="12"/>
      <c r="LUO219" s="12"/>
      <c r="LUP219" s="12"/>
      <c r="LUQ219" s="12"/>
      <c r="LUR219" s="12"/>
      <c r="LUS219" s="12"/>
      <c r="LUT219" s="12"/>
      <c r="LUU219" s="12"/>
      <c r="LUV219" s="12"/>
      <c r="LUW219" s="12"/>
      <c r="LUX219" s="12"/>
      <c r="LUY219" s="12"/>
      <c r="LUZ219" s="12"/>
      <c r="LVA219" s="12"/>
      <c r="LVB219" s="12"/>
      <c r="LVC219" s="12"/>
      <c r="LVD219" s="12"/>
      <c r="LVE219" s="12"/>
      <c r="LVF219" s="12"/>
      <c r="LVG219" s="12"/>
      <c r="LVH219" s="12"/>
      <c r="LVI219" s="12"/>
      <c r="LVJ219" s="12"/>
      <c r="LVK219" s="12"/>
      <c r="LVL219" s="12"/>
      <c r="LVM219" s="12"/>
      <c r="LVN219" s="12"/>
      <c r="LVO219" s="12"/>
      <c r="LVP219" s="12"/>
      <c r="LVQ219" s="12"/>
      <c r="LVR219" s="12"/>
      <c r="LVS219" s="12"/>
      <c r="LVT219" s="12"/>
      <c r="LVU219" s="12"/>
      <c r="LVV219" s="12"/>
      <c r="LVW219" s="12"/>
      <c r="LVX219" s="12"/>
      <c r="LVY219" s="12"/>
      <c r="LVZ219" s="12"/>
      <c r="LWA219" s="12"/>
      <c r="LWB219" s="12"/>
      <c r="LWC219" s="12"/>
      <c r="LWD219" s="12"/>
      <c r="LWE219" s="12"/>
      <c r="LWF219" s="12"/>
      <c r="LWG219" s="12"/>
      <c r="LWH219" s="12"/>
      <c r="LWI219" s="12"/>
      <c r="LWJ219" s="12"/>
      <c r="LWK219" s="12"/>
      <c r="LWL219" s="12"/>
      <c r="LWM219" s="12"/>
      <c r="LWN219" s="12"/>
      <c r="LWO219" s="12"/>
      <c r="LWP219" s="12"/>
      <c r="LWQ219" s="12"/>
      <c r="LWR219" s="12"/>
      <c r="LWS219" s="12"/>
      <c r="LWT219" s="12"/>
      <c r="LWU219" s="12"/>
      <c r="LWV219" s="12"/>
      <c r="LWW219" s="12"/>
      <c r="LWX219" s="12"/>
      <c r="LWY219" s="12"/>
      <c r="LWZ219" s="12"/>
      <c r="LXA219" s="12"/>
      <c r="LXB219" s="12"/>
      <c r="LXC219" s="12"/>
      <c r="LXD219" s="12"/>
      <c r="LXE219" s="12"/>
      <c r="LXF219" s="12"/>
      <c r="LXG219" s="12"/>
      <c r="LXH219" s="12"/>
      <c r="LXI219" s="12"/>
      <c r="LXJ219" s="12"/>
      <c r="LXK219" s="12"/>
      <c r="LXL219" s="12"/>
      <c r="LXM219" s="12"/>
      <c r="LXN219" s="12"/>
      <c r="LXO219" s="12"/>
      <c r="LXP219" s="12"/>
      <c r="LXQ219" s="12"/>
      <c r="LXR219" s="12"/>
      <c r="LXS219" s="12"/>
      <c r="LXT219" s="12"/>
      <c r="LXU219" s="12"/>
      <c r="LXV219" s="12"/>
      <c r="LXW219" s="12"/>
      <c r="LXX219" s="12"/>
      <c r="LXY219" s="12"/>
      <c r="LXZ219" s="12"/>
      <c r="LYA219" s="12"/>
      <c r="LYB219" s="12"/>
      <c r="LYC219" s="12"/>
      <c r="LYD219" s="12"/>
      <c r="LYE219" s="12"/>
      <c r="LYF219" s="12"/>
      <c r="LYG219" s="12"/>
      <c r="LYH219" s="12"/>
      <c r="LYI219" s="12"/>
      <c r="LYJ219" s="12"/>
      <c r="LYK219" s="12"/>
      <c r="LYL219" s="12"/>
      <c r="LYM219" s="12"/>
      <c r="LYN219" s="12"/>
      <c r="LYO219" s="12"/>
      <c r="LYP219" s="12"/>
      <c r="LYQ219" s="12"/>
      <c r="LYR219" s="12"/>
      <c r="LYS219" s="12"/>
      <c r="LYT219" s="12"/>
      <c r="LYU219" s="12"/>
      <c r="LYV219" s="12"/>
      <c r="LYW219" s="12"/>
      <c r="LYX219" s="12"/>
      <c r="LYY219" s="12"/>
      <c r="LYZ219" s="12"/>
      <c r="LZA219" s="12"/>
      <c r="LZB219" s="12"/>
      <c r="LZC219" s="12"/>
      <c r="LZD219" s="12"/>
      <c r="LZE219" s="12"/>
      <c r="LZF219" s="12"/>
      <c r="LZG219" s="12"/>
      <c r="LZH219" s="12"/>
      <c r="LZI219" s="12"/>
      <c r="LZJ219" s="12"/>
      <c r="LZK219" s="12"/>
      <c r="LZL219" s="12"/>
      <c r="LZM219" s="12"/>
      <c r="LZN219" s="12"/>
      <c r="LZO219" s="12"/>
      <c r="LZP219" s="12"/>
      <c r="LZQ219" s="12"/>
      <c r="LZR219" s="12"/>
      <c r="LZS219" s="12"/>
      <c r="LZT219" s="12"/>
      <c r="LZU219" s="12"/>
      <c r="LZV219" s="12"/>
      <c r="LZW219" s="12"/>
      <c r="LZX219" s="12"/>
      <c r="LZY219" s="12"/>
      <c r="LZZ219" s="12"/>
      <c r="MAA219" s="12"/>
      <c r="MAB219" s="12"/>
      <c r="MAC219" s="12"/>
      <c r="MAD219" s="12"/>
      <c r="MAE219" s="12"/>
      <c r="MAF219" s="12"/>
      <c r="MAG219" s="12"/>
      <c r="MAH219" s="12"/>
      <c r="MAI219" s="12"/>
      <c r="MAJ219" s="12"/>
      <c r="MAK219" s="12"/>
      <c r="MAL219" s="12"/>
      <c r="MAM219" s="12"/>
      <c r="MAN219" s="12"/>
      <c r="MAO219" s="12"/>
      <c r="MAP219" s="12"/>
      <c r="MAQ219" s="12"/>
      <c r="MAR219" s="12"/>
      <c r="MAS219" s="12"/>
      <c r="MAT219" s="12"/>
      <c r="MAU219" s="12"/>
      <c r="MAV219" s="12"/>
      <c r="MAW219" s="12"/>
      <c r="MAX219" s="12"/>
      <c r="MAY219" s="12"/>
      <c r="MAZ219" s="12"/>
      <c r="MBA219" s="12"/>
      <c r="MBB219" s="12"/>
      <c r="MBC219" s="12"/>
      <c r="MBD219" s="12"/>
      <c r="MBE219" s="12"/>
      <c r="MBF219" s="12"/>
      <c r="MBG219" s="12"/>
      <c r="MBH219" s="12"/>
      <c r="MBI219" s="12"/>
      <c r="MBJ219" s="12"/>
      <c r="MBK219" s="12"/>
      <c r="MBL219" s="12"/>
      <c r="MBM219" s="12"/>
      <c r="MBN219" s="12"/>
      <c r="MBO219" s="12"/>
      <c r="MBP219" s="12"/>
      <c r="MBQ219" s="12"/>
      <c r="MBR219" s="12"/>
      <c r="MBS219" s="12"/>
      <c r="MBT219" s="12"/>
      <c r="MBU219" s="12"/>
      <c r="MBV219" s="12"/>
      <c r="MBW219" s="12"/>
      <c r="MBX219" s="12"/>
      <c r="MBY219" s="12"/>
      <c r="MBZ219" s="12"/>
      <c r="MCA219" s="12"/>
      <c r="MCB219" s="12"/>
      <c r="MCC219" s="12"/>
      <c r="MCD219" s="12"/>
      <c r="MCE219" s="12"/>
      <c r="MCF219" s="12"/>
      <c r="MCG219" s="12"/>
      <c r="MCH219" s="12"/>
      <c r="MCI219" s="12"/>
      <c r="MCJ219" s="12"/>
      <c r="MCK219" s="12"/>
      <c r="MCL219" s="12"/>
      <c r="MCM219" s="12"/>
      <c r="MCN219" s="12"/>
      <c r="MCO219" s="12"/>
      <c r="MCP219" s="12"/>
      <c r="MCQ219" s="12"/>
      <c r="MCR219" s="12"/>
      <c r="MCS219" s="12"/>
      <c r="MCT219" s="12"/>
      <c r="MCU219" s="12"/>
      <c r="MCV219" s="12"/>
      <c r="MCW219" s="12"/>
      <c r="MCX219" s="12"/>
      <c r="MCY219" s="12"/>
      <c r="MCZ219" s="12"/>
      <c r="MDA219" s="12"/>
      <c r="MDB219" s="12"/>
      <c r="MDC219" s="12"/>
      <c r="MDD219" s="12"/>
      <c r="MDE219" s="12"/>
      <c r="MDF219" s="12"/>
      <c r="MDG219" s="12"/>
      <c r="MDH219" s="12"/>
      <c r="MDI219" s="12"/>
      <c r="MDJ219" s="12"/>
      <c r="MDK219" s="12"/>
      <c r="MDL219" s="12"/>
      <c r="MDM219" s="12"/>
      <c r="MDN219" s="12"/>
      <c r="MDO219" s="12"/>
      <c r="MDP219" s="12"/>
      <c r="MDQ219" s="12"/>
      <c r="MDR219" s="12"/>
      <c r="MDS219" s="12"/>
      <c r="MDT219" s="12"/>
      <c r="MDU219" s="12"/>
      <c r="MDV219" s="12"/>
      <c r="MDW219" s="12"/>
      <c r="MDX219" s="12"/>
      <c r="MDY219" s="12"/>
      <c r="MDZ219" s="12"/>
      <c r="MEA219" s="12"/>
      <c r="MEB219" s="12"/>
      <c r="MEC219" s="12"/>
      <c r="MED219" s="12"/>
      <c r="MEE219" s="12"/>
      <c r="MEF219" s="12"/>
      <c r="MEG219" s="12"/>
      <c r="MEH219" s="12"/>
      <c r="MEI219" s="12"/>
      <c r="MEJ219" s="12"/>
      <c r="MEK219" s="12"/>
      <c r="MEL219" s="12"/>
      <c r="MEM219" s="12"/>
      <c r="MEN219" s="12"/>
      <c r="MEO219" s="12"/>
      <c r="MEP219" s="12"/>
      <c r="MEQ219" s="12"/>
      <c r="MER219" s="12"/>
      <c r="MES219" s="12"/>
      <c r="MET219" s="12"/>
      <c r="MEU219" s="12"/>
      <c r="MEV219" s="12"/>
      <c r="MEW219" s="12"/>
      <c r="MEX219" s="12"/>
      <c r="MEY219" s="12"/>
      <c r="MEZ219" s="12"/>
      <c r="MFA219" s="12"/>
      <c r="MFB219" s="12"/>
      <c r="MFC219" s="12"/>
      <c r="MFD219" s="12"/>
      <c r="MFE219" s="12"/>
      <c r="MFF219" s="12"/>
      <c r="MFG219" s="12"/>
      <c r="MFH219" s="12"/>
      <c r="MFI219" s="12"/>
      <c r="MFJ219" s="12"/>
      <c r="MFK219" s="12"/>
      <c r="MFL219" s="12"/>
      <c r="MFM219" s="12"/>
      <c r="MFN219" s="12"/>
      <c r="MFO219" s="12"/>
      <c r="MFP219" s="12"/>
      <c r="MFQ219" s="12"/>
      <c r="MFR219" s="12"/>
      <c r="MFS219" s="12"/>
      <c r="MFT219" s="12"/>
      <c r="MFU219" s="12"/>
      <c r="MFV219" s="12"/>
      <c r="MFW219" s="12"/>
      <c r="MFX219" s="12"/>
      <c r="MFY219" s="12"/>
      <c r="MFZ219" s="12"/>
      <c r="MGA219" s="12"/>
      <c r="MGB219" s="12"/>
      <c r="MGC219" s="12"/>
      <c r="MGD219" s="12"/>
      <c r="MGE219" s="12"/>
      <c r="MGF219" s="12"/>
      <c r="MGG219" s="12"/>
      <c r="MGH219" s="12"/>
      <c r="MGI219" s="12"/>
      <c r="MGJ219" s="12"/>
      <c r="MGK219" s="12"/>
      <c r="MGL219" s="12"/>
      <c r="MGM219" s="12"/>
      <c r="MGN219" s="12"/>
      <c r="MGO219" s="12"/>
      <c r="MGP219" s="12"/>
      <c r="MGQ219" s="12"/>
      <c r="MGR219" s="12"/>
      <c r="MGS219" s="12"/>
      <c r="MGT219" s="12"/>
      <c r="MGU219" s="12"/>
      <c r="MGV219" s="12"/>
      <c r="MGW219" s="12"/>
      <c r="MGX219" s="12"/>
      <c r="MGY219" s="12"/>
      <c r="MGZ219" s="12"/>
      <c r="MHA219" s="12"/>
      <c r="MHB219" s="12"/>
      <c r="MHC219" s="12"/>
      <c r="MHD219" s="12"/>
      <c r="MHE219" s="12"/>
      <c r="MHF219" s="12"/>
      <c r="MHG219" s="12"/>
      <c r="MHH219" s="12"/>
      <c r="MHI219" s="12"/>
      <c r="MHJ219" s="12"/>
      <c r="MHK219" s="12"/>
      <c r="MHL219" s="12"/>
      <c r="MHM219" s="12"/>
      <c r="MHN219" s="12"/>
      <c r="MHO219" s="12"/>
      <c r="MHP219" s="12"/>
      <c r="MHQ219" s="12"/>
      <c r="MHR219" s="12"/>
      <c r="MHS219" s="12"/>
      <c r="MHT219" s="12"/>
      <c r="MHU219" s="12"/>
      <c r="MHV219" s="12"/>
      <c r="MHW219" s="12"/>
      <c r="MHX219" s="12"/>
      <c r="MHY219" s="12"/>
      <c r="MHZ219" s="12"/>
      <c r="MIA219" s="12"/>
      <c r="MIB219" s="12"/>
      <c r="MIC219" s="12"/>
      <c r="MID219" s="12"/>
      <c r="MIE219" s="12"/>
      <c r="MIF219" s="12"/>
      <c r="MIG219" s="12"/>
      <c r="MIH219" s="12"/>
      <c r="MII219" s="12"/>
      <c r="MIJ219" s="12"/>
      <c r="MIK219" s="12"/>
      <c r="MIL219" s="12"/>
      <c r="MIM219" s="12"/>
      <c r="MIN219" s="12"/>
      <c r="MIO219" s="12"/>
      <c r="MIP219" s="12"/>
      <c r="MIQ219" s="12"/>
      <c r="MIR219" s="12"/>
      <c r="MIS219" s="12"/>
      <c r="MIT219" s="12"/>
      <c r="MIU219" s="12"/>
      <c r="MIV219" s="12"/>
      <c r="MIW219" s="12"/>
      <c r="MIX219" s="12"/>
      <c r="MIY219" s="12"/>
      <c r="MIZ219" s="12"/>
      <c r="MJA219" s="12"/>
      <c r="MJB219" s="12"/>
      <c r="MJC219" s="12"/>
      <c r="MJD219" s="12"/>
      <c r="MJE219" s="12"/>
      <c r="MJF219" s="12"/>
      <c r="MJG219" s="12"/>
      <c r="MJH219" s="12"/>
      <c r="MJI219" s="12"/>
      <c r="MJJ219" s="12"/>
      <c r="MJK219" s="12"/>
      <c r="MJL219" s="12"/>
      <c r="MJM219" s="12"/>
      <c r="MJN219" s="12"/>
      <c r="MJO219" s="12"/>
      <c r="MJP219" s="12"/>
      <c r="MJQ219" s="12"/>
      <c r="MJR219" s="12"/>
      <c r="MJS219" s="12"/>
      <c r="MJT219" s="12"/>
      <c r="MJU219" s="12"/>
      <c r="MJV219" s="12"/>
      <c r="MJW219" s="12"/>
      <c r="MJX219" s="12"/>
      <c r="MJY219" s="12"/>
      <c r="MJZ219" s="12"/>
      <c r="MKA219" s="12"/>
      <c r="MKB219" s="12"/>
      <c r="MKC219" s="12"/>
      <c r="MKD219" s="12"/>
      <c r="MKE219" s="12"/>
      <c r="MKF219" s="12"/>
      <c r="MKG219" s="12"/>
      <c r="MKH219" s="12"/>
      <c r="MKI219" s="12"/>
      <c r="MKJ219" s="12"/>
      <c r="MKK219" s="12"/>
      <c r="MKL219" s="12"/>
      <c r="MKM219" s="12"/>
      <c r="MKN219" s="12"/>
      <c r="MKO219" s="12"/>
      <c r="MKP219" s="12"/>
      <c r="MKQ219" s="12"/>
      <c r="MKR219" s="12"/>
      <c r="MKS219" s="12"/>
      <c r="MKT219" s="12"/>
      <c r="MKU219" s="12"/>
      <c r="MKV219" s="12"/>
      <c r="MKW219" s="12"/>
      <c r="MKX219" s="12"/>
      <c r="MKY219" s="12"/>
      <c r="MKZ219" s="12"/>
      <c r="MLA219" s="12"/>
      <c r="MLB219" s="12"/>
      <c r="MLC219" s="12"/>
      <c r="MLD219" s="12"/>
      <c r="MLE219" s="12"/>
      <c r="MLF219" s="12"/>
      <c r="MLG219" s="12"/>
      <c r="MLH219" s="12"/>
      <c r="MLI219" s="12"/>
      <c r="MLJ219" s="12"/>
      <c r="MLK219" s="12"/>
      <c r="MLL219" s="12"/>
      <c r="MLM219" s="12"/>
      <c r="MLN219" s="12"/>
      <c r="MLO219" s="12"/>
      <c r="MLP219" s="12"/>
      <c r="MLQ219" s="12"/>
      <c r="MLR219" s="12"/>
      <c r="MLS219" s="12"/>
      <c r="MLT219" s="12"/>
      <c r="MLU219" s="12"/>
      <c r="MLV219" s="12"/>
      <c r="MLW219" s="12"/>
      <c r="MLX219" s="12"/>
      <c r="MLY219" s="12"/>
      <c r="MLZ219" s="12"/>
      <c r="MMA219" s="12"/>
      <c r="MMB219" s="12"/>
      <c r="MMC219" s="12"/>
      <c r="MMD219" s="12"/>
      <c r="MME219" s="12"/>
      <c r="MMF219" s="12"/>
      <c r="MMG219" s="12"/>
      <c r="MMH219" s="12"/>
      <c r="MMI219" s="12"/>
      <c r="MMJ219" s="12"/>
      <c r="MMK219" s="12"/>
      <c r="MML219" s="12"/>
      <c r="MMM219" s="12"/>
      <c r="MMN219" s="12"/>
      <c r="MMO219" s="12"/>
      <c r="MMP219" s="12"/>
      <c r="MMQ219" s="12"/>
      <c r="MMR219" s="12"/>
      <c r="MMS219" s="12"/>
      <c r="MMT219" s="12"/>
      <c r="MMU219" s="12"/>
      <c r="MMV219" s="12"/>
      <c r="MMW219" s="12"/>
      <c r="MMX219" s="12"/>
      <c r="MMY219" s="12"/>
      <c r="MMZ219" s="12"/>
      <c r="MNA219" s="12"/>
      <c r="MNB219" s="12"/>
      <c r="MNC219" s="12"/>
      <c r="MND219" s="12"/>
      <c r="MNE219" s="12"/>
      <c r="MNF219" s="12"/>
      <c r="MNG219" s="12"/>
      <c r="MNH219" s="12"/>
      <c r="MNI219" s="12"/>
      <c r="MNJ219" s="12"/>
      <c r="MNK219" s="12"/>
      <c r="MNL219" s="12"/>
      <c r="MNM219" s="12"/>
      <c r="MNN219" s="12"/>
      <c r="MNO219" s="12"/>
      <c r="MNP219" s="12"/>
      <c r="MNQ219" s="12"/>
      <c r="MNR219" s="12"/>
      <c r="MNS219" s="12"/>
      <c r="MNT219" s="12"/>
      <c r="MNU219" s="12"/>
      <c r="MNV219" s="12"/>
      <c r="MNW219" s="12"/>
      <c r="MNX219" s="12"/>
      <c r="MNY219" s="12"/>
      <c r="MNZ219" s="12"/>
      <c r="MOA219" s="12"/>
      <c r="MOB219" s="12"/>
      <c r="MOC219" s="12"/>
      <c r="MOD219" s="12"/>
      <c r="MOE219" s="12"/>
      <c r="MOF219" s="12"/>
      <c r="MOG219" s="12"/>
      <c r="MOH219" s="12"/>
      <c r="MOI219" s="12"/>
      <c r="MOJ219" s="12"/>
      <c r="MOK219" s="12"/>
      <c r="MOL219" s="12"/>
      <c r="MOM219" s="12"/>
      <c r="MON219" s="12"/>
      <c r="MOO219" s="12"/>
      <c r="MOP219" s="12"/>
      <c r="MOQ219" s="12"/>
      <c r="MOR219" s="12"/>
      <c r="MOS219" s="12"/>
      <c r="MOT219" s="12"/>
      <c r="MOU219" s="12"/>
      <c r="MOV219" s="12"/>
      <c r="MOW219" s="12"/>
      <c r="MOX219" s="12"/>
      <c r="MOY219" s="12"/>
      <c r="MOZ219" s="12"/>
      <c r="MPA219" s="12"/>
      <c r="MPB219" s="12"/>
      <c r="MPC219" s="12"/>
      <c r="MPD219" s="12"/>
      <c r="MPE219" s="12"/>
      <c r="MPF219" s="12"/>
      <c r="MPG219" s="12"/>
      <c r="MPH219" s="12"/>
      <c r="MPI219" s="12"/>
      <c r="MPJ219" s="12"/>
      <c r="MPK219" s="12"/>
      <c r="MPL219" s="12"/>
      <c r="MPM219" s="12"/>
      <c r="MPN219" s="12"/>
      <c r="MPO219" s="12"/>
      <c r="MPP219" s="12"/>
      <c r="MPQ219" s="12"/>
      <c r="MPR219" s="12"/>
      <c r="MPS219" s="12"/>
      <c r="MPT219" s="12"/>
      <c r="MPU219" s="12"/>
      <c r="MPV219" s="12"/>
      <c r="MPW219" s="12"/>
      <c r="MPX219" s="12"/>
      <c r="MPY219" s="12"/>
      <c r="MPZ219" s="12"/>
      <c r="MQA219" s="12"/>
      <c r="MQB219" s="12"/>
      <c r="MQC219" s="12"/>
      <c r="MQD219" s="12"/>
      <c r="MQE219" s="12"/>
      <c r="MQF219" s="12"/>
      <c r="MQG219" s="12"/>
      <c r="MQH219" s="12"/>
      <c r="MQI219" s="12"/>
      <c r="MQJ219" s="12"/>
      <c r="MQK219" s="12"/>
      <c r="MQL219" s="12"/>
      <c r="MQM219" s="12"/>
      <c r="MQN219" s="12"/>
      <c r="MQO219" s="12"/>
      <c r="MQP219" s="12"/>
      <c r="MQQ219" s="12"/>
      <c r="MQR219" s="12"/>
      <c r="MQS219" s="12"/>
      <c r="MQT219" s="12"/>
      <c r="MQU219" s="12"/>
      <c r="MQV219" s="12"/>
      <c r="MQW219" s="12"/>
      <c r="MQX219" s="12"/>
      <c r="MQY219" s="12"/>
      <c r="MQZ219" s="12"/>
      <c r="MRA219" s="12"/>
      <c r="MRB219" s="12"/>
      <c r="MRC219" s="12"/>
      <c r="MRD219" s="12"/>
      <c r="MRE219" s="12"/>
      <c r="MRF219" s="12"/>
      <c r="MRG219" s="12"/>
      <c r="MRH219" s="12"/>
      <c r="MRI219" s="12"/>
      <c r="MRJ219" s="12"/>
      <c r="MRK219" s="12"/>
      <c r="MRL219" s="12"/>
      <c r="MRM219" s="12"/>
      <c r="MRN219" s="12"/>
      <c r="MRO219" s="12"/>
      <c r="MRP219" s="12"/>
      <c r="MRQ219" s="12"/>
      <c r="MRR219" s="12"/>
      <c r="MRS219" s="12"/>
      <c r="MRT219" s="12"/>
      <c r="MRU219" s="12"/>
      <c r="MRV219" s="12"/>
      <c r="MRW219" s="12"/>
      <c r="MRX219" s="12"/>
      <c r="MRY219" s="12"/>
      <c r="MRZ219" s="12"/>
      <c r="MSA219" s="12"/>
      <c r="MSB219" s="12"/>
      <c r="MSC219" s="12"/>
      <c r="MSD219" s="12"/>
      <c r="MSE219" s="12"/>
      <c r="MSF219" s="12"/>
      <c r="MSG219" s="12"/>
      <c r="MSH219" s="12"/>
      <c r="MSI219" s="12"/>
      <c r="MSJ219" s="12"/>
      <c r="MSK219" s="12"/>
      <c r="MSL219" s="12"/>
      <c r="MSM219" s="12"/>
      <c r="MSN219" s="12"/>
      <c r="MSO219" s="12"/>
      <c r="MSP219" s="12"/>
      <c r="MSQ219" s="12"/>
      <c r="MSR219" s="12"/>
      <c r="MSS219" s="12"/>
      <c r="MST219" s="12"/>
      <c r="MSU219" s="12"/>
      <c r="MSV219" s="12"/>
      <c r="MSW219" s="12"/>
      <c r="MSX219" s="12"/>
      <c r="MSY219" s="12"/>
      <c r="MSZ219" s="12"/>
      <c r="MTA219" s="12"/>
      <c r="MTB219" s="12"/>
      <c r="MTC219" s="12"/>
      <c r="MTD219" s="12"/>
      <c r="MTE219" s="12"/>
      <c r="MTF219" s="12"/>
      <c r="MTG219" s="12"/>
      <c r="MTH219" s="12"/>
      <c r="MTI219" s="12"/>
      <c r="MTJ219" s="12"/>
      <c r="MTK219" s="12"/>
      <c r="MTL219" s="12"/>
      <c r="MTM219" s="12"/>
      <c r="MTN219" s="12"/>
      <c r="MTO219" s="12"/>
      <c r="MTP219" s="12"/>
      <c r="MTQ219" s="12"/>
      <c r="MTR219" s="12"/>
      <c r="MTS219" s="12"/>
      <c r="MTT219" s="12"/>
      <c r="MTU219" s="12"/>
      <c r="MTV219" s="12"/>
      <c r="MTW219" s="12"/>
      <c r="MTX219" s="12"/>
      <c r="MTY219" s="12"/>
      <c r="MTZ219" s="12"/>
      <c r="MUA219" s="12"/>
      <c r="MUB219" s="12"/>
      <c r="MUC219" s="12"/>
      <c r="MUD219" s="12"/>
      <c r="MUE219" s="12"/>
      <c r="MUF219" s="12"/>
      <c r="MUG219" s="12"/>
      <c r="MUH219" s="12"/>
      <c r="MUI219" s="12"/>
      <c r="MUJ219" s="12"/>
      <c r="MUK219" s="12"/>
      <c r="MUL219" s="12"/>
      <c r="MUM219" s="12"/>
      <c r="MUN219" s="12"/>
      <c r="MUO219" s="12"/>
      <c r="MUP219" s="12"/>
      <c r="MUQ219" s="12"/>
      <c r="MUR219" s="12"/>
      <c r="MUS219" s="12"/>
      <c r="MUT219" s="12"/>
      <c r="MUU219" s="12"/>
      <c r="MUV219" s="12"/>
      <c r="MUW219" s="12"/>
      <c r="MUX219" s="12"/>
      <c r="MUY219" s="12"/>
      <c r="MUZ219" s="12"/>
      <c r="MVA219" s="12"/>
      <c r="MVB219" s="12"/>
      <c r="MVC219" s="12"/>
      <c r="MVD219" s="12"/>
      <c r="MVE219" s="12"/>
      <c r="MVF219" s="12"/>
      <c r="MVG219" s="12"/>
      <c r="MVH219" s="12"/>
      <c r="MVI219" s="12"/>
      <c r="MVJ219" s="12"/>
      <c r="MVK219" s="12"/>
      <c r="MVL219" s="12"/>
      <c r="MVM219" s="12"/>
      <c r="MVN219" s="12"/>
      <c r="MVO219" s="12"/>
      <c r="MVP219" s="12"/>
      <c r="MVQ219" s="12"/>
      <c r="MVR219" s="12"/>
      <c r="MVS219" s="12"/>
      <c r="MVT219" s="12"/>
      <c r="MVU219" s="12"/>
      <c r="MVV219" s="12"/>
      <c r="MVW219" s="12"/>
      <c r="MVX219" s="12"/>
      <c r="MVY219" s="12"/>
      <c r="MVZ219" s="12"/>
      <c r="MWA219" s="12"/>
      <c r="MWB219" s="12"/>
      <c r="MWC219" s="12"/>
      <c r="MWD219" s="12"/>
      <c r="MWE219" s="12"/>
      <c r="MWF219" s="12"/>
      <c r="MWG219" s="12"/>
      <c r="MWH219" s="12"/>
      <c r="MWI219" s="12"/>
      <c r="MWJ219" s="12"/>
      <c r="MWK219" s="12"/>
      <c r="MWL219" s="12"/>
      <c r="MWM219" s="12"/>
      <c r="MWN219" s="12"/>
      <c r="MWO219" s="12"/>
      <c r="MWP219" s="12"/>
      <c r="MWQ219" s="12"/>
      <c r="MWR219" s="12"/>
      <c r="MWS219" s="12"/>
      <c r="MWT219" s="12"/>
      <c r="MWU219" s="12"/>
      <c r="MWV219" s="12"/>
      <c r="MWW219" s="12"/>
      <c r="MWX219" s="12"/>
      <c r="MWY219" s="12"/>
      <c r="MWZ219" s="12"/>
      <c r="MXA219" s="12"/>
      <c r="MXB219" s="12"/>
      <c r="MXC219" s="12"/>
      <c r="MXD219" s="12"/>
      <c r="MXE219" s="12"/>
      <c r="MXF219" s="12"/>
      <c r="MXG219" s="12"/>
      <c r="MXH219" s="12"/>
      <c r="MXI219" s="12"/>
      <c r="MXJ219" s="12"/>
      <c r="MXK219" s="12"/>
      <c r="MXL219" s="12"/>
      <c r="MXM219" s="12"/>
      <c r="MXN219" s="12"/>
      <c r="MXO219" s="12"/>
      <c r="MXP219" s="12"/>
      <c r="MXQ219" s="12"/>
      <c r="MXR219" s="12"/>
      <c r="MXS219" s="12"/>
      <c r="MXT219" s="12"/>
      <c r="MXU219" s="12"/>
      <c r="MXV219" s="12"/>
      <c r="MXW219" s="12"/>
      <c r="MXX219" s="12"/>
      <c r="MXY219" s="12"/>
      <c r="MXZ219" s="12"/>
      <c r="MYA219" s="12"/>
      <c r="MYB219" s="12"/>
      <c r="MYC219" s="12"/>
      <c r="MYD219" s="12"/>
      <c r="MYE219" s="12"/>
      <c r="MYF219" s="12"/>
      <c r="MYG219" s="12"/>
      <c r="MYH219" s="12"/>
      <c r="MYI219" s="12"/>
      <c r="MYJ219" s="12"/>
      <c r="MYK219" s="12"/>
      <c r="MYL219" s="12"/>
      <c r="MYM219" s="12"/>
      <c r="MYN219" s="12"/>
      <c r="MYO219" s="12"/>
      <c r="MYP219" s="12"/>
      <c r="MYQ219" s="12"/>
      <c r="MYR219" s="12"/>
      <c r="MYS219" s="12"/>
      <c r="MYT219" s="12"/>
      <c r="MYU219" s="12"/>
      <c r="MYV219" s="12"/>
      <c r="MYW219" s="12"/>
      <c r="MYX219" s="12"/>
      <c r="MYY219" s="12"/>
      <c r="MYZ219" s="12"/>
      <c r="MZA219" s="12"/>
      <c r="MZB219" s="12"/>
      <c r="MZC219" s="12"/>
      <c r="MZD219" s="12"/>
      <c r="MZE219" s="12"/>
      <c r="MZF219" s="12"/>
      <c r="MZG219" s="12"/>
      <c r="MZH219" s="12"/>
      <c r="MZI219" s="12"/>
      <c r="MZJ219" s="12"/>
      <c r="MZK219" s="12"/>
      <c r="MZL219" s="12"/>
      <c r="MZM219" s="12"/>
      <c r="MZN219" s="12"/>
      <c r="MZO219" s="12"/>
      <c r="MZP219" s="12"/>
      <c r="MZQ219" s="12"/>
      <c r="MZR219" s="12"/>
      <c r="MZS219" s="12"/>
      <c r="MZT219" s="12"/>
      <c r="MZU219" s="12"/>
      <c r="MZV219" s="12"/>
      <c r="MZW219" s="12"/>
      <c r="MZX219" s="12"/>
      <c r="MZY219" s="12"/>
      <c r="MZZ219" s="12"/>
      <c r="NAA219" s="12"/>
      <c r="NAB219" s="12"/>
      <c r="NAC219" s="12"/>
      <c r="NAD219" s="12"/>
      <c r="NAE219" s="12"/>
      <c r="NAF219" s="12"/>
      <c r="NAG219" s="12"/>
      <c r="NAH219" s="12"/>
      <c r="NAI219" s="12"/>
      <c r="NAJ219" s="12"/>
      <c r="NAK219" s="12"/>
      <c r="NAL219" s="12"/>
      <c r="NAM219" s="12"/>
      <c r="NAN219" s="12"/>
      <c r="NAO219" s="12"/>
      <c r="NAP219" s="12"/>
      <c r="NAQ219" s="12"/>
      <c r="NAR219" s="12"/>
      <c r="NAS219" s="12"/>
      <c r="NAT219" s="12"/>
      <c r="NAU219" s="12"/>
      <c r="NAV219" s="12"/>
      <c r="NAW219" s="12"/>
      <c r="NAX219" s="12"/>
      <c r="NAY219" s="12"/>
      <c r="NAZ219" s="12"/>
      <c r="NBA219" s="12"/>
      <c r="NBB219" s="12"/>
      <c r="NBC219" s="12"/>
      <c r="NBD219" s="12"/>
      <c r="NBE219" s="12"/>
      <c r="NBF219" s="12"/>
      <c r="NBG219" s="12"/>
      <c r="NBH219" s="12"/>
      <c r="NBI219" s="12"/>
      <c r="NBJ219" s="12"/>
      <c r="NBK219" s="12"/>
      <c r="NBL219" s="12"/>
      <c r="NBM219" s="12"/>
      <c r="NBN219" s="12"/>
      <c r="NBO219" s="12"/>
      <c r="NBP219" s="12"/>
      <c r="NBQ219" s="12"/>
      <c r="NBR219" s="12"/>
      <c r="NBS219" s="12"/>
      <c r="NBT219" s="12"/>
      <c r="NBU219" s="12"/>
      <c r="NBV219" s="12"/>
      <c r="NBW219" s="12"/>
      <c r="NBX219" s="12"/>
      <c r="NBY219" s="12"/>
      <c r="NBZ219" s="12"/>
      <c r="NCA219" s="12"/>
      <c r="NCB219" s="12"/>
      <c r="NCC219" s="12"/>
      <c r="NCD219" s="12"/>
      <c r="NCE219" s="12"/>
      <c r="NCF219" s="12"/>
      <c r="NCG219" s="12"/>
      <c r="NCH219" s="12"/>
      <c r="NCI219" s="12"/>
      <c r="NCJ219" s="12"/>
      <c r="NCK219" s="12"/>
      <c r="NCL219" s="12"/>
      <c r="NCM219" s="12"/>
      <c r="NCN219" s="12"/>
      <c r="NCO219" s="12"/>
      <c r="NCP219" s="12"/>
      <c r="NCQ219" s="12"/>
      <c r="NCR219" s="12"/>
      <c r="NCS219" s="12"/>
      <c r="NCT219" s="12"/>
      <c r="NCU219" s="12"/>
      <c r="NCV219" s="12"/>
      <c r="NCW219" s="12"/>
      <c r="NCX219" s="12"/>
      <c r="NCY219" s="12"/>
      <c r="NCZ219" s="12"/>
      <c r="NDA219" s="12"/>
      <c r="NDB219" s="12"/>
      <c r="NDC219" s="12"/>
      <c r="NDD219" s="12"/>
      <c r="NDE219" s="12"/>
      <c r="NDF219" s="12"/>
      <c r="NDG219" s="12"/>
      <c r="NDH219" s="12"/>
      <c r="NDI219" s="12"/>
      <c r="NDJ219" s="12"/>
      <c r="NDK219" s="12"/>
      <c r="NDL219" s="12"/>
      <c r="NDM219" s="12"/>
      <c r="NDN219" s="12"/>
      <c r="NDO219" s="12"/>
      <c r="NDP219" s="12"/>
      <c r="NDQ219" s="12"/>
      <c r="NDR219" s="12"/>
      <c r="NDS219" s="12"/>
      <c r="NDT219" s="12"/>
      <c r="NDU219" s="12"/>
      <c r="NDV219" s="12"/>
      <c r="NDW219" s="12"/>
      <c r="NDX219" s="12"/>
      <c r="NDY219" s="12"/>
      <c r="NDZ219" s="12"/>
      <c r="NEA219" s="12"/>
      <c r="NEB219" s="12"/>
      <c r="NEC219" s="12"/>
      <c r="NED219" s="12"/>
      <c r="NEE219" s="12"/>
      <c r="NEF219" s="12"/>
      <c r="NEG219" s="12"/>
      <c r="NEH219" s="12"/>
      <c r="NEI219" s="12"/>
      <c r="NEJ219" s="12"/>
      <c r="NEK219" s="12"/>
      <c r="NEL219" s="12"/>
      <c r="NEM219" s="12"/>
      <c r="NEN219" s="12"/>
      <c r="NEO219" s="12"/>
      <c r="NEP219" s="12"/>
      <c r="NEQ219" s="12"/>
      <c r="NER219" s="12"/>
      <c r="NES219" s="12"/>
      <c r="NET219" s="12"/>
      <c r="NEU219" s="12"/>
      <c r="NEV219" s="12"/>
      <c r="NEW219" s="12"/>
      <c r="NEX219" s="12"/>
      <c r="NEY219" s="12"/>
      <c r="NEZ219" s="12"/>
      <c r="NFA219" s="12"/>
      <c r="NFB219" s="12"/>
      <c r="NFC219" s="12"/>
      <c r="NFD219" s="12"/>
      <c r="NFE219" s="12"/>
      <c r="NFF219" s="12"/>
      <c r="NFG219" s="12"/>
      <c r="NFH219" s="12"/>
      <c r="NFI219" s="12"/>
      <c r="NFJ219" s="12"/>
      <c r="NFK219" s="12"/>
      <c r="NFL219" s="12"/>
      <c r="NFM219" s="12"/>
      <c r="NFN219" s="12"/>
      <c r="NFO219" s="12"/>
      <c r="NFP219" s="12"/>
      <c r="NFQ219" s="12"/>
      <c r="NFR219" s="12"/>
      <c r="NFS219" s="12"/>
      <c r="NFT219" s="12"/>
      <c r="NFU219" s="12"/>
      <c r="NFV219" s="12"/>
      <c r="NFW219" s="12"/>
      <c r="NFX219" s="12"/>
      <c r="NFY219" s="12"/>
      <c r="NFZ219" s="12"/>
      <c r="NGA219" s="12"/>
      <c r="NGB219" s="12"/>
      <c r="NGC219" s="12"/>
      <c r="NGD219" s="12"/>
      <c r="NGE219" s="12"/>
      <c r="NGF219" s="12"/>
      <c r="NGG219" s="12"/>
      <c r="NGH219" s="12"/>
      <c r="NGI219" s="12"/>
      <c r="NGJ219" s="12"/>
      <c r="NGK219" s="12"/>
      <c r="NGL219" s="12"/>
      <c r="NGM219" s="12"/>
      <c r="NGN219" s="12"/>
      <c r="NGO219" s="12"/>
      <c r="NGP219" s="12"/>
      <c r="NGQ219" s="12"/>
      <c r="NGR219" s="12"/>
      <c r="NGS219" s="12"/>
      <c r="NGT219" s="12"/>
      <c r="NGU219" s="12"/>
      <c r="NGV219" s="12"/>
      <c r="NGW219" s="12"/>
      <c r="NGX219" s="12"/>
      <c r="NGY219" s="12"/>
      <c r="NGZ219" s="12"/>
      <c r="NHA219" s="12"/>
      <c r="NHB219" s="12"/>
      <c r="NHC219" s="12"/>
      <c r="NHD219" s="12"/>
      <c r="NHE219" s="12"/>
      <c r="NHF219" s="12"/>
      <c r="NHG219" s="12"/>
      <c r="NHH219" s="12"/>
      <c r="NHI219" s="12"/>
      <c r="NHJ219" s="12"/>
      <c r="NHK219" s="12"/>
      <c r="NHL219" s="12"/>
      <c r="NHM219" s="12"/>
      <c r="NHN219" s="12"/>
      <c r="NHO219" s="12"/>
      <c r="NHP219" s="12"/>
      <c r="NHQ219" s="12"/>
      <c r="NHR219" s="12"/>
      <c r="NHS219" s="12"/>
      <c r="NHT219" s="12"/>
      <c r="NHU219" s="12"/>
      <c r="NHV219" s="12"/>
      <c r="NHW219" s="12"/>
      <c r="NHX219" s="12"/>
      <c r="NHY219" s="12"/>
      <c r="NHZ219" s="12"/>
      <c r="NIA219" s="12"/>
      <c r="NIB219" s="12"/>
      <c r="NIC219" s="12"/>
      <c r="NID219" s="12"/>
      <c r="NIE219" s="12"/>
      <c r="NIF219" s="12"/>
      <c r="NIG219" s="12"/>
      <c r="NIH219" s="12"/>
      <c r="NII219" s="12"/>
      <c r="NIJ219" s="12"/>
      <c r="NIK219" s="12"/>
      <c r="NIL219" s="12"/>
      <c r="NIM219" s="12"/>
      <c r="NIN219" s="12"/>
      <c r="NIO219" s="12"/>
      <c r="NIP219" s="12"/>
      <c r="NIQ219" s="12"/>
      <c r="NIR219" s="12"/>
      <c r="NIS219" s="12"/>
      <c r="NIT219" s="12"/>
      <c r="NIU219" s="12"/>
      <c r="NIV219" s="12"/>
      <c r="NIW219" s="12"/>
      <c r="NIX219" s="12"/>
      <c r="NIY219" s="12"/>
      <c r="NIZ219" s="12"/>
      <c r="NJA219" s="12"/>
      <c r="NJB219" s="12"/>
      <c r="NJC219" s="12"/>
      <c r="NJD219" s="12"/>
      <c r="NJE219" s="12"/>
      <c r="NJF219" s="12"/>
      <c r="NJG219" s="12"/>
      <c r="NJH219" s="12"/>
      <c r="NJI219" s="12"/>
      <c r="NJJ219" s="12"/>
      <c r="NJK219" s="12"/>
      <c r="NJL219" s="12"/>
      <c r="NJM219" s="12"/>
      <c r="NJN219" s="12"/>
      <c r="NJO219" s="12"/>
      <c r="NJP219" s="12"/>
      <c r="NJQ219" s="12"/>
      <c r="NJR219" s="12"/>
      <c r="NJS219" s="12"/>
      <c r="NJT219" s="12"/>
      <c r="NJU219" s="12"/>
      <c r="NJV219" s="12"/>
      <c r="NJW219" s="12"/>
      <c r="NJX219" s="12"/>
      <c r="NJY219" s="12"/>
      <c r="NJZ219" s="12"/>
      <c r="NKA219" s="12"/>
      <c r="NKB219" s="12"/>
      <c r="NKC219" s="12"/>
      <c r="NKD219" s="12"/>
      <c r="NKE219" s="12"/>
      <c r="NKF219" s="12"/>
      <c r="NKG219" s="12"/>
      <c r="NKH219" s="12"/>
      <c r="NKI219" s="12"/>
      <c r="NKJ219" s="12"/>
      <c r="NKK219" s="12"/>
      <c r="NKL219" s="12"/>
      <c r="NKM219" s="12"/>
      <c r="NKN219" s="12"/>
      <c r="NKO219" s="12"/>
      <c r="NKP219" s="12"/>
      <c r="NKQ219" s="12"/>
      <c r="NKR219" s="12"/>
      <c r="NKS219" s="12"/>
      <c r="NKT219" s="12"/>
      <c r="NKU219" s="12"/>
      <c r="NKV219" s="12"/>
      <c r="NKW219" s="12"/>
      <c r="NKX219" s="12"/>
      <c r="NKY219" s="12"/>
      <c r="NKZ219" s="12"/>
      <c r="NLA219" s="12"/>
      <c r="NLB219" s="12"/>
      <c r="NLC219" s="12"/>
      <c r="NLD219" s="12"/>
      <c r="NLE219" s="12"/>
      <c r="NLF219" s="12"/>
      <c r="NLG219" s="12"/>
      <c r="NLH219" s="12"/>
      <c r="NLI219" s="12"/>
      <c r="NLJ219" s="12"/>
      <c r="NLK219" s="12"/>
      <c r="NLL219" s="12"/>
      <c r="NLM219" s="12"/>
      <c r="NLN219" s="12"/>
      <c r="NLO219" s="12"/>
      <c r="NLP219" s="12"/>
      <c r="NLQ219" s="12"/>
      <c r="NLR219" s="12"/>
      <c r="NLS219" s="12"/>
      <c r="NLT219" s="12"/>
      <c r="NLU219" s="12"/>
      <c r="NLV219" s="12"/>
      <c r="NLW219" s="12"/>
      <c r="NLX219" s="12"/>
      <c r="NLY219" s="12"/>
      <c r="NLZ219" s="12"/>
      <c r="NMA219" s="12"/>
      <c r="NMB219" s="12"/>
      <c r="NMC219" s="12"/>
      <c r="NMD219" s="12"/>
      <c r="NME219" s="12"/>
      <c r="NMF219" s="12"/>
      <c r="NMG219" s="12"/>
      <c r="NMH219" s="12"/>
      <c r="NMI219" s="12"/>
      <c r="NMJ219" s="12"/>
      <c r="NMK219" s="12"/>
      <c r="NML219" s="12"/>
      <c r="NMM219" s="12"/>
      <c r="NMN219" s="12"/>
      <c r="NMO219" s="12"/>
      <c r="NMP219" s="12"/>
      <c r="NMQ219" s="12"/>
      <c r="NMR219" s="12"/>
      <c r="NMS219" s="12"/>
      <c r="NMT219" s="12"/>
      <c r="NMU219" s="12"/>
      <c r="NMV219" s="12"/>
      <c r="NMW219" s="12"/>
      <c r="NMX219" s="12"/>
      <c r="NMY219" s="12"/>
      <c r="NMZ219" s="12"/>
      <c r="NNA219" s="12"/>
      <c r="NNB219" s="12"/>
      <c r="NNC219" s="12"/>
      <c r="NND219" s="12"/>
      <c r="NNE219" s="12"/>
      <c r="NNF219" s="12"/>
      <c r="NNG219" s="12"/>
      <c r="NNH219" s="12"/>
      <c r="NNI219" s="12"/>
      <c r="NNJ219" s="12"/>
      <c r="NNK219" s="12"/>
      <c r="NNL219" s="12"/>
      <c r="NNM219" s="12"/>
      <c r="NNN219" s="12"/>
      <c r="NNO219" s="12"/>
      <c r="NNP219" s="12"/>
      <c r="NNQ219" s="12"/>
      <c r="NNR219" s="12"/>
      <c r="NNS219" s="12"/>
      <c r="NNT219" s="12"/>
      <c r="NNU219" s="12"/>
      <c r="NNV219" s="12"/>
      <c r="NNW219" s="12"/>
      <c r="NNX219" s="12"/>
      <c r="NNY219" s="12"/>
      <c r="NNZ219" s="12"/>
      <c r="NOA219" s="12"/>
      <c r="NOB219" s="12"/>
      <c r="NOC219" s="12"/>
      <c r="NOD219" s="12"/>
      <c r="NOE219" s="12"/>
      <c r="NOF219" s="12"/>
      <c r="NOG219" s="12"/>
      <c r="NOH219" s="12"/>
      <c r="NOI219" s="12"/>
      <c r="NOJ219" s="12"/>
      <c r="NOK219" s="12"/>
      <c r="NOL219" s="12"/>
      <c r="NOM219" s="12"/>
      <c r="NON219" s="12"/>
      <c r="NOO219" s="12"/>
      <c r="NOP219" s="12"/>
      <c r="NOQ219" s="12"/>
      <c r="NOR219" s="12"/>
      <c r="NOS219" s="12"/>
      <c r="NOT219" s="12"/>
      <c r="NOU219" s="12"/>
      <c r="NOV219" s="12"/>
      <c r="NOW219" s="12"/>
      <c r="NOX219" s="12"/>
      <c r="NOY219" s="12"/>
      <c r="NOZ219" s="12"/>
      <c r="NPA219" s="12"/>
      <c r="NPB219" s="12"/>
      <c r="NPC219" s="12"/>
      <c r="NPD219" s="12"/>
      <c r="NPE219" s="12"/>
      <c r="NPF219" s="12"/>
      <c r="NPG219" s="12"/>
      <c r="NPH219" s="12"/>
      <c r="NPI219" s="12"/>
      <c r="NPJ219" s="12"/>
      <c r="NPK219" s="12"/>
      <c r="NPL219" s="12"/>
      <c r="NPM219" s="12"/>
      <c r="NPN219" s="12"/>
      <c r="NPO219" s="12"/>
      <c r="NPP219" s="12"/>
      <c r="NPQ219" s="12"/>
      <c r="NPR219" s="12"/>
      <c r="NPS219" s="12"/>
      <c r="NPT219" s="12"/>
      <c r="NPU219" s="12"/>
      <c r="NPV219" s="12"/>
      <c r="NPW219" s="12"/>
      <c r="NPX219" s="12"/>
      <c r="NPY219" s="12"/>
      <c r="NPZ219" s="12"/>
      <c r="NQA219" s="12"/>
      <c r="NQB219" s="12"/>
      <c r="NQC219" s="12"/>
      <c r="NQD219" s="12"/>
      <c r="NQE219" s="12"/>
      <c r="NQF219" s="12"/>
      <c r="NQG219" s="12"/>
      <c r="NQH219" s="12"/>
      <c r="NQI219" s="12"/>
      <c r="NQJ219" s="12"/>
      <c r="NQK219" s="12"/>
      <c r="NQL219" s="12"/>
      <c r="NQM219" s="12"/>
      <c r="NQN219" s="12"/>
      <c r="NQO219" s="12"/>
      <c r="NQP219" s="12"/>
      <c r="NQQ219" s="12"/>
      <c r="NQR219" s="12"/>
      <c r="NQS219" s="12"/>
      <c r="NQT219" s="12"/>
      <c r="NQU219" s="12"/>
      <c r="NQV219" s="12"/>
      <c r="NQW219" s="12"/>
      <c r="NQX219" s="12"/>
      <c r="NQY219" s="12"/>
      <c r="NQZ219" s="12"/>
      <c r="NRA219" s="12"/>
      <c r="NRB219" s="12"/>
      <c r="NRC219" s="12"/>
      <c r="NRD219" s="12"/>
      <c r="NRE219" s="12"/>
      <c r="NRF219" s="12"/>
      <c r="NRG219" s="12"/>
      <c r="NRH219" s="12"/>
      <c r="NRI219" s="12"/>
      <c r="NRJ219" s="12"/>
      <c r="NRK219" s="12"/>
      <c r="NRL219" s="12"/>
      <c r="NRM219" s="12"/>
      <c r="NRN219" s="12"/>
      <c r="NRO219" s="12"/>
      <c r="NRP219" s="12"/>
      <c r="NRQ219" s="12"/>
      <c r="NRR219" s="12"/>
      <c r="NRS219" s="12"/>
      <c r="NRT219" s="12"/>
      <c r="NRU219" s="12"/>
      <c r="NRV219" s="12"/>
      <c r="NRW219" s="12"/>
      <c r="NRX219" s="12"/>
      <c r="NRY219" s="12"/>
      <c r="NRZ219" s="12"/>
      <c r="NSA219" s="12"/>
      <c r="NSB219" s="12"/>
      <c r="NSC219" s="12"/>
      <c r="NSD219" s="12"/>
      <c r="NSE219" s="12"/>
      <c r="NSF219" s="12"/>
      <c r="NSG219" s="12"/>
      <c r="NSH219" s="12"/>
      <c r="NSI219" s="12"/>
      <c r="NSJ219" s="12"/>
      <c r="NSK219" s="12"/>
      <c r="NSL219" s="12"/>
      <c r="NSM219" s="12"/>
      <c r="NSN219" s="12"/>
      <c r="NSO219" s="12"/>
      <c r="NSP219" s="12"/>
      <c r="NSQ219" s="12"/>
      <c r="NSR219" s="12"/>
      <c r="NSS219" s="12"/>
      <c r="NST219" s="12"/>
      <c r="NSU219" s="12"/>
      <c r="NSV219" s="12"/>
      <c r="NSW219" s="12"/>
      <c r="NSX219" s="12"/>
      <c r="NSY219" s="12"/>
      <c r="NSZ219" s="12"/>
      <c r="NTA219" s="12"/>
      <c r="NTB219" s="12"/>
      <c r="NTC219" s="12"/>
      <c r="NTD219" s="12"/>
      <c r="NTE219" s="12"/>
      <c r="NTF219" s="12"/>
      <c r="NTG219" s="12"/>
      <c r="NTH219" s="12"/>
      <c r="NTI219" s="12"/>
      <c r="NTJ219" s="12"/>
      <c r="NTK219" s="12"/>
      <c r="NTL219" s="12"/>
      <c r="NTM219" s="12"/>
      <c r="NTN219" s="12"/>
      <c r="NTO219" s="12"/>
      <c r="NTP219" s="12"/>
      <c r="NTQ219" s="12"/>
      <c r="NTR219" s="12"/>
      <c r="NTS219" s="12"/>
      <c r="NTT219" s="12"/>
      <c r="NTU219" s="12"/>
      <c r="NTV219" s="12"/>
      <c r="NTW219" s="12"/>
      <c r="NTX219" s="12"/>
      <c r="NTY219" s="12"/>
      <c r="NTZ219" s="12"/>
      <c r="NUA219" s="12"/>
      <c r="NUB219" s="12"/>
      <c r="NUC219" s="12"/>
      <c r="NUD219" s="12"/>
      <c r="NUE219" s="12"/>
      <c r="NUF219" s="12"/>
      <c r="NUG219" s="12"/>
      <c r="NUH219" s="12"/>
      <c r="NUI219" s="12"/>
      <c r="NUJ219" s="12"/>
      <c r="NUK219" s="12"/>
      <c r="NUL219" s="12"/>
      <c r="NUM219" s="12"/>
      <c r="NUN219" s="12"/>
      <c r="NUO219" s="12"/>
      <c r="NUP219" s="12"/>
      <c r="NUQ219" s="12"/>
      <c r="NUR219" s="12"/>
      <c r="NUS219" s="12"/>
      <c r="NUT219" s="12"/>
      <c r="NUU219" s="12"/>
      <c r="NUV219" s="12"/>
      <c r="NUW219" s="12"/>
      <c r="NUX219" s="12"/>
      <c r="NUY219" s="12"/>
      <c r="NUZ219" s="12"/>
      <c r="NVA219" s="12"/>
      <c r="NVB219" s="12"/>
      <c r="NVC219" s="12"/>
      <c r="NVD219" s="12"/>
      <c r="NVE219" s="12"/>
      <c r="NVF219" s="12"/>
      <c r="NVG219" s="12"/>
      <c r="NVH219" s="12"/>
      <c r="NVI219" s="12"/>
      <c r="NVJ219" s="12"/>
      <c r="NVK219" s="12"/>
      <c r="NVL219" s="12"/>
      <c r="NVM219" s="12"/>
      <c r="NVN219" s="12"/>
      <c r="NVO219" s="12"/>
      <c r="NVP219" s="12"/>
      <c r="NVQ219" s="12"/>
      <c r="NVR219" s="12"/>
      <c r="NVS219" s="12"/>
      <c r="NVT219" s="12"/>
      <c r="NVU219" s="12"/>
      <c r="NVV219" s="12"/>
      <c r="NVW219" s="12"/>
      <c r="NVX219" s="12"/>
      <c r="NVY219" s="12"/>
      <c r="NVZ219" s="12"/>
      <c r="NWA219" s="12"/>
      <c r="NWB219" s="12"/>
      <c r="NWC219" s="12"/>
      <c r="NWD219" s="12"/>
      <c r="NWE219" s="12"/>
      <c r="NWF219" s="12"/>
      <c r="NWG219" s="12"/>
      <c r="NWH219" s="12"/>
      <c r="NWI219" s="12"/>
      <c r="NWJ219" s="12"/>
      <c r="NWK219" s="12"/>
      <c r="NWL219" s="12"/>
      <c r="NWM219" s="12"/>
      <c r="NWN219" s="12"/>
      <c r="NWO219" s="12"/>
      <c r="NWP219" s="12"/>
      <c r="NWQ219" s="12"/>
      <c r="NWR219" s="12"/>
      <c r="NWS219" s="12"/>
      <c r="NWT219" s="12"/>
      <c r="NWU219" s="12"/>
      <c r="NWV219" s="12"/>
      <c r="NWW219" s="12"/>
      <c r="NWX219" s="12"/>
      <c r="NWY219" s="12"/>
      <c r="NWZ219" s="12"/>
      <c r="NXA219" s="12"/>
      <c r="NXB219" s="12"/>
      <c r="NXC219" s="12"/>
      <c r="NXD219" s="12"/>
      <c r="NXE219" s="12"/>
      <c r="NXF219" s="12"/>
      <c r="NXG219" s="12"/>
      <c r="NXH219" s="12"/>
      <c r="NXI219" s="12"/>
      <c r="NXJ219" s="12"/>
      <c r="NXK219" s="12"/>
      <c r="NXL219" s="12"/>
      <c r="NXM219" s="12"/>
      <c r="NXN219" s="12"/>
      <c r="NXO219" s="12"/>
      <c r="NXP219" s="12"/>
      <c r="NXQ219" s="12"/>
      <c r="NXR219" s="12"/>
      <c r="NXS219" s="12"/>
      <c r="NXT219" s="12"/>
      <c r="NXU219" s="12"/>
      <c r="NXV219" s="12"/>
      <c r="NXW219" s="12"/>
      <c r="NXX219" s="12"/>
      <c r="NXY219" s="12"/>
      <c r="NXZ219" s="12"/>
      <c r="NYA219" s="12"/>
      <c r="NYB219" s="12"/>
      <c r="NYC219" s="12"/>
      <c r="NYD219" s="12"/>
      <c r="NYE219" s="12"/>
      <c r="NYF219" s="12"/>
      <c r="NYG219" s="12"/>
      <c r="NYH219" s="12"/>
      <c r="NYI219" s="12"/>
      <c r="NYJ219" s="12"/>
      <c r="NYK219" s="12"/>
      <c r="NYL219" s="12"/>
      <c r="NYM219" s="12"/>
      <c r="NYN219" s="12"/>
      <c r="NYO219" s="12"/>
      <c r="NYP219" s="12"/>
      <c r="NYQ219" s="12"/>
      <c r="NYR219" s="12"/>
      <c r="NYS219" s="12"/>
      <c r="NYT219" s="12"/>
      <c r="NYU219" s="12"/>
      <c r="NYV219" s="12"/>
      <c r="NYW219" s="12"/>
      <c r="NYX219" s="12"/>
      <c r="NYY219" s="12"/>
      <c r="NYZ219" s="12"/>
      <c r="NZA219" s="12"/>
      <c r="NZB219" s="12"/>
      <c r="NZC219" s="12"/>
      <c r="NZD219" s="12"/>
      <c r="NZE219" s="12"/>
      <c r="NZF219" s="12"/>
      <c r="NZG219" s="12"/>
      <c r="NZH219" s="12"/>
      <c r="NZI219" s="12"/>
      <c r="NZJ219" s="12"/>
      <c r="NZK219" s="12"/>
      <c r="NZL219" s="12"/>
      <c r="NZM219" s="12"/>
      <c r="NZN219" s="12"/>
      <c r="NZO219" s="12"/>
      <c r="NZP219" s="12"/>
      <c r="NZQ219" s="12"/>
      <c r="NZR219" s="12"/>
      <c r="NZS219" s="12"/>
      <c r="NZT219" s="12"/>
      <c r="NZU219" s="12"/>
      <c r="NZV219" s="12"/>
      <c r="NZW219" s="12"/>
      <c r="NZX219" s="12"/>
      <c r="NZY219" s="12"/>
      <c r="NZZ219" s="12"/>
      <c r="OAA219" s="12"/>
      <c r="OAB219" s="12"/>
      <c r="OAC219" s="12"/>
      <c r="OAD219" s="12"/>
      <c r="OAE219" s="12"/>
      <c r="OAF219" s="12"/>
      <c r="OAG219" s="12"/>
      <c r="OAH219" s="12"/>
      <c r="OAI219" s="12"/>
      <c r="OAJ219" s="12"/>
      <c r="OAK219" s="12"/>
      <c r="OAL219" s="12"/>
      <c r="OAM219" s="12"/>
      <c r="OAN219" s="12"/>
      <c r="OAO219" s="12"/>
      <c r="OAP219" s="12"/>
      <c r="OAQ219" s="12"/>
      <c r="OAR219" s="12"/>
      <c r="OAS219" s="12"/>
      <c r="OAT219" s="12"/>
      <c r="OAU219" s="12"/>
      <c r="OAV219" s="12"/>
      <c r="OAW219" s="12"/>
      <c r="OAX219" s="12"/>
      <c r="OAY219" s="12"/>
      <c r="OAZ219" s="12"/>
      <c r="OBA219" s="12"/>
      <c r="OBB219" s="12"/>
      <c r="OBC219" s="12"/>
      <c r="OBD219" s="12"/>
      <c r="OBE219" s="12"/>
      <c r="OBF219" s="12"/>
      <c r="OBG219" s="12"/>
      <c r="OBH219" s="12"/>
      <c r="OBI219" s="12"/>
      <c r="OBJ219" s="12"/>
      <c r="OBK219" s="12"/>
      <c r="OBL219" s="12"/>
      <c r="OBM219" s="12"/>
      <c r="OBN219" s="12"/>
      <c r="OBO219" s="12"/>
      <c r="OBP219" s="12"/>
      <c r="OBQ219" s="12"/>
      <c r="OBR219" s="12"/>
      <c r="OBS219" s="12"/>
      <c r="OBT219" s="12"/>
      <c r="OBU219" s="12"/>
      <c r="OBV219" s="12"/>
      <c r="OBW219" s="12"/>
      <c r="OBX219" s="12"/>
      <c r="OBY219" s="12"/>
      <c r="OBZ219" s="12"/>
      <c r="OCA219" s="12"/>
      <c r="OCB219" s="12"/>
      <c r="OCC219" s="12"/>
      <c r="OCD219" s="12"/>
      <c r="OCE219" s="12"/>
      <c r="OCF219" s="12"/>
      <c r="OCG219" s="12"/>
      <c r="OCH219" s="12"/>
      <c r="OCI219" s="12"/>
      <c r="OCJ219" s="12"/>
      <c r="OCK219" s="12"/>
      <c r="OCL219" s="12"/>
      <c r="OCM219" s="12"/>
      <c r="OCN219" s="12"/>
      <c r="OCO219" s="12"/>
      <c r="OCP219" s="12"/>
      <c r="OCQ219" s="12"/>
      <c r="OCR219" s="12"/>
      <c r="OCS219" s="12"/>
      <c r="OCT219" s="12"/>
      <c r="OCU219" s="12"/>
      <c r="OCV219" s="12"/>
      <c r="OCW219" s="12"/>
      <c r="OCX219" s="12"/>
      <c r="OCY219" s="12"/>
      <c r="OCZ219" s="12"/>
      <c r="ODA219" s="12"/>
      <c r="ODB219" s="12"/>
      <c r="ODC219" s="12"/>
      <c r="ODD219" s="12"/>
      <c r="ODE219" s="12"/>
      <c r="ODF219" s="12"/>
      <c r="ODG219" s="12"/>
      <c r="ODH219" s="12"/>
      <c r="ODI219" s="12"/>
      <c r="ODJ219" s="12"/>
      <c r="ODK219" s="12"/>
      <c r="ODL219" s="12"/>
      <c r="ODM219" s="12"/>
      <c r="ODN219" s="12"/>
      <c r="ODO219" s="12"/>
      <c r="ODP219" s="12"/>
      <c r="ODQ219" s="12"/>
      <c r="ODR219" s="12"/>
      <c r="ODS219" s="12"/>
      <c r="ODT219" s="12"/>
      <c r="ODU219" s="12"/>
      <c r="ODV219" s="12"/>
      <c r="ODW219" s="12"/>
      <c r="ODX219" s="12"/>
      <c r="ODY219" s="12"/>
      <c r="ODZ219" s="12"/>
      <c r="OEA219" s="12"/>
      <c r="OEB219" s="12"/>
      <c r="OEC219" s="12"/>
      <c r="OED219" s="12"/>
      <c r="OEE219" s="12"/>
      <c r="OEF219" s="12"/>
      <c r="OEG219" s="12"/>
      <c r="OEH219" s="12"/>
      <c r="OEI219" s="12"/>
      <c r="OEJ219" s="12"/>
      <c r="OEK219" s="12"/>
      <c r="OEL219" s="12"/>
      <c r="OEM219" s="12"/>
      <c r="OEN219" s="12"/>
      <c r="OEO219" s="12"/>
      <c r="OEP219" s="12"/>
      <c r="OEQ219" s="12"/>
      <c r="OER219" s="12"/>
      <c r="OES219" s="12"/>
      <c r="OET219" s="12"/>
      <c r="OEU219" s="12"/>
      <c r="OEV219" s="12"/>
      <c r="OEW219" s="12"/>
      <c r="OEX219" s="12"/>
      <c r="OEY219" s="12"/>
      <c r="OEZ219" s="12"/>
      <c r="OFA219" s="12"/>
      <c r="OFB219" s="12"/>
      <c r="OFC219" s="12"/>
      <c r="OFD219" s="12"/>
      <c r="OFE219" s="12"/>
      <c r="OFF219" s="12"/>
      <c r="OFG219" s="12"/>
      <c r="OFH219" s="12"/>
      <c r="OFI219" s="12"/>
      <c r="OFJ219" s="12"/>
      <c r="OFK219" s="12"/>
      <c r="OFL219" s="12"/>
      <c r="OFM219" s="12"/>
      <c r="OFN219" s="12"/>
      <c r="OFO219" s="12"/>
      <c r="OFP219" s="12"/>
      <c r="OFQ219" s="12"/>
      <c r="OFR219" s="12"/>
      <c r="OFS219" s="12"/>
      <c r="OFT219" s="12"/>
      <c r="OFU219" s="12"/>
      <c r="OFV219" s="12"/>
      <c r="OFW219" s="12"/>
      <c r="OFX219" s="12"/>
      <c r="OFY219" s="12"/>
      <c r="OFZ219" s="12"/>
      <c r="OGA219" s="12"/>
      <c r="OGB219" s="12"/>
      <c r="OGC219" s="12"/>
      <c r="OGD219" s="12"/>
      <c r="OGE219" s="12"/>
      <c r="OGF219" s="12"/>
      <c r="OGG219" s="12"/>
      <c r="OGH219" s="12"/>
      <c r="OGI219" s="12"/>
      <c r="OGJ219" s="12"/>
      <c r="OGK219" s="12"/>
      <c r="OGL219" s="12"/>
      <c r="OGM219" s="12"/>
      <c r="OGN219" s="12"/>
      <c r="OGO219" s="12"/>
      <c r="OGP219" s="12"/>
      <c r="OGQ219" s="12"/>
      <c r="OGR219" s="12"/>
      <c r="OGS219" s="12"/>
      <c r="OGT219" s="12"/>
      <c r="OGU219" s="12"/>
      <c r="OGV219" s="12"/>
      <c r="OGW219" s="12"/>
      <c r="OGX219" s="12"/>
      <c r="OGY219" s="12"/>
      <c r="OGZ219" s="12"/>
      <c r="OHA219" s="12"/>
      <c r="OHB219" s="12"/>
      <c r="OHC219" s="12"/>
      <c r="OHD219" s="12"/>
      <c r="OHE219" s="12"/>
      <c r="OHF219" s="12"/>
      <c r="OHG219" s="12"/>
      <c r="OHH219" s="12"/>
      <c r="OHI219" s="12"/>
      <c r="OHJ219" s="12"/>
      <c r="OHK219" s="12"/>
      <c r="OHL219" s="12"/>
      <c r="OHM219" s="12"/>
      <c r="OHN219" s="12"/>
      <c r="OHO219" s="12"/>
      <c r="OHP219" s="12"/>
      <c r="OHQ219" s="12"/>
      <c r="OHR219" s="12"/>
      <c r="OHS219" s="12"/>
      <c r="OHT219" s="12"/>
      <c r="OHU219" s="12"/>
      <c r="OHV219" s="12"/>
      <c r="OHW219" s="12"/>
      <c r="OHX219" s="12"/>
      <c r="OHY219" s="12"/>
      <c r="OHZ219" s="12"/>
      <c r="OIA219" s="12"/>
      <c r="OIB219" s="12"/>
      <c r="OIC219" s="12"/>
      <c r="OID219" s="12"/>
      <c r="OIE219" s="12"/>
      <c r="OIF219" s="12"/>
      <c r="OIG219" s="12"/>
      <c r="OIH219" s="12"/>
      <c r="OII219" s="12"/>
      <c r="OIJ219" s="12"/>
      <c r="OIK219" s="12"/>
      <c r="OIL219" s="12"/>
      <c r="OIM219" s="12"/>
      <c r="OIN219" s="12"/>
      <c r="OIO219" s="12"/>
      <c r="OIP219" s="12"/>
      <c r="OIQ219" s="12"/>
      <c r="OIR219" s="12"/>
      <c r="OIS219" s="12"/>
      <c r="OIT219" s="12"/>
      <c r="OIU219" s="12"/>
      <c r="OIV219" s="12"/>
      <c r="OIW219" s="12"/>
      <c r="OIX219" s="12"/>
      <c r="OIY219" s="12"/>
      <c r="OIZ219" s="12"/>
      <c r="OJA219" s="12"/>
      <c r="OJB219" s="12"/>
      <c r="OJC219" s="12"/>
      <c r="OJD219" s="12"/>
      <c r="OJE219" s="12"/>
      <c r="OJF219" s="12"/>
      <c r="OJG219" s="12"/>
      <c r="OJH219" s="12"/>
      <c r="OJI219" s="12"/>
      <c r="OJJ219" s="12"/>
      <c r="OJK219" s="12"/>
      <c r="OJL219" s="12"/>
      <c r="OJM219" s="12"/>
      <c r="OJN219" s="12"/>
      <c r="OJO219" s="12"/>
      <c r="OJP219" s="12"/>
      <c r="OJQ219" s="12"/>
      <c r="OJR219" s="12"/>
      <c r="OJS219" s="12"/>
      <c r="OJT219" s="12"/>
      <c r="OJU219" s="12"/>
      <c r="OJV219" s="12"/>
      <c r="OJW219" s="12"/>
      <c r="OJX219" s="12"/>
      <c r="OJY219" s="12"/>
      <c r="OJZ219" s="12"/>
      <c r="OKA219" s="12"/>
      <c r="OKB219" s="12"/>
      <c r="OKC219" s="12"/>
      <c r="OKD219" s="12"/>
      <c r="OKE219" s="12"/>
      <c r="OKF219" s="12"/>
      <c r="OKG219" s="12"/>
      <c r="OKH219" s="12"/>
      <c r="OKI219" s="12"/>
      <c r="OKJ219" s="12"/>
      <c r="OKK219" s="12"/>
      <c r="OKL219" s="12"/>
      <c r="OKM219" s="12"/>
      <c r="OKN219" s="12"/>
      <c r="OKO219" s="12"/>
      <c r="OKP219" s="12"/>
      <c r="OKQ219" s="12"/>
      <c r="OKR219" s="12"/>
      <c r="OKS219" s="12"/>
      <c r="OKT219" s="12"/>
      <c r="OKU219" s="12"/>
      <c r="OKV219" s="12"/>
      <c r="OKW219" s="12"/>
      <c r="OKX219" s="12"/>
      <c r="OKY219" s="12"/>
      <c r="OKZ219" s="12"/>
      <c r="OLA219" s="12"/>
      <c r="OLB219" s="12"/>
      <c r="OLC219" s="12"/>
      <c r="OLD219" s="12"/>
      <c r="OLE219" s="12"/>
      <c r="OLF219" s="12"/>
      <c r="OLG219" s="12"/>
      <c r="OLH219" s="12"/>
      <c r="OLI219" s="12"/>
      <c r="OLJ219" s="12"/>
      <c r="OLK219" s="12"/>
      <c r="OLL219" s="12"/>
      <c r="OLM219" s="12"/>
      <c r="OLN219" s="12"/>
      <c r="OLO219" s="12"/>
      <c r="OLP219" s="12"/>
      <c r="OLQ219" s="12"/>
      <c r="OLR219" s="12"/>
      <c r="OLS219" s="12"/>
      <c r="OLT219" s="12"/>
      <c r="OLU219" s="12"/>
      <c r="OLV219" s="12"/>
      <c r="OLW219" s="12"/>
      <c r="OLX219" s="12"/>
      <c r="OLY219" s="12"/>
      <c r="OLZ219" s="12"/>
      <c r="OMA219" s="12"/>
      <c r="OMB219" s="12"/>
      <c r="OMC219" s="12"/>
      <c r="OMD219" s="12"/>
      <c r="OME219" s="12"/>
      <c r="OMF219" s="12"/>
      <c r="OMG219" s="12"/>
      <c r="OMH219" s="12"/>
      <c r="OMI219" s="12"/>
      <c r="OMJ219" s="12"/>
      <c r="OMK219" s="12"/>
      <c r="OML219" s="12"/>
      <c r="OMM219" s="12"/>
      <c r="OMN219" s="12"/>
      <c r="OMO219" s="12"/>
      <c r="OMP219" s="12"/>
      <c r="OMQ219" s="12"/>
      <c r="OMR219" s="12"/>
      <c r="OMS219" s="12"/>
      <c r="OMT219" s="12"/>
      <c r="OMU219" s="12"/>
      <c r="OMV219" s="12"/>
      <c r="OMW219" s="12"/>
      <c r="OMX219" s="12"/>
      <c r="OMY219" s="12"/>
      <c r="OMZ219" s="12"/>
      <c r="ONA219" s="12"/>
      <c r="ONB219" s="12"/>
      <c r="ONC219" s="12"/>
      <c r="OND219" s="12"/>
      <c r="ONE219" s="12"/>
      <c r="ONF219" s="12"/>
      <c r="ONG219" s="12"/>
      <c r="ONH219" s="12"/>
      <c r="ONI219" s="12"/>
      <c r="ONJ219" s="12"/>
      <c r="ONK219" s="12"/>
      <c r="ONL219" s="12"/>
      <c r="ONM219" s="12"/>
      <c r="ONN219" s="12"/>
      <c r="ONO219" s="12"/>
      <c r="ONP219" s="12"/>
      <c r="ONQ219" s="12"/>
      <c r="ONR219" s="12"/>
      <c r="ONS219" s="12"/>
      <c r="ONT219" s="12"/>
      <c r="ONU219" s="12"/>
      <c r="ONV219" s="12"/>
      <c r="ONW219" s="12"/>
      <c r="ONX219" s="12"/>
      <c r="ONY219" s="12"/>
      <c r="ONZ219" s="12"/>
      <c r="OOA219" s="12"/>
      <c r="OOB219" s="12"/>
      <c r="OOC219" s="12"/>
      <c r="OOD219" s="12"/>
      <c r="OOE219" s="12"/>
      <c r="OOF219" s="12"/>
      <c r="OOG219" s="12"/>
      <c r="OOH219" s="12"/>
      <c r="OOI219" s="12"/>
      <c r="OOJ219" s="12"/>
      <c r="OOK219" s="12"/>
      <c r="OOL219" s="12"/>
      <c r="OOM219" s="12"/>
      <c r="OON219" s="12"/>
      <c r="OOO219" s="12"/>
      <c r="OOP219" s="12"/>
      <c r="OOQ219" s="12"/>
      <c r="OOR219" s="12"/>
      <c r="OOS219" s="12"/>
      <c r="OOT219" s="12"/>
      <c r="OOU219" s="12"/>
      <c r="OOV219" s="12"/>
      <c r="OOW219" s="12"/>
      <c r="OOX219" s="12"/>
      <c r="OOY219" s="12"/>
      <c r="OOZ219" s="12"/>
      <c r="OPA219" s="12"/>
      <c r="OPB219" s="12"/>
      <c r="OPC219" s="12"/>
      <c r="OPD219" s="12"/>
      <c r="OPE219" s="12"/>
      <c r="OPF219" s="12"/>
      <c r="OPG219" s="12"/>
      <c r="OPH219" s="12"/>
      <c r="OPI219" s="12"/>
      <c r="OPJ219" s="12"/>
      <c r="OPK219" s="12"/>
      <c r="OPL219" s="12"/>
      <c r="OPM219" s="12"/>
      <c r="OPN219" s="12"/>
      <c r="OPO219" s="12"/>
      <c r="OPP219" s="12"/>
      <c r="OPQ219" s="12"/>
      <c r="OPR219" s="12"/>
      <c r="OPS219" s="12"/>
      <c r="OPT219" s="12"/>
      <c r="OPU219" s="12"/>
      <c r="OPV219" s="12"/>
      <c r="OPW219" s="12"/>
      <c r="OPX219" s="12"/>
      <c r="OPY219" s="12"/>
      <c r="OPZ219" s="12"/>
      <c r="OQA219" s="12"/>
      <c r="OQB219" s="12"/>
      <c r="OQC219" s="12"/>
      <c r="OQD219" s="12"/>
      <c r="OQE219" s="12"/>
      <c r="OQF219" s="12"/>
      <c r="OQG219" s="12"/>
      <c r="OQH219" s="12"/>
      <c r="OQI219" s="12"/>
      <c r="OQJ219" s="12"/>
      <c r="OQK219" s="12"/>
      <c r="OQL219" s="12"/>
      <c r="OQM219" s="12"/>
      <c r="OQN219" s="12"/>
      <c r="OQO219" s="12"/>
      <c r="OQP219" s="12"/>
      <c r="OQQ219" s="12"/>
      <c r="OQR219" s="12"/>
      <c r="OQS219" s="12"/>
      <c r="OQT219" s="12"/>
      <c r="OQU219" s="12"/>
      <c r="OQV219" s="12"/>
      <c r="OQW219" s="12"/>
      <c r="OQX219" s="12"/>
      <c r="OQY219" s="12"/>
      <c r="OQZ219" s="12"/>
      <c r="ORA219" s="12"/>
      <c r="ORB219" s="12"/>
      <c r="ORC219" s="12"/>
      <c r="ORD219" s="12"/>
      <c r="ORE219" s="12"/>
      <c r="ORF219" s="12"/>
      <c r="ORG219" s="12"/>
      <c r="ORH219" s="12"/>
      <c r="ORI219" s="12"/>
      <c r="ORJ219" s="12"/>
      <c r="ORK219" s="12"/>
      <c r="ORL219" s="12"/>
      <c r="ORM219" s="12"/>
      <c r="ORN219" s="12"/>
      <c r="ORO219" s="12"/>
      <c r="ORP219" s="12"/>
      <c r="ORQ219" s="12"/>
      <c r="ORR219" s="12"/>
      <c r="ORS219" s="12"/>
      <c r="ORT219" s="12"/>
      <c r="ORU219" s="12"/>
      <c r="ORV219" s="12"/>
      <c r="ORW219" s="12"/>
      <c r="ORX219" s="12"/>
      <c r="ORY219" s="12"/>
      <c r="ORZ219" s="12"/>
      <c r="OSA219" s="12"/>
      <c r="OSB219" s="12"/>
      <c r="OSC219" s="12"/>
      <c r="OSD219" s="12"/>
      <c r="OSE219" s="12"/>
      <c r="OSF219" s="12"/>
      <c r="OSG219" s="12"/>
      <c r="OSH219" s="12"/>
      <c r="OSI219" s="12"/>
      <c r="OSJ219" s="12"/>
      <c r="OSK219" s="12"/>
      <c r="OSL219" s="12"/>
      <c r="OSM219" s="12"/>
      <c r="OSN219" s="12"/>
      <c r="OSO219" s="12"/>
      <c r="OSP219" s="12"/>
      <c r="OSQ219" s="12"/>
      <c r="OSR219" s="12"/>
      <c r="OSS219" s="12"/>
      <c r="OST219" s="12"/>
      <c r="OSU219" s="12"/>
      <c r="OSV219" s="12"/>
      <c r="OSW219" s="12"/>
      <c r="OSX219" s="12"/>
      <c r="OSY219" s="12"/>
      <c r="OSZ219" s="12"/>
      <c r="OTA219" s="12"/>
      <c r="OTB219" s="12"/>
      <c r="OTC219" s="12"/>
      <c r="OTD219" s="12"/>
      <c r="OTE219" s="12"/>
      <c r="OTF219" s="12"/>
      <c r="OTG219" s="12"/>
      <c r="OTH219" s="12"/>
      <c r="OTI219" s="12"/>
      <c r="OTJ219" s="12"/>
      <c r="OTK219" s="12"/>
      <c r="OTL219" s="12"/>
      <c r="OTM219" s="12"/>
      <c r="OTN219" s="12"/>
      <c r="OTO219" s="12"/>
      <c r="OTP219" s="12"/>
      <c r="OTQ219" s="12"/>
      <c r="OTR219" s="12"/>
      <c r="OTS219" s="12"/>
      <c r="OTT219" s="12"/>
      <c r="OTU219" s="12"/>
      <c r="OTV219" s="12"/>
      <c r="OTW219" s="12"/>
      <c r="OTX219" s="12"/>
      <c r="OTY219" s="12"/>
      <c r="OTZ219" s="12"/>
      <c r="OUA219" s="12"/>
      <c r="OUB219" s="12"/>
      <c r="OUC219" s="12"/>
      <c r="OUD219" s="12"/>
      <c r="OUE219" s="12"/>
      <c r="OUF219" s="12"/>
      <c r="OUG219" s="12"/>
      <c r="OUH219" s="12"/>
      <c r="OUI219" s="12"/>
      <c r="OUJ219" s="12"/>
      <c r="OUK219" s="12"/>
      <c r="OUL219" s="12"/>
      <c r="OUM219" s="12"/>
      <c r="OUN219" s="12"/>
      <c r="OUO219" s="12"/>
      <c r="OUP219" s="12"/>
      <c r="OUQ219" s="12"/>
      <c r="OUR219" s="12"/>
      <c r="OUS219" s="12"/>
      <c r="OUT219" s="12"/>
      <c r="OUU219" s="12"/>
      <c r="OUV219" s="12"/>
      <c r="OUW219" s="12"/>
      <c r="OUX219" s="12"/>
      <c r="OUY219" s="12"/>
      <c r="OUZ219" s="12"/>
      <c r="OVA219" s="12"/>
      <c r="OVB219" s="12"/>
      <c r="OVC219" s="12"/>
      <c r="OVD219" s="12"/>
      <c r="OVE219" s="12"/>
      <c r="OVF219" s="12"/>
      <c r="OVG219" s="12"/>
      <c r="OVH219" s="12"/>
      <c r="OVI219" s="12"/>
      <c r="OVJ219" s="12"/>
      <c r="OVK219" s="12"/>
      <c r="OVL219" s="12"/>
      <c r="OVM219" s="12"/>
      <c r="OVN219" s="12"/>
      <c r="OVO219" s="12"/>
      <c r="OVP219" s="12"/>
      <c r="OVQ219" s="12"/>
      <c r="OVR219" s="12"/>
      <c r="OVS219" s="12"/>
      <c r="OVT219" s="12"/>
      <c r="OVU219" s="12"/>
      <c r="OVV219" s="12"/>
      <c r="OVW219" s="12"/>
      <c r="OVX219" s="12"/>
      <c r="OVY219" s="12"/>
      <c r="OVZ219" s="12"/>
      <c r="OWA219" s="12"/>
      <c r="OWB219" s="12"/>
      <c r="OWC219" s="12"/>
      <c r="OWD219" s="12"/>
      <c r="OWE219" s="12"/>
      <c r="OWF219" s="12"/>
      <c r="OWG219" s="12"/>
      <c r="OWH219" s="12"/>
      <c r="OWI219" s="12"/>
      <c r="OWJ219" s="12"/>
      <c r="OWK219" s="12"/>
      <c r="OWL219" s="12"/>
      <c r="OWM219" s="12"/>
      <c r="OWN219" s="12"/>
      <c r="OWO219" s="12"/>
      <c r="OWP219" s="12"/>
      <c r="OWQ219" s="12"/>
      <c r="OWR219" s="12"/>
      <c r="OWS219" s="12"/>
      <c r="OWT219" s="12"/>
      <c r="OWU219" s="12"/>
      <c r="OWV219" s="12"/>
      <c r="OWW219" s="12"/>
      <c r="OWX219" s="12"/>
      <c r="OWY219" s="12"/>
      <c r="OWZ219" s="12"/>
      <c r="OXA219" s="12"/>
      <c r="OXB219" s="12"/>
      <c r="OXC219" s="12"/>
      <c r="OXD219" s="12"/>
      <c r="OXE219" s="12"/>
      <c r="OXF219" s="12"/>
      <c r="OXG219" s="12"/>
      <c r="OXH219" s="12"/>
      <c r="OXI219" s="12"/>
      <c r="OXJ219" s="12"/>
      <c r="OXK219" s="12"/>
      <c r="OXL219" s="12"/>
      <c r="OXM219" s="12"/>
      <c r="OXN219" s="12"/>
      <c r="OXO219" s="12"/>
      <c r="OXP219" s="12"/>
      <c r="OXQ219" s="12"/>
      <c r="OXR219" s="12"/>
      <c r="OXS219" s="12"/>
      <c r="OXT219" s="12"/>
      <c r="OXU219" s="12"/>
      <c r="OXV219" s="12"/>
      <c r="OXW219" s="12"/>
      <c r="OXX219" s="12"/>
      <c r="OXY219" s="12"/>
      <c r="OXZ219" s="12"/>
      <c r="OYA219" s="12"/>
      <c r="OYB219" s="12"/>
      <c r="OYC219" s="12"/>
      <c r="OYD219" s="12"/>
      <c r="OYE219" s="12"/>
      <c r="OYF219" s="12"/>
      <c r="OYG219" s="12"/>
      <c r="OYH219" s="12"/>
      <c r="OYI219" s="12"/>
      <c r="OYJ219" s="12"/>
      <c r="OYK219" s="12"/>
      <c r="OYL219" s="12"/>
      <c r="OYM219" s="12"/>
      <c r="OYN219" s="12"/>
      <c r="OYO219" s="12"/>
      <c r="OYP219" s="12"/>
      <c r="OYQ219" s="12"/>
      <c r="OYR219" s="12"/>
      <c r="OYS219" s="12"/>
      <c r="OYT219" s="12"/>
      <c r="OYU219" s="12"/>
      <c r="OYV219" s="12"/>
      <c r="OYW219" s="12"/>
      <c r="OYX219" s="12"/>
      <c r="OYY219" s="12"/>
      <c r="OYZ219" s="12"/>
      <c r="OZA219" s="12"/>
      <c r="OZB219" s="12"/>
      <c r="OZC219" s="12"/>
      <c r="OZD219" s="12"/>
      <c r="OZE219" s="12"/>
      <c r="OZF219" s="12"/>
      <c r="OZG219" s="12"/>
      <c r="OZH219" s="12"/>
      <c r="OZI219" s="12"/>
      <c r="OZJ219" s="12"/>
      <c r="OZK219" s="12"/>
      <c r="OZL219" s="12"/>
      <c r="OZM219" s="12"/>
      <c r="OZN219" s="12"/>
      <c r="OZO219" s="12"/>
      <c r="OZP219" s="12"/>
      <c r="OZQ219" s="12"/>
      <c r="OZR219" s="12"/>
      <c r="OZS219" s="12"/>
      <c r="OZT219" s="12"/>
      <c r="OZU219" s="12"/>
      <c r="OZV219" s="12"/>
      <c r="OZW219" s="12"/>
      <c r="OZX219" s="12"/>
      <c r="OZY219" s="12"/>
      <c r="OZZ219" s="12"/>
      <c r="PAA219" s="12"/>
      <c r="PAB219" s="12"/>
      <c r="PAC219" s="12"/>
      <c r="PAD219" s="12"/>
      <c r="PAE219" s="12"/>
      <c r="PAF219" s="12"/>
      <c r="PAG219" s="12"/>
      <c r="PAH219" s="12"/>
      <c r="PAI219" s="12"/>
      <c r="PAJ219" s="12"/>
      <c r="PAK219" s="12"/>
      <c r="PAL219" s="12"/>
      <c r="PAM219" s="12"/>
      <c r="PAN219" s="12"/>
      <c r="PAO219" s="12"/>
      <c r="PAP219" s="12"/>
      <c r="PAQ219" s="12"/>
      <c r="PAR219" s="12"/>
      <c r="PAS219" s="12"/>
      <c r="PAT219" s="12"/>
      <c r="PAU219" s="12"/>
      <c r="PAV219" s="12"/>
      <c r="PAW219" s="12"/>
      <c r="PAX219" s="12"/>
      <c r="PAY219" s="12"/>
      <c r="PAZ219" s="12"/>
      <c r="PBA219" s="12"/>
      <c r="PBB219" s="12"/>
      <c r="PBC219" s="12"/>
      <c r="PBD219" s="12"/>
      <c r="PBE219" s="12"/>
      <c r="PBF219" s="12"/>
      <c r="PBG219" s="12"/>
      <c r="PBH219" s="12"/>
      <c r="PBI219" s="12"/>
      <c r="PBJ219" s="12"/>
      <c r="PBK219" s="12"/>
      <c r="PBL219" s="12"/>
      <c r="PBM219" s="12"/>
      <c r="PBN219" s="12"/>
      <c r="PBO219" s="12"/>
      <c r="PBP219" s="12"/>
      <c r="PBQ219" s="12"/>
      <c r="PBR219" s="12"/>
      <c r="PBS219" s="12"/>
      <c r="PBT219" s="12"/>
      <c r="PBU219" s="12"/>
      <c r="PBV219" s="12"/>
      <c r="PBW219" s="12"/>
      <c r="PBX219" s="12"/>
      <c r="PBY219" s="12"/>
      <c r="PBZ219" s="12"/>
      <c r="PCA219" s="12"/>
      <c r="PCB219" s="12"/>
      <c r="PCC219" s="12"/>
      <c r="PCD219" s="12"/>
      <c r="PCE219" s="12"/>
      <c r="PCF219" s="12"/>
      <c r="PCG219" s="12"/>
      <c r="PCH219" s="12"/>
      <c r="PCI219" s="12"/>
      <c r="PCJ219" s="12"/>
      <c r="PCK219" s="12"/>
      <c r="PCL219" s="12"/>
      <c r="PCM219" s="12"/>
      <c r="PCN219" s="12"/>
      <c r="PCO219" s="12"/>
      <c r="PCP219" s="12"/>
      <c r="PCQ219" s="12"/>
      <c r="PCR219" s="12"/>
      <c r="PCS219" s="12"/>
      <c r="PCT219" s="12"/>
      <c r="PCU219" s="12"/>
      <c r="PCV219" s="12"/>
      <c r="PCW219" s="12"/>
      <c r="PCX219" s="12"/>
      <c r="PCY219" s="12"/>
      <c r="PCZ219" s="12"/>
      <c r="PDA219" s="12"/>
      <c r="PDB219" s="12"/>
      <c r="PDC219" s="12"/>
      <c r="PDD219" s="12"/>
      <c r="PDE219" s="12"/>
      <c r="PDF219" s="12"/>
      <c r="PDG219" s="12"/>
      <c r="PDH219" s="12"/>
      <c r="PDI219" s="12"/>
      <c r="PDJ219" s="12"/>
      <c r="PDK219" s="12"/>
      <c r="PDL219" s="12"/>
      <c r="PDM219" s="12"/>
      <c r="PDN219" s="12"/>
      <c r="PDO219" s="12"/>
      <c r="PDP219" s="12"/>
      <c r="PDQ219" s="12"/>
      <c r="PDR219" s="12"/>
      <c r="PDS219" s="12"/>
      <c r="PDT219" s="12"/>
      <c r="PDU219" s="12"/>
      <c r="PDV219" s="12"/>
      <c r="PDW219" s="12"/>
      <c r="PDX219" s="12"/>
      <c r="PDY219" s="12"/>
      <c r="PDZ219" s="12"/>
      <c r="PEA219" s="12"/>
      <c r="PEB219" s="12"/>
      <c r="PEC219" s="12"/>
      <c r="PED219" s="12"/>
      <c r="PEE219" s="12"/>
      <c r="PEF219" s="12"/>
      <c r="PEG219" s="12"/>
      <c r="PEH219" s="12"/>
      <c r="PEI219" s="12"/>
      <c r="PEJ219" s="12"/>
      <c r="PEK219" s="12"/>
      <c r="PEL219" s="12"/>
      <c r="PEM219" s="12"/>
      <c r="PEN219" s="12"/>
      <c r="PEO219" s="12"/>
      <c r="PEP219" s="12"/>
      <c r="PEQ219" s="12"/>
      <c r="PER219" s="12"/>
      <c r="PES219" s="12"/>
      <c r="PET219" s="12"/>
      <c r="PEU219" s="12"/>
      <c r="PEV219" s="12"/>
      <c r="PEW219" s="12"/>
      <c r="PEX219" s="12"/>
      <c r="PEY219" s="12"/>
      <c r="PEZ219" s="12"/>
      <c r="PFA219" s="12"/>
      <c r="PFB219" s="12"/>
      <c r="PFC219" s="12"/>
      <c r="PFD219" s="12"/>
      <c r="PFE219" s="12"/>
      <c r="PFF219" s="12"/>
      <c r="PFG219" s="12"/>
      <c r="PFH219" s="12"/>
      <c r="PFI219" s="12"/>
      <c r="PFJ219" s="12"/>
      <c r="PFK219" s="12"/>
      <c r="PFL219" s="12"/>
      <c r="PFM219" s="12"/>
      <c r="PFN219" s="12"/>
      <c r="PFO219" s="12"/>
      <c r="PFP219" s="12"/>
      <c r="PFQ219" s="12"/>
      <c r="PFR219" s="12"/>
      <c r="PFS219" s="12"/>
      <c r="PFT219" s="12"/>
      <c r="PFU219" s="12"/>
      <c r="PFV219" s="12"/>
      <c r="PFW219" s="12"/>
      <c r="PFX219" s="12"/>
      <c r="PFY219" s="12"/>
      <c r="PFZ219" s="12"/>
      <c r="PGA219" s="12"/>
      <c r="PGB219" s="12"/>
      <c r="PGC219" s="12"/>
      <c r="PGD219" s="12"/>
      <c r="PGE219" s="12"/>
      <c r="PGF219" s="12"/>
      <c r="PGG219" s="12"/>
      <c r="PGH219" s="12"/>
      <c r="PGI219" s="12"/>
      <c r="PGJ219" s="12"/>
      <c r="PGK219" s="12"/>
      <c r="PGL219" s="12"/>
      <c r="PGM219" s="12"/>
      <c r="PGN219" s="12"/>
      <c r="PGO219" s="12"/>
      <c r="PGP219" s="12"/>
      <c r="PGQ219" s="12"/>
      <c r="PGR219" s="12"/>
      <c r="PGS219" s="12"/>
      <c r="PGT219" s="12"/>
      <c r="PGU219" s="12"/>
      <c r="PGV219" s="12"/>
      <c r="PGW219" s="12"/>
      <c r="PGX219" s="12"/>
      <c r="PGY219" s="12"/>
      <c r="PGZ219" s="12"/>
      <c r="PHA219" s="12"/>
      <c r="PHB219" s="12"/>
      <c r="PHC219" s="12"/>
      <c r="PHD219" s="12"/>
      <c r="PHE219" s="12"/>
      <c r="PHF219" s="12"/>
      <c r="PHG219" s="12"/>
      <c r="PHH219" s="12"/>
      <c r="PHI219" s="12"/>
      <c r="PHJ219" s="12"/>
      <c r="PHK219" s="12"/>
      <c r="PHL219" s="12"/>
      <c r="PHM219" s="12"/>
      <c r="PHN219" s="12"/>
      <c r="PHO219" s="12"/>
      <c r="PHP219" s="12"/>
      <c r="PHQ219" s="12"/>
      <c r="PHR219" s="12"/>
      <c r="PHS219" s="12"/>
      <c r="PHT219" s="12"/>
      <c r="PHU219" s="12"/>
      <c r="PHV219" s="12"/>
      <c r="PHW219" s="12"/>
      <c r="PHX219" s="12"/>
      <c r="PHY219" s="12"/>
      <c r="PHZ219" s="12"/>
      <c r="PIA219" s="12"/>
      <c r="PIB219" s="12"/>
      <c r="PIC219" s="12"/>
      <c r="PID219" s="12"/>
      <c r="PIE219" s="12"/>
      <c r="PIF219" s="12"/>
      <c r="PIG219" s="12"/>
      <c r="PIH219" s="12"/>
      <c r="PII219" s="12"/>
      <c r="PIJ219" s="12"/>
      <c r="PIK219" s="12"/>
      <c r="PIL219" s="12"/>
      <c r="PIM219" s="12"/>
      <c r="PIN219" s="12"/>
      <c r="PIO219" s="12"/>
      <c r="PIP219" s="12"/>
      <c r="PIQ219" s="12"/>
      <c r="PIR219" s="12"/>
      <c r="PIS219" s="12"/>
      <c r="PIT219" s="12"/>
      <c r="PIU219" s="12"/>
      <c r="PIV219" s="12"/>
      <c r="PIW219" s="12"/>
      <c r="PIX219" s="12"/>
      <c r="PIY219" s="12"/>
      <c r="PIZ219" s="12"/>
      <c r="PJA219" s="12"/>
      <c r="PJB219" s="12"/>
      <c r="PJC219" s="12"/>
      <c r="PJD219" s="12"/>
      <c r="PJE219" s="12"/>
      <c r="PJF219" s="12"/>
      <c r="PJG219" s="12"/>
      <c r="PJH219" s="12"/>
      <c r="PJI219" s="12"/>
      <c r="PJJ219" s="12"/>
      <c r="PJK219" s="12"/>
      <c r="PJL219" s="12"/>
      <c r="PJM219" s="12"/>
      <c r="PJN219" s="12"/>
      <c r="PJO219" s="12"/>
      <c r="PJP219" s="12"/>
      <c r="PJQ219" s="12"/>
      <c r="PJR219" s="12"/>
      <c r="PJS219" s="12"/>
      <c r="PJT219" s="12"/>
      <c r="PJU219" s="12"/>
      <c r="PJV219" s="12"/>
      <c r="PJW219" s="12"/>
      <c r="PJX219" s="12"/>
      <c r="PJY219" s="12"/>
      <c r="PJZ219" s="12"/>
      <c r="PKA219" s="12"/>
      <c r="PKB219" s="12"/>
      <c r="PKC219" s="12"/>
      <c r="PKD219" s="12"/>
      <c r="PKE219" s="12"/>
      <c r="PKF219" s="12"/>
      <c r="PKG219" s="12"/>
      <c r="PKH219" s="12"/>
      <c r="PKI219" s="12"/>
      <c r="PKJ219" s="12"/>
      <c r="PKK219" s="12"/>
      <c r="PKL219" s="12"/>
      <c r="PKM219" s="12"/>
      <c r="PKN219" s="12"/>
      <c r="PKO219" s="12"/>
      <c r="PKP219" s="12"/>
      <c r="PKQ219" s="12"/>
      <c r="PKR219" s="12"/>
      <c r="PKS219" s="12"/>
      <c r="PKT219" s="12"/>
      <c r="PKU219" s="12"/>
      <c r="PKV219" s="12"/>
      <c r="PKW219" s="12"/>
      <c r="PKX219" s="12"/>
      <c r="PKY219" s="12"/>
      <c r="PKZ219" s="12"/>
      <c r="PLA219" s="12"/>
      <c r="PLB219" s="12"/>
      <c r="PLC219" s="12"/>
      <c r="PLD219" s="12"/>
      <c r="PLE219" s="12"/>
      <c r="PLF219" s="12"/>
      <c r="PLG219" s="12"/>
      <c r="PLH219" s="12"/>
      <c r="PLI219" s="12"/>
      <c r="PLJ219" s="12"/>
      <c r="PLK219" s="12"/>
      <c r="PLL219" s="12"/>
      <c r="PLM219" s="12"/>
      <c r="PLN219" s="12"/>
      <c r="PLO219" s="12"/>
      <c r="PLP219" s="12"/>
      <c r="PLQ219" s="12"/>
      <c r="PLR219" s="12"/>
      <c r="PLS219" s="12"/>
      <c r="PLT219" s="12"/>
      <c r="PLU219" s="12"/>
      <c r="PLV219" s="12"/>
      <c r="PLW219" s="12"/>
      <c r="PLX219" s="12"/>
      <c r="PLY219" s="12"/>
      <c r="PLZ219" s="12"/>
      <c r="PMA219" s="12"/>
      <c r="PMB219" s="12"/>
      <c r="PMC219" s="12"/>
      <c r="PMD219" s="12"/>
      <c r="PME219" s="12"/>
      <c r="PMF219" s="12"/>
      <c r="PMG219" s="12"/>
      <c r="PMH219" s="12"/>
      <c r="PMI219" s="12"/>
      <c r="PMJ219" s="12"/>
      <c r="PMK219" s="12"/>
      <c r="PML219" s="12"/>
      <c r="PMM219" s="12"/>
      <c r="PMN219" s="12"/>
      <c r="PMO219" s="12"/>
      <c r="PMP219" s="12"/>
      <c r="PMQ219" s="12"/>
      <c r="PMR219" s="12"/>
      <c r="PMS219" s="12"/>
      <c r="PMT219" s="12"/>
      <c r="PMU219" s="12"/>
      <c r="PMV219" s="12"/>
      <c r="PMW219" s="12"/>
      <c r="PMX219" s="12"/>
      <c r="PMY219" s="12"/>
      <c r="PMZ219" s="12"/>
      <c r="PNA219" s="12"/>
      <c r="PNB219" s="12"/>
      <c r="PNC219" s="12"/>
      <c r="PND219" s="12"/>
      <c r="PNE219" s="12"/>
      <c r="PNF219" s="12"/>
      <c r="PNG219" s="12"/>
      <c r="PNH219" s="12"/>
      <c r="PNI219" s="12"/>
      <c r="PNJ219" s="12"/>
      <c r="PNK219" s="12"/>
      <c r="PNL219" s="12"/>
      <c r="PNM219" s="12"/>
      <c r="PNN219" s="12"/>
      <c r="PNO219" s="12"/>
      <c r="PNP219" s="12"/>
      <c r="PNQ219" s="12"/>
      <c r="PNR219" s="12"/>
      <c r="PNS219" s="12"/>
      <c r="PNT219" s="12"/>
      <c r="PNU219" s="12"/>
      <c r="PNV219" s="12"/>
      <c r="PNW219" s="12"/>
      <c r="PNX219" s="12"/>
      <c r="PNY219" s="12"/>
      <c r="PNZ219" s="12"/>
      <c r="POA219" s="12"/>
      <c r="POB219" s="12"/>
      <c r="POC219" s="12"/>
      <c r="POD219" s="12"/>
      <c r="POE219" s="12"/>
      <c r="POF219" s="12"/>
      <c r="POG219" s="12"/>
      <c r="POH219" s="12"/>
      <c r="POI219" s="12"/>
      <c r="POJ219" s="12"/>
      <c r="POK219" s="12"/>
      <c r="POL219" s="12"/>
      <c r="POM219" s="12"/>
      <c r="PON219" s="12"/>
      <c r="POO219" s="12"/>
      <c r="POP219" s="12"/>
      <c r="POQ219" s="12"/>
      <c r="POR219" s="12"/>
      <c r="POS219" s="12"/>
      <c r="POT219" s="12"/>
      <c r="POU219" s="12"/>
      <c r="POV219" s="12"/>
      <c r="POW219" s="12"/>
      <c r="POX219" s="12"/>
      <c r="POY219" s="12"/>
      <c r="POZ219" s="12"/>
      <c r="PPA219" s="12"/>
      <c r="PPB219" s="12"/>
      <c r="PPC219" s="12"/>
      <c r="PPD219" s="12"/>
      <c r="PPE219" s="12"/>
      <c r="PPF219" s="12"/>
      <c r="PPG219" s="12"/>
      <c r="PPH219" s="12"/>
      <c r="PPI219" s="12"/>
      <c r="PPJ219" s="12"/>
      <c r="PPK219" s="12"/>
      <c r="PPL219" s="12"/>
      <c r="PPM219" s="12"/>
      <c r="PPN219" s="12"/>
      <c r="PPO219" s="12"/>
      <c r="PPP219" s="12"/>
      <c r="PPQ219" s="12"/>
      <c r="PPR219" s="12"/>
      <c r="PPS219" s="12"/>
      <c r="PPT219" s="12"/>
      <c r="PPU219" s="12"/>
      <c r="PPV219" s="12"/>
      <c r="PPW219" s="12"/>
      <c r="PPX219" s="12"/>
      <c r="PPY219" s="12"/>
      <c r="PPZ219" s="12"/>
      <c r="PQA219" s="12"/>
      <c r="PQB219" s="12"/>
      <c r="PQC219" s="12"/>
      <c r="PQD219" s="12"/>
      <c r="PQE219" s="12"/>
      <c r="PQF219" s="12"/>
      <c r="PQG219" s="12"/>
      <c r="PQH219" s="12"/>
      <c r="PQI219" s="12"/>
      <c r="PQJ219" s="12"/>
      <c r="PQK219" s="12"/>
      <c r="PQL219" s="12"/>
      <c r="PQM219" s="12"/>
      <c r="PQN219" s="12"/>
      <c r="PQO219" s="12"/>
      <c r="PQP219" s="12"/>
      <c r="PQQ219" s="12"/>
      <c r="PQR219" s="12"/>
      <c r="PQS219" s="12"/>
      <c r="PQT219" s="12"/>
      <c r="PQU219" s="12"/>
      <c r="PQV219" s="12"/>
      <c r="PQW219" s="12"/>
      <c r="PQX219" s="12"/>
      <c r="PQY219" s="12"/>
      <c r="PQZ219" s="12"/>
      <c r="PRA219" s="12"/>
      <c r="PRB219" s="12"/>
      <c r="PRC219" s="12"/>
      <c r="PRD219" s="12"/>
      <c r="PRE219" s="12"/>
      <c r="PRF219" s="12"/>
      <c r="PRG219" s="12"/>
      <c r="PRH219" s="12"/>
      <c r="PRI219" s="12"/>
      <c r="PRJ219" s="12"/>
      <c r="PRK219" s="12"/>
      <c r="PRL219" s="12"/>
      <c r="PRM219" s="12"/>
      <c r="PRN219" s="12"/>
      <c r="PRO219" s="12"/>
      <c r="PRP219" s="12"/>
      <c r="PRQ219" s="12"/>
      <c r="PRR219" s="12"/>
      <c r="PRS219" s="12"/>
      <c r="PRT219" s="12"/>
      <c r="PRU219" s="12"/>
      <c r="PRV219" s="12"/>
      <c r="PRW219" s="12"/>
      <c r="PRX219" s="12"/>
      <c r="PRY219" s="12"/>
      <c r="PRZ219" s="12"/>
      <c r="PSA219" s="12"/>
      <c r="PSB219" s="12"/>
      <c r="PSC219" s="12"/>
      <c r="PSD219" s="12"/>
      <c r="PSE219" s="12"/>
      <c r="PSF219" s="12"/>
      <c r="PSG219" s="12"/>
      <c r="PSH219" s="12"/>
      <c r="PSI219" s="12"/>
      <c r="PSJ219" s="12"/>
      <c r="PSK219" s="12"/>
      <c r="PSL219" s="12"/>
      <c r="PSM219" s="12"/>
      <c r="PSN219" s="12"/>
      <c r="PSO219" s="12"/>
      <c r="PSP219" s="12"/>
      <c r="PSQ219" s="12"/>
      <c r="PSR219" s="12"/>
      <c r="PSS219" s="12"/>
      <c r="PST219" s="12"/>
      <c r="PSU219" s="12"/>
      <c r="PSV219" s="12"/>
      <c r="PSW219" s="12"/>
      <c r="PSX219" s="12"/>
      <c r="PSY219" s="12"/>
      <c r="PSZ219" s="12"/>
      <c r="PTA219" s="12"/>
      <c r="PTB219" s="12"/>
      <c r="PTC219" s="12"/>
      <c r="PTD219" s="12"/>
      <c r="PTE219" s="12"/>
      <c r="PTF219" s="12"/>
      <c r="PTG219" s="12"/>
      <c r="PTH219" s="12"/>
      <c r="PTI219" s="12"/>
      <c r="PTJ219" s="12"/>
      <c r="PTK219" s="12"/>
      <c r="PTL219" s="12"/>
      <c r="PTM219" s="12"/>
      <c r="PTN219" s="12"/>
      <c r="PTO219" s="12"/>
      <c r="PTP219" s="12"/>
      <c r="PTQ219" s="12"/>
      <c r="PTR219" s="12"/>
      <c r="PTS219" s="12"/>
      <c r="PTT219" s="12"/>
      <c r="PTU219" s="12"/>
      <c r="PTV219" s="12"/>
      <c r="PTW219" s="12"/>
      <c r="PTX219" s="12"/>
      <c r="PTY219" s="12"/>
      <c r="PTZ219" s="12"/>
      <c r="PUA219" s="12"/>
      <c r="PUB219" s="12"/>
      <c r="PUC219" s="12"/>
      <c r="PUD219" s="12"/>
      <c r="PUE219" s="12"/>
      <c r="PUF219" s="12"/>
      <c r="PUG219" s="12"/>
      <c r="PUH219" s="12"/>
      <c r="PUI219" s="12"/>
      <c r="PUJ219" s="12"/>
      <c r="PUK219" s="12"/>
      <c r="PUL219" s="12"/>
      <c r="PUM219" s="12"/>
      <c r="PUN219" s="12"/>
      <c r="PUO219" s="12"/>
      <c r="PUP219" s="12"/>
      <c r="PUQ219" s="12"/>
      <c r="PUR219" s="12"/>
      <c r="PUS219" s="12"/>
      <c r="PUT219" s="12"/>
      <c r="PUU219" s="12"/>
      <c r="PUV219" s="12"/>
      <c r="PUW219" s="12"/>
      <c r="PUX219" s="12"/>
      <c r="PUY219" s="12"/>
      <c r="PUZ219" s="12"/>
      <c r="PVA219" s="12"/>
      <c r="PVB219" s="12"/>
      <c r="PVC219" s="12"/>
      <c r="PVD219" s="12"/>
      <c r="PVE219" s="12"/>
      <c r="PVF219" s="12"/>
      <c r="PVG219" s="12"/>
      <c r="PVH219" s="12"/>
      <c r="PVI219" s="12"/>
      <c r="PVJ219" s="12"/>
      <c r="PVK219" s="12"/>
      <c r="PVL219" s="12"/>
      <c r="PVM219" s="12"/>
      <c r="PVN219" s="12"/>
      <c r="PVO219" s="12"/>
      <c r="PVP219" s="12"/>
      <c r="PVQ219" s="12"/>
      <c r="PVR219" s="12"/>
      <c r="PVS219" s="12"/>
      <c r="PVT219" s="12"/>
      <c r="PVU219" s="12"/>
      <c r="PVV219" s="12"/>
      <c r="PVW219" s="12"/>
      <c r="PVX219" s="12"/>
      <c r="PVY219" s="12"/>
      <c r="PVZ219" s="12"/>
      <c r="PWA219" s="12"/>
      <c r="PWB219" s="12"/>
      <c r="PWC219" s="12"/>
      <c r="PWD219" s="12"/>
      <c r="PWE219" s="12"/>
      <c r="PWF219" s="12"/>
      <c r="PWG219" s="12"/>
      <c r="PWH219" s="12"/>
      <c r="PWI219" s="12"/>
      <c r="PWJ219" s="12"/>
      <c r="PWK219" s="12"/>
      <c r="PWL219" s="12"/>
      <c r="PWM219" s="12"/>
      <c r="PWN219" s="12"/>
      <c r="PWO219" s="12"/>
      <c r="PWP219" s="12"/>
      <c r="PWQ219" s="12"/>
      <c r="PWR219" s="12"/>
      <c r="PWS219" s="12"/>
      <c r="PWT219" s="12"/>
      <c r="PWU219" s="12"/>
      <c r="PWV219" s="12"/>
      <c r="PWW219" s="12"/>
      <c r="PWX219" s="12"/>
      <c r="PWY219" s="12"/>
      <c r="PWZ219" s="12"/>
      <c r="PXA219" s="12"/>
      <c r="PXB219" s="12"/>
      <c r="PXC219" s="12"/>
      <c r="PXD219" s="12"/>
      <c r="PXE219" s="12"/>
      <c r="PXF219" s="12"/>
      <c r="PXG219" s="12"/>
      <c r="PXH219" s="12"/>
      <c r="PXI219" s="12"/>
      <c r="PXJ219" s="12"/>
      <c r="PXK219" s="12"/>
      <c r="PXL219" s="12"/>
      <c r="PXM219" s="12"/>
      <c r="PXN219" s="12"/>
      <c r="PXO219" s="12"/>
      <c r="PXP219" s="12"/>
      <c r="PXQ219" s="12"/>
      <c r="PXR219" s="12"/>
      <c r="PXS219" s="12"/>
      <c r="PXT219" s="12"/>
      <c r="PXU219" s="12"/>
      <c r="PXV219" s="12"/>
      <c r="PXW219" s="12"/>
      <c r="PXX219" s="12"/>
      <c r="PXY219" s="12"/>
      <c r="PXZ219" s="12"/>
      <c r="PYA219" s="12"/>
      <c r="PYB219" s="12"/>
      <c r="PYC219" s="12"/>
      <c r="PYD219" s="12"/>
      <c r="PYE219" s="12"/>
      <c r="PYF219" s="12"/>
      <c r="PYG219" s="12"/>
      <c r="PYH219" s="12"/>
      <c r="PYI219" s="12"/>
      <c r="PYJ219" s="12"/>
      <c r="PYK219" s="12"/>
      <c r="PYL219" s="12"/>
      <c r="PYM219" s="12"/>
      <c r="PYN219" s="12"/>
      <c r="PYO219" s="12"/>
      <c r="PYP219" s="12"/>
      <c r="PYQ219" s="12"/>
      <c r="PYR219" s="12"/>
      <c r="PYS219" s="12"/>
      <c r="PYT219" s="12"/>
      <c r="PYU219" s="12"/>
      <c r="PYV219" s="12"/>
      <c r="PYW219" s="12"/>
      <c r="PYX219" s="12"/>
      <c r="PYY219" s="12"/>
      <c r="PYZ219" s="12"/>
      <c r="PZA219" s="12"/>
      <c r="PZB219" s="12"/>
      <c r="PZC219" s="12"/>
      <c r="PZD219" s="12"/>
      <c r="PZE219" s="12"/>
      <c r="PZF219" s="12"/>
      <c r="PZG219" s="12"/>
      <c r="PZH219" s="12"/>
      <c r="PZI219" s="12"/>
      <c r="PZJ219" s="12"/>
      <c r="PZK219" s="12"/>
      <c r="PZL219" s="12"/>
      <c r="PZM219" s="12"/>
      <c r="PZN219" s="12"/>
      <c r="PZO219" s="12"/>
      <c r="PZP219" s="12"/>
      <c r="PZQ219" s="12"/>
      <c r="PZR219" s="12"/>
      <c r="PZS219" s="12"/>
      <c r="PZT219" s="12"/>
      <c r="PZU219" s="12"/>
      <c r="PZV219" s="12"/>
      <c r="PZW219" s="12"/>
      <c r="PZX219" s="12"/>
      <c r="PZY219" s="12"/>
      <c r="PZZ219" s="12"/>
      <c r="QAA219" s="12"/>
      <c r="QAB219" s="12"/>
      <c r="QAC219" s="12"/>
      <c r="QAD219" s="12"/>
      <c r="QAE219" s="12"/>
      <c r="QAF219" s="12"/>
      <c r="QAG219" s="12"/>
      <c r="QAH219" s="12"/>
      <c r="QAI219" s="12"/>
      <c r="QAJ219" s="12"/>
      <c r="QAK219" s="12"/>
      <c r="QAL219" s="12"/>
      <c r="QAM219" s="12"/>
      <c r="QAN219" s="12"/>
      <c r="QAO219" s="12"/>
      <c r="QAP219" s="12"/>
      <c r="QAQ219" s="12"/>
      <c r="QAR219" s="12"/>
      <c r="QAS219" s="12"/>
      <c r="QAT219" s="12"/>
      <c r="QAU219" s="12"/>
      <c r="QAV219" s="12"/>
      <c r="QAW219" s="12"/>
      <c r="QAX219" s="12"/>
      <c r="QAY219" s="12"/>
      <c r="QAZ219" s="12"/>
      <c r="QBA219" s="12"/>
      <c r="QBB219" s="12"/>
      <c r="QBC219" s="12"/>
      <c r="QBD219" s="12"/>
      <c r="QBE219" s="12"/>
      <c r="QBF219" s="12"/>
      <c r="QBG219" s="12"/>
      <c r="QBH219" s="12"/>
      <c r="QBI219" s="12"/>
      <c r="QBJ219" s="12"/>
      <c r="QBK219" s="12"/>
      <c r="QBL219" s="12"/>
      <c r="QBM219" s="12"/>
      <c r="QBN219" s="12"/>
      <c r="QBO219" s="12"/>
      <c r="QBP219" s="12"/>
      <c r="QBQ219" s="12"/>
      <c r="QBR219" s="12"/>
      <c r="QBS219" s="12"/>
      <c r="QBT219" s="12"/>
      <c r="QBU219" s="12"/>
      <c r="QBV219" s="12"/>
      <c r="QBW219" s="12"/>
      <c r="QBX219" s="12"/>
      <c r="QBY219" s="12"/>
      <c r="QBZ219" s="12"/>
      <c r="QCA219" s="12"/>
      <c r="QCB219" s="12"/>
      <c r="QCC219" s="12"/>
      <c r="QCD219" s="12"/>
      <c r="QCE219" s="12"/>
      <c r="QCF219" s="12"/>
      <c r="QCG219" s="12"/>
      <c r="QCH219" s="12"/>
      <c r="QCI219" s="12"/>
      <c r="QCJ219" s="12"/>
      <c r="QCK219" s="12"/>
      <c r="QCL219" s="12"/>
      <c r="QCM219" s="12"/>
      <c r="QCN219" s="12"/>
      <c r="QCO219" s="12"/>
      <c r="QCP219" s="12"/>
      <c r="QCQ219" s="12"/>
      <c r="QCR219" s="12"/>
      <c r="QCS219" s="12"/>
      <c r="QCT219" s="12"/>
      <c r="QCU219" s="12"/>
      <c r="QCV219" s="12"/>
      <c r="QCW219" s="12"/>
      <c r="QCX219" s="12"/>
      <c r="QCY219" s="12"/>
      <c r="QCZ219" s="12"/>
      <c r="QDA219" s="12"/>
      <c r="QDB219" s="12"/>
      <c r="QDC219" s="12"/>
      <c r="QDD219" s="12"/>
      <c r="QDE219" s="12"/>
      <c r="QDF219" s="12"/>
      <c r="QDG219" s="12"/>
      <c r="QDH219" s="12"/>
      <c r="QDI219" s="12"/>
      <c r="QDJ219" s="12"/>
      <c r="QDK219" s="12"/>
      <c r="QDL219" s="12"/>
      <c r="QDM219" s="12"/>
      <c r="QDN219" s="12"/>
      <c r="QDO219" s="12"/>
      <c r="QDP219" s="12"/>
      <c r="QDQ219" s="12"/>
      <c r="QDR219" s="12"/>
      <c r="QDS219" s="12"/>
      <c r="QDT219" s="12"/>
      <c r="QDU219" s="12"/>
      <c r="QDV219" s="12"/>
      <c r="QDW219" s="12"/>
      <c r="QDX219" s="12"/>
      <c r="QDY219" s="12"/>
      <c r="QDZ219" s="12"/>
      <c r="QEA219" s="12"/>
      <c r="QEB219" s="12"/>
      <c r="QEC219" s="12"/>
      <c r="QED219" s="12"/>
      <c r="QEE219" s="12"/>
      <c r="QEF219" s="12"/>
      <c r="QEG219" s="12"/>
      <c r="QEH219" s="12"/>
      <c r="QEI219" s="12"/>
      <c r="QEJ219" s="12"/>
      <c r="QEK219" s="12"/>
      <c r="QEL219" s="12"/>
      <c r="QEM219" s="12"/>
      <c r="QEN219" s="12"/>
      <c r="QEO219" s="12"/>
      <c r="QEP219" s="12"/>
      <c r="QEQ219" s="12"/>
      <c r="QER219" s="12"/>
      <c r="QES219" s="12"/>
      <c r="QET219" s="12"/>
      <c r="QEU219" s="12"/>
      <c r="QEV219" s="12"/>
      <c r="QEW219" s="12"/>
      <c r="QEX219" s="12"/>
      <c r="QEY219" s="12"/>
      <c r="QEZ219" s="12"/>
      <c r="QFA219" s="12"/>
      <c r="QFB219" s="12"/>
      <c r="QFC219" s="12"/>
      <c r="QFD219" s="12"/>
      <c r="QFE219" s="12"/>
      <c r="QFF219" s="12"/>
      <c r="QFG219" s="12"/>
      <c r="QFH219" s="12"/>
      <c r="QFI219" s="12"/>
      <c r="QFJ219" s="12"/>
      <c r="QFK219" s="12"/>
      <c r="QFL219" s="12"/>
      <c r="QFM219" s="12"/>
      <c r="QFN219" s="12"/>
      <c r="QFO219" s="12"/>
      <c r="QFP219" s="12"/>
      <c r="QFQ219" s="12"/>
      <c r="QFR219" s="12"/>
      <c r="QFS219" s="12"/>
      <c r="QFT219" s="12"/>
      <c r="QFU219" s="12"/>
      <c r="QFV219" s="12"/>
      <c r="QFW219" s="12"/>
      <c r="QFX219" s="12"/>
      <c r="QFY219" s="12"/>
      <c r="QFZ219" s="12"/>
      <c r="QGA219" s="12"/>
      <c r="QGB219" s="12"/>
      <c r="QGC219" s="12"/>
      <c r="QGD219" s="12"/>
      <c r="QGE219" s="12"/>
      <c r="QGF219" s="12"/>
      <c r="QGG219" s="12"/>
      <c r="QGH219" s="12"/>
      <c r="QGI219" s="12"/>
      <c r="QGJ219" s="12"/>
      <c r="QGK219" s="12"/>
      <c r="QGL219" s="12"/>
      <c r="QGM219" s="12"/>
      <c r="QGN219" s="12"/>
      <c r="QGO219" s="12"/>
      <c r="QGP219" s="12"/>
      <c r="QGQ219" s="12"/>
      <c r="QGR219" s="12"/>
      <c r="QGS219" s="12"/>
      <c r="QGT219" s="12"/>
      <c r="QGU219" s="12"/>
      <c r="QGV219" s="12"/>
      <c r="QGW219" s="12"/>
      <c r="QGX219" s="12"/>
      <c r="QGY219" s="12"/>
      <c r="QGZ219" s="12"/>
      <c r="QHA219" s="12"/>
      <c r="QHB219" s="12"/>
      <c r="QHC219" s="12"/>
      <c r="QHD219" s="12"/>
      <c r="QHE219" s="12"/>
      <c r="QHF219" s="12"/>
      <c r="QHG219" s="12"/>
      <c r="QHH219" s="12"/>
      <c r="QHI219" s="12"/>
      <c r="QHJ219" s="12"/>
      <c r="QHK219" s="12"/>
      <c r="QHL219" s="12"/>
      <c r="QHM219" s="12"/>
      <c r="QHN219" s="12"/>
      <c r="QHO219" s="12"/>
      <c r="QHP219" s="12"/>
      <c r="QHQ219" s="12"/>
      <c r="QHR219" s="12"/>
      <c r="QHS219" s="12"/>
      <c r="QHT219" s="12"/>
      <c r="QHU219" s="12"/>
      <c r="QHV219" s="12"/>
      <c r="QHW219" s="12"/>
      <c r="QHX219" s="12"/>
      <c r="QHY219" s="12"/>
      <c r="QHZ219" s="12"/>
      <c r="QIA219" s="12"/>
      <c r="QIB219" s="12"/>
      <c r="QIC219" s="12"/>
      <c r="QID219" s="12"/>
      <c r="QIE219" s="12"/>
      <c r="QIF219" s="12"/>
      <c r="QIG219" s="12"/>
      <c r="QIH219" s="12"/>
      <c r="QII219" s="12"/>
      <c r="QIJ219" s="12"/>
      <c r="QIK219" s="12"/>
      <c r="QIL219" s="12"/>
      <c r="QIM219" s="12"/>
      <c r="QIN219" s="12"/>
      <c r="QIO219" s="12"/>
      <c r="QIP219" s="12"/>
      <c r="QIQ219" s="12"/>
      <c r="QIR219" s="12"/>
      <c r="QIS219" s="12"/>
      <c r="QIT219" s="12"/>
      <c r="QIU219" s="12"/>
      <c r="QIV219" s="12"/>
      <c r="QIW219" s="12"/>
      <c r="QIX219" s="12"/>
      <c r="QIY219" s="12"/>
      <c r="QIZ219" s="12"/>
      <c r="QJA219" s="12"/>
      <c r="QJB219" s="12"/>
      <c r="QJC219" s="12"/>
      <c r="QJD219" s="12"/>
      <c r="QJE219" s="12"/>
      <c r="QJF219" s="12"/>
      <c r="QJG219" s="12"/>
      <c r="QJH219" s="12"/>
      <c r="QJI219" s="12"/>
      <c r="QJJ219" s="12"/>
      <c r="QJK219" s="12"/>
      <c r="QJL219" s="12"/>
      <c r="QJM219" s="12"/>
      <c r="QJN219" s="12"/>
      <c r="QJO219" s="12"/>
      <c r="QJP219" s="12"/>
      <c r="QJQ219" s="12"/>
      <c r="QJR219" s="12"/>
      <c r="QJS219" s="12"/>
      <c r="QJT219" s="12"/>
      <c r="QJU219" s="12"/>
      <c r="QJV219" s="12"/>
      <c r="QJW219" s="12"/>
      <c r="QJX219" s="12"/>
      <c r="QJY219" s="12"/>
      <c r="QJZ219" s="12"/>
      <c r="QKA219" s="12"/>
      <c r="QKB219" s="12"/>
      <c r="QKC219" s="12"/>
      <c r="QKD219" s="12"/>
      <c r="QKE219" s="12"/>
      <c r="QKF219" s="12"/>
      <c r="QKG219" s="12"/>
      <c r="QKH219" s="12"/>
      <c r="QKI219" s="12"/>
      <c r="QKJ219" s="12"/>
      <c r="QKK219" s="12"/>
      <c r="QKL219" s="12"/>
      <c r="QKM219" s="12"/>
      <c r="QKN219" s="12"/>
      <c r="QKO219" s="12"/>
      <c r="QKP219" s="12"/>
      <c r="QKQ219" s="12"/>
      <c r="QKR219" s="12"/>
      <c r="QKS219" s="12"/>
      <c r="QKT219" s="12"/>
      <c r="QKU219" s="12"/>
      <c r="QKV219" s="12"/>
      <c r="QKW219" s="12"/>
      <c r="QKX219" s="12"/>
      <c r="QKY219" s="12"/>
      <c r="QKZ219" s="12"/>
      <c r="QLA219" s="12"/>
      <c r="QLB219" s="12"/>
      <c r="QLC219" s="12"/>
      <c r="QLD219" s="12"/>
      <c r="QLE219" s="12"/>
      <c r="QLF219" s="12"/>
      <c r="QLG219" s="12"/>
      <c r="QLH219" s="12"/>
      <c r="QLI219" s="12"/>
      <c r="QLJ219" s="12"/>
      <c r="QLK219" s="12"/>
      <c r="QLL219" s="12"/>
      <c r="QLM219" s="12"/>
      <c r="QLN219" s="12"/>
      <c r="QLO219" s="12"/>
      <c r="QLP219" s="12"/>
      <c r="QLQ219" s="12"/>
      <c r="QLR219" s="12"/>
      <c r="QLS219" s="12"/>
      <c r="QLT219" s="12"/>
      <c r="QLU219" s="12"/>
      <c r="QLV219" s="12"/>
      <c r="QLW219" s="12"/>
      <c r="QLX219" s="12"/>
      <c r="QLY219" s="12"/>
      <c r="QLZ219" s="12"/>
      <c r="QMA219" s="12"/>
      <c r="QMB219" s="12"/>
      <c r="QMC219" s="12"/>
      <c r="QMD219" s="12"/>
      <c r="QME219" s="12"/>
      <c r="QMF219" s="12"/>
      <c r="QMG219" s="12"/>
      <c r="QMH219" s="12"/>
      <c r="QMI219" s="12"/>
      <c r="QMJ219" s="12"/>
      <c r="QMK219" s="12"/>
      <c r="QML219" s="12"/>
      <c r="QMM219" s="12"/>
      <c r="QMN219" s="12"/>
      <c r="QMO219" s="12"/>
      <c r="QMP219" s="12"/>
      <c r="QMQ219" s="12"/>
      <c r="QMR219" s="12"/>
      <c r="QMS219" s="12"/>
      <c r="QMT219" s="12"/>
      <c r="QMU219" s="12"/>
      <c r="QMV219" s="12"/>
      <c r="QMW219" s="12"/>
      <c r="QMX219" s="12"/>
      <c r="QMY219" s="12"/>
      <c r="QMZ219" s="12"/>
      <c r="QNA219" s="12"/>
      <c r="QNB219" s="12"/>
      <c r="QNC219" s="12"/>
      <c r="QND219" s="12"/>
      <c r="QNE219" s="12"/>
      <c r="QNF219" s="12"/>
      <c r="QNG219" s="12"/>
      <c r="QNH219" s="12"/>
      <c r="QNI219" s="12"/>
      <c r="QNJ219" s="12"/>
      <c r="QNK219" s="12"/>
      <c r="QNL219" s="12"/>
      <c r="QNM219" s="12"/>
      <c r="QNN219" s="12"/>
      <c r="QNO219" s="12"/>
      <c r="QNP219" s="12"/>
      <c r="QNQ219" s="12"/>
      <c r="QNR219" s="12"/>
      <c r="QNS219" s="12"/>
      <c r="QNT219" s="12"/>
      <c r="QNU219" s="12"/>
      <c r="QNV219" s="12"/>
      <c r="QNW219" s="12"/>
      <c r="QNX219" s="12"/>
      <c r="QNY219" s="12"/>
      <c r="QNZ219" s="12"/>
      <c r="QOA219" s="12"/>
      <c r="QOB219" s="12"/>
      <c r="QOC219" s="12"/>
      <c r="QOD219" s="12"/>
      <c r="QOE219" s="12"/>
      <c r="QOF219" s="12"/>
      <c r="QOG219" s="12"/>
      <c r="QOH219" s="12"/>
      <c r="QOI219" s="12"/>
      <c r="QOJ219" s="12"/>
      <c r="QOK219" s="12"/>
      <c r="QOL219" s="12"/>
      <c r="QOM219" s="12"/>
      <c r="QON219" s="12"/>
      <c r="QOO219" s="12"/>
      <c r="QOP219" s="12"/>
      <c r="QOQ219" s="12"/>
      <c r="QOR219" s="12"/>
      <c r="QOS219" s="12"/>
      <c r="QOT219" s="12"/>
      <c r="QOU219" s="12"/>
      <c r="QOV219" s="12"/>
      <c r="QOW219" s="12"/>
      <c r="QOX219" s="12"/>
      <c r="QOY219" s="12"/>
      <c r="QOZ219" s="12"/>
      <c r="QPA219" s="12"/>
      <c r="QPB219" s="12"/>
      <c r="QPC219" s="12"/>
      <c r="QPD219" s="12"/>
      <c r="QPE219" s="12"/>
      <c r="QPF219" s="12"/>
      <c r="QPG219" s="12"/>
      <c r="QPH219" s="12"/>
      <c r="QPI219" s="12"/>
      <c r="QPJ219" s="12"/>
      <c r="QPK219" s="12"/>
      <c r="QPL219" s="12"/>
      <c r="QPM219" s="12"/>
      <c r="QPN219" s="12"/>
      <c r="QPO219" s="12"/>
      <c r="QPP219" s="12"/>
      <c r="QPQ219" s="12"/>
      <c r="QPR219" s="12"/>
      <c r="QPS219" s="12"/>
      <c r="QPT219" s="12"/>
      <c r="QPU219" s="12"/>
      <c r="QPV219" s="12"/>
      <c r="QPW219" s="12"/>
      <c r="QPX219" s="12"/>
      <c r="QPY219" s="12"/>
      <c r="QPZ219" s="12"/>
      <c r="QQA219" s="12"/>
      <c r="QQB219" s="12"/>
      <c r="QQC219" s="12"/>
      <c r="QQD219" s="12"/>
      <c r="QQE219" s="12"/>
      <c r="QQF219" s="12"/>
      <c r="QQG219" s="12"/>
      <c r="QQH219" s="12"/>
      <c r="QQI219" s="12"/>
      <c r="QQJ219" s="12"/>
      <c r="QQK219" s="12"/>
      <c r="QQL219" s="12"/>
      <c r="QQM219" s="12"/>
      <c r="QQN219" s="12"/>
      <c r="QQO219" s="12"/>
      <c r="QQP219" s="12"/>
      <c r="QQQ219" s="12"/>
      <c r="QQR219" s="12"/>
      <c r="QQS219" s="12"/>
      <c r="QQT219" s="12"/>
      <c r="QQU219" s="12"/>
      <c r="QQV219" s="12"/>
      <c r="QQW219" s="12"/>
      <c r="QQX219" s="12"/>
      <c r="QQY219" s="12"/>
      <c r="QQZ219" s="12"/>
      <c r="QRA219" s="12"/>
      <c r="QRB219" s="12"/>
      <c r="QRC219" s="12"/>
      <c r="QRD219" s="12"/>
      <c r="QRE219" s="12"/>
      <c r="QRF219" s="12"/>
      <c r="QRG219" s="12"/>
      <c r="QRH219" s="12"/>
      <c r="QRI219" s="12"/>
      <c r="QRJ219" s="12"/>
      <c r="QRK219" s="12"/>
      <c r="QRL219" s="12"/>
      <c r="QRM219" s="12"/>
      <c r="QRN219" s="12"/>
      <c r="QRO219" s="12"/>
      <c r="QRP219" s="12"/>
      <c r="QRQ219" s="12"/>
      <c r="QRR219" s="12"/>
      <c r="QRS219" s="12"/>
      <c r="QRT219" s="12"/>
      <c r="QRU219" s="12"/>
      <c r="QRV219" s="12"/>
      <c r="QRW219" s="12"/>
      <c r="QRX219" s="12"/>
      <c r="QRY219" s="12"/>
      <c r="QRZ219" s="12"/>
      <c r="QSA219" s="12"/>
      <c r="QSB219" s="12"/>
      <c r="QSC219" s="12"/>
      <c r="QSD219" s="12"/>
      <c r="QSE219" s="12"/>
      <c r="QSF219" s="12"/>
      <c r="QSG219" s="12"/>
      <c r="QSH219" s="12"/>
      <c r="QSI219" s="12"/>
      <c r="QSJ219" s="12"/>
      <c r="QSK219" s="12"/>
      <c r="QSL219" s="12"/>
      <c r="QSM219" s="12"/>
      <c r="QSN219" s="12"/>
      <c r="QSO219" s="12"/>
      <c r="QSP219" s="12"/>
      <c r="QSQ219" s="12"/>
      <c r="QSR219" s="12"/>
      <c r="QSS219" s="12"/>
      <c r="QST219" s="12"/>
      <c r="QSU219" s="12"/>
      <c r="QSV219" s="12"/>
      <c r="QSW219" s="12"/>
      <c r="QSX219" s="12"/>
      <c r="QSY219" s="12"/>
      <c r="QSZ219" s="12"/>
      <c r="QTA219" s="12"/>
      <c r="QTB219" s="12"/>
      <c r="QTC219" s="12"/>
      <c r="QTD219" s="12"/>
      <c r="QTE219" s="12"/>
      <c r="QTF219" s="12"/>
      <c r="QTG219" s="12"/>
      <c r="QTH219" s="12"/>
      <c r="QTI219" s="12"/>
      <c r="QTJ219" s="12"/>
      <c r="QTK219" s="12"/>
      <c r="QTL219" s="12"/>
      <c r="QTM219" s="12"/>
      <c r="QTN219" s="12"/>
      <c r="QTO219" s="12"/>
      <c r="QTP219" s="12"/>
      <c r="QTQ219" s="12"/>
      <c r="QTR219" s="12"/>
      <c r="QTS219" s="12"/>
      <c r="QTT219" s="12"/>
      <c r="QTU219" s="12"/>
      <c r="QTV219" s="12"/>
      <c r="QTW219" s="12"/>
      <c r="QTX219" s="12"/>
      <c r="QTY219" s="12"/>
      <c r="QTZ219" s="12"/>
      <c r="QUA219" s="12"/>
      <c r="QUB219" s="12"/>
      <c r="QUC219" s="12"/>
      <c r="QUD219" s="12"/>
      <c r="QUE219" s="12"/>
      <c r="QUF219" s="12"/>
      <c r="QUG219" s="12"/>
      <c r="QUH219" s="12"/>
      <c r="QUI219" s="12"/>
      <c r="QUJ219" s="12"/>
      <c r="QUK219" s="12"/>
      <c r="QUL219" s="12"/>
      <c r="QUM219" s="12"/>
      <c r="QUN219" s="12"/>
      <c r="QUO219" s="12"/>
      <c r="QUP219" s="12"/>
      <c r="QUQ219" s="12"/>
      <c r="QUR219" s="12"/>
      <c r="QUS219" s="12"/>
      <c r="QUT219" s="12"/>
      <c r="QUU219" s="12"/>
      <c r="QUV219" s="12"/>
      <c r="QUW219" s="12"/>
      <c r="QUX219" s="12"/>
      <c r="QUY219" s="12"/>
      <c r="QUZ219" s="12"/>
      <c r="QVA219" s="12"/>
      <c r="QVB219" s="12"/>
      <c r="QVC219" s="12"/>
      <c r="QVD219" s="12"/>
      <c r="QVE219" s="12"/>
      <c r="QVF219" s="12"/>
      <c r="QVG219" s="12"/>
      <c r="QVH219" s="12"/>
      <c r="QVI219" s="12"/>
      <c r="QVJ219" s="12"/>
      <c r="QVK219" s="12"/>
      <c r="QVL219" s="12"/>
      <c r="QVM219" s="12"/>
      <c r="QVN219" s="12"/>
      <c r="QVO219" s="12"/>
      <c r="QVP219" s="12"/>
      <c r="QVQ219" s="12"/>
      <c r="QVR219" s="12"/>
      <c r="QVS219" s="12"/>
      <c r="QVT219" s="12"/>
      <c r="QVU219" s="12"/>
      <c r="QVV219" s="12"/>
      <c r="QVW219" s="12"/>
      <c r="QVX219" s="12"/>
      <c r="QVY219" s="12"/>
      <c r="QVZ219" s="12"/>
      <c r="QWA219" s="12"/>
      <c r="QWB219" s="12"/>
      <c r="QWC219" s="12"/>
      <c r="QWD219" s="12"/>
      <c r="QWE219" s="12"/>
      <c r="QWF219" s="12"/>
      <c r="QWG219" s="12"/>
      <c r="QWH219" s="12"/>
      <c r="QWI219" s="12"/>
      <c r="QWJ219" s="12"/>
      <c r="QWK219" s="12"/>
      <c r="QWL219" s="12"/>
      <c r="QWM219" s="12"/>
      <c r="QWN219" s="12"/>
      <c r="QWO219" s="12"/>
      <c r="QWP219" s="12"/>
      <c r="QWQ219" s="12"/>
      <c r="QWR219" s="12"/>
      <c r="QWS219" s="12"/>
      <c r="QWT219" s="12"/>
      <c r="QWU219" s="12"/>
      <c r="QWV219" s="12"/>
      <c r="QWW219" s="12"/>
      <c r="QWX219" s="12"/>
      <c r="QWY219" s="12"/>
      <c r="QWZ219" s="12"/>
      <c r="QXA219" s="12"/>
      <c r="QXB219" s="12"/>
      <c r="QXC219" s="12"/>
      <c r="QXD219" s="12"/>
      <c r="QXE219" s="12"/>
      <c r="QXF219" s="12"/>
      <c r="QXG219" s="12"/>
      <c r="QXH219" s="12"/>
      <c r="QXI219" s="12"/>
      <c r="QXJ219" s="12"/>
      <c r="QXK219" s="12"/>
      <c r="QXL219" s="12"/>
      <c r="QXM219" s="12"/>
      <c r="QXN219" s="12"/>
      <c r="QXO219" s="12"/>
      <c r="QXP219" s="12"/>
      <c r="QXQ219" s="12"/>
      <c r="QXR219" s="12"/>
      <c r="QXS219" s="12"/>
      <c r="QXT219" s="12"/>
      <c r="QXU219" s="12"/>
      <c r="QXV219" s="12"/>
      <c r="QXW219" s="12"/>
      <c r="QXX219" s="12"/>
      <c r="QXY219" s="12"/>
      <c r="QXZ219" s="12"/>
      <c r="QYA219" s="12"/>
      <c r="QYB219" s="12"/>
      <c r="QYC219" s="12"/>
      <c r="QYD219" s="12"/>
      <c r="QYE219" s="12"/>
      <c r="QYF219" s="12"/>
      <c r="QYG219" s="12"/>
      <c r="QYH219" s="12"/>
      <c r="QYI219" s="12"/>
      <c r="QYJ219" s="12"/>
      <c r="QYK219" s="12"/>
      <c r="QYL219" s="12"/>
      <c r="QYM219" s="12"/>
      <c r="QYN219" s="12"/>
      <c r="QYO219" s="12"/>
      <c r="QYP219" s="12"/>
      <c r="QYQ219" s="12"/>
      <c r="QYR219" s="12"/>
      <c r="QYS219" s="12"/>
      <c r="QYT219" s="12"/>
      <c r="QYU219" s="12"/>
      <c r="QYV219" s="12"/>
      <c r="QYW219" s="12"/>
      <c r="QYX219" s="12"/>
      <c r="QYY219" s="12"/>
      <c r="QYZ219" s="12"/>
      <c r="QZA219" s="12"/>
      <c r="QZB219" s="12"/>
      <c r="QZC219" s="12"/>
      <c r="QZD219" s="12"/>
      <c r="QZE219" s="12"/>
      <c r="QZF219" s="12"/>
      <c r="QZG219" s="12"/>
      <c r="QZH219" s="12"/>
      <c r="QZI219" s="12"/>
      <c r="QZJ219" s="12"/>
      <c r="QZK219" s="12"/>
      <c r="QZL219" s="12"/>
      <c r="QZM219" s="12"/>
      <c r="QZN219" s="12"/>
      <c r="QZO219" s="12"/>
      <c r="QZP219" s="12"/>
      <c r="QZQ219" s="12"/>
      <c r="QZR219" s="12"/>
      <c r="QZS219" s="12"/>
      <c r="QZT219" s="12"/>
      <c r="QZU219" s="12"/>
      <c r="QZV219" s="12"/>
      <c r="QZW219" s="12"/>
      <c r="QZX219" s="12"/>
      <c r="QZY219" s="12"/>
      <c r="QZZ219" s="12"/>
      <c r="RAA219" s="12"/>
      <c r="RAB219" s="12"/>
      <c r="RAC219" s="12"/>
      <c r="RAD219" s="12"/>
      <c r="RAE219" s="12"/>
      <c r="RAF219" s="12"/>
      <c r="RAG219" s="12"/>
      <c r="RAH219" s="12"/>
      <c r="RAI219" s="12"/>
      <c r="RAJ219" s="12"/>
      <c r="RAK219" s="12"/>
      <c r="RAL219" s="12"/>
      <c r="RAM219" s="12"/>
      <c r="RAN219" s="12"/>
      <c r="RAO219" s="12"/>
      <c r="RAP219" s="12"/>
      <c r="RAQ219" s="12"/>
      <c r="RAR219" s="12"/>
      <c r="RAS219" s="12"/>
      <c r="RAT219" s="12"/>
      <c r="RAU219" s="12"/>
      <c r="RAV219" s="12"/>
      <c r="RAW219" s="12"/>
      <c r="RAX219" s="12"/>
      <c r="RAY219" s="12"/>
      <c r="RAZ219" s="12"/>
      <c r="RBA219" s="12"/>
      <c r="RBB219" s="12"/>
      <c r="RBC219" s="12"/>
      <c r="RBD219" s="12"/>
      <c r="RBE219" s="12"/>
      <c r="RBF219" s="12"/>
      <c r="RBG219" s="12"/>
      <c r="RBH219" s="12"/>
      <c r="RBI219" s="12"/>
      <c r="RBJ219" s="12"/>
      <c r="RBK219" s="12"/>
      <c r="RBL219" s="12"/>
      <c r="RBM219" s="12"/>
      <c r="RBN219" s="12"/>
      <c r="RBO219" s="12"/>
      <c r="RBP219" s="12"/>
      <c r="RBQ219" s="12"/>
      <c r="RBR219" s="12"/>
      <c r="RBS219" s="12"/>
      <c r="RBT219" s="12"/>
      <c r="RBU219" s="12"/>
      <c r="RBV219" s="12"/>
      <c r="RBW219" s="12"/>
      <c r="RBX219" s="12"/>
      <c r="RBY219" s="12"/>
      <c r="RBZ219" s="12"/>
      <c r="RCA219" s="12"/>
      <c r="RCB219" s="12"/>
      <c r="RCC219" s="12"/>
      <c r="RCD219" s="12"/>
      <c r="RCE219" s="12"/>
      <c r="RCF219" s="12"/>
      <c r="RCG219" s="12"/>
      <c r="RCH219" s="12"/>
      <c r="RCI219" s="12"/>
      <c r="RCJ219" s="12"/>
      <c r="RCK219" s="12"/>
      <c r="RCL219" s="12"/>
      <c r="RCM219" s="12"/>
      <c r="RCN219" s="12"/>
      <c r="RCO219" s="12"/>
      <c r="RCP219" s="12"/>
      <c r="RCQ219" s="12"/>
      <c r="RCR219" s="12"/>
      <c r="RCS219" s="12"/>
      <c r="RCT219" s="12"/>
      <c r="RCU219" s="12"/>
      <c r="RCV219" s="12"/>
      <c r="RCW219" s="12"/>
      <c r="RCX219" s="12"/>
      <c r="RCY219" s="12"/>
      <c r="RCZ219" s="12"/>
      <c r="RDA219" s="12"/>
      <c r="RDB219" s="12"/>
      <c r="RDC219" s="12"/>
      <c r="RDD219" s="12"/>
      <c r="RDE219" s="12"/>
      <c r="RDF219" s="12"/>
      <c r="RDG219" s="12"/>
      <c r="RDH219" s="12"/>
      <c r="RDI219" s="12"/>
      <c r="RDJ219" s="12"/>
      <c r="RDK219" s="12"/>
      <c r="RDL219" s="12"/>
      <c r="RDM219" s="12"/>
      <c r="RDN219" s="12"/>
      <c r="RDO219" s="12"/>
      <c r="RDP219" s="12"/>
      <c r="RDQ219" s="12"/>
      <c r="RDR219" s="12"/>
      <c r="RDS219" s="12"/>
      <c r="RDT219" s="12"/>
      <c r="RDU219" s="12"/>
      <c r="RDV219" s="12"/>
      <c r="RDW219" s="12"/>
      <c r="RDX219" s="12"/>
      <c r="RDY219" s="12"/>
      <c r="RDZ219" s="12"/>
      <c r="REA219" s="12"/>
      <c r="REB219" s="12"/>
      <c r="REC219" s="12"/>
      <c r="RED219" s="12"/>
      <c r="REE219" s="12"/>
      <c r="REF219" s="12"/>
      <c r="REG219" s="12"/>
      <c r="REH219" s="12"/>
      <c r="REI219" s="12"/>
      <c r="REJ219" s="12"/>
      <c r="REK219" s="12"/>
      <c r="REL219" s="12"/>
      <c r="REM219" s="12"/>
      <c r="REN219" s="12"/>
      <c r="REO219" s="12"/>
      <c r="REP219" s="12"/>
      <c r="REQ219" s="12"/>
      <c r="RER219" s="12"/>
      <c r="RES219" s="12"/>
      <c r="RET219" s="12"/>
      <c r="REU219" s="12"/>
      <c r="REV219" s="12"/>
      <c r="REW219" s="12"/>
      <c r="REX219" s="12"/>
      <c r="REY219" s="12"/>
      <c r="REZ219" s="12"/>
      <c r="RFA219" s="12"/>
      <c r="RFB219" s="12"/>
      <c r="RFC219" s="12"/>
      <c r="RFD219" s="12"/>
      <c r="RFE219" s="12"/>
      <c r="RFF219" s="12"/>
      <c r="RFG219" s="12"/>
      <c r="RFH219" s="12"/>
      <c r="RFI219" s="12"/>
      <c r="RFJ219" s="12"/>
      <c r="RFK219" s="12"/>
      <c r="RFL219" s="12"/>
      <c r="RFM219" s="12"/>
      <c r="RFN219" s="12"/>
      <c r="RFO219" s="12"/>
      <c r="RFP219" s="12"/>
      <c r="RFQ219" s="12"/>
      <c r="RFR219" s="12"/>
      <c r="RFS219" s="12"/>
      <c r="RFT219" s="12"/>
      <c r="RFU219" s="12"/>
      <c r="RFV219" s="12"/>
      <c r="RFW219" s="12"/>
      <c r="RFX219" s="12"/>
      <c r="RFY219" s="12"/>
      <c r="RFZ219" s="12"/>
      <c r="RGA219" s="12"/>
      <c r="RGB219" s="12"/>
      <c r="RGC219" s="12"/>
      <c r="RGD219" s="12"/>
      <c r="RGE219" s="12"/>
      <c r="RGF219" s="12"/>
      <c r="RGG219" s="12"/>
      <c r="RGH219" s="12"/>
      <c r="RGI219" s="12"/>
      <c r="RGJ219" s="12"/>
      <c r="RGK219" s="12"/>
      <c r="RGL219" s="12"/>
      <c r="RGM219" s="12"/>
      <c r="RGN219" s="12"/>
      <c r="RGO219" s="12"/>
      <c r="RGP219" s="12"/>
      <c r="RGQ219" s="12"/>
      <c r="RGR219" s="12"/>
      <c r="RGS219" s="12"/>
      <c r="RGT219" s="12"/>
      <c r="RGU219" s="12"/>
      <c r="RGV219" s="12"/>
      <c r="RGW219" s="12"/>
      <c r="RGX219" s="12"/>
      <c r="RGY219" s="12"/>
      <c r="RGZ219" s="12"/>
      <c r="RHA219" s="12"/>
      <c r="RHB219" s="12"/>
      <c r="RHC219" s="12"/>
      <c r="RHD219" s="12"/>
      <c r="RHE219" s="12"/>
      <c r="RHF219" s="12"/>
      <c r="RHG219" s="12"/>
      <c r="RHH219" s="12"/>
      <c r="RHI219" s="12"/>
      <c r="RHJ219" s="12"/>
      <c r="RHK219" s="12"/>
      <c r="RHL219" s="12"/>
      <c r="RHM219" s="12"/>
      <c r="RHN219" s="12"/>
      <c r="RHO219" s="12"/>
      <c r="RHP219" s="12"/>
      <c r="RHQ219" s="12"/>
      <c r="RHR219" s="12"/>
      <c r="RHS219" s="12"/>
      <c r="RHT219" s="12"/>
      <c r="RHU219" s="12"/>
      <c r="RHV219" s="12"/>
      <c r="RHW219" s="12"/>
      <c r="RHX219" s="12"/>
      <c r="RHY219" s="12"/>
      <c r="RHZ219" s="12"/>
      <c r="RIA219" s="12"/>
      <c r="RIB219" s="12"/>
      <c r="RIC219" s="12"/>
      <c r="RID219" s="12"/>
      <c r="RIE219" s="12"/>
      <c r="RIF219" s="12"/>
      <c r="RIG219" s="12"/>
      <c r="RIH219" s="12"/>
      <c r="RII219" s="12"/>
      <c r="RIJ219" s="12"/>
      <c r="RIK219" s="12"/>
      <c r="RIL219" s="12"/>
      <c r="RIM219" s="12"/>
      <c r="RIN219" s="12"/>
      <c r="RIO219" s="12"/>
      <c r="RIP219" s="12"/>
      <c r="RIQ219" s="12"/>
      <c r="RIR219" s="12"/>
      <c r="RIS219" s="12"/>
      <c r="RIT219" s="12"/>
      <c r="RIU219" s="12"/>
      <c r="RIV219" s="12"/>
      <c r="RIW219" s="12"/>
      <c r="RIX219" s="12"/>
      <c r="RIY219" s="12"/>
      <c r="RIZ219" s="12"/>
      <c r="RJA219" s="12"/>
      <c r="RJB219" s="12"/>
      <c r="RJC219" s="12"/>
      <c r="RJD219" s="12"/>
      <c r="RJE219" s="12"/>
      <c r="RJF219" s="12"/>
      <c r="RJG219" s="12"/>
      <c r="RJH219" s="12"/>
      <c r="RJI219" s="12"/>
      <c r="RJJ219" s="12"/>
      <c r="RJK219" s="12"/>
      <c r="RJL219" s="12"/>
      <c r="RJM219" s="12"/>
      <c r="RJN219" s="12"/>
      <c r="RJO219" s="12"/>
      <c r="RJP219" s="12"/>
      <c r="RJQ219" s="12"/>
      <c r="RJR219" s="12"/>
      <c r="RJS219" s="12"/>
      <c r="RJT219" s="12"/>
      <c r="RJU219" s="12"/>
      <c r="RJV219" s="12"/>
      <c r="RJW219" s="12"/>
      <c r="RJX219" s="12"/>
      <c r="RJY219" s="12"/>
      <c r="RJZ219" s="12"/>
      <c r="RKA219" s="12"/>
      <c r="RKB219" s="12"/>
      <c r="RKC219" s="12"/>
      <c r="RKD219" s="12"/>
      <c r="RKE219" s="12"/>
      <c r="RKF219" s="12"/>
      <c r="RKG219" s="12"/>
      <c r="RKH219" s="12"/>
      <c r="RKI219" s="12"/>
      <c r="RKJ219" s="12"/>
      <c r="RKK219" s="12"/>
      <c r="RKL219" s="12"/>
      <c r="RKM219" s="12"/>
      <c r="RKN219" s="12"/>
      <c r="RKO219" s="12"/>
      <c r="RKP219" s="12"/>
      <c r="RKQ219" s="12"/>
      <c r="RKR219" s="12"/>
      <c r="RKS219" s="12"/>
      <c r="RKT219" s="12"/>
      <c r="RKU219" s="12"/>
      <c r="RKV219" s="12"/>
      <c r="RKW219" s="12"/>
      <c r="RKX219" s="12"/>
      <c r="RKY219" s="12"/>
      <c r="RKZ219" s="12"/>
      <c r="RLA219" s="12"/>
      <c r="RLB219" s="12"/>
      <c r="RLC219" s="12"/>
      <c r="RLD219" s="12"/>
      <c r="RLE219" s="12"/>
      <c r="RLF219" s="12"/>
      <c r="RLG219" s="12"/>
      <c r="RLH219" s="12"/>
      <c r="RLI219" s="12"/>
      <c r="RLJ219" s="12"/>
      <c r="RLK219" s="12"/>
      <c r="RLL219" s="12"/>
      <c r="RLM219" s="12"/>
      <c r="RLN219" s="12"/>
      <c r="RLO219" s="12"/>
      <c r="RLP219" s="12"/>
      <c r="RLQ219" s="12"/>
      <c r="RLR219" s="12"/>
      <c r="RLS219" s="12"/>
      <c r="RLT219" s="12"/>
      <c r="RLU219" s="12"/>
      <c r="RLV219" s="12"/>
      <c r="RLW219" s="12"/>
      <c r="RLX219" s="12"/>
      <c r="RLY219" s="12"/>
      <c r="RLZ219" s="12"/>
      <c r="RMA219" s="12"/>
      <c r="RMB219" s="12"/>
      <c r="RMC219" s="12"/>
      <c r="RMD219" s="12"/>
      <c r="RME219" s="12"/>
      <c r="RMF219" s="12"/>
      <c r="RMG219" s="12"/>
      <c r="RMH219" s="12"/>
      <c r="RMI219" s="12"/>
      <c r="RMJ219" s="12"/>
      <c r="RMK219" s="12"/>
      <c r="RML219" s="12"/>
      <c r="RMM219" s="12"/>
      <c r="RMN219" s="12"/>
      <c r="RMO219" s="12"/>
      <c r="RMP219" s="12"/>
      <c r="RMQ219" s="12"/>
      <c r="RMR219" s="12"/>
      <c r="RMS219" s="12"/>
      <c r="RMT219" s="12"/>
      <c r="RMU219" s="12"/>
      <c r="RMV219" s="12"/>
      <c r="RMW219" s="12"/>
      <c r="RMX219" s="12"/>
      <c r="RMY219" s="12"/>
      <c r="RMZ219" s="12"/>
      <c r="RNA219" s="12"/>
      <c r="RNB219" s="12"/>
      <c r="RNC219" s="12"/>
      <c r="RND219" s="12"/>
      <c r="RNE219" s="12"/>
      <c r="RNF219" s="12"/>
      <c r="RNG219" s="12"/>
      <c r="RNH219" s="12"/>
      <c r="RNI219" s="12"/>
      <c r="RNJ219" s="12"/>
      <c r="RNK219" s="12"/>
      <c r="RNL219" s="12"/>
      <c r="RNM219" s="12"/>
      <c r="RNN219" s="12"/>
      <c r="RNO219" s="12"/>
      <c r="RNP219" s="12"/>
      <c r="RNQ219" s="12"/>
      <c r="RNR219" s="12"/>
      <c r="RNS219" s="12"/>
      <c r="RNT219" s="12"/>
      <c r="RNU219" s="12"/>
      <c r="RNV219" s="12"/>
      <c r="RNW219" s="12"/>
      <c r="RNX219" s="12"/>
      <c r="RNY219" s="12"/>
      <c r="RNZ219" s="12"/>
      <c r="ROA219" s="12"/>
      <c r="ROB219" s="12"/>
      <c r="ROC219" s="12"/>
      <c r="ROD219" s="12"/>
      <c r="ROE219" s="12"/>
      <c r="ROF219" s="12"/>
      <c r="ROG219" s="12"/>
      <c r="ROH219" s="12"/>
      <c r="ROI219" s="12"/>
      <c r="ROJ219" s="12"/>
      <c r="ROK219" s="12"/>
      <c r="ROL219" s="12"/>
      <c r="ROM219" s="12"/>
      <c r="RON219" s="12"/>
      <c r="ROO219" s="12"/>
      <c r="ROP219" s="12"/>
      <c r="ROQ219" s="12"/>
      <c r="ROR219" s="12"/>
      <c r="ROS219" s="12"/>
      <c r="ROT219" s="12"/>
      <c r="ROU219" s="12"/>
      <c r="ROV219" s="12"/>
      <c r="ROW219" s="12"/>
      <c r="ROX219" s="12"/>
      <c r="ROY219" s="12"/>
      <c r="ROZ219" s="12"/>
      <c r="RPA219" s="12"/>
      <c r="RPB219" s="12"/>
      <c r="RPC219" s="12"/>
      <c r="RPD219" s="12"/>
      <c r="RPE219" s="12"/>
      <c r="RPF219" s="12"/>
      <c r="RPG219" s="12"/>
      <c r="RPH219" s="12"/>
      <c r="RPI219" s="12"/>
      <c r="RPJ219" s="12"/>
      <c r="RPK219" s="12"/>
      <c r="RPL219" s="12"/>
      <c r="RPM219" s="12"/>
      <c r="RPN219" s="12"/>
      <c r="RPO219" s="12"/>
      <c r="RPP219" s="12"/>
      <c r="RPQ219" s="12"/>
      <c r="RPR219" s="12"/>
      <c r="RPS219" s="12"/>
      <c r="RPT219" s="12"/>
      <c r="RPU219" s="12"/>
      <c r="RPV219" s="12"/>
      <c r="RPW219" s="12"/>
      <c r="RPX219" s="12"/>
      <c r="RPY219" s="12"/>
      <c r="RPZ219" s="12"/>
      <c r="RQA219" s="12"/>
      <c r="RQB219" s="12"/>
      <c r="RQC219" s="12"/>
      <c r="RQD219" s="12"/>
      <c r="RQE219" s="12"/>
      <c r="RQF219" s="12"/>
      <c r="RQG219" s="12"/>
      <c r="RQH219" s="12"/>
      <c r="RQI219" s="12"/>
      <c r="RQJ219" s="12"/>
      <c r="RQK219" s="12"/>
      <c r="RQL219" s="12"/>
      <c r="RQM219" s="12"/>
      <c r="RQN219" s="12"/>
      <c r="RQO219" s="12"/>
      <c r="RQP219" s="12"/>
      <c r="RQQ219" s="12"/>
      <c r="RQR219" s="12"/>
      <c r="RQS219" s="12"/>
      <c r="RQT219" s="12"/>
      <c r="RQU219" s="12"/>
      <c r="RQV219" s="12"/>
      <c r="RQW219" s="12"/>
      <c r="RQX219" s="12"/>
      <c r="RQY219" s="12"/>
      <c r="RQZ219" s="12"/>
      <c r="RRA219" s="12"/>
      <c r="RRB219" s="12"/>
      <c r="RRC219" s="12"/>
      <c r="RRD219" s="12"/>
      <c r="RRE219" s="12"/>
      <c r="RRF219" s="12"/>
      <c r="RRG219" s="12"/>
      <c r="RRH219" s="12"/>
      <c r="RRI219" s="12"/>
      <c r="RRJ219" s="12"/>
      <c r="RRK219" s="12"/>
      <c r="RRL219" s="12"/>
      <c r="RRM219" s="12"/>
      <c r="RRN219" s="12"/>
      <c r="RRO219" s="12"/>
      <c r="RRP219" s="12"/>
      <c r="RRQ219" s="12"/>
      <c r="RRR219" s="12"/>
      <c r="RRS219" s="12"/>
      <c r="RRT219" s="12"/>
      <c r="RRU219" s="12"/>
      <c r="RRV219" s="12"/>
      <c r="RRW219" s="12"/>
      <c r="RRX219" s="12"/>
      <c r="RRY219" s="12"/>
      <c r="RRZ219" s="12"/>
      <c r="RSA219" s="12"/>
      <c r="RSB219" s="12"/>
      <c r="RSC219" s="12"/>
      <c r="RSD219" s="12"/>
      <c r="RSE219" s="12"/>
      <c r="RSF219" s="12"/>
      <c r="RSG219" s="12"/>
      <c r="RSH219" s="12"/>
      <c r="RSI219" s="12"/>
      <c r="RSJ219" s="12"/>
      <c r="RSK219" s="12"/>
      <c r="RSL219" s="12"/>
      <c r="RSM219" s="12"/>
      <c r="RSN219" s="12"/>
      <c r="RSO219" s="12"/>
      <c r="RSP219" s="12"/>
      <c r="RSQ219" s="12"/>
      <c r="RSR219" s="12"/>
      <c r="RSS219" s="12"/>
      <c r="RST219" s="12"/>
      <c r="RSU219" s="12"/>
      <c r="RSV219" s="12"/>
      <c r="RSW219" s="12"/>
      <c r="RSX219" s="12"/>
      <c r="RSY219" s="12"/>
      <c r="RSZ219" s="12"/>
      <c r="RTA219" s="12"/>
      <c r="RTB219" s="12"/>
      <c r="RTC219" s="12"/>
      <c r="RTD219" s="12"/>
      <c r="RTE219" s="12"/>
      <c r="RTF219" s="12"/>
      <c r="RTG219" s="12"/>
      <c r="RTH219" s="12"/>
      <c r="RTI219" s="12"/>
      <c r="RTJ219" s="12"/>
      <c r="RTK219" s="12"/>
      <c r="RTL219" s="12"/>
      <c r="RTM219" s="12"/>
      <c r="RTN219" s="12"/>
      <c r="RTO219" s="12"/>
      <c r="RTP219" s="12"/>
      <c r="RTQ219" s="12"/>
      <c r="RTR219" s="12"/>
      <c r="RTS219" s="12"/>
      <c r="RTT219" s="12"/>
      <c r="RTU219" s="12"/>
      <c r="RTV219" s="12"/>
      <c r="RTW219" s="12"/>
      <c r="RTX219" s="12"/>
      <c r="RTY219" s="12"/>
      <c r="RTZ219" s="12"/>
      <c r="RUA219" s="12"/>
      <c r="RUB219" s="12"/>
      <c r="RUC219" s="12"/>
      <c r="RUD219" s="12"/>
      <c r="RUE219" s="12"/>
      <c r="RUF219" s="12"/>
      <c r="RUG219" s="12"/>
      <c r="RUH219" s="12"/>
      <c r="RUI219" s="12"/>
      <c r="RUJ219" s="12"/>
      <c r="RUK219" s="12"/>
      <c r="RUL219" s="12"/>
      <c r="RUM219" s="12"/>
      <c r="RUN219" s="12"/>
      <c r="RUO219" s="12"/>
      <c r="RUP219" s="12"/>
      <c r="RUQ219" s="12"/>
      <c r="RUR219" s="12"/>
      <c r="RUS219" s="12"/>
      <c r="RUT219" s="12"/>
      <c r="RUU219" s="12"/>
      <c r="RUV219" s="12"/>
      <c r="RUW219" s="12"/>
      <c r="RUX219" s="12"/>
      <c r="RUY219" s="12"/>
      <c r="RUZ219" s="12"/>
      <c r="RVA219" s="12"/>
      <c r="RVB219" s="12"/>
      <c r="RVC219" s="12"/>
      <c r="RVD219" s="12"/>
      <c r="RVE219" s="12"/>
      <c r="RVF219" s="12"/>
      <c r="RVG219" s="12"/>
      <c r="RVH219" s="12"/>
      <c r="RVI219" s="12"/>
      <c r="RVJ219" s="12"/>
      <c r="RVK219" s="12"/>
      <c r="RVL219" s="12"/>
      <c r="RVM219" s="12"/>
      <c r="RVN219" s="12"/>
      <c r="RVO219" s="12"/>
      <c r="RVP219" s="12"/>
      <c r="RVQ219" s="12"/>
      <c r="RVR219" s="12"/>
      <c r="RVS219" s="12"/>
      <c r="RVT219" s="12"/>
      <c r="RVU219" s="12"/>
      <c r="RVV219" s="12"/>
      <c r="RVW219" s="12"/>
      <c r="RVX219" s="12"/>
      <c r="RVY219" s="12"/>
      <c r="RVZ219" s="12"/>
      <c r="RWA219" s="12"/>
      <c r="RWB219" s="12"/>
      <c r="RWC219" s="12"/>
      <c r="RWD219" s="12"/>
      <c r="RWE219" s="12"/>
      <c r="RWF219" s="12"/>
      <c r="RWG219" s="12"/>
      <c r="RWH219" s="12"/>
      <c r="RWI219" s="12"/>
      <c r="RWJ219" s="12"/>
      <c r="RWK219" s="12"/>
      <c r="RWL219" s="12"/>
      <c r="RWM219" s="12"/>
      <c r="RWN219" s="12"/>
      <c r="RWO219" s="12"/>
      <c r="RWP219" s="12"/>
      <c r="RWQ219" s="12"/>
      <c r="RWR219" s="12"/>
      <c r="RWS219" s="12"/>
      <c r="RWT219" s="12"/>
      <c r="RWU219" s="12"/>
      <c r="RWV219" s="12"/>
      <c r="RWW219" s="12"/>
      <c r="RWX219" s="12"/>
      <c r="RWY219" s="12"/>
      <c r="RWZ219" s="12"/>
      <c r="RXA219" s="12"/>
      <c r="RXB219" s="12"/>
      <c r="RXC219" s="12"/>
      <c r="RXD219" s="12"/>
      <c r="RXE219" s="12"/>
      <c r="RXF219" s="12"/>
      <c r="RXG219" s="12"/>
      <c r="RXH219" s="12"/>
      <c r="RXI219" s="12"/>
      <c r="RXJ219" s="12"/>
      <c r="RXK219" s="12"/>
      <c r="RXL219" s="12"/>
      <c r="RXM219" s="12"/>
      <c r="RXN219" s="12"/>
      <c r="RXO219" s="12"/>
      <c r="RXP219" s="12"/>
      <c r="RXQ219" s="12"/>
      <c r="RXR219" s="12"/>
      <c r="RXS219" s="12"/>
      <c r="RXT219" s="12"/>
      <c r="RXU219" s="12"/>
      <c r="RXV219" s="12"/>
      <c r="RXW219" s="12"/>
      <c r="RXX219" s="12"/>
      <c r="RXY219" s="12"/>
      <c r="RXZ219" s="12"/>
      <c r="RYA219" s="12"/>
      <c r="RYB219" s="12"/>
      <c r="RYC219" s="12"/>
      <c r="RYD219" s="12"/>
      <c r="RYE219" s="12"/>
      <c r="RYF219" s="12"/>
      <c r="RYG219" s="12"/>
      <c r="RYH219" s="12"/>
      <c r="RYI219" s="12"/>
      <c r="RYJ219" s="12"/>
      <c r="RYK219" s="12"/>
      <c r="RYL219" s="12"/>
      <c r="RYM219" s="12"/>
      <c r="RYN219" s="12"/>
      <c r="RYO219" s="12"/>
      <c r="RYP219" s="12"/>
      <c r="RYQ219" s="12"/>
      <c r="RYR219" s="12"/>
      <c r="RYS219" s="12"/>
      <c r="RYT219" s="12"/>
      <c r="RYU219" s="12"/>
      <c r="RYV219" s="12"/>
      <c r="RYW219" s="12"/>
      <c r="RYX219" s="12"/>
      <c r="RYY219" s="12"/>
      <c r="RYZ219" s="12"/>
      <c r="RZA219" s="12"/>
      <c r="RZB219" s="12"/>
      <c r="RZC219" s="12"/>
      <c r="RZD219" s="12"/>
      <c r="RZE219" s="12"/>
      <c r="RZF219" s="12"/>
      <c r="RZG219" s="12"/>
      <c r="RZH219" s="12"/>
      <c r="RZI219" s="12"/>
      <c r="RZJ219" s="12"/>
      <c r="RZK219" s="12"/>
      <c r="RZL219" s="12"/>
      <c r="RZM219" s="12"/>
      <c r="RZN219" s="12"/>
      <c r="RZO219" s="12"/>
      <c r="RZP219" s="12"/>
      <c r="RZQ219" s="12"/>
      <c r="RZR219" s="12"/>
      <c r="RZS219" s="12"/>
      <c r="RZT219" s="12"/>
      <c r="RZU219" s="12"/>
      <c r="RZV219" s="12"/>
      <c r="RZW219" s="12"/>
      <c r="RZX219" s="12"/>
      <c r="RZY219" s="12"/>
      <c r="RZZ219" s="12"/>
      <c r="SAA219" s="12"/>
      <c r="SAB219" s="12"/>
      <c r="SAC219" s="12"/>
      <c r="SAD219" s="12"/>
      <c r="SAE219" s="12"/>
      <c r="SAF219" s="12"/>
      <c r="SAG219" s="12"/>
      <c r="SAH219" s="12"/>
      <c r="SAI219" s="12"/>
      <c r="SAJ219" s="12"/>
      <c r="SAK219" s="12"/>
      <c r="SAL219" s="12"/>
      <c r="SAM219" s="12"/>
      <c r="SAN219" s="12"/>
      <c r="SAO219" s="12"/>
      <c r="SAP219" s="12"/>
      <c r="SAQ219" s="12"/>
      <c r="SAR219" s="12"/>
      <c r="SAS219" s="12"/>
      <c r="SAT219" s="12"/>
      <c r="SAU219" s="12"/>
      <c r="SAV219" s="12"/>
      <c r="SAW219" s="12"/>
      <c r="SAX219" s="12"/>
      <c r="SAY219" s="12"/>
      <c r="SAZ219" s="12"/>
      <c r="SBA219" s="12"/>
      <c r="SBB219" s="12"/>
      <c r="SBC219" s="12"/>
      <c r="SBD219" s="12"/>
      <c r="SBE219" s="12"/>
      <c r="SBF219" s="12"/>
      <c r="SBG219" s="12"/>
      <c r="SBH219" s="12"/>
      <c r="SBI219" s="12"/>
      <c r="SBJ219" s="12"/>
      <c r="SBK219" s="12"/>
      <c r="SBL219" s="12"/>
      <c r="SBM219" s="12"/>
      <c r="SBN219" s="12"/>
      <c r="SBO219" s="12"/>
      <c r="SBP219" s="12"/>
      <c r="SBQ219" s="12"/>
      <c r="SBR219" s="12"/>
      <c r="SBS219" s="12"/>
      <c r="SBT219" s="12"/>
      <c r="SBU219" s="12"/>
      <c r="SBV219" s="12"/>
      <c r="SBW219" s="12"/>
      <c r="SBX219" s="12"/>
      <c r="SBY219" s="12"/>
      <c r="SBZ219" s="12"/>
      <c r="SCA219" s="12"/>
      <c r="SCB219" s="12"/>
      <c r="SCC219" s="12"/>
      <c r="SCD219" s="12"/>
      <c r="SCE219" s="12"/>
      <c r="SCF219" s="12"/>
      <c r="SCG219" s="12"/>
      <c r="SCH219" s="12"/>
      <c r="SCI219" s="12"/>
      <c r="SCJ219" s="12"/>
      <c r="SCK219" s="12"/>
      <c r="SCL219" s="12"/>
      <c r="SCM219" s="12"/>
      <c r="SCN219" s="12"/>
      <c r="SCO219" s="12"/>
      <c r="SCP219" s="12"/>
      <c r="SCQ219" s="12"/>
      <c r="SCR219" s="12"/>
      <c r="SCS219" s="12"/>
      <c r="SCT219" s="12"/>
      <c r="SCU219" s="12"/>
      <c r="SCV219" s="12"/>
      <c r="SCW219" s="12"/>
      <c r="SCX219" s="12"/>
      <c r="SCY219" s="12"/>
      <c r="SCZ219" s="12"/>
      <c r="SDA219" s="12"/>
      <c r="SDB219" s="12"/>
      <c r="SDC219" s="12"/>
      <c r="SDD219" s="12"/>
      <c r="SDE219" s="12"/>
      <c r="SDF219" s="12"/>
      <c r="SDG219" s="12"/>
      <c r="SDH219" s="12"/>
      <c r="SDI219" s="12"/>
      <c r="SDJ219" s="12"/>
      <c r="SDK219" s="12"/>
      <c r="SDL219" s="12"/>
      <c r="SDM219" s="12"/>
      <c r="SDN219" s="12"/>
      <c r="SDO219" s="12"/>
      <c r="SDP219" s="12"/>
      <c r="SDQ219" s="12"/>
      <c r="SDR219" s="12"/>
      <c r="SDS219" s="12"/>
      <c r="SDT219" s="12"/>
      <c r="SDU219" s="12"/>
      <c r="SDV219" s="12"/>
      <c r="SDW219" s="12"/>
      <c r="SDX219" s="12"/>
      <c r="SDY219" s="12"/>
      <c r="SDZ219" s="12"/>
      <c r="SEA219" s="12"/>
      <c r="SEB219" s="12"/>
      <c r="SEC219" s="12"/>
      <c r="SED219" s="12"/>
      <c r="SEE219" s="12"/>
      <c r="SEF219" s="12"/>
      <c r="SEG219" s="12"/>
      <c r="SEH219" s="12"/>
      <c r="SEI219" s="12"/>
      <c r="SEJ219" s="12"/>
      <c r="SEK219" s="12"/>
      <c r="SEL219" s="12"/>
      <c r="SEM219" s="12"/>
      <c r="SEN219" s="12"/>
      <c r="SEO219" s="12"/>
      <c r="SEP219" s="12"/>
      <c r="SEQ219" s="12"/>
      <c r="SER219" s="12"/>
      <c r="SES219" s="12"/>
      <c r="SET219" s="12"/>
      <c r="SEU219" s="12"/>
      <c r="SEV219" s="12"/>
      <c r="SEW219" s="12"/>
      <c r="SEX219" s="12"/>
      <c r="SEY219" s="12"/>
      <c r="SEZ219" s="12"/>
      <c r="SFA219" s="12"/>
      <c r="SFB219" s="12"/>
      <c r="SFC219" s="12"/>
      <c r="SFD219" s="12"/>
      <c r="SFE219" s="12"/>
      <c r="SFF219" s="12"/>
      <c r="SFG219" s="12"/>
      <c r="SFH219" s="12"/>
      <c r="SFI219" s="12"/>
      <c r="SFJ219" s="12"/>
      <c r="SFK219" s="12"/>
      <c r="SFL219" s="12"/>
      <c r="SFM219" s="12"/>
      <c r="SFN219" s="12"/>
      <c r="SFO219" s="12"/>
      <c r="SFP219" s="12"/>
      <c r="SFQ219" s="12"/>
      <c r="SFR219" s="12"/>
      <c r="SFS219" s="12"/>
      <c r="SFT219" s="12"/>
      <c r="SFU219" s="12"/>
      <c r="SFV219" s="12"/>
      <c r="SFW219" s="12"/>
      <c r="SFX219" s="12"/>
      <c r="SFY219" s="12"/>
      <c r="SFZ219" s="12"/>
      <c r="SGA219" s="12"/>
      <c r="SGB219" s="12"/>
      <c r="SGC219" s="12"/>
      <c r="SGD219" s="12"/>
      <c r="SGE219" s="12"/>
      <c r="SGF219" s="12"/>
      <c r="SGG219" s="12"/>
      <c r="SGH219" s="12"/>
      <c r="SGI219" s="12"/>
      <c r="SGJ219" s="12"/>
      <c r="SGK219" s="12"/>
      <c r="SGL219" s="12"/>
      <c r="SGM219" s="12"/>
      <c r="SGN219" s="12"/>
      <c r="SGO219" s="12"/>
      <c r="SGP219" s="12"/>
      <c r="SGQ219" s="12"/>
      <c r="SGR219" s="12"/>
      <c r="SGS219" s="12"/>
      <c r="SGT219" s="12"/>
      <c r="SGU219" s="12"/>
      <c r="SGV219" s="12"/>
      <c r="SGW219" s="12"/>
      <c r="SGX219" s="12"/>
      <c r="SGY219" s="12"/>
      <c r="SGZ219" s="12"/>
      <c r="SHA219" s="12"/>
      <c r="SHB219" s="12"/>
      <c r="SHC219" s="12"/>
      <c r="SHD219" s="12"/>
      <c r="SHE219" s="12"/>
      <c r="SHF219" s="12"/>
      <c r="SHG219" s="12"/>
      <c r="SHH219" s="12"/>
      <c r="SHI219" s="12"/>
      <c r="SHJ219" s="12"/>
      <c r="SHK219" s="12"/>
      <c r="SHL219" s="12"/>
      <c r="SHM219" s="12"/>
      <c r="SHN219" s="12"/>
      <c r="SHO219" s="12"/>
      <c r="SHP219" s="12"/>
      <c r="SHQ219" s="12"/>
      <c r="SHR219" s="12"/>
      <c r="SHS219" s="12"/>
      <c r="SHT219" s="12"/>
      <c r="SHU219" s="12"/>
      <c r="SHV219" s="12"/>
      <c r="SHW219" s="12"/>
      <c r="SHX219" s="12"/>
      <c r="SHY219" s="12"/>
      <c r="SHZ219" s="12"/>
      <c r="SIA219" s="12"/>
      <c r="SIB219" s="12"/>
      <c r="SIC219" s="12"/>
      <c r="SID219" s="12"/>
      <c r="SIE219" s="12"/>
      <c r="SIF219" s="12"/>
      <c r="SIG219" s="12"/>
      <c r="SIH219" s="12"/>
      <c r="SII219" s="12"/>
      <c r="SIJ219" s="12"/>
      <c r="SIK219" s="12"/>
      <c r="SIL219" s="12"/>
      <c r="SIM219" s="12"/>
      <c r="SIN219" s="12"/>
      <c r="SIO219" s="12"/>
      <c r="SIP219" s="12"/>
      <c r="SIQ219" s="12"/>
      <c r="SIR219" s="12"/>
      <c r="SIS219" s="12"/>
      <c r="SIT219" s="12"/>
      <c r="SIU219" s="12"/>
      <c r="SIV219" s="12"/>
      <c r="SIW219" s="12"/>
      <c r="SIX219" s="12"/>
      <c r="SIY219" s="12"/>
      <c r="SIZ219" s="12"/>
      <c r="SJA219" s="12"/>
      <c r="SJB219" s="12"/>
      <c r="SJC219" s="12"/>
      <c r="SJD219" s="12"/>
      <c r="SJE219" s="12"/>
      <c r="SJF219" s="12"/>
      <c r="SJG219" s="12"/>
      <c r="SJH219" s="12"/>
      <c r="SJI219" s="12"/>
      <c r="SJJ219" s="12"/>
      <c r="SJK219" s="12"/>
      <c r="SJL219" s="12"/>
      <c r="SJM219" s="12"/>
      <c r="SJN219" s="12"/>
      <c r="SJO219" s="12"/>
      <c r="SJP219" s="12"/>
      <c r="SJQ219" s="12"/>
      <c r="SJR219" s="12"/>
      <c r="SJS219" s="12"/>
      <c r="SJT219" s="12"/>
      <c r="SJU219" s="12"/>
      <c r="SJV219" s="12"/>
      <c r="SJW219" s="12"/>
      <c r="SJX219" s="12"/>
      <c r="SJY219" s="12"/>
      <c r="SJZ219" s="12"/>
      <c r="SKA219" s="12"/>
      <c r="SKB219" s="12"/>
      <c r="SKC219" s="12"/>
      <c r="SKD219" s="12"/>
      <c r="SKE219" s="12"/>
      <c r="SKF219" s="12"/>
      <c r="SKG219" s="12"/>
      <c r="SKH219" s="12"/>
      <c r="SKI219" s="12"/>
      <c r="SKJ219" s="12"/>
      <c r="SKK219" s="12"/>
      <c r="SKL219" s="12"/>
      <c r="SKM219" s="12"/>
      <c r="SKN219" s="12"/>
      <c r="SKO219" s="12"/>
      <c r="SKP219" s="12"/>
      <c r="SKQ219" s="12"/>
      <c r="SKR219" s="12"/>
      <c r="SKS219" s="12"/>
      <c r="SKT219" s="12"/>
      <c r="SKU219" s="12"/>
      <c r="SKV219" s="12"/>
      <c r="SKW219" s="12"/>
      <c r="SKX219" s="12"/>
      <c r="SKY219" s="12"/>
      <c r="SKZ219" s="12"/>
      <c r="SLA219" s="12"/>
      <c r="SLB219" s="12"/>
      <c r="SLC219" s="12"/>
      <c r="SLD219" s="12"/>
      <c r="SLE219" s="12"/>
      <c r="SLF219" s="12"/>
      <c r="SLG219" s="12"/>
      <c r="SLH219" s="12"/>
      <c r="SLI219" s="12"/>
      <c r="SLJ219" s="12"/>
      <c r="SLK219" s="12"/>
      <c r="SLL219" s="12"/>
      <c r="SLM219" s="12"/>
      <c r="SLN219" s="12"/>
      <c r="SLO219" s="12"/>
      <c r="SLP219" s="12"/>
      <c r="SLQ219" s="12"/>
      <c r="SLR219" s="12"/>
      <c r="SLS219" s="12"/>
      <c r="SLT219" s="12"/>
      <c r="SLU219" s="12"/>
      <c r="SLV219" s="12"/>
      <c r="SLW219" s="12"/>
      <c r="SLX219" s="12"/>
      <c r="SLY219" s="12"/>
      <c r="SLZ219" s="12"/>
      <c r="SMA219" s="12"/>
      <c r="SMB219" s="12"/>
      <c r="SMC219" s="12"/>
      <c r="SMD219" s="12"/>
      <c r="SME219" s="12"/>
      <c r="SMF219" s="12"/>
      <c r="SMG219" s="12"/>
      <c r="SMH219" s="12"/>
      <c r="SMI219" s="12"/>
      <c r="SMJ219" s="12"/>
      <c r="SMK219" s="12"/>
      <c r="SML219" s="12"/>
      <c r="SMM219" s="12"/>
      <c r="SMN219" s="12"/>
      <c r="SMO219" s="12"/>
      <c r="SMP219" s="12"/>
      <c r="SMQ219" s="12"/>
      <c r="SMR219" s="12"/>
      <c r="SMS219" s="12"/>
      <c r="SMT219" s="12"/>
      <c r="SMU219" s="12"/>
      <c r="SMV219" s="12"/>
      <c r="SMW219" s="12"/>
      <c r="SMX219" s="12"/>
      <c r="SMY219" s="12"/>
      <c r="SMZ219" s="12"/>
      <c r="SNA219" s="12"/>
      <c r="SNB219" s="12"/>
      <c r="SNC219" s="12"/>
      <c r="SND219" s="12"/>
      <c r="SNE219" s="12"/>
      <c r="SNF219" s="12"/>
      <c r="SNG219" s="12"/>
      <c r="SNH219" s="12"/>
      <c r="SNI219" s="12"/>
      <c r="SNJ219" s="12"/>
      <c r="SNK219" s="12"/>
      <c r="SNL219" s="12"/>
      <c r="SNM219" s="12"/>
      <c r="SNN219" s="12"/>
      <c r="SNO219" s="12"/>
      <c r="SNP219" s="12"/>
      <c r="SNQ219" s="12"/>
      <c r="SNR219" s="12"/>
      <c r="SNS219" s="12"/>
      <c r="SNT219" s="12"/>
      <c r="SNU219" s="12"/>
      <c r="SNV219" s="12"/>
      <c r="SNW219" s="12"/>
      <c r="SNX219" s="12"/>
      <c r="SNY219" s="12"/>
      <c r="SNZ219" s="12"/>
      <c r="SOA219" s="12"/>
      <c r="SOB219" s="12"/>
      <c r="SOC219" s="12"/>
      <c r="SOD219" s="12"/>
      <c r="SOE219" s="12"/>
      <c r="SOF219" s="12"/>
      <c r="SOG219" s="12"/>
      <c r="SOH219" s="12"/>
      <c r="SOI219" s="12"/>
      <c r="SOJ219" s="12"/>
      <c r="SOK219" s="12"/>
      <c r="SOL219" s="12"/>
      <c r="SOM219" s="12"/>
      <c r="SON219" s="12"/>
      <c r="SOO219" s="12"/>
      <c r="SOP219" s="12"/>
      <c r="SOQ219" s="12"/>
      <c r="SOR219" s="12"/>
      <c r="SOS219" s="12"/>
      <c r="SOT219" s="12"/>
      <c r="SOU219" s="12"/>
      <c r="SOV219" s="12"/>
      <c r="SOW219" s="12"/>
      <c r="SOX219" s="12"/>
      <c r="SOY219" s="12"/>
      <c r="SOZ219" s="12"/>
      <c r="SPA219" s="12"/>
      <c r="SPB219" s="12"/>
      <c r="SPC219" s="12"/>
      <c r="SPD219" s="12"/>
      <c r="SPE219" s="12"/>
      <c r="SPF219" s="12"/>
      <c r="SPG219" s="12"/>
      <c r="SPH219" s="12"/>
      <c r="SPI219" s="12"/>
      <c r="SPJ219" s="12"/>
      <c r="SPK219" s="12"/>
      <c r="SPL219" s="12"/>
      <c r="SPM219" s="12"/>
      <c r="SPN219" s="12"/>
      <c r="SPO219" s="12"/>
      <c r="SPP219" s="12"/>
      <c r="SPQ219" s="12"/>
      <c r="SPR219" s="12"/>
      <c r="SPS219" s="12"/>
      <c r="SPT219" s="12"/>
      <c r="SPU219" s="12"/>
      <c r="SPV219" s="12"/>
      <c r="SPW219" s="12"/>
      <c r="SPX219" s="12"/>
      <c r="SPY219" s="12"/>
      <c r="SPZ219" s="12"/>
      <c r="SQA219" s="12"/>
      <c r="SQB219" s="12"/>
      <c r="SQC219" s="12"/>
      <c r="SQD219" s="12"/>
      <c r="SQE219" s="12"/>
      <c r="SQF219" s="12"/>
      <c r="SQG219" s="12"/>
      <c r="SQH219" s="12"/>
      <c r="SQI219" s="12"/>
      <c r="SQJ219" s="12"/>
      <c r="SQK219" s="12"/>
      <c r="SQL219" s="12"/>
      <c r="SQM219" s="12"/>
      <c r="SQN219" s="12"/>
      <c r="SQO219" s="12"/>
      <c r="SQP219" s="12"/>
      <c r="SQQ219" s="12"/>
      <c r="SQR219" s="12"/>
      <c r="SQS219" s="12"/>
      <c r="SQT219" s="12"/>
      <c r="SQU219" s="12"/>
      <c r="SQV219" s="12"/>
      <c r="SQW219" s="12"/>
      <c r="SQX219" s="12"/>
      <c r="SQY219" s="12"/>
      <c r="SQZ219" s="12"/>
      <c r="SRA219" s="12"/>
      <c r="SRB219" s="12"/>
      <c r="SRC219" s="12"/>
      <c r="SRD219" s="12"/>
      <c r="SRE219" s="12"/>
      <c r="SRF219" s="12"/>
      <c r="SRG219" s="12"/>
      <c r="SRH219" s="12"/>
      <c r="SRI219" s="12"/>
      <c r="SRJ219" s="12"/>
      <c r="SRK219" s="12"/>
      <c r="SRL219" s="12"/>
      <c r="SRM219" s="12"/>
      <c r="SRN219" s="12"/>
      <c r="SRO219" s="12"/>
      <c r="SRP219" s="12"/>
      <c r="SRQ219" s="12"/>
      <c r="SRR219" s="12"/>
      <c r="SRS219" s="12"/>
      <c r="SRT219" s="12"/>
      <c r="SRU219" s="12"/>
      <c r="SRV219" s="12"/>
      <c r="SRW219" s="12"/>
      <c r="SRX219" s="12"/>
      <c r="SRY219" s="12"/>
      <c r="SRZ219" s="12"/>
      <c r="SSA219" s="12"/>
      <c r="SSB219" s="12"/>
      <c r="SSC219" s="12"/>
      <c r="SSD219" s="12"/>
      <c r="SSE219" s="12"/>
      <c r="SSF219" s="12"/>
      <c r="SSG219" s="12"/>
      <c r="SSH219" s="12"/>
      <c r="SSI219" s="12"/>
      <c r="SSJ219" s="12"/>
      <c r="SSK219" s="12"/>
      <c r="SSL219" s="12"/>
      <c r="SSM219" s="12"/>
      <c r="SSN219" s="12"/>
      <c r="SSO219" s="12"/>
      <c r="SSP219" s="12"/>
      <c r="SSQ219" s="12"/>
      <c r="SSR219" s="12"/>
      <c r="SSS219" s="12"/>
      <c r="SST219" s="12"/>
      <c r="SSU219" s="12"/>
      <c r="SSV219" s="12"/>
      <c r="SSW219" s="12"/>
      <c r="SSX219" s="12"/>
      <c r="SSY219" s="12"/>
      <c r="SSZ219" s="12"/>
      <c r="STA219" s="12"/>
      <c r="STB219" s="12"/>
      <c r="STC219" s="12"/>
      <c r="STD219" s="12"/>
      <c r="STE219" s="12"/>
      <c r="STF219" s="12"/>
      <c r="STG219" s="12"/>
      <c r="STH219" s="12"/>
      <c r="STI219" s="12"/>
      <c r="STJ219" s="12"/>
      <c r="STK219" s="12"/>
      <c r="STL219" s="12"/>
      <c r="STM219" s="12"/>
      <c r="STN219" s="12"/>
      <c r="STO219" s="12"/>
      <c r="STP219" s="12"/>
      <c r="STQ219" s="12"/>
      <c r="STR219" s="12"/>
      <c r="STS219" s="12"/>
      <c r="STT219" s="12"/>
      <c r="STU219" s="12"/>
      <c r="STV219" s="12"/>
      <c r="STW219" s="12"/>
      <c r="STX219" s="12"/>
      <c r="STY219" s="12"/>
      <c r="STZ219" s="12"/>
      <c r="SUA219" s="12"/>
      <c r="SUB219" s="12"/>
      <c r="SUC219" s="12"/>
      <c r="SUD219" s="12"/>
      <c r="SUE219" s="12"/>
      <c r="SUF219" s="12"/>
      <c r="SUG219" s="12"/>
      <c r="SUH219" s="12"/>
      <c r="SUI219" s="12"/>
      <c r="SUJ219" s="12"/>
      <c r="SUK219" s="12"/>
      <c r="SUL219" s="12"/>
      <c r="SUM219" s="12"/>
      <c r="SUN219" s="12"/>
      <c r="SUO219" s="12"/>
      <c r="SUP219" s="12"/>
      <c r="SUQ219" s="12"/>
      <c r="SUR219" s="12"/>
      <c r="SUS219" s="12"/>
      <c r="SUT219" s="12"/>
      <c r="SUU219" s="12"/>
      <c r="SUV219" s="12"/>
      <c r="SUW219" s="12"/>
      <c r="SUX219" s="12"/>
      <c r="SUY219" s="12"/>
      <c r="SUZ219" s="12"/>
      <c r="SVA219" s="12"/>
      <c r="SVB219" s="12"/>
      <c r="SVC219" s="12"/>
      <c r="SVD219" s="12"/>
      <c r="SVE219" s="12"/>
      <c r="SVF219" s="12"/>
      <c r="SVG219" s="12"/>
      <c r="SVH219" s="12"/>
      <c r="SVI219" s="12"/>
      <c r="SVJ219" s="12"/>
      <c r="SVK219" s="12"/>
      <c r="SVL219" s="12"/>
      <c r="SVM219" s="12"/>
      <c r="SVN219" s="12"/>
      <c r="SVO219" s="12"/>
      <c r="SVP219" s="12"/>
      <c r="SVQ219" s="12"/>
      <c r="SVR219" s="12"/>
      <c r="SVS219" s="12"/>
      <c r="SVT219" s="12"/>
      <c r="SVU219" s="12"/>
      <c r="SVV219" s="12"/>
      <c r="SVW219" s="12"/>
      <c r="SVX219" s="12"/>
      <c r="SVY219" s="12"/>
      <c r="SVZ219" s="12"/>
      <c r="SWA219" s="12"/>
      <c r="SWB219" s="12"/>
      <c r="SWC219" s="12"/>
      <c r="SWD219" s="12"/>
      <c r="SWE219" s="12"/>
      <c r="SWF219" s="12"/>
      <c r="SWG219" s="12"/>
      <c r="SWH219" s="12"/>
      <c r="SWI219" s="12"/>
      <c r="SWJ219" s="12"/>
      <c r="SWK219" s="12"/>
      <c r="SWL219" s="12"/>
      <c r="SWM219" s="12"/>
      <c r="SWN219" s="12"/>
      <c r="SWO219" s="12"/>
      <c r="SWP219" s="12"/>
      <c r="SWQ219" s="12"/>
      <c r="SWR219" s="12"/>
      <c r="SWS219" s="12"/>
      <c r="SWT219" s="12"/>
      <c r="SWU219" s="12"/>
      <c r="SWV219" s="12"/>
      <c r="SWW219" s="12"/>
      <c r="SWX219" s="12"/>
      <c r="SWY219" s="12"/>
      <c r="SWZ219" s="12"/>
      <c r="SXA219" s="12"/>
      <c r="SXB219" s="12"/>
      <c r="SXC219" s="12"/>
      <c r="SXD219" s="12"/>
      <c r="SXE219" s="12"/>
      <c r="SXF219" s="12"/>
      <c r="SXG219" s="12"/>
      <c r="SXH219" s="12"/>
      <c r="SXI219" s="12"/>
      <c r="SXJ219" s="12"/>
      <c r="SXK219" s="12"/>
      <c r="SXL219" s="12"/>
      <c r="SXM219" s="12"/>
      <c r="SXN219" s="12"/>
      <c r="SXO219" s="12"/>
      <c r="SXP219" s="12"/>
      <c r="SXQ219" s="12"/>
      <c r="SXR219" s="12"/>
      <c r="SXS219" s="12"/>
      <c r="SXT219" s="12"/>
      <c r="SXU219" s="12"/>
      <c r="SXV219" s="12"/>
      <c r="SXW219" s="12"/>
      <c r="SXX219" s="12"/>
      <c r="SXY219" s="12"/>
      <c r="SXZ219" s="12"/>
      <c r="SYA219" s="12"/>
      <c r="SYB219" s="12"/>
      <c r="SYC219" s="12"/>
      <c r="SYD219" s="12"/>
      <c r="SYE219" s="12"/>
      <c r="SYF219" s="12"/>
      <c r="SYG219" s="12"/>
      <c r="SYH219" s="12"/>
      <c r="SYI219" s="12"/>
      <c r="SYJ219" s="12"/>
      <c r="SYK219" s="12"/>
      <c r="SYL219" s="12"/>
      <c r="SYM219" s="12"/>
      <c r="SYN219" s="12"/>
      <c r="SYO219" s="12"/>
      <c r="SYP219" s="12"/>
      <c r="SYQ219" s="12"/>
      <c r="SYR219" s="12"/>
      <c r="SYS219" s="12"/>
      <c r="SYT219" s="12"/>
      <c r="SYU219" s="12"/>
      <c r="SYV219" s="12"/>
      <c r="SYW219" s="12"/>
      <c r="SYX219" s="12"/>
      <c r="SYY219" s="12"/>
      <c r="SYZ219" s="12"/>
      <c r="SZA219" s="12"/>
      <c r="SZB219" s="12"/>
      <c r="SZC219" s="12"/>
      <c r="SZD219" s="12"/>
      <c r="SZE219" s="12"/>
      <c r="SZF219" s="12"/>
      <c r="SZG219" s="12"/>
      <c r="SZH219" s="12"/>
      <c r="SZI219" s="12"/>
      <c r="SZJ219" s="12"/>
      <c r="SZK219" s="12"/>
      <c r="SZL219" s="12"/>
      <c r="SZM219" s="12"/>
      <c r="SZN219" s="12"/>
      <c r="SZO219" s="12"/>
      <c r="SZP219" s="12"/>
      <c r="SZQ219" s="12"/>
      <c r="SZR219" s="12"/>
      <c r="SZS219" s="12"/>
      <c r="SZT219" s="12"/>
      <c r="SZU219" s="12"/>
      <c r="SZV219" s="12"/>
      <c r="SZW219" s="12"/>
      <c r="SZX219" s="12"/>
      <c r="SZY219" s="12"/>
      <c r="SZZ219" s="12"/>
      <c r="TAA219" s="12"/>
      <c r="TAB219" s="12"/>
      <c r="TAC219" s="12"/>
      <c r="TAD219" s="12"/>
      <c r="TAE219" s="12"/>
      <c r="TAF219" s="12"/>
      <c r="TAG219" s="12"/>
      <c r="TAH219" s="12"/>
      <c r="TAI219" s="12"/>
      <c r="TAJ219" s="12"/>
      <c r="TAK219" s="12"/>
      <c r="TAL219" s="12"/>
      <c r="TAM219" s="12"/>
      <c r="TAN219" s="12"/>
      <c r="TAO219" s="12"/>
      <c r="TAP219" s="12"/>
      <c r="TAQ219" s="12"/>
      <c r="TAR219" s="12"/>
      <c r="TAS219" s="12"/>
      <c r="TAT219" s="12"/>
      <c r="TAU219" s="12"/>
      <c r="TAV219" s="12"/>
      <c r="TAW219" s="12"/>
      <c r="TAX219" s="12"/>
      <c r="TAY219" s="12"/>
      <c r="TAZ219" s="12"/>
      <c r="TBA219" s="12"/>
      <c r="TBB219" s="12"/>
      <c r="TBC219" s="12"/>
      <c r="TBD219" s="12"/>
      <c r="TBE219" s="12"/>
      <c r="TBF219" s="12"/>
      <c r="TBG219" s="12"/>
      <c r="TBH219" s="12"/>
      <c r="TBI219" s="12"/>
      <c r="TBJ219" s="12"/>
      <c r="TBK219" s="12"/>
      <c r="TBL219" s="12"/>
      <c r="TBM219" s="12"/>
      <c r="TBN219" s="12"/>
      <c r="TBO219" s="12"/>
      <c r="TBP219" s="12"/>
      <c r="TBQ219" s="12"/>
      <c r="TBR219" s="12"/>
      <c r="TBS219" s="12"/>
      <c r="TBT219" s="12"/>
      <c r="TBU219" s="12"/>
      <c r="TBV219" s="12"/>
      <c r="TBW219" s="12"/>
      <c r="TBX219" s="12"/>
      <c r="TBY219" s="12"/>
      <c r="TBZ219" s="12"/>
      <c r="TCA219" s="12"/>
      <c r="TCB219" s="12"/>
      <c r="TCC219" s="12"/>
      <c r="TCD219" s="12"/>
      <c r="TCE219" s="12"/>
      <c r="TCF219" s="12"/>
      <c r="TCG219" s="12"/>
      <c r="TCH219" s="12"/>
      <c r="TCI219" s="12"/>
      <c r="TCJ219" s="12"/>
      <c r="TCK219" s="12"/>
      <c r="TCL219" s="12"/>
      <c r="TCM219" s="12"/>
      <c r="TCN219" s="12"/>
      <c r="TCO219" s="12"/>
      <c r="TCP219" s="12"/>
      <c r="TCQ219" s="12"/>
      <c r="TCR219" s="12"/>
      <c r="TCS219" s="12"/>
      <c r="TCT219" s="12"/>
      <c r="TCU219" s="12"/>
      <c r="TCV219" s="12"/>
      <c r="TCW219" s="12"/>
      <c r="TCX219" s="12"/>
      <c r="TCY219" s="12"/>
      <c r="TCZ219" s="12"/>
      <c r="TDA219" s="12"/>
      <c r="TDB219" s="12"/>
      <c r="TDC219" s="12"/>
      <c r="TDD219" s="12"/>
      <c r="TDE219" s="12"/>
      <c r="TDF219" s="12"/>
      <c r="TDG219" s="12"/>
      <c r="TDH219" s="12"/>
      <c r="TDI219" s="12"/>
      <c r="TDJ219" s="12"/>
      <c r="TDK219" s="12"/>
      <c r="TDL219" s="12"/>
      <c r="TDM219" s="12"/>
      <c r="TDN219" s="12"/>
      <c r="TDO219" s="12"/>
      <c r="TDP219" s="12"/>
      <c r="TDQ219" s="12"/>
      <c r="TDR219" s="12"/>
      <c r="TDS219" s="12"/>
      <c r="TDT219" s="12"/>
      <c r="TDU219" s="12"/>
      <c r="TDV219" s="12"/>
      <c r="TDW219" s="12"/>
      <c r="TDX219" s="12"/>
      <c r="TDY219" s="12"/>
      <c r="TDZ219" s="12"/>
      <c r="TEA219" s="12"/>
      <c r="TEB219" s="12"/>
      <c r="TEC219" s="12"/>
      <c r="TED219" s="12"/>
      <c r="TEE219" s="12"/>
      <c r="TEF219" s="12"/>
      <c r="TEG219" s="12"/>
      <c r="TEH219" s="12"/>
      <c r="TEI219" s="12"/>
      <c r="TEJ219" s="12"/>
      <c r="TEK219" s="12"/>
      <c r="TEL219" s="12"/>
      <c r="TEM219" s="12"/>
      <c r="TEN219" s="12"/>
      <c r="TEO219" s="12"/>
      <c r="TEP219" s="12"/>
      <c r="TEQ219" s="12"/>
      <c r="TER219" s="12"/>
      <c r="TES219" s="12"/>
      <c r="TET219" s="12"/>
      <c r="TEU219" s="12"/>
      <c r="TEV219" s="12"/>
      <c r="TEW219" s="12"/>
      <c r="TEX219" s="12"/>
      <c r="TEY219" s="12"/>
      <c r="TEZ219" s="12"/>
      <c r="TFA219" s="12"/>
      <c r="TFB219" s="12"/>
      <c r="TFC219" s="12"/>
      <c r="TFD219" s="12"/>
      <c r="TFE219" s="12"/>
      <c r="TFF219" s="12"/>
      <c r="TFG219" s="12"/>
      <c r="TFH219" s="12"/>
      <c r="TFI219" s="12"/>
      <c r="TFJ219" s="12"/>
      <c r="TFK219" s="12"/>
      <c r="TFL219" s="12"/>
      <c r="TFM219" s="12"/>
      <c r="TFN219" s="12"/>
      <c r="TFO219" s="12"/>
      <c r="TFP219" s="12"/>
      <c r="TFQ219" s="12"/>
      <c r="TFR219" s="12"/>
      <c r="TFS219" s="12"/>
      <c r="TFT219" s="12"/>
      <c r="TFU219" s="12"/>
      <c r="TFV219" s="12"/>
      <c r="TFW219" s="12"/>
      <c r="TFX219" s="12"/>
      <c r="TFY219" s="12"/>
      <c r="TFZ219" s="12"/>
      <c r="TGA219" s="12"/>
      <c r="TGB219" s="12"/>
      <c r="TGC219" s="12"/>
      <c r="TGD219" s="12"/>
      <c r="TGE219" s="12"/>
      <c r="TGF219" s="12"/>
      <c r="TGG219" s="12"/>
      <c r="TGH219" s="12"/>
      <c r="TGI219" s="12"/>
      <c r="TGJ219" s="12"/>
      <c r="TGK219" s="12"/>
      <c r="TGL219" s="12"/>
      <c r="TGM219" s="12"/>
      <c r="TGN219" s="12"/>
      <c r="TGO219" s="12"/>
      <c r="TGP219" s="12"/>
      <c r="TGQ219" s="12"/>
      <c r="TGR219" s="12"/>
      <c r="TGS219" s="12"/>
      <c r="TGT219" s="12"/>
      <c r="TGU219" s="12"/>
      <c r="TGV219" s="12"/>
      <c r="TGW219" s="12"/>
      <c r="TGX219" s="12"/>
      <c r="TGY219" s="12"/>
      <c r="TGZ219" s="12"/>
      <c r="THA219" s="12"/>
      <c r="THB219" s="12"/>
      <c r="THC219" s="12"/>
      <c r="THD219" s="12"/>
      <c r="THE219" s="12"/>
      <c r="THF219" s="12"/>
      <c r="THG219" s="12"/>
      <c r="THH219" s="12"/>
      <c r="THI219" s="12"/>
      <c r="THJ219" s="12"/>
      <c r="THK219" s="12"/>
      <c r="THL219" s="12"/>
      <c r="THM219" s="12"/>
      <c r="THN219" s="12"/>
      <c r="THO219" s="12"/>
      <c r="THP219" s="12"/>
      <c r="THQ219" s="12"/>
      <c r="THR219" s="12"/>
      <c r="THS219" s="12"/>
      <c r="THT219" s="12"/>
      <c r="THU219" s="12"/>
      <c r="THV219" s="12"/>
      <c r="THW219" s="12"/>
      <c r="THX219" s="12"/>
      <c r="THY219" s="12"/>
      <c r="THZ219" s="12"/>
      <c r="TIA219" s="12"/>
      <c r="TIB219" s="12"/>
      <c r="TIC219" s="12"/>
      <c r="TID219" s="12"/>
      <c r="TIE219" s="12"/>
      <c r="TIF219" s="12"/>
      <c r="TIG219" s="12"/>
      <c r="TIH219" s="12"/>
      <c r="TII219" s="12"/>
      <c r="TIJ219" s="12"/>
      <c r="TIK219" s="12"/>
      <c r="TIL219" s="12"/>
      <c r="TIM219" s="12"/>
      <c r="TIN219" s="12"/>
      <c r="TIO219" s="12"/>
      <c r="TIP219" s="12"/>
      <c r="TIQ219" s="12"/>
      <c r="TIR219" s="12"/>
      <c r="TIS219" s="12"/>
      <c r="TIT219" s="12"/>
      <c r="TIU219" s="12"/>
      <c r="TIV219" s="12"/>
      <c r="TIW219" s="12"/>
      <c r="TIX219" s="12"/>
      <c r="TIY219" s="12"/>
      <c r="TIZ219" s="12"/>
      <c r="TJA219" s="12"/>
      <c r="TJB219" s="12"/>
      <c r="TJC219" s="12"/>
      <c r="TJD219" s="12"/>
      <c r="TJE219" s="12"/>
      <c r="TJF219" s="12"/>
      <c r="TJG219" s="12"/>
      <c r="TJH219" s="12"/>
      <c r="TJI219" s="12"/>
      <c r="TJJ219" s="12"/>
      <c r="TJK219" s="12"/>
      <c r="TJL219" s="12"/>
      <c r="TJM219" s="12"/>
      <c r="TJN219" s="12"/>
      <c r="TJO219" s="12"/>
      <c r="TJP219" s="12"/>
      <c r="TJQ219" s="12"/>
      <c r="TJR219" s="12"/>
      <c r="TJS219" s="12"/>
      <c r="TJT219" s="12"/>
      <c r="TJU219" s="12"/>
      <c r="TJV219" s="12"/>
      <c r="TJW219" s="12"/>
      <c r="TJX219" s="12"/>
      <c r="TJY219" s="12"/>
      <c r="TJZ219" s="12"/>
      <c r="TKA219" s="12"/>
      <c r="TKB219" s="12"/>
      <c r="TKC219" s="12"/>
      <c r="TKD219" s="12"/>
      <c r="TKE219" s="12"/>
      <c r="TKF219" s="12"/>
      <c r="TKG219" s="12"/>
      <c r="TKH219" s="12"/>
      <c r="TKI219" s="12"/>
      <c r="TKJ219" s="12"/>
      <c r="TKK219" s="12"/>
      <c r="TKL219" s="12"/>
      <c r="TKM219" s="12"/>
      <c r="TKN219" s="12"/>
      <c r="TKO219" s="12"/>
      <c r="TKP219" s="12"/>
      <c r="TKQ219" s="12"/>
      <c r="TKR219" s="12"/>
      <c r="TKS219" s="12"/>
      <c r="TKT219" s="12"/>
      <c r="TKU219" s="12"/>
      <c r="TKV219" s="12"/>
      <c r="TKW219" s="12"/>
      <c r="TKX219" s="12"/>
      <c r="TKY219" s="12"/>
      <c r="TKZ219" s="12"/>
      <c r="TLA219" s="12"/>
      <c r="TLB219" s="12"/>
      <c r="TLC219" s="12"/>
      <c r="TLD219" s="12"/>
      <c r="TLE219" s="12"/>
      <c r="TLF219" s="12"/>
      <c r="TLG219" s="12"/>
      <c r="TLH219" s="12"/>
      <c r="TLI219" s="12"/>
      <c r="TLJ219" s="12"/>
      <c r="TLK219" s="12"/>
      <c r="TLL219" s="12"/>
      <c r="TLM219" s="12"/>
      <c r="TLN219" s="12"/>
      <c r="TLO219" s="12"/>
      <c r="TLP219" s="12"/>
      <c r="TLQ219" s="12"/>
      <c r="TLR219" s="12"/>
      <c r="TLS219" s="12"/>
      <c r="TLT219" s="12"/>
      <c r="TLU219" s="12"/>
      <c r="TLV219" s="12"/>
      <c r="TLW219" s="12"/>
      <c r="TLX219" s="12"/>
      <c r="TLY219" s="12"/>
      <c r="TLZ219" s="12"/>
      <c r="TMA219" s="12"/>
      <c r="TMB219" s="12"/>
      <c r="TMC219" s="12"/>
      <c r="TMD219" s="12"/>
      <c r="TME219" s="12"/>
      <c r="TMF219" s="12"/>
      <c r="TMG219" s="12"/>
      <c r="TMH219" s="12"/>
      <c r="TMI219" s="12"/>
      <c r="TMJ219" s="12"/>
      <c r="TMK219" s="12"/>
      <c r="TML219" s="12"/>
      <c r="TMM219" s="12"/>
      <c r="TMN219" s="12"/>
      <c r="TMO219" s="12"/>
      <c r="TMP219" s="12"/>
      <c r="TMQ219" s="12"/>
      <c r="TMR219" s="12"/>
      <c r="TMS219" s="12"/>
      <c r="TMT219" s="12"/>
      <c r="TMU219" s="12"/>
      <c r="TMV219" s="12"/>
      <c r="TMW219" s="12"/>
      <c r="TMX219" s="12"/>
      <c r="TMY219" s="12"/>
      <c r="TMZ219" s="12"/>
      <c r="TNA219" s="12"/>
      <c r="TNB219" s="12"/>
      <c r="TNC219" s="12"/>
      <c r="TND219" s="12"/>
      <c r="TNE219" s="12"/>
      <c r="TNF219" s="12"/>
      <c r="TNG219" s="12"/>
      <c r="TNH219" s="12"/>
      <c r="TNI219" s="12"/>
      <c r="TNJ219" s="12"/>
      <c r="TNK219" s="12"/>
      <c r="TNL219" s="12"/>
      <c r="TNM219" s="12"/>
      <c r="TNN219" s="12"/>
      <c r="TNO219" s="12"/>
      <c r="TNP219" s="12"/>
      <c r="TNQ219" s="12"/>
      <c r="TNR219" s="12"/>
      <c r="TNS219" s="12"/>
      <c r="TNT219" s="12"/>
      <c r="TNU219" s="12"/>
      <c r="TNV219" s="12"/>
      <c r="TNW219" s="12"/>
      <c r="TNX219" s="12"/>
      <c r="TNY219" s="12"/>
      <c r="TNZ219" s="12"/>
      <c r="TOA219" s="12"/>
      <c r="TOB219" s="12"/>
      <c r="TOC219" s="12"/>
      <c r="TOD219" s="12"/>
      <c r="TOE219" s="12"/>
      <c r="TOF219" s="12"/>
      <c r="TOG219" s="12"/>
      <c r="TOH219" s="12"/>
      <c r="TOI219" s="12"/>
      <c r="TOJ219" s="12"/>
      <c r="TOK219" s="12"/>
      <c r="TOL219" s="12"/>
      <c r="TOM219" s="12"/>
      <c r="TON219" s="12"/>
      <c r="TOO219" s="12"/>
      <c r="TOP219" s="12"/>
      <c r="TOQ219" s="12"/>
      <c r="TOR219" s="12"/>
      <c r="TOS219" s="12"/>
      <c r="TOT219" s="12"/>
      <c r="TOU219" s="12"/>
      <c r="TOV219" s="12"/>
      <c r="TOW219" s="12"/>
      <c r="TOX219" s="12"/>
      <c r="TOY219" s="12"/>
      <c r="TOZ219" s="12"/>
      <c r="TPA219" s="12"/>
      <c r="TPB219" s="12"/>
      <c r="TPC219" s="12"/>
      <c r="TPD219" s="12"/>
      <c r="TPE219" s="12"/>
      <c r="TPF219" s="12"/>
      <c r="TPG219" s="12"/>
      <c r="TPH219" s="12"/>
      <c r="TPI219" s="12"/>
      <c r="TPJ219" s="12"/>
      <c r="TPK219" s="12"/>
      <c r="TPL219" s="12"/>
      <c r="TPM219" s="12"/>
      <c r="TPN219" s="12"/>
      <c r="TPO219" s="12"/>
      <c r="TPP219" s="12"/>
      <c r="TPQ219" s="12"/>
      <c r="TPR219" s="12"/>
      <c r="TPS219" s="12"/>
      <c r="TPT219" s="12"/>
      <c r="TPU219" s="12"/>
      <c r="TPV219" s="12"/>
      <c r="TPW219" s="12"/>
      <c r="TPX219" s="12"/>
      <c r="TPY219" s="12"/>
      <c r="TPZ219" s="12"/>
      <c r="TQA219" s="12"/>
      <c r="TQB219" s="12"/>
      <c r="TQC219" s="12"/>
      <c r="TQD219" s="12"/>
      <c r="TQE219" s="12"/>
      <c r="TQF219" s="12"/>
      <c r="TQG219" s="12"/>
      <c r="TQH219" s="12"/>
      <c r="TQI219" s="12"/>
      <c r="TQJ219" s="12"/>
      <c r="TQK219" s="12"/>
      <c r="TQL219" s="12"/>
      <c r="TQM219" s="12"/>
      <c r="TQN219" s="12"/>
      <c r="TQO219" s="12"/>
      <c r="TQP219" s="12"/>
      <c r="TQQ219" s="12"/>
      <c r="TQR219" s="12"/>
      <c r="TQS219" s="12"/>
      <c r="TQT219" s="12"/>
      <c r="TQU219" s="12"/>
      <c r="TQV219" s="12"/>
      <c r="TQW219" s="12"/>
      <c r="TQX219" s="12"/>
      <c r="TQY219" s="12"/>
      <c r="TQZ219" s="12"/>
      <c r="TRA219" s="12"/>
      <c r="TRB219" s="12"/>
      <c r="TRC219" s="12"/>
      <c r="TRD219" s="12"/>
      <c r="TRE219" s="12"/>
      <c r="TRF219" s="12"/>
      <c r="TRG219" s="12"/>
      <c r="TRH219" s="12"/>
      <c r="TRI219" s="12"/>
      <c r="TRJ219" s="12"/>
      <c r="TRK219" s="12"/>
      <c r="TRL219" s="12"/>
      <c r="TRM219" s="12"/>
      <c r="TRN219" s="12"/>
      <c r="TRO219" s="12"/>
      <c r="TRP219" s="12"/>
      <c r="TRQ219" s="12"/>
      <c r="TRR219" s="12"/>
      <c r="TRS219" s="12"/>
      <c r="TRT219" s="12"/>
      <c r="TRU219" s="12"/>
      <c r="TRV219" s="12"/>
      <c r="TRW219" s="12"/>
      <c r="TRX219" s="12"/>
      <c r="TRY219" s="12"/>
      <c r="TRZ219" s="12"/>
      <c r="TSA219" s="12"/>
      <c r="TSB219" s="12"/>
      <c r="TSC219" s="12"/>
      <c r="TSD219" s="12"/>
      <c r="TSE219" s="12"/>
      <c r="TSF219" s="12"/>
      <c r="TSG219" s="12"/>
      <c r="TSH219" s="12"/>
      <c r="TSI219" s="12"/>
      <c r="TSJ219" s="12"/>
      <c r="TSK219" s="12"/>
      <c r="TSL219" s="12"/>
      <c r="TSM219" s="12"/>
      <c r="TSN219" s="12"/>
      <c r="TSO219" s="12"/>
      <c r="TSP219" s="12"/>
      <c r="TSQ219" s="12"/>
      <c r="TSR219" s="12"/>
      <c r="TSS219" s="12"/>
      <c r="TST219" s="12"/>
      <c r="TSU219" s="12"/>
      <c r="TSV219" s="12"/>
      <c r="TSW219" s="12"/>
      <c r="TSX219" s="12"/>
      <c r="TSY219" s="12"/>
      <c r="TSZ219" s="12"/>
      <c r="TTA219" s="12"/>
      <c r="TTB219" s="12"/>
      <c r="TTC219" s="12"/>
      <c r="TTD219" s="12"/>
      <c r="TTE219" s="12"/>
      <c r="TTF219" s="12"/>
      <c r="TTG219" s="12"/>
      <c r="TTH219" s="12"/>
      <c r="TTI219" s="12"/>
      <c r="TTJ219" s="12"/>
      <c r="TTK219" s="12"/>
      <c r="TTL219" s="12"/>
      <c r="TTM219" s="12"/>
      <c r="TTN219" s="12"/>
      <c r="TTO219" s="12"/>
      <c r="TTP219" s="12"/>
      <c r="TTQ219" s="12"/>
      <c r="TTR219" s="12"/>
      <c r="TTS219" s="12"/>
      <c r="TTT219" s="12"/>
      <c r="TTU219" s="12"/>
      <c r="TTV219" s="12"/>
      <c r="TTW219" s="12"/>
      <c r="TTX219" s="12"/>
      <c r="TTY219" s="12"/>
      <c r="TTZ219" s="12"/>
      <c r="TUA219" s="12"/>
      <c r="TUB219" s="12"/>
      <c r="TUC219" s="12"/>
      <c r="TUD219" s="12"/>
      <c r="TUE219" s="12"/>
      <c r="TUF219" s="12"/>
      <c r="TUG219" s="12"/>
      <c r="TUH219" s="12"/>
      <c r="TUI219" s="12"/>
      <c r="TUJ219" s="12"/>
      <c r="TUK219" s="12"/>
      <c r="TUL219" s="12"/>
      <c r="TUM219" s="12"/>
      <c r="TUN219" s="12"/>
      <c r="TUO219" s="12"/>
      <c r="TUP219" s="12"/>
      <c r="TUQ219" s="12"/>
      <c r="TUR219" s="12"/>
      <c r="TUS219" s="12"/>
      <c r="TUT219" s="12"/>
      <c r="TUU219" s="12"/>
      <c r="TUV219" s="12"/>
      <c r="TUW219" s="12"/>
      <c r="TUX219" s="12"/>
      <c r="TUY219" s="12"/>
      <c r="TUZ219" s="12"/>
      <c r="TVA219" s="12"/>
      <c r="TVB219" s="12"/>
      <c r="TVC219" s="12"/>
      <c r="TVD219" s="12"/>
      <c r="TVE219" s="12"/>
      <c r="TVF219" s="12"/>
      <c r="TVG219" s="12"/>
      <c r="TVH219" s="12"/>
      <c r="TVI219" s="12"/>
      <c r="TVJ219" s="12"/>
      <c r="TVK219" s="12"/>
      <c r="TVL219" s="12"/>
      <c r="TVM219" s="12"/>
      <c r="TVN219" s="12"/>
      <c r="TVO219" s="12"/>
      <c r="TVP219" s="12"/>
      <c r="TVQ219" s="12"/>
      <c r="TVR219" s="12"/>
      <c r="TVS219" s="12"/>
      <c r="TVT219" s="12"/>
      <c r="TVU219" s="12"/>
      <c r="TVV219" s="12"/>
      <c r="TVW219" s="12"/>
      <c r="TVX219" s="12"/>
      <c r="TVY219" s="12"/>
      <c r="TVZ219" s="12"/>
      <c r="TWA219" s="12"/>
      <c r="TWB219" s="12"/>
      <c r="TWC219" s="12"/>
      <c r="TWD219" s="12"/>
      <c r="TWE219" s="12"/>
      <c r="TWF219" s="12"/>
      <c r="TWG219" s="12"/>
      <c r="TWH219" s="12"/>
      <c r="TWI219" s="12"/>
      <c r="TWJ219" s="12"/>
      <c r="TWK219" s="12"/>
      <c r="TWL219" s="12"/>
      <c r="TWM219" s="12"/>
      <c r="TWN219" s="12"/>
      <c r="TWO219" s="12"/>
      <c r="TWP219" s="12"/>
      <c r="TWQ219" s="12"/>
      <c r="TWR219" s="12"/>
      <c r="TWS219" s="12"/>
      <c r="TWT219" s="12"/>
      <c r="TWU219" s="12"/>
      <c r="TWV219" s="12"/>
      <c r="TWW219" s="12"/>
      <c r="TWX219" s="12"/>
      <c r="TWY219" s="12"/>
      <c r="TWZ219" s="12"/>
      <c r="TXA219" s="12"/>
      <c r="TXB219" s="12"/>
      <c r="TXC219" s="12"/>
      <c r="TXD219" s="12"/>
      <c r="TXE219" s="12"/>
      <c r="TXF219" s="12"/>
      <c r="TXG219" s="12"/>
      <c r="TXH219" s="12"/>
      <c r="TXI219" s="12"/>
      <c r="TXJ219" s="12"/>
      <c r="TXK219" s="12"/>
      <c r="TXL219" s="12"/>
      <c r="TXM219" s="12"/>
      <c r="TXN219" s="12"/>
      <c r="TXO219" s="12"/>
      <c r="TXP219" s="12"/>
      <c r="TXQ219" s="12"/>
      <c r="TXR219" s="12"/>
      <c r="TXS219" s="12"/>
      <c r="TXT219" s="12"/>
      <c r="TXU219" s="12"/>
      <c r="TXV219" s="12"/>
      <c r="TXW219" s="12"/>
      <c r="TXX219" s="12"/>
      <c r="TXY219" s="12"/>
      <c r="TXZ219" s="12"/>
      <c r="TYA219" s="12"/>
      <c r="TYB219" s="12"/>
      <c r="TYC219" s="12"/>
      <c r="TYD219" s="12"/>
      <c r="TYE219" s="12"/>
      <c r="TYF219" s="12"/>
      <c r="TYG219" s="12"/>
      <c r="TYH219" s="12"/>
      <c r="TYI219" s="12"/>
      <c r="TYJ219" s="12"/>
      <c r="TYK219" s="12"/>
      <c r="TYL219" s="12"/>
      <c r="TYM219" s="12"/>
      <c r="TYN219" s="12"/>
      <c r="TYO219" s="12"/>
      <c r="TYP219" s="12"/>
      <c r="TYQ219" s="12"/>
      <c r="TYR219" s="12"/>
      <c r="TYS219" s="12"/>
      <c r="TYT219" s="12"/>
      <c r="TYU219" s="12"/>
      <c r="TYV219" s="12"/>
      <c r="TYW219" s="12"/>
      <c r="TYX219" s="12"/>
      <c r="TYY219" s="12"/>
      <c r="TYZ219" s="12"/>
      <c r="TZA219" s="12"/>
      <c r="TZB219" s="12"/>
      <c r="TZC219" s="12"/>
      <c r="TZD219" s="12"/>
      <c r="TZE219" s="12"/>
      <c r="TZF219" s="12"/>
      <c r="TZG219" s="12"/>
      <c r="TZH219" s="12"/>
      <c r="TZI219" s="12"/>
      <c r="TZJ219" s="12"/>
      <c r="TZK219" s="12"/>
      <c r="TZL219" s="12"/>
      <c r="TZM219" s="12"/>
      <c r="TZN219" s="12"/>
      <c r="TZO219" s="12"/>
      <c r="TZP219" s="12"/>
      <c r="TZQ219" s="12"/>
      <c r="TZR219" s="12"/>
      <c r="TZS219" s="12"/>
      <c r="TZT219" s="12"/>
      <c r="TZU219" s="12"/>
      <c r="TZV219" s="12"/>
      <c r="TZW219" s="12"/>
      <c r="TZX219" s="12"/>
      <c r="TZY219" s="12"/>
      <c r="TZZ219" s="12"/>
      <c r="UAA219" s="12"/>
      <c r="UAB219" s="12"/>
      <c r="UAC219" s="12"/>
      <c r="UAD219" s="12"/>
      <c r="UAE219" s="12"/>
      <c r="UAF219" s="12"/>
      <c r="UAG219" s="12"/>
      <c r="UAH219" s="12"/>
      <c r="UAI219" s="12"/>
      <c r="UAJ219" s="12"/>
      <c r="UAK219" s="12"/>
      <c r="UAL219" s="12"/>
      <c r="UAM219" s="12"/>
      <c r="UAN219" s="12"/>
      <c r="UAO219" s="12"/>
      <c r="UAP219" s="12"/>
      <c r="UAQ219" s="12"/>
      <c r="UAR219" s="12"/>
      <c r="UAS219" s="12"/>
      <c r="UAT219" s="12"/>
      <c r="UAU219" s="12"/>
      <c r="UAV219" s="12"/>
      <c r="UAW219" s="12"/>
      <c r="UAX219" s="12"/>
      <c r="UAY219" s="12"/>
      <c r="UAZ219" s="12"/>
      <c r="UBA219" s="12"/>
      <c r="UBB219" s="12"/>
      <c r="UBC219" s="12"/>
      <c r="UBD219" s="12"/>
      <c r="UBE219" s="12"/>
      <c r="UBF219" s="12"/>
      <c r="UBG219" s="12"/>
      <c r="UBH219" s="12"/>
      <c r="UBI219" s="12"/>
      <c r="UBJ219" s="12"/>
      <c r="UBK219" s="12"/>
      <c r="UBL219" s="12"/>
      <c r="UBM219" s="12"/>
      <c r="UBN219" s="12"/>
      <c r="UBO219" s="12"/>
      <c r="UBP219" s="12"/>
      <c r="UBQ219" s="12"/>
      <c r="UBR219" s="12"/>
      <c r="UBS219" s="12"/>
      <c r="UBT219" s="12"/>
      <c r="UBU219" s="12"/>
      <c r="UBV219" s="12"/>
      <c r="UBW219" s="12"/>
      <c r="UBX219" s="12"/>
      <c r="UBY219" s="12"/>
      <c r="UBZ219" s="12"/>
      <c r="UCA219" s="12"/>
      <c r="UCB219" s="12"/>
      <c r="UCC219" s="12"/>
      <c r="UCD219" s="12"/>
      <c r="UCE219" s="12"/>
      <c r="UCF219" s="12"/>
      <c r="UCG219" s="12"/>
      <c r="UCH219" s="12"/>
      <c r="UCI219" s="12"/>
      <c r="UCJ219" s="12"/>
      <c r="UCK219" s="12"/>
      <c r="UCL219" s="12"/>
      <c r="UCM219" s="12"/>
      <c r="UCN219" s="12"/>
      <c r="UCO219" s="12"/>
      <c r="UCP219" s="12"/>
      <c r="UCQ219" s="12"/>
      <c r="UCR219" s="12"/>
      <c r="UCS219" s="12"/>
      <c r="UCT219" s="12"/>
      <c r="UCU219" s="12"/>
      <c r="UCV219" s="12"/>
      <c r="UCW219" s="12"/>
      <c r="UCX219" s="12"/>
      <c r="UCY219" s="12"/>
      <c r="UCZ219" s="12"/>
      <c r="UDA219" s="12"/>
      <c r="UDB219" s="12"/>
      <c r="UDC219" s="12"/>
      <c r="UDD219" s="12"/>
      <c r="UDE219" s="12"/>
      <c r="UDF219" s="12"/>
      <c r="UDG219" s="12"/>
      <c r="UDH219" s="12"/>
      <c r="UDI219" s="12"/>
      <c r="UDJ219" s="12"/>
      <c r="UDK219" s="12"/>
      <c r="UDL219" s="12"/>
      <c r="UDM219" s="12"/>
      <c r="UDN219" s="12"/>
      <c r="UDO219" s="12"/>
      <c r="UDP219" s="12"/>
      <c r="UDQ219" s="12"/>
      <c r="UDR219" s="12"/>
      <c r="UDS219" s="12"/>
      <c r="UDT219" s="12"/>
      <c r="UDU219" s="12"/>
      <c r="UDV219" s="12"/>
      <c r="UDW219" s="12"/>
      <c r="UDX219" s="12"/>
      <c r="UDY219" s="12"/>
      <c r="UDZ219" s="12"/>
      <c r="UEA219" s="12"/>
      <c r="UEB219" s="12"/>
      <c r="UEC219" s="12"/>
      <c r="UED219" s="12"/>
      <c r="UEE219" s="12"/>
      <c r="UEF219" s="12"/>
      <c r="UEG219" s="12"/>
      <c r="UEH219" s="12"/>
      <c r="UEI219" s="12"/>
      <c r="UEJ219" s="12"/>
      <c r="UEK219" s="12"/>
      <c r="UEL219" s="12"/>
      <c r="UEM219" s="12"/>
      <c r="UEN219" s="12"/>
      <c r="UEO219" s="12"/>
      <c r="UEP219" s="12"/>
      <c r="UEQ219" s="12"/>
      <c r="UER219" s="12"/>
      <c r="UES219" s="12"/>
      <c r="UET219" s="12"/>
      <c r="UEU219" s="12"/>
      <c r="UEV219" s="12"/>
      <c r="UEW219" s="12"/>
      <c r="UEX219" s="12"/>
      <c r="UEY219" s="12"/>
      <c r="UEZ219" s="12"/>
      <c r="UFA219" s="12"/>
      <c r="UFB219" s="12"/>
      <c r="UFC219" s="12"/>
      <c r="UFD219" s="12"/>
      <c r="UFE219" s="12"/>
      <c r="UFF219" s="12"/>
      <c r="UFG219" s="12"/>
      <c r="UFH219" s="12"/>
      <c r="UFI219" s="12"/>
      <c r="UFJ219" s="12"/>
      <c r="UFK219" s="12"/>
      <c r="UFL219" s="12"/>
      <c r="UFM219" s="12"/>
      <c r="UFN219" s="12"/>
      <c r="UFO219" s="12"/>
      <c r="UFP219" s="12"/>
      <c r="UFQ219" s="12"/>
      <c r="UFR219" s="12"/>
      <c r="UFS219" s="12"/>
      <c r="UFT219" s="12"/>
      <c r="UFU219" s="12"/>
      <c r="UFV219" s="12"/>
      <c r="UFW219" s="12"/>
      <c r="UFX219" s="12"/>
      <c r="UFY219" s="12"/>
      <c r="UFZ219" s="12"/>
      <c r="UGA219" s="12"/>
      <c r="UGB219" s="12"/>
      <c r="UGC219" s="12"/>
      <c r="UGD219" s="12"/>
      <c r="UGE219" s="12"/>
      <c r="UGF219" s="12"/>
      <c r="UGG219" s="12"/>
      <c r="UGH219" s="12"/>
      <c r="UGI219" s="12"/>
      <c r="UGJ219" s="12"/>
      <c r="UGK219" s="12"/>
      <c r="UGL219" s="12"/>
      <c r="UGM219" s="12"/>
      <c r="UGN219" s="12"/>
      <c r="UGO219" s="12"/>
      <c r="UGP219" s="12"/>
      <c r="UGQ219" s="12"/>
      <c r="UGR219" s="12"/>
      <c r="UGS219" s="12"/>
      <c r="UGT219" s="12"/>
      <c r="UGU219" s="12"/>
      <c r="UGV219" s="12"/>
      <c r="UGW219" s="12"/>
      <c r="UGX219" s="12"/>
      <c r="UGY219" s="12"/>
      <c r="UGZ219" s="12"/>
      <c r="UHA219" s="12"/>
      <c r="UHB219" s="12"/>
      <c r="UHC219" s="12"/>
      <c r="UHD219" s="12"/>
      <c r="UHE219" s="12"/>
      <c r="UHF219" s="12"/>
      <c r="UHG219" s="12"/>
      <c r="UHH219" s="12"/>
      <c r="UHI219" s="12"/>
      <c r="UHJ219" s="12"/>
      <c r="UHK219" s="12"/>
      <c r="UHL219" s="12"/>
      <c r="UHM219" s="12"/>
      <c r="UHN219" s="12"/>
      <c r="UHO219" s="12"/>
      <c r="UHP219" s="12"/>
      <c r="UHQ219" s="12"/>
      <c r="UHR219" s="12"/>
      <c r="UHS219" s="12"/>
      <c r="UHT219" s="12"/>
      <c r="UHU219" s="12"/>
      <c r="UHV219" s="12"/>
      <c r="UHW219" s="12"/>
      <c r="UHX219" s="12"/>
      <c r="UHY219" s="12"/>
      <c r="UHZ219" s="12"/>
      <c r="UIA219" s="12"/>
      <c r="UIB219" s="12"/>
      <c r="UIC219" s="12"/>
      <c r="UID219" s="12"/>
      <c r="UIE219" s="12"/>
      <c r="UIF219" s="12"/>
      <c r="UIG219" s="12"/>
      <c r="UIH219" s="12"/>
      <c r="UII219" s="12"/>
      <c r="UIJ219" s="12"/>
      <c r="UIK219" s="12"/>
      <c r="UIL219" s="12"/>
      <c r="UIM219" s="12"/>
      <c r="UIN219" s="12"/>
      <c r="UIO219" s="12"/>
      <c r="UIP219" s="12"/>
      <c r="UIQ219" s="12"/>
      <c r="UIR219" s="12"/>
      <c r="UIS219" s="12"/>
      <c r="UIT219" s="12"/>
      <c r="UIU219" s="12"/>
      <c r="UIV219" s="12"/>
      <c r="UIW219" s="12"/>
      <c r="UIX219" s="12"/>
      <c r="UIY219" s="12"/>
      <c r="UIZ219" s="12"/>
      <c r="UJA219" s="12"/>
      <c r="UJB219" s="12"/>
      <c r="UJC219" s="12"/>
      <c r="UJD219" s="12"/>
      <c r="UJE219" s="12"/>
      <c r="UJF219" s="12"/>
      <c r="UJG219" s="12"/>
      <c r="UJH219" s="12"/>
      <c r="UJI219" s="12"/>
      <c r="UJJ219" s="12"/>
      <c r="UJK219" s="12"/>
      <c r="UJL219" s="12"/>
      <c r="UJM219" s="12"/>
      <c r="UJN219" s="12"/>
      <c r="UJO219" s="12"/>
      <c r="UJP219" s="12"/>
      <c r="UJQ219" s="12"/>
      <c r="UJR219" s="12"/>
      <c r="UJS219" s="12"/>
      <c r="UJT219" s="12"/>
      <c r="UJU219" s="12"/>
      <c r="UJV219" s="12"/>
      <c r="UJW219" s="12"/>
      <c r="UJX219" s="12"/>
      <c r="UJY219" s="12"/>
      <c r="UJZ219" s="12"/>
      <c r="UKA219" s="12"/>
      <c r="UKB219" s="12"/>
      <c r="UKC219" s="12"/>
      <c r="UKD219" s="12"/>
      <c r="UKE219" s="12"/>
      <c r="UKF219" s="12"/>
      <c r="UKG219" s="12"/>
      <c r="UKH219" s="12"/>
      <c r="UKI219" s="12"/>
      <c r="UKJ219" s="12"/>
      <c r="UKK219" s="12"/>
      <c r="UKL219" s="12"/>
      <c r="UKM219" s="12"/>
      <c r="UKN219" s="12"/>
      <c r="UKO219" s="12"/>
      <c r="UKP219" s="12"/>
      <c r="UKQ219" s="12"/>
      <c r="UKR219" s="12"/>
      <c r="UKS219" s="12"/>
      <c r="UKT219" s="12"/>
      <c r="UKU219" s="12"/>
      <c r="UKV219" s="12"/>
      <c r="UKW219" s="12"/>
      <c r="UKX219" s="12"/>
      <c r="UKY219" s="12"/>
      <c r="UKZ219" s="12"/>
      <c r="ULA219" s="12"/>
      <c r="ULB219" s="12"/>
      <c r="ULC219" s="12"/>
      <c r="ULD219" s="12"/>
      <c r="ULE219" s="12"/>
      <c r="ULF219" s="12"/>
      <c r="ULG219" s="12"/>
      <c r="ULH219" s="12"/>
      <c r="ULI219" s="12"/>
      <c r="ULJ219" s="12"/>
      <c r="ULK219" s="12"/>
      <c r="ULL219" s="12"/>
      <c r="ULM219" s="12"/>
      <c r="ULN219" s="12"/>
      <c r="ULO219" s="12"/>
      <c r="ULP219" s="12"/>
      <c r="ULQ219" s="12"/>
      <c r="ULR219" s="12"/>
      <c r="ULS219" s="12"/>
      <c r="ULT219" s="12"/>
      <c r="ULU219" s="12"/>
      <c r="ULV219" s="12"/>
      <c r="ULW219" s="12"/>
      <c r="ULX219" s="12"/>
      <c r="ULY219" s="12"/>
      <c r="ULZ219" s="12"/>
      <c r="UMA219" s="12"/>
      <c r="UMB219" s="12"/>
      <c r="UMC219" s="12"/>
      <c r="UMD219" s="12"/>
      <c r="UME219" s="12"/>
      <c r="UMF219" s="12"/>
      <c r="UMG219" s="12"/>
      <c r="UMH219" s="12"/>
      <c r="UMI219" s="12"/>
      <c r="UMJ219" s="12"/>
      <c r="UMK219" s="12"/>
      <c r="UML219" s="12"/>
      <c r="UMM219" s="12"/>
      <c r="UMN219" s="12"/>
      <c r="UMO219" s="12"/>
      <c r="UMP219" s="12"/>
      <c r="UMQ219" s="12"/>
      <c r="UMR219" s="12"/>
      <c r="UMS219" s="12"/>
      <c r="UMT219" s="12"/>
      <c r="UMU219" s="12"/>
      <c r="UMV219" s="12"/>
      <c r="UMW219" s="12"/>
      <c r="UMX219" s="12"/>
      <c r="UMY219" s="12"/>
      <c r="UMZ219" s="12"/>
      <c r="UNA219" s="12"/>
      <c r="UNB219" s="12"/>
      <c r="UNC219" s="12"/>
      <c r="UND219" s="12"/>
      <c r="UNE219" s="12"/>
      <c r="UNF219" s="12"/>
      <c r="UNG219" s="12"/>
      <c r="UNH219" s="12"/>
      <c r="UNI219" s="12"/>
      <c r="UNJ219" s="12"/>
      <c r="UNK219" s="12"/>
      <c r="UNL219" s="12"/>
      <c r="UNM219" s="12"/>
      <c r="UNN219" s="12"/>
      <c r="UNO219" s="12"/>
      <c r="UNP219" s="12"/>
      <c r="UNQ219" s="12"/>
      <c r="UNR219" s="12"/>
      <c r="UNS219" s="12"/>
      <c r="UNT219" s="12"/>
      <c r="UNU219" s="12"/>
      <c r="UNV219" s="12"/>
      <c r="UNW219" s="12"/>
      <c r="UNX219" s="12"/>
      <c r="UNY219" s="12"/>
      <c r="UNZ219" s="12"/>
      <c r="UOA219" s="12"/>
      <c r="UOB219" s="12"/>
      <c r="UOC219" s="12"/>
      <c r="UOD219" s="12"/>
      <c r="UOE219" s="12"/>
      <c r="UOF219" s="12"/>
      <c r="UOG219" s="12"/>
      <c r="UOH219" s="12"/>
      <c r="UOI219" s="12"/>
      <c r="UOJ219" s="12"/>
      <c r="UOK219" s="12"/>
      <c r="UOL219" s="12"/>
      <c r="UOM219" s="12"/>
      <c r="UON219" s="12"/>
      <c r="UOO219" s="12"/>
      <c r="UOP219" s="12"/>
      <c r="UOQ219" s="12"/>
      <c r="UOR219" s="12"/>
      <c r="UOS219" s="12"/>
      <c r="UOT219" s="12"/>
      <c r="UOU219" s="12"/>
      <c r="UOV219" s="12"/>
      <c r="UOW219" s="12"/>
      <c r="UOX219" s="12"/>
      <c r="UOY219" s="12"/>
      <c r="UOZ219" s="12"/>
      <c r="UPA219" s="12"/>
      <c r="UPB219" s="12"/>
      <c r="UPC219" s="12"/>
      <c r="UPD219" s="12"/>
      <c r="UPE219" s="12"/>
      <c r="UPF219" s="12"/>
      <c r="UPG219" s="12"/>
      <c r="UPH219" s="12"/>
      <c r="UPI219" s="12"/>
      <c r="UPJ219" s="12"/>
      <c r="UPK219" s="12"/>
      <c r="UPL219" s="12"/>
      <c r="UPM219" s="12"/>
      <c r="UPN219" s="12"/>
      <c r="UPO219" s="12"/>
      <c r="UPP219" s="12"/>
      <c r="UPQ219" s="12"/>
      <c r="UPR219" s="12"/>
      <c r="UPS219" s="12"/>
      <c r="UPT219" s="12"/>
      <c r="UPU219" s="12"/>
      <c r="UPV219" s="12"/>
      <c r="UPW219" s="12"/>
      <c r="UPX219" s="12"/>
      <c r="UPY219" s="12"/>
      <c r="UPZ219" s="12"/>
      <c r="UQA219" s="12"/>
      <c r="UQB219" s="12"/>
      <c r="UQC219" s="12"/>
      <c r="UQD219" s="12"/>
      <c r="UQE219" s="12"/>
      <c r="UQF219" s="12"/>
      <c r="UQG219" s="12"/>
      <c r="UQH219" s="12"/>
      <c r="UQI219" s="12"/>
      <c r="UQJ219" s="12"/>
      <c r="UQK219" s="12"/>
      <c r="UQL219" s="12"/>
      <c r="UQM219" s="12"/>
      <c r="UQN219" s="12"/>
      <c r="UQO219" s="12"/>
      <c r="UQP219" s="12"/>
      <c r="UQQ219" s="12"/>
      <c r="UQR219" s="12"/>
      <c r="UQS219" s="12"/>
      <c r="UQT219" s="12"/>
      <c r="UQU219" s="12"/>
      <c r="UQV219" s="12"/>
      <c r="UQW219" s="12"/>
      <c r="UQX219" s="12"/>
      <c r="UQY219" s="12"/>
      <c r="UQZ219" s="12"/>
      <c r="URA219" s="12"/>
      <c r="URB219" s="12"/>
      <c r="URC219" s="12"/>
      <c r="URD219" s="12"/>
      <c r="URE219" s="12"/>
      <c r="URF219" s="12"/>
      <c r="URG219" s="12"/>
      <c r="URH219" s="12"/>
      <c r="URI219" s="12"/>
      <c r="URJ219" s="12"/>
      <c r="URK219" s="12"/>
      <c r="URL219" s="12"/>
      <c r="URM219" s="12"/>
      <c r="URN219" s="12"/>
      <c r="URO219" s="12"/>
      <c r="URP219" s="12"/>
      <c r="URQ219" s="12"/>
      <c r="URR219" s="12"/>
      <c r="URS219" s="12"/>
      <c r="URT219" s="12"/>
      <c r="URU219" s="12"/>
      <c r="URV219" s="12"/>
      <c r="URW219" s="12"/>
      <c r="URX219" s="12"/>
      <c r="URY219" s="12"/>
      <c r="URZ219" s="12"/>
      <c r="USA219" s="12"/>
      <c r="USB219" s="12"/>
      <c r="USC219" s="12"/>
      <c r="USD219" s="12"/>
      <c r="USE219" s="12"/>
      <c r="USF219" s="12"/>
      <c r="USG219" s="12"/>
      <c r="USH219" s="12"/>
      <c r="USI219" s="12"/>
      <c r="USJ219" s="12"/>
      <c r="USK219" s="12"/>
      <c r="USL219" s="12"/>
      <c r="USM219" s="12"/>
      <c r="USN219" s="12"/>
      <c r="USO219" s="12"/>
      <c r="USP219" s="12"/>
      <c r="USQ219" s="12"/>
      <c r="USR219" s="12"/>
      <c r="USS219" s="12"/>
      <c r="UST219" s="12"/>
      <c r="USU219" s="12"/>
      <c r="USV219" s="12"/>
      <c r="USW219" s="12"/>
      <c r="USX219" s="12"/>
      <c r="USY219" s="12"/>
      <c r="USZ219" s="12"/>
      <c r="UTA219" s="12"/>
      <c r="UTB219" s="12"/>
      <c r="UTC219" s="12"/>
      <c r="UTD219" s="12"/>
      <c r="UTE219" s="12"/>
      <c r="UTF219" s="12"/>
      <c r="UTG219" s="12"/>
      <c r="UTH219" s="12"/>
      <c r="UTI219" s="12"/>
      <c r="UTJ219" s="12"/>
      <c r="UTK219" s="12"/>
      <c r="UTL219" s="12"/>
      <c r="UTM219" s="12"/>
      <c r="UTN219" s="12"/>
      <c r="UTO219" s="12"/>
      <c r="UTP219" s="12"/>
      <c r="UTQ219" s="12"/>
      <c r="UTR219" s="12"/>
      <c r="UTS219" s="12"/>
      <c r="UTT219" s="12"/>
      <c r="UTU219" s="12"/>
      <c r="UTV219" s="12"/>
      <c r="UTW219" s="12"/>
      <c r="UTX219" s="12"/>
      <c r="UTY219" s="12"/>
      <c r="UTZ219" s="12"/>
      <c r="UUA219" s="12"/>
      <c r="UUB219" s="12"/>
      <c r="UUC219" s="12"/>
      <c r="UUD219" s="12"/>
      <c r="UUE219" s="12"/>
      <c r="UUF219" s="12"/>
      <c r="UUG219" s="12"/>
      <c r="UUH219" s="12"/>
      <c r="UUI219" s="12"/>
      <c r="UUJ219" s="12"/>
      <c r="UUK219" s="12"/>
      <c r="UUL219" s="12"/>
      <c r="UUM219" s="12"/>
      <c r="UUN219" s="12"/>
      <c r="UUO219" s="12"/>
      <c r="UUP219" s="12"/>
      <c r="UUQ219" s="12"/>
      <c r="UUR219" s="12"/>
      <c r="UUS219" s="12"/>
      <c r="UUT219" s="12"/>
      <c r="UUU219" s="12"/>
      <c r="UUV219" s="12"/>
      <c r="UUW219" s="12"/>
      <c r="UUX219" s="12"/>
      <c r="UUY219" s="12"/>
      <c r="UUZ219" s="12"/>
      <c r="UVA219" s="12"/>
      <c r="UVB219" s="12"/>
      <c r="UVC219" s="12"/>
      <c r="UVD219" s="12"/>
      <c r="UVE219" s="12"/>
      <c r="UVF219" s="12"/>
      <c r="UVG219" s="12"/>
      <c r="UVH219" s="12"/>
      <c r="UVI219" s="12"/>
      <c r="UVJ219" s="12"/>
      <c r="UVK219" s="12"/>
      <c r="UVL219" s="12"/>
      <c r="UVM219" s="12"/>
      <c r="UVN219" s="12"/>
      <c r="UVO219" s="12"/>
      <c r="UVP219" s="12"/>
      <c r="UVQ219" s="12"/>
      <c r="UVR219" s="12"/>
      <c r="UVS219" s="12"/>
      <c r="UVT219" s="12"/>
      <c r="UVU219" s="12"/>
      <c r="UVV219" s="12"/>
      <c r="UVW219" s="12"/>
      <c r="UVX219" s="12"/>
      <c r="UVY219" s="12"/>
      <c r="UVZ219" s="12"/>
      <c r="UWA219" s="12"/>
      <c r="UWB219" s="12"/>
      <c r="UWC219" s="12"/>
      <c r="UWD219" s="12"/>
      <c r="UWE219" s="12"/>
      <c r="UWF219" s="12"/>
      <c r="UWG219" s="12"/>
      <c r="UWH219" s="12"/>
      <c r="UWI219" s="12"/>
      <c r="UWJ219" s="12"/>
      <c r="UWK219" s="12"/>
      <c r="UWL219" s="12"/>
      <c r="UWM219" s="12"/>
      <c r="UWN219" s="12"/>
      <c r="UWO219" s="12"/>
      <c r="UWP219" s="12"/>
      <c r="UWQ219" s="12"/>
      <c r="UWR219" s="12"/>
      <c r="UWS219" s="12"/>
      <c r="UWT219" s="12"/>
      <c r="UWU219" s="12"/>
      <c r="UWV219" s="12"/>
      <c r="UWW219" s="12"/>
      <c r="UWX219" s="12"/>
      <c r="UWY219" s="12"/>
      <c r="UWZ219" s="12"/>
      <c r="UXA219" s="12"/>
      <c r="UXB219" s="12"/>
      <c r="UXC219" s="12"/>
      <c r="UXD219" s="12"/>
      <c r="UXE219" s="12"/>
      <c r="UXF219" s="12"/>
      <c r="UXG219" s="12"/>
      <c r="UXH219" s="12"/>
      <c r="UXI219" s="12"/>
      <c r="UXJ219" s="12"/>
      <c r="UXK219" s="12"/>
      <c r="UXL219" s="12"/>
      <c r="UXM219" s="12"/>
      <c r="UXN219" s="12"/>
      <c r="UXO219" s="12"/>
      <c r="UXP219" s="12"/>
      <c r="UXQ219" s="12"/>
      <c r="UXR219" s="12"/>
      <c r="UXS219" s="12"/>
      <c r="UXT219" s="12"/>
      <c r="UXU219" s="12"/>
      <c r="UXV219" s="12"/>
      <c r="UXW219" s="12"/>
      <c r="UXX219" s="12"/>
      <c r="UXY219" s="12"/>
      <c r="UXZ219" s="12"/>
      <c r="UYA219" s="12"/>
      <c r="UYB219" s="12"/>
      <c r="UYC219" s="12"/>
      <c r="UYD219" s="12"/>
      <c r="UYE219" s="12"/>
      <c r="UYF219" s="12"/>
      <c r="UYG219" s="12"/>
      <c r="UYH219" s="12"/>
      <c r="UYI219" s="12"/>
      <c r="UYJ219" s="12"/>
      <c r="UYK219" s="12"/>
      <c r="UYL219" s="12"/>
      <c r="UYM219" s="12"/>
      <c r="UYN219" s="12"/>
      <c r="UYO219" s="12"/>
      <c r="UYP219" s="12"/>
      <c r="UYQ219" s="12"/>
      <c r="UYR219" s="12"/>
      <c r="UYS219" s="12"/>
      <c r="UYT219" s="12"/>
      <c r="UYU219" s="12"/>
      <c r="UYV219" s="12"/>
      <c r="UYW219" s="12"/>
      <c r="UYX219" s="12"/>
      <c r="UYY219" s="12"/>
      <c r="UYZ219" s="12"/>
      <c r="UZA219" s="12"/>
      <c r="UZB219" s="12"/>
      <c r="UZC219" s="12"/>
      <c r="UZD219" s="12"/>
      <c r="UZE219" s="12"/>
      <c r="UZF219" s="12"/>
      <c r="UZG219" s="12"/>
      <c r="UZH219" s="12"/>
      <c r="UZI219" s="12"/>
      <c r="UZJ219" s="12"/>
      <c r="UZK219" s="12"/>
      <c r="UZL219" s="12"/>
      <c r="UZM219" s="12"/>
      <c r="UZN219" s="12"/>
      <c r="UZO219" s="12"/>
      <c r="UZP219" s="12"/>
      <c r="UZQ219" s="12"/>
      <c r="UZR219" s="12"/>
      <c r="UZS219" s="12"/>
      <c r="UZT219" s="12"/>
      <c r="UZU219" s="12"/>
      <c r="UZV219" s="12"/>
      <c r="UZW219" s="12"/>
      <c r="UZX219" s="12"/>
      <c r="UZY219" s="12"/>
      <c r="UZZ219" s="12"/>
      <c r="VAA219" s="12"/>
      <c r="VAB219" s="12"/>
      <c r="VAC219" s="12"/>
      <c r="VAD219" s="12"/>
      <c r="VAE219" s="12"/>
      <c r="VAF219" s="12"/>
      <c r="VAG219" s="12"/>
      <c r="VAH219" s="12"/>
      <c r="VAI219" s="12"/>
      <c r="VAJ219" s="12"/>
      <c r="VAK219" s="12"/>
      <c r="VAL219" s="12"/>
      <c r="VAM219" s="12"/>
      <c r="VAN219" s="12"/>
      <c r="VAO219" s="12"/>
      <c r="VAP219" s="12"/>
      <c r="VAQ219" s="12"/>
      <c r="VAR219" s="12"/>
      <c r="VAS219" s="12"/>
      <c r="VAT219" s="12"/>
      <c r="VAU219" s="12"/>
      <c r="VAV219" s="12"/>
      <c r="VAW219" s="12"/>
      <c r="VAX219" s="12"/>
      <c r="VAY219" s="12"/>
      <c r="VAZ219" s="12"/>
      <c r="VBA219" s="12"/>
      <c r="VBB219" s="12"/>
      <c r="VBC219" s="12"/>
      <c r="VBD219" s="12"/>
      <c r="VBE219" s="12"/>
      <c r="VBF219" s="12"/>
      <c r="VBG219" s="12"/>
      <c r="VBH219" s="12"/>
      <c r="VBI219" s="12"/>
      <c r="VBJ219" s="12"/>
      <c r="VBK219" s="12"/>
      <c r="VBL219" s="12"/>
      <c r="VBM219" s="12"/>
      <c r="VBN219" s="12"/>
      <c r="VBO219" s="12"/>
      <c r="VBP219" s="12"/>
      <c r="VBQ219" s="12"/>
      <c r="VBR219" s="12"/>
      <c r="VBS219" s="12"/>
      <c r="VBT219" s="12"/>
      <c r="VBU219" s="12"/>
      <c r="VBV219" s="12"/>
      <c r="VBW219" s="12"/>
      <c r="VBX219" s="12"/>
      <c r="VBY219" s="12"/>
      <c r="VBZ219" s="12"/>
      <c r="VCA219" s="12"/>
      <c r="VCB219" s="12"/>
      <c r="VCC219" s="12"/>
      <c r="VCD219" s="12"/>
      <c r="VCE219" s="12"/>
      <c r="VCF219" s="12"/>
      <c r="VCG219" s="12"/>
      <c r="VCH219" s="12"/>
      <c r="VCI219" s="12"/>
      <c r="VCJ219" s="12"/>
      <c r="VCK219" s="12"/>
      <c r="VCL219" s="12"/>
      <c r="VCM219" s="12"/>
      <c r="VCN219" s="12"/>
      <c r="VCO219" s="12"/>
      <c r="VCP219" s="12"/>
      <c r="VCQ219" s="12"/>
      <c r="VCR219" s="12"/>
      <c r="VCS219" s="12"/>
      <c r="VCT219" s="12"/>
      <c r="VCU219" s="12"/>
      <c r="VCV219" s="12"/>
      <c r="VCW219" s="12"/>
      <c r="VCX219" s="12"/>
      <c r="VCY219" s="12"/>
      <c r="VCZ219" s="12"/>
      <c r="VDA219" s="12"/>
      <c r="VDB219" s="12"/>
      <c r="VDC219" s="12"/>
      <c r="VDD219" s="12"/>
      <c r="VDE219" s="12"/>
      <c r="VDF219" s="12"/>
      <c r="VDG219" s="12"/>
      <c r="VDH219" s="12"/>
      <c r="VDI219" s="12"/>
      <c r="VDJ219" s="12"/>
      <c r="VDK219" s="12"/>
      <c r="VDL219" s="12"/>
      <c r="VDM219" s="12"/>
      <c r="VDN219" s="12"/>
      <c r="VDO219" s="12"/>
      <c r="VDP219" s="12"/>
      <c r="VDQ219" s="12"/>
      <c r="VDR219" s="12"/>
      <c r="VDS219" s="12"/>
      <c r="VDT219" s="12"/>
      <c r="VDU219" s="12"/>
      <c r="VDV219" s="12"/>
      <c r="VDW219" s="12"/>
      <c r="VDX219" s="12"/>
      <c r="VDY219" s="12"/>
      <c r="VDZ219" s="12"/>
      <c r="VEA219" s="12"/>
      <c r="VEB219" s="12"/>
      <c r="VEC219" s="12"/>
      <c r="VED219" s="12"/>
      <c r="VEE219" s="12"/>
      <c r="VEF219" s="12"/>
      <c r="VEG219" s="12"/>
      <c r="VEH219" s="12"/>
      <c r="VEI219" s="12"/>
      <c r="VEJ219" s="12"/>
      <c r="VEK219" s="12"/>
      <c r="VEL219" s="12"/>
      <c r="VEM219" s="12"/>
      <c r="VEN219" s="12"/>
      <c r="VEO219" s="12"/>
      <c r="VEP219" s="12"/>
      <c r="VEQ219" s="12"/>
      <c r="VER219" s="12"/>
      <c r="VES219" s="12"/>
      <c r="VET219" s="12"/>
      <c r="VEU219" s="12"/>
      <c r="VEV219" s="12"/>
      <c r="VEW219" s="12"/>
      <c r="VEX219" s="12"/>
      <c r="VEY219" s="12"/>
      <c r="VEZ219" s="12"/>
      <c r="VFA219" s="12"/>
      <c r="VFB219" s="12"/>
      <c r="VFC219" s="12"/>
      <c r="VFD219" s="12"/>
      <c r="VFE219" s="12"/>
      <c r="VFF219" s="12"/>
      <c r="VFG219" s="12"/>
      <c r="VFH219" s="12"/>
      <c r="VFI219" s="12"/>
      <c r="VFJ219" s="12"/>
      <c r="VFK219" s="12"/>
      <c r="VFL219" s="12"/>
      <c r="VFM219" s="12"/>
      <c r="VFN219" s="12"/>
      <c r="VFO219" s="12"/>
      <c r="VFP219" s="12"/>
      <c r="VFQ219" s="12"/>
      <c r="VFR219" s="12"/>
      <c r="VFS219" s="12"/>
      <c r="VFT219" s="12"/>
      <c r="VFU219" s="12"/>
      <c r="VFV219" s="12"/>
      <c r="VFW219" s="12"/>
      <c r="VFX219" s="12"/>
      <c r="VFY219" s="12"/>
      <c r="VFZ219" s="12"/>
      <c r="VGA219" s="12"/>
      <c r="VGB219" s="12"/>
      <c r="VGC219" s="12"/>
      <c r="VGD219" s="12"/>
      <c r="VGE219" s="12"/>
      <c r="VGF219" s="12"/>
      <c r="VGG219" s="12"/>
      <c r="VGH219" s="12"/>
      <c r="VGI219" s="12"/>
      <c r="VGJ219" s="12"/>
      <c r="VGK219" s="12"/>
      <c r="VGL219" s="12"/>
      <c r="VGM219" s="12"/>
      <c r="VGN219" s="12"/>
      <c r="VGO219" s="12"/>
      <c r="VGP219" s="12"/>
      <c r="VGQ219" s="12"/>
      <c r="VGR219" s="12"/>
      <c r="VGS219" s="12"/>
      <c r="VGT219" s="12"/>
      <c r="VGU219" s="12"/>
      <c r="VGV219" s="12"/>
      <c r="VGW219" s="12"/>
      <c r="VGX219" s="12"/>
      <c r="VGY219" s="12"/>
      <c r="VGZ219" s="12"/>
      <c r="VHA219" s="12"/>
      <c r="VHB219" s="12"/>
      <c r="VHC219" s="12"/>
      <c r="VHD219" s="12"/>
      <c r="VHE219" s="12"/>
      <c r="VHF219" s="12"/>
      <c r="VHG219" s="12"/>
      <c r="VHH219" s="12"/>
      <c r="VHI219" s="12"/>
      <c r="VHJ219" s="12"/>
      <c r="VHK219" s="12"/>
      <c r="VHL219" s="12"/>
      <c r="VHM219" s="12"/>
      <c r="VHN219" s="12"/>
      <c r="VHO219" s="12"/>
      <c r="VHP219" s="12"/>
      <c r="VHQ219" s="12"/>
      <c r="VHR219" s="12"/>
      <c r="VHS219" s="12"/>
      <c r="VHT219" s="12"/>
      <c r="VHU219" s="12"/>
      <c r="VHV219" s="12"/>
      <c r="VHW219" s="12"/>
      <c r="VHX219" s="12"/>
      <c r="VHY219" s="12"/>
      <c r="VHZ219" s="12"/>
      <c r="VIA219" s="12"/>
      <c r="VIB219" s="12"/>
      <c r="VIC219" s="12"/>
      <c r="VID219" s="12"/>
      <c r="VIE219" s="12"/>
      <c r="VIF219" s="12"/>
      <c r="VIG219" s="12"/>
      <c r="VIH219" s="12"/>
      <c r="VII219" s="12"/>
      <c r="VIJ219" s="12"/>
      <c r="VIK219" s="12"/>
      <c r="VIL219" s="12"/>
      <c r="VIM219" s="12"/>
      <c r="VIN219" s="12"/>
      <c r="VIO219" s="12"/>
      <c r="VIP219" s="12"/>
      <c r="VIQ219" s="12"/>
      <c r="VIR219" s="12"/>
      <c r="VIS219" s="12"/>
      <c r="VIT219" s="12"/>
      <c r="VIU219" s="12"/>
      <c r="VIV219" s="12"/>
      <c r="VIW219" s="12"/>
      <c r="VIX219" s="12"/>
      <c r="VIY219" s="12"/>
      <c r="VIZ219" s="12"/>
      <c r="VJA219" s="12"/>
      <c r="VJB219" s="12"/>
      <c r="VJC219" s="12"/>
      <c r="VJD219" s="12"/>
      <c r="VJE219" s="12"/>
      <c r="VJF219" s="12"/>
      <c r="VJG219" s="12"/>
      <c r="VJH219" s="12"/>
      <c r="VJI219" s="12"/>
      <c r="VJJ219" s="12"/>
      <c r="VJK219" s="12"/>
      <c r="VJL219" s="12"/>
      <c r="VJM219" s="12"/>
      <c r="VJN219" s="12"/>
      <c r="VJO219" s="12"/>
      <c r="VJP219" s="12"/>
      <c r="VJQ219" s="12"/>
      <c r="VJR219" s="12"/>
      <c r="VJS219" s="12"/>
      <c r="VJT219" s="12"/>
      <c r="VJU219" s="12"/>
      <c r="VJV219" s="12"/>
      <c r="VJW219" s="12"/>
      <c r="VJX219" s="12"/>
      <c r="VJY219" s="12"/>
      <c r="VJZ219" s="12"/>
      <c r="VKA219" s="12"/>
      <c r="VKB219" s="12"/>
      <c r="VKC219" s="12"/>
      <c r="VKD219" s="12"/>
      <c r="VKE219" s="12"/>
      <c r="VKF219" s="12"/>
      <c r="VKG219" s="12"/>
      <c r="VKH219" s="12"/>
      <c r="VKI219" s="12"/>
      <c r="VKJ219" s="12"/>
      <c r="VKK219" s="12"/>
      <c r="VKL219" s="12"/>
      <c r="VKM219" s="12"/>
      <c r="VKN219" s="12"/>
      <c r="VKO219" s="12"/>
      <c r="VKP219" s="12"/>
      <c r="VKQ219" s="12"/>
      <c r="VKR219" s="12"/>
      <c r="VKS219" s="12"/>
      <c r="VKT219" s="12"/>
      <c r="VKU219" s="12"/>
      <c r="VKV219" s="12"/>
      <c r="VKW219" s="12"/>
      <c r="VKX219" s="12"/>
      <c r="VKY219" s="12"/>
      <c r="VKZ219" s="12"/>
      <c r="VLA219" s="12"/>
      <c r="VLB219" s="12"/>
      <c r="VLC219" s="12"/>
      <c r="VLD219" s="12"/>
      <c r="VLE219" s="12"/>
      <c r="VLF219" s="12"/>
      <c r="VLG219" s="12"/>
      <c r="VLH219" s="12"/>
      <c r="VLI219" s="12"/>
      <c r="VLJ219" s="12"/>
      <c r="VLK219" s="12"/>
      <c r="VLL219" s="12"/>
      <c r="VLM219" s="12"/>
      <c r="VLN219" s="12"/>
      <c r="VLO219" s="12"/>
      <c r="VLP219" s="12"/>
      <c r="VLQ219" s="12"/>
      <c r="VLR219" s="12"/>
      <c r="VLS219" s="12"/>
      <c r="VLT219" s="12"/>
      <c r="VLU219" s="12"/>
      <c r="VLV219" s="12"/>
      <c r="VLW219" s="12"/>
      <c r="VLX219" s="12"/>
      <c r="VLY219" s="12"/>
      <c r="VLZ219" s="12"/>
      <c r="VMA219" s="12"/>
      <c r="VMB219" s="12"/>
      <c r="VMC219" s="12"/>
      <c r="VMD219" s="12"/>
      <c r="VME219" s="12"/>
      <c r="VMF219" s="12"/>
      <c r="VMG219" s="12"/>
      <c r="VMH219" s="12"/>
      <c r="VMI219" s="12"/>
      <c r="VMJ219" s="12"/>
      <c r="VMK219" s="12"/>
      <c r="VML219" s="12"/>
      <c r="VMM219" s="12"/>
      <c r="VMN219" s="12"/>
      <c r="VMO219" s="12"/>
      <c r="VMP219" s="12"/>
      <c r="VMQ219" s="12"/>
      <c r="VMR219" s="12"/>
      <c r="VMS219" s="12"/>
      <c r="VMT219" s="12"/>
      <c r="VMU219" s="12"/>
      <c r="VMV219" s="12"/>
      <c r="VMW219" s="12"/>
      <c r="VMX219" s="12"/>
      <c r="VMY219" s="12"/>
      <c r="VMZ219" s="12"/>
      <c r="VNA219" s="12"/>
      <c r="VNB219" s="12"/>
      <c r="VNC219" s="12"/>
      <c r="VND219" s="12"/>
      <c r="VNE219" s="12"/>
      <c r="VNF219" s="12"/>
      <c r="VNG219" s="12"/>
      <c r="VNH219" s="12"/>
      <c r="VNI219" s="12"/>
      <c r="VNJ219" s="12"/>
      <c r="VNK219" s="12"/>
      <c r="VNL219" s="12"/>
      <c r="VNM219" s="12"/>
      <c r="VNN219" s="12"/>
      <c r="VNO219" s="12"/>
      <c r="VNP219" s="12"/>
      <c r="VNQ219" s="12"/>
      <c r="VNR219" s="12"/>
      <c r="VNS219" s="12"/>
      <c r="VNT219" s="12"/>
      <c r="VNU219" s="12"/>
      <c r="VNV219" s="12"/>
      <c r="VNW219" s="12"/>
      <c r="VNX219" s="12"/>
      <c r="VNY219" s="12"/>
      <c r="VNZ219" s="12"/>
      <c r="VOA219" s="12"/>
      <c r="VOB219" s="12"/>
      <c r="VOC219" s="12"/>
      <c r="VOD219" s="12"/>
      <c r="VOE219" s="12"/>
      <c r="VOF219" s="12"/>
      <c r="VOG219" s="12"/>
      <c r="VOH219" s="12"/>
      <c r="VOI219" s="12"/>
      <c r="VOJ219" s="12"/>
      <c r="VOK219" s="12"/>
      <c r="VOL219" s="12"/>
      <c r="VOM219" s="12"/>
      <c r="VON219" s="12"/>
      <c r="VOO219" s="12"/>
      <c r="VOP219" s="12"/>
      <c r="VOQ219" s="12"/>
      <c r="VOR219" s="12"/>
      <c r="VOS219" s="12"/>
      <c r="VOT219" s="12"/>
      <c r="VOU219" s="12"/>
      <c r="VOV219" s="12"/>
      <c r="VOW219" s="12"/>
      <c r="VOX219" s="12"/>
      <c r="VOY219" s="12"/>
      <c r="VOZ219" s="12"/>
      <c r="VPA219" s="12"/>
      <c r="VPB219" s="12"/>
      <c r="VPC219" s="12"/>
      <c r="VPD219" s="12"/>
      <c r="VPE219" s="12"/>
      <c r="VPF219" s="12"/>
      <c r="VPG219" s="12"/>
      <c r="VPH219" s="12"/>
      <c r="VPI219" s="12"/>
      <c r="VPJ219" s="12"/>
      <c r="VPK219" s="12"/>
      <c r="VPL219" s="12"/>
      <c r="VPM219" s="12"/>
      <c r="VPN219" s="12"/>
      <c r="VPO219" s="12"/>
      <c r="VPP219" s="12"/>
      <c r="VPQ219" s="12"/>
      <c r="VPR219" s="12"/>
      <c r="VPS219" s="12"/>
      <c r="VPT219" s="12"/>
      <c r="VPU219" s="12"/>
      <c r="VPV219" s="12"/>
      <c r="VPW219" s="12"/>
      <c r="VPX219" s="12"/>
      <c r="VPY219" s="12"/>
      <c r="VPZ219" s="12"/>
      <c r="VQA219" s="12"/>
      <c r="VQB219" s="12"/>
      <c r="VQC219" s="12"/>
      <c r="VQD219" s="12"/>
      <c r="VQE219" s="12"/>
      <c r="VQF219" s="12"/>
      <c r="VQG219" s="12"/>
      <c r="VQH219" s="12"/>
      <c r="VQI219" s="12"/>
      <c r="VQJ219" s="12"/>
      <c r="VQK219" s="12"/>
      <c r="VQL219" s="12"/>
      <c r="VQM219" s="12"/>
      <c r="VQN219" s="12"/>
      <c r="VQO219" s="12"/>
      <c r="VQP219" s="12"/>
      <c r="VQQ219" s="12"/>
      <c r="VQR219" s="12"/>
      <c r="VQS219" s="12"/>
      <c r="VQT219" s="12"/>
      <c r="VQU219" s="12"/>
      <c r="VQV219" s="12"/>
      <c r="VQW219" s="12"/>
      <c r="VQX219" s="12"/>
      <c r="VQY219" s="12"/>
      <c r="VQZ219" s="12"/>
      <c r="VRA219" s="12"/>
      <c r="VRB219" s="12"/>
      <c r="VRC219" s="12"/>
      <c r="VRD219" s="12"/>
      <c r="VRE219" s="12"/>
      <c r="VRF219" s="12"/>
      <c r="VRG219" s="12"/>
      <c r="VRH219" s="12"/>
      <c r="VRI219" s="12"/>
      <c r="VRJ219" s="12"/>
      <c r="VRK219" s="12"/>
      <c r="VRL219" s="12"/>
      <c r="VRM219" s="12"/>
      <c r="VRN219" s="12"/>
      <c r="VRO219" s="12"/>
      <c r="VRP219" s="12"/>
      <c r="VRQ219" s="12"/>
      <c r="VRR219" s="12"/>
      <c r="VRS219" s="12"/>
      <c r="VRT219" s="12"/>
      <c r="VRU219" s="12"/>
      <c r="VRV219" s="12"/>
      <c r="VRW219" s="12"/>
      <c r="VRX219" s="12"/>
      <c r="VRY219" s="12"/>
      <c r="VRZ219" s="12"/>
      <c r="VSA219" s="12"/>
      <c r="VSB219" s="12"/>
      <c r="VSC219" s="12"/>
      <c r="VSD219" s="12"/>
      <c r="VSE219" s="12"/>
      <c r="VSF219" s="12"/>
      <c r="VSG219" s="12"/>
      <c r="VSH219" s="12"/>
      <c r="VSI219" s="12"/>
      <c r="VSJ219" s="12"/>
      <c r="VSK219" s="12"/>
      <c r="VSL219" s="12"/>
      <c r="VSM219" s="12"/>
      <c r="VSN219" s="12"/>
      <c r="VSO219" s="12"/>
      <c r="VSP219" s="12"/>
      <c r="VSQ219" s="12"/>
      <c r="VSR219" s="12"/>
      <c r="VSS219" s="12"/>
      <c r="VST219" s="12"/>
      <c r="VSU219" s="12"/>
      <c r="VSV219" s="12"/>
      <c r="VSW219" s="12"/>
      <c r="VSX219" s="12"/>
      <c r="VSY219" s="12"/>
      <c r="VSZ219" s="12"/>
      <c r="VTA219" s="12"/>
      <c r="VTB219" s="12"/>
      <c r="VTC219" s="12"/>
      <c r="VTD219" s="12"/>
      <c r="VTE219" s="12"/>
      <c r="VTF219" s="12"/>
      <c r="VTG219" s="12"/>
      <c r="VTH219" s="12"/>
      <c r="VTI219" s="12"/>
      <c r="VTJ219" s="12"/>
      <c r="VTK219" s="12"/>
      <c r="VTL219" s="12"/>
      <c r="VTM219" s="12"/>
      <c r="VTN219" s="12"/>
      <c r="VTO219" s="12"/>
      <c r="VTP219" s="12"/>
      <c r="VTQ219" s="12"/>
      <c r="VTR219" s="12"/>
      <c r="VTS219" s="12"/>
      <c r="VTT219" s="12"/>
      <c r="VTU219" s="12"/>
      <c r="VTV219" s="12"/>
      <c r="VTW219" s="12"/>
      <c r="VTX219" s="12"/>
      <c r="VTY219" s="12"/>
      <c r="VTZ219" s="12"/>
      <c r="VUA219" s="12"/>
      <c r="VUB219" s="12"/>
      <c r="VUC219" s="12"/>
      <c r="VUD219" s="12"/>
      <c r="VUE219" s="12"/>
      <c r="VUF219" s="12"/>
      <c r="VUG219" s="12"/>
      <c r="VUH219" s="12"/>
      <c r="VUI219" s="12"/>
      <c r="VUJ219" s="12"/>
      <c r="VUK219" s="12"/>
      <c r="VUL219" s="12"/>
      <c r="VUM219" s="12"/>
      <c r="VUN219" s="12"/>
      <c r="VUO219" s="12"/>
      <c r="VUP219" s="12"/>
      <c r="VUQ219" s="12"/>
      <c r="VUR219" s="12"/>
      <c r="VUS219" s="12"/>
      <c r="VUT219" s="12"/>
      <c r="VUU219" s="12"/>
      <c r="VUV219" s="12"/>
      <c r="VUW219" s="12"/>
      <c r="VUX219" s="12"/>
      <c r="VUY219" s="12"/>
      <c r="VUZ219" s="12"/>
      <c r="VVA219" s="12"/>
      <c r="VVB219" s="12"/>
      <c r="VVC219" s="12"/>
      <c r="VVD219" s="12"/>
      <c r="VVE219" s="12"/>
      <c r="VVF219" s="12"/>
      <c r="VVG219" s="12"/>
      <c r="VVH219" s="12"/>
      <c r="VVI219" s="12"/>
      <c r="VVJ219" s="12"/>
      <c r="VVK219" s="12"/>
      <c r="VVL219" s="12"/>
      <c r="VVM219" s="12"/>
      <c r="VVN219" s="12"/>
      <c r="VVO219" s="12"/>
      <c r="VVP219" s="12"/>
      <c r="VVQ219" s="12"/>
      <c r="VVR219" s="12"/>
      <c r="VVS219" s="12"/>
      <c r="VVT219" s="12"/>
      <c r="VVU219" s="12"/>
      <c r="VVV219" s="12"/>
      <c r="VVW219" s="12"/>
      <c r="VVX219" s="12"/>
      <c r="VVY219" s="12"/>
      <c r="VVZ219" s="12"/>
      <c r="VWA219" s="12"/>
      <c r="VWB219" s="12"/>
      <c r="VWC219" s="12"/>
      <c r="VWD219" s="12"/>
      <c r="VWE219" s="12"/>
      <c r="VWF219" s="12"/>
      <c r="VWG219" s="12"/>
      <c r="VWH219" s="12"/>
      <c r="VWI219" s="12"/>
      <c r="VWJ219" s="12"/>
      <c r="VWK219" s="12"/>
      <c r="VWL219" s="12"/>
      <c r="VWM219" s="12"/>
      <c r="VWN219" s="12"/>
      <c r="VWO219" s="12"/>
      <c r="VWP219" s="12"/>
      <c r="VWQ219" s="12"/>
      <c r="VWR219" s="12"/>
      <c r="VWS219" s="12"/>
      <c r="VWT219" s="12"/>
      <c r="VWU219" s="12"/>
      <c r="VWV219" s="12"/>
      <c r="VWW219" s="12"/>
      <c r="VWX219" s="12"/>
      <c r="VWY219" s="12"/>
      <c r="VWZ219" s="12"/>
      <c r="VXA219" s="12"/>
      <c r="VXB219" s="12"/>
      <c r="VXC219" s="12"/>
      <c r="VXD219" s="12"/>
      <c r="VXE219" s="12"/>
      <c r="VXF219" s="12"/>
      <c r="VXG219" s="12"/>
      <c r="VXH219" s="12"/>
      <c r="VXI219" s="12"/>
      <c r="VXJ219" s="12"/>
      <c r="VXK219" s="12"/>
      <c r="VXL219" s="12"/>
      <c r="VXM219" s="12"/>
      <c r="VXN219" s="12"/>
      <c r="VXO219" s="12"/>
      <c r="VXP219" s="12"/>
      <c r="VXQ219" s="12"/>
      <c r="VXR219" s="12"/>
      <c r="VXS219" s="12"/>
      <c r="VXT219" s="12"/>
      <c r="VXU219" s="12"/>
      <c r="VXV219" s="12"/>
      <c r="VXW219" s="12"/>
      <c r="VXX219" s="12"/>
      <c r="VXY219" s="12"/>
      <c r="VXZ219" s="12"/>
      <c r="VYA219" s="12"/>
      <c r="VYB219" s="12"/>
      <c r="VYC219" s="12"/>
      <c r="VYD219" s="12"/>
      <c r="VYE219" s="12"/>
      <c r="VYF219" s="12"/>
      <c r="VYG219" s="12"/>
      <c r="VYH219" s="12"/>
      <c r="VYI219" s="12"/>
      <c r="VYJ219" s="12"/>
      <c r="VYK219" s="12"/>
      <c r="VYL219" s="12"/>
      <c r="VYM219" s="12"/>
      <c r="VYN219" s="12"/>
      <c r="VYO219" s="12"/>
      <c r="VYP219" s="12"/>
      <c r="VYQ219" s="12"/>
      <c r="VYR219" s="12"/>
      <c r="VYS219" s="12"/>
      <c r="VYT219" s="12"/>
      <c r="VYU219" s="12"/>
      <c r="VYV219" s="12"/>
      <c r="VYW219" s="12"/>
      <c r="VYX219" s="12"/>
      <c r="VYY219" s="12"/>
      <c r="VYZ219" s="12"/>
      <c r="VZA219" s="12"/>
      <c r="VZB219" s="12"/>
      <c r="VZC219" s="12"/>
      <c r="VZD219" s="12"/>
      <c r="VZE219" s="12"/>
      <c r="VZF219" s="12"/>
      <c r="VZG219" s="12"/>
      <c r="VZH219" s="12"/>
      <c r="VZI219" s="12"/>
      <c r="VZJ219" s="12"/>
      <c r="VZK219" s="12"/>
      <c r="VZL219" s="12"/>
      <c r="VZM219" s="12"/>
      <c r="VZN219" s="12"/>
      <c r="VZO219" s="12"/>
      <c r="VZP219" s="12"/>
      <c r="VZQ219" s="12"/>
      <c r="VZR219" s="12"/>
      <c r="VZS219" s="12"/>
      <c r="VZT219" s="12"/>
      <c r="VZU219" s="12"/>
      <c r="VZV219" s="12"/>
      <c r="VZW219" s="12"/>
      <c r="VZX219" s="12"/>
      <c r="VZY219" s="12"/>
      <c r="VZZ219" s="12"/>
      <c r="WAA219" s="12"/>
      <c r="WAB219" s="12"/>
      <c r="WAC219" s="12"/>
      <c r="WAD219" s="12"/>
      <c r="WAE219" s="12"/>
      <c r="WAF219" s="12"/>
      <c r="WAG219" s="12"/>
      <c r="WAH219" s="12"/>
      <c r="WAI219" s="12"/>
      <c r="WAJ219" s="12"/>
      <c r="WAK219" s="12"/>
      <c r="WAL219" s="12"/>
      <c r="WAM219" s="12"/>
      <c r="WAN219" s="12"/>
      <c r="WAO219" s="12"/>
      <c r="WAP219" s="12"/>
      <c r="WAQ219" s="12"/>
      <c r="WAR219" s="12"/>
      <c r="WAS219" s="12"/>
      <c r="WAT219" s="12"/>
      <c r="WAU219" s="12"/>
      <c r="WAV219" s="12"/>
      <c r="WAW219" s="12"/>
      <c r="WAX219" s="12"/>
      <c r="WAY219" s="12"/>
      <c r="WAZ219" s="12"/>
      <c r="WBA219" s="12"/>
      <c r="WBB219" s="12"/>
      <c r="WBC219" s="12"/>
      <c r="WBD219" s="12"/>
      <c r="WBE219" s="12"/>
      <c r="WBF219" s="12"/>
      <c r="WBG219" s="12"/>
      <c r="WBH219" s="12"/>
      <c r="WBI219" s="12"/>
      <c r="WBJ219" s="12"/>
      <c r="WBK219" s="12"/>
      <c r="WBL219" s="12"/>
      <c r="WBM219" s="12"/>
      <c r="WBN219" s="12"/>
      <c r="WBO219" s="12"/>
      <c r="WBP219" s="12"/>
      <c r="WBQ219" s="12"/>
      <c r="WBR219" s="12"/>
      <c r="WBS219" s="12"/>
      <c r="WBT219" s="12"/>
      <c r="WBU219" s="12"/>
      <c r="WBV219" s="12"/>
      <c r="WBW219" s="12"/>
      <c r="WBX219" s="12"/>
      <c r="WBY219" s="12"/>
      <c r="WBZ219" s="12"/>
      <c r="WCA219" s="12"/>
      <c r="WCB219" s="12"/>
      <c r="WCC219" s="12"/>
      <c r="WCD219" s="12"/>
      <c r="WCE219" s="12"/>
      <c r="WCF219" s="12"/>
      <c r="WCG219" s="12"/>
      <c r="WCH219" s="12"/>
      <c r="WCI219" s="12"/>
      <c r="WCJ219" s="12"/>
      <c r="WCK219" s="12"/>
      <c r="WCL219" s="12"/>
      <c r="WCM219" s="12"/>
      <c r="WCN219" s="12"/>
      <c r="WCO219" s="12"/>
      <c r="WCP219" s="12"/>
      <c r="WCQ219" s="12"/>
      <c r="WCR219" s="12"/>
      <c r="WCS219" s="12"/>
      <c r="WCT219" s="12"/>
      <c r="WCU219" s="12"/>
      <c r="WCV219" s="12"/>
      <c r="WCW219" s="12"/>
      <c r="WCX219" s="12"/>
      <c r="WCY219" s="12"/>
      <c r="WCZ219" s="12"/>
      <c r="WDA219" s="12"/>
      <c r="WDB219" s="12"/>
      <c r="WDC219" s="12"/>
      <c r="WDD219" s="12"/>
      <c r="WDE219" s="12"/>
      <c r="WDF219" s="12"/>
      <c r="WDG219" s="12"/>
      <c r="WDH219" s="12"/>
      <c r="WDI219" s="12"/>
      <c r="WDJ219" s="12"/>
      <c r="WDK219" s="12"/>
      <c r="WDL219" s="12"/>
      <c r="WDM219" s="12"/>
      <c r="WDN219" s="12"/>
      <c r="WDO219" s="12"/>
      <c r="WDP219" s="12"/>
      <c r="WDQ219" s="12"/>
      <c r="WDR219" s="12"/>
      <c r="WDS219" s="12"/>
      <c r="WDT219" s="12"/>
      <c r="WDU219" s="12"/>
      <c r="WDV219" s="12"/>
      <c r="WDW219" s="12"/>
      <c r="WDX219" s="12"/>
      <c r="WDY219" s="12"/>
      <c r="WDZ219" s="12"/>
      <c r="WEA219" s="12"/>
      <c r="WEB219" s="12"/>
      <c r="WEC219" s="12"/>
      <c r="WED219" s="12"/>
      <c r="WEE219" s="12"/>
      <c r="WEF219" s="12"/>
      <c r="WEG219" s="12"/>
      <c r="WEH219" s="12"/>
      <c r="WEI219" s="12"/>
      <c r="WEJ219" s="12"/>
      <c r="WEK219" s="12"/>
      <c r="WEL219" s="12"/>
      <c r="WEM219" s="12"/>
      <c r="WEN219" s="12"/>
      <c r="WEO219" s="12"/>
      <c r="WEP219" s="12"/>
      <c r="WEQ219" s="12"/>
      <c r="WER219" s="12"/>
      <c r="WES219" s="12"/>
      <c r="WET219" s="12"/>
      <c r="WEU219" s="12"/>
      <c r="WEV219" s="12"/>
      <c r="WEW219" s="12"/>
      <c r="WEX219" s="12"/>
      <c r="WEY219" s="12"/>
      <c r="WEZ219" s="12"/>
      <c r="WFA219" s="12"/>
      <c r="WFB219" s="12"/>
      <c r="WFC219" s="12"/>
      <c r="WFD219" s="12"/>
      <c r="WFE219" s="12"/>
      <c r="WFF219" s="12"/>
      <c r="WFG219" s="12"/>
      <c r="WFH219" s="12"/>
      <c r="WFI219" s="12"/>
      <c r="WFJ219" s="12"/>
      <c r="WFK219" s="12"/>
      <c r="WFL219" s="12"/>
      <c r="WFM219" s="12"/>
      <c r="WFN219" s="12"/>
      <c r="WFO219" s="12"/>
      <c r="WFP219" s="12"/>
      <c r="WFQ219" s="12"/>
      <c r="WFR219" s="12"/>
      <c r="WFS219" s="12"/>
      <c r="WFT219" s="12"/>
      <c r="WFU219" s="12"/>
      <c r="WFV219" s="12"/>
      <c r="WFW219" s="12"/>
      <c r="WFX219" s="12"/>
      <c r="WFY219" s="12"/>
      <c r="WFZ219" s="12"/>
      <c r="WGA219" s="12"/>
      <c r="WGB219" s="12"/>
      <c r="WGC219" s="12"/>
      <c r="WGD219" s="12"/>
      <c r="WGE219" s="12"/>
      <c r="WGF219" s="12"/>
      <c r="WGG219" s="12"/>
      <c r="WGH219" s="12"/>
      <c r="WGI219" s="12"/>
      <c r="WGJ219" s="12"/>
      <c r="WGK219" s="12"/>
      <c r="WGL219" s="12"/>
      <c r="WGM219" s="12"/>
      <c r="WGN219" s="12"/>
      <c r="WGO219" s="12"/>
      <c r="WGP219" s="12"/>
      <c r="WGQ219" s="12"/>
      <c r="WGR219" s="12"/>
      <c r="WGS219" s="12"/>
      <c r="WGT219" s="12"/>
      <c r="WGU219" s="12"/>
      <c r="WGV219" s="12"/>
      <c r="WGW219" s="12"/>
      <c r="WGX219" s="12"/>
      <c r="WGY219" s="12"/>
      <c r="WGZ219" s="12"/>
      <c r="WHA219" s="12"/>
      <c r="WHB219" s="12"/>
      <c r="WHC219" s="12"/>
      <c r="WHD219" s="12"/>
      <c r="WHE219" s="12"/>
      <c r="WHF219" s="12"/>
      <c r="WHG219" s="12"/>
      <c r="WHH219" s="12"/>
      <c r="WHI219" s="12"/>
      <c r="WHJ219" s="12"/>
      <c r="WHK219" s="12"/>
      <c r="WHL219" s="12"/>
      <c r="WHM219" s="12"/>
      <c r="WHN219" s="12"/>
      <c r="WHO219" s="12"/>
      <c r="WHP219" s="12"/>
      <c r="WHQ219" s="12"/>
      <c r="WHR219" s="12"/>
      <c r="WHS219" s="12"/>
      <c r="WHT219" s="12"/>
      <c r="WHU219" s="12"/>
      <c r="WHV219" s="12"/>
      <c r="WHW219" s="12"/>
      <c r="WHX219" s="12"/>
      <c r="WHY219" s="12"/>
      <c r="WHZ219" s="12"/>
      <c r="WIA219" s="12"/>
      <c r="WIB219" s="12"/>
      <c r="WIC219" s="12"/>
      <c r="WID219" s="12"/>
      <c r="WIE219" s="12"/>
      <c r="WIF219" s="12"/>
      <c r="WIG219" s="12"/>
      <c r="WIH219" s="12"/>
      <c r="WII219" s="12"/>
      <c r="WIJ219" s="12"/>
      <c r="WIK219" s="12"/>
      <c r="WIL219" s="12"/>
      <c r="WIM219" s="12"/>
      <c r="WIN219" s="12"/>
      <c r="WIO219" s="12"/>
      <c r="WIP219" s="12"/>
      <c r="WIQ219" s="12"/>
      <c r="WIR219" s="12"/>
      <c r="WIS219" s="12"/>
      <c r="WIT219" s="12"/>
      <c r="WIU219" s="12"/>
      <c r="WIV219" s="12"/>
      <c r="WIW219" s="12"/>
      <c r="WIX219" s="12"/>
      <c r="WIY219" s="12"/>
      <c r="WIZ219" s="12"/>
      <c r="WJA219" s="12"/>
      <c r="WJB219" s="12"/>
      <c r="WJC219" s="12"/>
      <c r="WJD219" s="12"/>
      <c r="WJE219" s="12"/>
      <c r="WJF219" s="12"/>
      <c r="WJG219" s="12"/>
      <c r="WJH219" s="12"/>
      <c r="WJI219" s="12"/>
      <c r="WJJ219" s="12"/>
      <c r="WJK219" s="12"/>
      <c r="WJL219" s="12"/>
      <c r="WJM219" s="12"/>
      <c r="WJN219" s="12"/>
      <c r="WJO219" s="12"/>
      <c r="WJP219" s="12"/>
      <c r="WJQ219" s="12"/>
      <c r="WJR219" s="12"/>
      <c r="WJS219" s="12"/>
      <c r="WJT219" s="12"/>
      <c r="WJU219" s="12"/>
      <c r="WJV219" s="12"/>
      <c r="WJW219" s="12"/>
      <c r="WJX219" s="12"/>
      <c r="WJY219" s="12"/>
      <c r="WJZ219" s="12"/>
      <c r="WKA219" s="12"/>
      <c r="WKB219" s="12"/>
      <c r="WKC219" s="12"/>
      <c r="WKD219" s="12"/>
      <c r="WKE219" s="12"/>
      <c r="WKF219" s="12"/>
      <c r="WKG219" s="12"/>
      <c r="WKH219" s="12"/>
      <c r="WKI219" s="12"/>
      <c r="WKJ219" s="12"/>
      <c r="WKK219" s="12"/>
      <c r="WKL219" s="12"/>
      <c r="WKM219" s="12"/>
      <c r="WKN219" s="12"/>
      <c r="WKO219" s="12"/>
      <c r="WKP219" s="12"/>
      <c r="WKQ219" s="12"/>
      <c r="WKR219" s="12"/>
      <c r="WKS219" s="12"/>
      <c r="WKT219" s="12"/>
      <c r="WKU219" s="12"/>
      <c r="WKV219" s="12"/>
      <c r="WKW219" s="12"/>
      <c r="WKX219" s="12"/>
      <c r="WKY219" s="12"/>
      <c r="WKZ219" s="12"/>
      <c r="WLA219" s="12"/>
      <c r="WLB219" s="12"/>
      <c r="WLC219" s="12"/>
      <c r="WLD219" s="12"/>
      <c r="WLE219" s="12"/>
      <c r="WLF219" s="12"/>
      <c r="WLG219" s="12"/>
      <c r="WLH219" s="12"/>
      <c r="WLI219" s="12"/>
      <c r="WLJ219" s="12"/>
      <c r="WLK219" s="12"/>
      <c r="WLL219" s="12"/>
      <c r="WLM219" s="12"/>
      <c r="WLN219" s="12"/>
      <c r="WLO219" s="12"/>
      <c r="WLP219" s="12"/>
      <c r="WLQ219" s="12"/>
      <c r="WLR219" s="12"/>
      <c r="WLS219" s="12"/>
      <c r="WLT219" s="12"/>
      <c r="WLU219" s="12"/>
      <c r="WLV219" s="12"/>
      <c r="WLW219" s="12"/>
      <c r="WLX219" s="12"/>
      <c r="WLY219" s="12"/>
      <c r="WLZ219" s="12"/>
      <c r="WMA219" s="12"/>
      <c r="WMB219" s="12"/>
      <c r="WMC219" s="12"/>
      <c r="WMD219" s="12"/>
      <c r="WME219" s="12"/>
      <c r="WMF219" s="12"/>
      <c r="WMG219" s="12"/>
      <c r="WMH219" s="12"/>
      <c r="WMI219" s="12"/>
      <c r="WMJ219" s="12"/>
      <c r="WMK219" s="12"/>
      <c r="WML219" s="12"/>
      <c r="WMM219" s="12"/>
      <c r="WMN219" s="12"/>
      <c r="WMO219" s="12"/>
      <c r="WMP219" s="12"/>
      <c r="WMQ219" s="12"/>
      <c r="WMR219" s="12"/>
      <c r="WMS219" s="12"/>
      <c r="WMT219" s="12"/>
      <c r="WMU219" s="12"/>
      <c r="WMV219" s="12"/>
      <c r="WMW219" s="12"/>
      <c r="WMX219" s="12"/>
      <c r="WMY219" s="12"/>
      <c r="WMZ219" s="12"/>
      <c r="WNA219" s="12"/>
      <c r="WNB219" s="12"/>
      <c r="WNC219" s="12"/>
      <c r="WND219" s="12"/>
      <c r="WNE219" s="12"/>
      <c r="WNF219" s="12"/>
      <c r="WNG219" s="12"/>
      <c r="WNH219" s="12"/>
      <c r="WNI219" s="12"/>
      <c r="WNJ219" s="12"/>
      <c r="WNK219" s="12"/>
      <c r="WNL219" s="12"/>
      <c r="WNM219" s="12"/>
      <c r="WNN219" s="12"/>
      <c r="WNO219" s="12"/>
      <c r="WNP219" s="12"/>
      <c r="WNQ219" s="12"/>
      <c r="WNR219" s="12"/>
      <c r="WNS219" s="12"/>
      <c r="WNT219" s="12"/>
      <c r="WNU219" s="12"/>
      <c r="WNV219" s="12"/>
      <c r="WNW219" s="12"/>
      <c r="WNX219" s="12"/>
      <c r="WNY219" s="12"/>
      <c r="WNZ219" s="12"/>
      <c r="WOA219" s="12"/>
      <c r="WOB219" s="12"/>
      <c r="WOC219" s="12"/>
      <c r="WOD219" s="12"/>
      <c r="WOE219" s="12"/>
      <c r="WOF219" s="12"/>
      <c r="WOG219" s="12"/>
      <c r="WOH219" s="12"/>
      <c r="WOI219" s="12"/>
      <c r="WOJ219" s="12"/>
      <c r="WOK219" s="12"/>
      <c r="WOL219" s="12"/>
      <c r="WOM219" s="12"/>
      <c r="WON219" s="12"/>
      <c r="WOO219" s="12"/>
      <c r="WOP219" s="12"/>
      <c r="WOQ219" s="12"/>
      <c r="WOR219" s="12"/>
      <c r="WOS219" s="12"/>
      <c r="WOT219" s="12"/>
      <c r="WOU219" s="12"/>
      <c r="WOV219" s="12"/>
      <c r="WOW219" s="12"/>
      <c r="WOX219" s="12"/>
      <c r="WOY219" s="12"/>
      <c r="WOZ219" s="12"/>
      <c r="WPA219" s="12"/>
      <c r="WPB219" s="12"/>
      <c r="WPC219" s="12"/>
      <c r="WPD219" s="12"/>
      <c r="WPE219" s="12"/>
      <c r="WPF219" s="12"/>
      <c r="WPG219" s="12"/>
      <c r="WPH219" s="12"/>
      <c r="WPI219" s="12"/>
      <c r="WPJ219" s="12"/>
      <c r="WPK219" s="12"/>
      <c r="WPL219" s="12"/>
      <c r="WPM219" s="12"/>
      <c r="WPN219" s="12"/>
      <c r="WPO219" s="12"/>
      <c r="WPP219" s="12"/>
      <c r="WPQ219" s="12"/>
      <c r="WPR219" s="12"/>
      <c r="WPS219" s="12"/>
      <c r="WPT219" s="12"/>
      <c r="WPU219" s="12"/>
      <c r="WPV219" s="12"/>
      <c r="WPW219" s="12"/>
      <c r="WPX219" s="12"/>
      <c r="WPY219" s="12"/>
      <c r="WPZ219" s="12"/>
      <c r="WQA219" s="12"/>
      <c r="WQB219" s="12"/>
      <c r="WQC219" s="12"/>
      <c r="WQD219" s="12"/>
      <c r="WQE219" s="12"/>
      <c r="WQF219" s="12"/>
      <c r="WQG219" s="12"/>
      <c r="WQH219" s="12"/>
      <c r="WQI219" s="12"/>
      <c r="WQJ219" s="12"/>
      <c r="WQK219" s="12"/>
      <c r="WQL219" s="12"/>
      <c r="WQM219" s="12"/>
      <c r="WQN219" s="12"/>
      <c r="WQO219" s="12"/>
      <c r="WQP219" s="12"/>
      <c r="WQQ219" s="12"/>
      <c r="WQR219" s="12"/>
      <c r="WQS219" s="12"/>
      <c r="WQT219" s="12"/>
      <c r="WQU219" s="12"/>
      <c r="WQV219" s="12"/>
      <c r="WQW219" s="12"/>
      <c r="WQX219" s="12"/>
      <c r="WQY219" s="12"/>
      <c r="WQZ219" s="12"/>
      <c r="WRA219" s="12"/>
      <c r="WRB219" s="12"/>
      <c r="WRC219" s="12"/>
      <c r="WRD219" s="12"/>
      <c r="WRE219" s="12"/>
      <c r="WRF219" s="12"/>
      <c r="WRG219" s="12"/>
      <c r="WRH219" s="12"/>
      <c r="WRI219" s="12"/>
      <c r="WRJ219" s="12"/>
      <c r="WRK219" s="12"/>
      <c r="WRL219" s="12"/>
      <c r="WRM219" s="12"/>
      <c r="WRN219" s="12"/>
      <c r="WRO219" s="12"/>
      <c r="WRP219" s="12"/>
      <c r="WRQ219" s="12"/>
      <c r="WRR219" s="12"/>
      <c r="WRS219" s="12"/>
      <c r="WRT219" s="12"/>
      <c r="WRU219" s="12"/>
      <c r="WRV219" s="12"/>
      <c r="WRW219" s="12"/>
      <c r="WRX219" s="12"/>
      <c r="WRY219" s="12"/>
      <c r="WRZ219" s="12"/>
      <c r="WSA219" s="12"/>
      <c r="WSB219" s="12"/>
      <c r="WSC219" s="12"/>
      <c r="WSD219" s="12"/>
      <c r="WSE219" s="12"/>
      <c r="WSF219" s="12"/>
      <c r="WSG219" s="12"/>
      <c r="WSH219" s="12"/>
      <c r="WSI219" s="12"/>
      <c r="WSJ219" s="12"/>
      <c r="WSK219" s="12"/>
      <c r="WSL219" s="12"/>
      <c r="WSM219" s="12"/>
      <c r="WSN219" s="12"/>
      <c r="WSO219" s="12"/>
      <c r="WSP219" s="12"/>
      <c r="WSQ219" s="12"/>
      <c r="WSR219" s="12"/>
      <c r="WSS219" s="12"/>
      <c r="WST219" s="12"/>
      <c r="WSU219" s="12"/>
      <c r="WSV219" s="12"/>
      <c r="WSW219" s="12"/>
      <c r="WSX219" s="12"/>
      <c r="WSY219" s="12"/>
      <c r="WSZ219" s="12"/>
      <c r="WTA219" s="12"/>
      <c r="WTB219" s="12"/>
      <c r="WTC219" s="12"/>
      <c r="WTD219" s="12"/>
      <c r="WTE219" s="12"/>
      <c r="WTF219" s="12"/>
      <c r="WTG219" s="12"/>
      <c r="WTH219" s="12"/>
      <c r="WTI219" s="12"/>
      <c r="WTJ219" s="12"/>
      <c r="WTK219" s="12"/>
      <c r="WTL219" s="12"/>
      <c r="WTM219" s="12"/>
      <c r="WTN219" s="12"/>
      <c r="WTO219" s="12"/>
      <c r="WTP219" s="12"/>
      <c r="WTQ219" s="12"/>
      <c r="WTR219" s="12"/>
      <c r="WTS219" s="12"/>
      <c r="WTT219" s="12"/>
      <c r="WTU219" s="12"/>
      <c r="WTV219" s="12"/>
      <c r="WTW219" s="12"/>
      <c r="WTX219" s="12"/>
      <c r="WTY219" s="12"/>
      <c r="WTZ219" s="12"/>
      <c r="WUA219" s="12"/>
      <c r="WUB219" s="12"/>
      <c r="WUC219" s="12"/>
      <c r="WUD219" s="12"/>
      <c r="WUE219" s="12"/>
      <c r="WUF219" s="12"/>
      <c r="WUG219" s="12"/>
      <c r="WUH219" s="12"/>
      <c r="WUI219" s="12"/>
      <c r="WUJ219" s="12"/>
      <c r="WUK219" s="12"/>
      <c r="WUL219" s="12"/>
      <c r="WUM219" s="12"/>
      <c r="WUN219" s="12"/>
      <c r="WUO219" s="12"/>
      <c r="WUP219" s="12"/>
      <c r="WUQ219" s="12"/>
      <c r="WUR219" s="12"/>
      <c r="WUS219" s="12"/>
      <c r="WUT219" s="12"/>
      <c r="WUU219" s="12"/>
      <c r="WUV219" s="12"/>
      <c r="WUW219" s="12"/>
      <c r="WUX219" s="12"/>
      <c r="WUY219" s="12"/>
      <c r="WUZ219" s="12"/>
      <c r="WVA219" s="12"/>
      <c r="WVB219" s="12"/>
      <c r="WVC219" s="12"/>
      <c r="WVD219" s="12"/>
      <c r="WVE219" s="12"/>
      <c r="WVF219" s="12"/>
      <c r="WVG219" s="12"/>
      <c r="WVH219" s="12"/>
      <c r="WVI219" s="12"/>
      <c r="WVJ219" s="12"/>
      <c r="WVK219" s="12"/>
      <c r="WVL219" s="12"/>
      <c r="WVM219" s="12"/>
      <c r="WVN219" s="12"/>
      <c r="WVO219" s="12"/>
      <c r="WVP219" s="12"/>
      <c r="WVQ219" s="12"/>
      <c r="WVR219" s="12"/>
      <c r="WVS219" s="12"/>
    </row>
    <row r="220" spans="1:16139" s="13" customFormat="1" ht="56.25" customHeight="1">
      <c r="A220" s="29">
        <v>7729314745</v>
      </c>
      <c r="B220" s="25" t="s">
        <v>377</v>
      </c>
      <c r="C220" s="25" t="s">
        <v>141</v>
      </c>
      <c r="D220" s="25" t="s">
        <v>387</v>
      </c>
      <c r="E220" s="39">
        <v>31.082999999999998</v>
      </c>
      <c r="F220" s="39">
        <v>12.933999999999999</v>
      </c>
      <c r="G220" s="39">
        <v>4.5179999999999998</v>
      </c>
      <c r="H220" s="39">
        <v>47.750999999999998</v>
      </c>
      <c r="I220" s="26">
        <f t="shared" si="66"/>
        <v>96.286000000000001</v>
      </c>
      <c r="J220" s="40">
        <v>6802.43</v>
      </c>
      <c r="K220" s="40">
        <v>13237.26</v>
      </c>
      <c r="L220" s="40">
        <v>1358.33</v>
      </c>
      <c r="M220" s="40">
        <v>1400</v>
      </c>
      <c r="N220" s="28">
        <f t="shared" si="62"/>
        <v>169218.96030000001</v>
      </c>
      <c r="O220" s="28">
        <f t="shared" ref="O220:O226" si="68">(J220-L220)*F220</f>
        <v>70413.989400000006</v>
      </c>
      <c r="P220" s="41">
        <f t="shared" si="67"/>
        <v>53480.740679999995</v>
      </c>
      <c r="Q220" s="41">
        <f t="shared" si="64"/>
        <v>565241.00225999998</v>
      </c>
      <c r="R220" s="28">
        <f t="shared" si="65"/>
        <v>858354.69264000002</v>
      </c>
      <c r="S220" s="42"/>
      <c r="T220" s="43"/>
      <c r="U220" s="43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11"/>
      <c r="KC220" s="11"/>
      <c r="KD220" s="11"/>
      <c r="KE220" s="11"/>
      <c r="KF220" s="11"/>
      <c r="KG220" s="11"/>
      <c r="KH220" s="11"/>
      <c r="KI220" s="11"/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  <c r="KT220" s="11"/>
      <c r="KU220" s="11"/>
      <c r="KV220" s="11"/>
      <c r="KW220" s="11"/>
      <c r="KX220" s="11"/>
      <c r="KY220" s="11"/>
      <c r="KZ220" s="11"/>
      <c r="LA220" s="11"/>
      <c r="LB220" s="11"/>
      <c r="LC220" s="11"/>
      <c r="LD220" s="11"/>
      <c r="LE220" s="11"/>
      <c r="LF220" s="11"/>
      <c r="LG220" s="11"/>
      <c r="LH220" s="11"/>
      <c r="LI220" s="11"/>
      <c r="LJ220" s="11"/>
      <c r="LK220" s="11"/>
      <c r="LL220" s="11"/>
      <c r="LM220" s="11"/>
      <c r="LN220" s="11"/>
      <c r="LO220" s="11"/>
      <c r="LP220" s="11"/>
      <c r="LQ220" s="11"/>
      <c r="LR220" s="11"/>
      <c r="LS220" s="11"/>
      <c r="LT220" s="11"/>
      <c r="LU220" s="11"/>
      <c r="LV220" s="11"/>
      <c r="LW220" s="11"/>
      <c r="LX220" s="11"/>
      <c r="LY220" s="11"/>
      <c r="LZ220" s="11"/>
      <c r="MA220" s="11"/>
      <c r="MB220" s="11"/>
      <c r="MC220" s="11"/>
      <c r="MD220" s="11"/>
      <c r="ME220" s="11"/>
      <c r="MF220" s="11"/>
      <c r="MG220" s="11"/>
      <c r="MH220" s="11"/>
      <c r="MI220" s="11"/>
      <c r="MJ220" s="11"/>
      <c r="MK220" s="11"/>
      <c r="ML220" s="11"/>
      <c r="MM220" s="11"/>
      <c r="MN220" s="11"/>
      <c r="MO220" s="11"/>
      <c r="MP220" s="11"/>
      <c r="MQ220" s="11"/>
      <c r="MR220" s="11"/>
      <c r="MS220" s="11"/>
      <c r="MT220" s="11"/>
      <c r="MU220" s="11"/>
      <c r="MV220" s="11"/>
      <c r="MW220" s="11"/>
      <c r="MX220" s="11"/>
      <c r="MY220" s="11"/>
      <c r="MZ220" s="11"/>
      <c r="NA220" s="11"/>
      <c r="NB220" s="11"/>
      <c r="NC220" s="11"/>
      <c r="ND220" s="11"/>
      <c r="NE220" s="11"/>
      <c r="NF220" s="11"/>
      <c r="NG220" s="11"/>
      <c r="NH220" s="11"/>
      <c r="NI220" s="11"/>
      <c r="NJ220" s="11"/>
      <c r="NK220" s="11"/>
      <c r="NL220" s="11"/>
      <c r="NM220" s="11"/>
      <c r="NN220" s="11"/>
      <c r="NO220" s="11"/>
      <c r="NP220" s="11"/>
      <c r="NQ220" s="11"/>
      <c r="NR220" s="11"/>
      <c r="NS220" s="11"/>
      <c r="NT220" s="11"/>
      <c r="NU220" s="11"/>
      <c r="NV220" s="11"/>
      <c r="NW220" s="11"/>
      <c r="NX220" s="11"/>
      <c r="NY220" s="11"/>
      <c r="NZ220" s="11"/>
      <c r="OA220" s="11"/>
      <c r="OB220" s="11"/>
      <c r="OC220" s="11"/>
      <c r="OD220" s="11"/>
      <c r="OE220" s="11"/>
      <c r="OF220" s="11"/>
      <c r="OG220" s="11"/>
      <c r="OH220" s="11"/>
      <c r="OI220" s="11"/>
      <c r="OJ220" s="11"/>
      <c r="OK220" s="11"/>
      <c r="OL220" s="11"/>
      <c r="OM220" s="11"/>
      <c r="ON220" s="11"/>
      <c r="OO220" s="11"/>
      <c r="OP220" s="11"/>
      <c r="OQ220" s="11"/>
      <c r="OR220" s="11"/>
      <c r="OS220" s="11"/>
      <c r="OT220" s="11"/>
      <c r="OU220" s="11"/>
      <c r="OV220" s="11"/>
      <c r="OW220" s="11"/>
      <c r="OX220" s="11"/>
      <c r="OY220" s="11"/>
      <c r="OZ220" s="11"/>
      <c r="PA220" s="11"/>
      <c r="PB220" s="11"/>
      <c r="PC220" s="11"/>
      <c r="PD220" s="11"/>
      <c r="PE220" s="11"/>
      <c r="PF220" s="11"/>
      <c r="PG220" s="11"/>
      <c r="PH220" s="11"/>
      <c r="PI220" s="11"/>
      <c r="PJ220" s="11"/>
      <c r="PK220" s="11"/>
      <c r="PL220" s="11"/>
      <c r="PM220" s="11"/>
      <c r="PN220" s="11"/>
      <c r="PO220" s="11"/>
      <c r="PP220" s="11"/>
      <c r="PQ220" s="11"/>
      <c r="PR220" s="11"/>
      <c r="PS220" s="11"/>
      <c r="PT220" s="11"/>
      <c r="PU220" s="11"/>
      <c r="PV220" s="11"/>
      <c r="PW220" s="11"/>
      <c r="PX220" s="11"/>
      <c r="PY220" s="11"/>
      <c r="PZ220" s="11"/>
      <c r="QA220" s="11"/>
      <c r="QB220" s="11"/>
      <c r="QC220" s="11"/>
      <c r="QD220" s="11"/>
      <c r="QE220" s="11"/>
      <c r="QF220" s="11"/>
      <c r="QG220" s="11"/>
      <c r="QH220" s="11"/>
      <c r="QI220" s="11"/>
      <c r="QJ220" s="11"/>
      <c r="QK220" s="11"/>
      <c r="QL220" s="11"/>
      <c r="QM220" s="11"/>
      <c r="QN220" s="11"/>
      <c r="QO220" s="11"/>
      <c r="QP220" s="11"/>
      <c r="QQ220" s="11"/>
      <c r="QR220" s="11"/>
      <c r="QS220" s="11"/>
      <c r="QT220" s="11"/>
      <c r="QU220" s="11"/>
      <c r="QV220" s="11"/>
      <c r="QW220" s="11"/>
      <c r="QX220" s="11"/>
      <c r="QY220" s="11"/>
      <c r="QZ220" s="11"/>
      <c r="RA220" s="11"/>
      <c r="RB220" s="11"/>
      <c r="RC220" s="11"/>
      <c r="RD220" s="11"/>
      <c r="RE220" s="11"/>
      <c r="RF220" s="11"/>
      <c r="RG220" s="11"/>
      <c r="RH220" s="11"/>
      <c r="RI220" s="11"/>
      <c r="RJ220" s="11"/>
      <c r="RK220" s="11"/>
      <c r="RL220" s="11"/>
      <c r="RM220" s="11"/>
      <c r="RN220" s="11"/>
      <c r="RO220" s="11"/>
      <c r="RP220" s="11"/>
      <c r="RQ220" s="11"/>
      <c r="RR220" s="11"/>
      <c r="RS220" s="11"/>
      <c r="RT220" s="11"/>
      <c r="RU220" s="11"/>
      <c r="RV220" s="11"/>
      <c r="RW220" s="11"/>
      <c r="RX220" s="11"/>
      <c r="RY220" s="11"/>
      <c r="RZ220" s="11"/>
      <c r="SA220" s="11"/>
      <c r="SB220" s="11"/>
      <c r="SC220" s="11"/>
      <c r="SD220" s="11"/>
      <c r="SE220" s="11"/>
      <c r="SF220" s="11"/>
      <c r="SG220" s="11"/>
      <c r="SH220" s="11"/>
      <c r="SI220" s="11"/>
      <c r="SJ220" s="11"/>
      <c r="SK220" s="11"/>
      <c r="SL220" s="11"/>
      <c r="SM220" s="11"/>
      <c r="SN220" s="11"/>
      <c r="SO220" s="11"/>
      <c r="SP220" s="11"/>
      <c r="SQ220" s="11"/>
      <c r="SR220" s="11"/>
      <c r="SS220" s="11"/>
      <c r="ST220" s="11"/>
      <c r="SU220" s="11"/>
      <c r="SV220" s="11"/>
      <c r="SW220" s="11"/>
      <c r="SX220" s="11"/>
      <c r="SY220" s="11"/>
      <c r="SZ220" s="11"/>
      <c r="TA220" s="11"/>
      <c r="TB220" s="11"/>
      <c r="TC220" s="11"/>
      <c r="TD220" s="11"/>
      <c r="TE220" s="11"/>
      <c r="TF220" s="11"/>
      <c r="TG220" s="11"/>
      <c r="TH220" s="11"/>
      <c r="TI220" s="11"/>
      <c r="TJ220" s="11"/>
      <c r="TK220" s="11"/>
      <c r="TL220" s="11"/>
      <c r="TM220" s="11"/>
      <c r="TN220" s="11"/>
      <c r="TO220" s="11"/>
      <c r="TP220" s="11"/>
      <c r="TQ220" s="11"/>
      <c r="TR220" s="11"/>
      <c r="TS220" s="11"/>
      <c r="TT220" s="11"/>
      <c r="TU220" s="11"/>
      <c r="TV220" s="11"/>
      <c r="TW220" s="11"/>
      <c r="TX220" s="11"/>
      <c r="TY220" s="11"/>
      <c r="TZ220" s="11"/>
      <c r="UA220" s="11"/>
      <c r="UB220" s="11"/>
      <c r="UC220" s="11"/>
      <c r="UD220" s="11"/>
      <c r="UE220" s="11"/>
      <c r="UF220" s="11"/>
      <c r="UG220" s="11"/>
      <c r="UH220" s="11"/>
      <c r="UI220" s="11"/>
      <c r="UJ220" s="11"/>
      <c r="UK220" s="11"/>
      <c r="UL220" s="11"/>
      <c r="UM220" s="11"/>
      <c r="UN220" s="11"/>
      <c r="UO220" s="11"/>
      <c r="UP220" s="11"/>
      <c r="UQ220" s="11"/>
      <c r="UR220" s="11"/>
      <c r="US220" s="11"/>
      <c r="UT220" s="11"/>
      <c r="UU220" s="11"/>
      <c r="UV220" s="11"/>
      <c r="UW220" s="11"/>
      <c r="UX220" s="11"/>
      <c r="UY220" s="11"/>
      <c r="UZ220" s="11"/>
      <c r="VA220" s="11"/>
      <c r="VB220" s="11"/>
      <c r="VC220" s="11"/>
      <c r="VD220" s="11"/>
      <c r="VE220" s="11"/>
      <c r="VF220" s="11"/>
      <c r="VG220" s="11"/>
      <c r="VH220" s="11"/>
      <c r="VI220" s="11"/>
      <c r="VJ220" s="11"/>
      <c r="VK220" s="11"/>
      <c r="VL220" s="11"/>
      <c r="VM220" s="11"/>
      <c r="VN220" s="11"/>
      <c r="VO220" s="11"/>
      <c r="VP220" s="11"/>
      <c r="VQ220" s="11"/>
      <c r="VR220" s="11"/>
      <c r="VS220" s="11"/>
      <c r="VT220" s="11"/>
      <c r="VU220" s="11"/>
      <c r="VV220" s="11"/>
      <c r="VW220" s="11"/>
      <c r="VX220" s="11"/>
      <c r="VY220" s="11"/>
      <c r="VZ220" s="11"/>
      <c r="WA220" s="11"/>
      <c r="WB220" s="11"/>
      <c r="WC220" s="11"/>
      <c r="WD220" s="11"/>
      <c r="WE220" s="11"/>
      <c r="WF220" s="11"/>
      <c r="WG220" s="11"/>
      <c r="WH220" s="11"/>
      <c r="WI220" s="11"/>
      <c r="WJ220" s="11"/>
      <c r="WK220" s="11"/>
      <c r="WL220" s="11"/>
      <c r="WM220" s="11"/>
      <c r="WN220" s="11"/>
      <c r="WO220" s="11"/>
      <c r="WP220" s="11"/>
      <c r="WQ220" s="11"/>
      <c r="WR220" s="11"/>
      <c r="WS220" s="11"/>
      <c r="WT220" s="11"/>
      <c r="WU220" s="11"/>
      <c r="WV220" s="11"/>
      <c r="WW220" s="11"/>
      <c r="WX220" s="11"/>
      <c r="WY220" s="11"/>
      <c r="WZ220" s="11"/>
      <c r="XA220" s="11"/>
      <c r="XB220" s="11"/>
      <c r="XC220" s="11"/>
      <c r="XD220" s="11"/>
      <c r="XE220" s="11"/>
      <c r="XF220" s="11"/>
      <c r="XG220" s="11"/>
      <c r="XH220" s="11"/>
      <c r="XI220" s="11"/>
      <c r="XJ220" s="11"/>
      <c r="XK220" s="11"/>
      <c r="XL220" s="11"/>
      <c r="XM220" s="11"/>
      <c r="XN220" s="11"/>
      <c r="XO220" s="11"/>
      <c r="XP220" s="11"/>
      <c r="XQ220" s="11"/>
      <c r="XR220" s="11"/>
      <c r="XS220" s="11"/>
      <c r="XT220" s="11"/>
      <c r="XU220" s="11"/>
      <c r="XV220" s="11"/>
      <c r="XW220" s="11"/>
      <c r="XX220" s="11"/>
      <c r="XY220" s="11"/>
      <c r="XZ220" s="11"/>
      <c r="YA220" s="11"/>
      <c r="YB220" s="11"/>
      <c r="YC220" s="11"/>
      <c r="YD220" s="11"/>
      <c r="YE220" s="11"/>
      <c r="YF220" s="11"/>
      <c r="YG220" s="11"/>
      <c r="YH220" s="11"/>
      <c r="YI220" s="11"/>
      <c r="YJ220" s="11"/>
      <c r="YK220" s="11"/>
      <c r="YL220" s="11"/>
      <c r="YM220" s="11"/>
      <c r="YN220" s="11"/>
      <c r="YO220" s="11"/>
      <c r="YP220" s="11"/>
      <c r="YQ220" s="11"/>
      <c r="YR220" s="11"/>
      <c r="YS220" s="11"/>
      <c r="YT220" s="11"/>
      <c r="YU220" s="11"/>
      <c r="YV220" s="11"/>
      <c r="YW220" s="11"/>
      <c r="YX220" s="11"/>
      <c r="YY220" s="11"/>
      <c r="YZ220" s="11"/>
      <c r="ZA220" s="11"/>
      <c r="ZB220" s="11"/>
      <c r="ZC220" s="11"/>
      <c r="ZD220" s="11"/>
      <c r="ZE220" s="11"/>
      <c r="ZF220" s="11"/>
      <c r="ZG220" s="11"/>
      <c r="ZH220" s="11"/>
      <c r="ZI220" s="11"/>
      <c r="ZJ220" s="11"/>
      <c r="ZK220" s="11"/>
      <c r="ZL220" s="11"/>
      <c r="ZM220" s="11"/>
      <c r="ZN220" s="11"/>
      <c r="ZO220" s="11"/>
      <c r="ZP220" s="11"/>
      <c r="ZQ220" s="11"/>
      <c r="ZR220" s="11"/>
      <c r="ZS220" s="11"/>
      <c r="ZT220" s="11"/>
      <c r="ZU220" s="11"/>
      <c r="ZV220" s="11"/>
      <c r="ZW220" s="11"/>
      <c r="ZX220" s="11"/>
      <c r="ZY220" s="11"/>
      <c r="ZZ220" s="11"/>
      <c r="AAA220" s="11"/>
      <c r="AAB220" s="11"/>
      <c r="AAC220" s="11"/>
      <c r="AAD220" s="11"/>
      <c r="AAE220" s="11"/>
      <c r="AAF220" s="11"/>
      <c r="AAG220" s="11"/>
      <c r="AAH220" s="11"/>
      <c r="AAI220" s="11"/>
      <c r="AAJ220" s="11"/>
      <c r="AAK220" s="11"/>
      <c r="AAL220" s="11"/>
      <c r="AAM220" s="11"/>
      <c r="AAN220" s="11"/>
      <c r="AAO220" s="11"/>
      <c r="AAP220" s="11"/>
      <c r="AAQ220" s="11"/>
      <c r="AAR220" s="11"/>
      <c r="AAS220" s="11"/>
      <c r="AAT220" s="11"/>
      <c r="AAU220" s="11"/>
      <c r="AAV220" s="11"/>
      <c r="AAW220" s="11"/>
      <c r="AAX220" s="11"/>
      <c r="AAY220" s="11"/>
      <c r="AAZ220" s="11"/>
      <c r="ABA220" s="11"/>
      <c r="ABB220" s="11"/>
      <c r="ABC220" s="11"/>
      <c r="ABD220" s="11"/>
      <c r="ABE220" s="11"/>
      <c r="ABF220" s="11"/>
      <c r="ABG220" s="11"/>
      <c r="ABH220" s="11"/>
      <c r="ABI220" s="11"/>
      <c r="ABJ220" s="11"/>
      <c r="ABK220" s="11"/>
      <c r="ABL220" s="11"/>
      <c r="ABM220" s="11"/>
      <c r="ABN220" s="11"/>
      <c r="ABO220" s="11"/>
      <c r="ABP220" s="11"/>
      <c r="ABQ220" s="11"/>
      <c r="ABR220" s="11"/>
      <c r="ABS220" s="11"/>
      <c r="ABT220" s="11"/>
      <c r="ABU220" s="11"/>
      <c r="ABV220" s="11"/>
      <c r="ABW220" s="11"/>
      <c r="ABX220" s="11"/>
      <c r="ABY220" s="11"/>
      <c r="ABZ220" s="11"/>
      <c r="ACA220" s="11"/>
      <c r="ACB220" s="11"/>
      <c r="ACC220" s="11"/>
      <c r="ACD220" s="11"/>
      <c r="ACE220" s="11"/>
      <c r="ACF220" s="11"/>
      <c r="ACG220" s="11"/>
      <c r="ACH220" s="11"/>
      <c r="ACI220" s="11"/>
      <c r="ACJ220" s="11"/>
      <c r="ACK220" s="11"/>
      <c r="ACL220" s="11"/>
      <c r="ACM220" s="11"/>
      <c r="ACN220" s="11"/>
      <c r="ACO220" s="11"/>
      <c r="ACP220" s="11"/>
      <c r="ACQ220" s="11"/>
      <c r="ACR220" s="11"/>
      <c r="ACS220" s="11"/>
      <c r="ACT220" s="11"/>
      <c r="ACU220" s="11"/>
      <c r="ACV220" s="11"/>
      <c r="ACW220" s="11"/>
      <c r="ACX220" s="11"/>
      <c r="ACY220" s="11"/>
      <c r="ACZ220" s="11"/>
      <c r="ADA220" s="11"/>
      <c r="ADB220" s="11"/>
      <c r="ADC220" s="11"/>
      <c r="ADD220" s="11"/>
      <c r="ADE220" s="11"/>
      <c r="ADF220" s="11"/>
      <c r="ADG220" s="11"/>
      <c r="ADH220" s="11"/>
      <c r="ADI220" s="11"/>
      <c r="ADJ220" s="11"/>
      <c r="ADK220" s="11"/>
      <c r="ADL220" s="11"/>
      <c r="ADM220" s="11"/>
      <c r="ADN220" s="11"/>
      <c r="ADO220" s="11"/>
      <c r="ADP220" s="11"/>
      <c r="ADQ220" s="11"/>
      <c r="ADR220" s="11"/>
      <c r="ADS220" s="11"/>
      <c r="ADT220" s="11"/>
      <c r="ADU220" s="11"/>
      <c r="ADV220" s="11"/>
      <c r="ADW220" s="11"/>
      <c r="ADX220" s="11"/>
      <c r="ADY220" s="11"/>
      <c r="ADZ220" s="11"/>
      <c r="AEA220" s="11"/>
      <c r="AEB220" s="11"/>
      <c r="AEC220" s="11"/>
      <c r="AED220" s="11"/>
      <c r="AEE220" s="11"/>
      <c r="AEF220" s="11"/>
      <c r="AEG220" s="11"/>
      <c r="AEH220" s="11"/>
      <c r="AEI220" s="11"/>
      <c r="AEJ220" s="11"/>
      <c r="AEK220" s="11"/>
      <c r="AEL220" s="11"/>
      <c r="AEM220" s="11"/>
      <c r="AEN220" s="11"/>
      <c r="AEO220" s="11"/>
      <c r="AEP220" s="11"/>
      <c r="AEQ220" s="11"/>
      <c r="AER220" s="11"/>
      <c r="AES220" s="11"/>
      <c r="AET220" s="11"/>
      <c r="AEU220" s="11"/>
      <c r="AEV220" s="11"/>
      <c r="AEW220" s="11"/>
      <c r="AEX220" s="11"/>
      <c r="AEY220" s="11"/>
      <c r="AEZ220" s="11"/>
      <c r="AFA220" s="11"/>
      <c r="AFB220" s="11"/>
      <c r="AFC220" s="11"/>
      <c r="AFD220" s="11"/>
      <c r="AFE220" s="11"/>
      <c r="AFF220" s="11"/>
      <c r="AFG220" s="11"/>
      <c r="AFH220" s="11"/>
      <c r="AFI220" s="11"/>
      <c r="AFJ220" s="11"/>
      <c r="AFK220" s="11"/>
      <c r="AFL220" s="11"/>
      <c r="AFM220" s="11"/>
      <c r="AFN220" s="11"/>
      <c r="AFO220" s="11"/>
      <c r="AFP220" s="11"/>
      <c r="AFQ220" s="11"/>
      <c r="AFR220" s="11"/>
      <c r="AFS220" s="11"/>
      <c r="AFT220" s="11"/>
      <c r="AFU220" s="11"/>
      <c r="AFV220" s="11"/>
      <c r="AFW220" s="11"/>
      <c r="AFX220" s="11"/>
      <c r="AFY220" s="11"/>
      <c r="AFZ220" s="11"/>
      <c r="AGA220" s="11"/>
      <c r="AGB220" s="11"/>
      <c r="AGC220" s="11"/>
      <c r="AGD220" s="11"/>
      <c r="AGE220" s="11"/>
      <c r="AGF220" s="11"/>
      <c r="AGG220" s="11"/>
      <c r="AGH220" s="11"/>
      <c r="AGI220" s="11"/>
      <c r="AGJ220" s="11"/>
      <c r="AGK220" s="11"/>
      <c r="AGL220" s="11"/>
      <c r="AGM220" s="11"/>
      <c r="AGN220" s="11"/>
      <c r="AGO220" s="11"/>
      <c r="AGP220" s="11"/>
      <c r="AGQ220" s="11"/>
      <c r="AGR220" s="11"/>
      <c r="AGS220" s="11"/>
      <c r="AGT220" s="11"/>
      <c r="AGU220" s="11"/>
      <c r="AGV220" s="11"/>
      <c r="AGW220" s="11"/>
      <c r="AGX220" s="11"/>
      <c r="AGY220" s="11"/>
      <c r="AGZ220" s="11"/>
      <c r="AHA220" s="11"/>
      <c r="AHB220" s="11"/>
      <c r="AHC220" s="11"/>
      <c r="AHD220" s="11"/>
      <c r="AHE220" s="11"/>
      <c r="AHF220" s="11"/>
      <c r="AHG220" s="11"/>
      <c r="AHH220" s="11"/>
      <c r="AHI220" s="11"/>
      <c r="AHJ220" s="11"/>
      <c r="AHK220" s="11"/>
      <c r="AHL220" s="11"/>
      <c r="AHM220" s="11"/>
      <c r="AHN220" s="11"/>
      <c r="AHO220" s="11"/>
      <c r="AHP220" s="11"/>
      <c r="AHQ220" s="11"/>
      <c r="AHR220" s="11"/>
      <c r="AHS220" s="11"/>
      <c r="AHT220" s="11"/>
      <c r="AHU220" s="11"/>
      <c r="AHV220" s="11"/>
      <c r="AHW220" s="11"/>
      <c r="AHX220" s="11"/>
      <c r="AHY220" s="11"/>
      <c r="AHZ220" s="11"/>
      <c r="AIA220" s="11"/>
      <c r="AIB220" s="11"/>
      <c r="AIC220" s="11"/>
      <c r="AID220" s="11"/>
      <c r="AIE220" s="11"/>
      <c r="AIF220" s="11"/>
      <c r="AIG220" s="11"/>
      <c r="AIH220" s="11"/>
      <c r="AII220" s="11"/>
      <c r="AIJ220" s="11"/>
      <c r="AIK220" s="11"/>
      <c r="AIL220" s="11"/>
      <c r="AIM220" s="11"/>
      <c r="AIN220" s="11"/>
      <c r="AIO220" s="11"/>
      <c r="AIP220" s="11"/>
      <c r="AIQ220" s="11"/>
      <c r="AIR220" s="11"/>
      <c r="AIS220" s="11"/>
      <c r="AIT220" s="11"/>
      <c r="AIU220" s="11"/>
      <c r="AIV220" s="11"/>
      <c r="AIW220" s="11"/>
      <c r="AIX220" s="11"/>
      <c r="AIY220" s="11"/>
      <c r="AIZ220" s="11"/>
      <c r="AJA220" s="11"/>
      <c r="AJB220" s="11"/>
      <c r="AJC220" s="11"/>
      <c r="AJD220" s="11"/>
      <c r="AJE220" s="11"/>
      <c r="AJF220" s="11"/>
      <c r="AJG220" s="11"/>
      <c r="AJH220" s="11"/>
      <c r="AJI220" s="11"/>
      <c r="AJJ220" s="11"/>
      <c r="AJK220" s="11"/>
      <c r="AJL220" s="11"/>
      <c r="AJM220" s="11"/>
      <c r="AJN220" s="11"/>
      <c r="AJO220" s="11"/>
      <c r="AJP220" s="11"/>
      <c r="AJQ220" s="11"/>
      <c r="AJR220" s="11"/>
      <c r="AJS220" s="11"/>
      <c r="AJT220" s="11"/>
      <c r="AJU220" s="11"/>
      <c r="AJV220" s="11"/>
      <c r="AJW220" s="11"/>
      <c r="AJX220" s="11"/>
      <c r="AJY220" s="11"/>
      <c r="AJZ220" s="11"/>
      <c r="AKA220" s="11"/>
      <c r="AKB220" s="11"/>
      <c r="AKC220" s="11"/>
      <c r="AKD220" s="11"/>
      <c r="AKE220" s="11"/>
      <c r="AKF220" s="11"/>
      <c r="AKG220" s="11"/>
      <c r="AKH220" s="11"/>
      <c r="AKI220" s="11"/>
      <c r="AKJ220" s="11"/>
      <c r="AKK220" s="11"/>
      <c r="AKL220" s="11"/>
      <c r="AKM220" s="11"/>
      <c r="AKN220" s="11"/>
      <c r="AKO220" s="11"/>
      <c r="AKP220" s="11"/>
      <c r="AKQ220" s="11"/>
      <c r="AKR220" s="11"/>
      <c r="AKS220" s="11"/>
      <c r="AKT220" s="11"/>
      <c r="AKU220" s="11"/>
      <c r="AKV220" s="11"/>
      <c r="AKW220" s="11"/>
      <c r="AKX220" s="11"/>
      <c r="AKY220" s="11"/>
      <c r="AKZ220" s="11"/>
      <c r="ALA220" s="11"/>
      <c r="ALB220" s="11"/>
      <c r="ALC220" s="11"/>
      <c r="ALD220" s="11"/>
      <c r="ALE220" s="11"/>
      <c r="ALF220" s="11"/>
      <c r="ALG220" s="11"/>
      <c r="ALH220" s="11"/>
      <c r="ALI220" s="11"/>
      <c r="ALJ220" s="11"/>
      <c r="ALK220" s="11"/>
      <c r="ALL220" s="11"/>
      <c r="ALM220" s="11"/>
      <c r="ALN220" s="11"/>
      <c r="ALO220" s="11"/>
      <c r="ALP220" s="11"/>
      <c r="ALQ220" s="11"/>
      <c r="ALR220" s="11"/>
      <c r="ALS220" s="11"/>
      <c r="ALT220" s="11"/>
      <c r="ALU220" s="11"/>
      <c r="ALV220" s="11"/>
      <c r="ALW220" s="11"/>
      <c r="ALX220" s="11"/>
      <c r="ALY220" s="11"/>
      <c r="ALZ220" s="11"/>
      <c r="AMA220" s="11"/>
      <c r="AMB220" s="11"/>
      <c r="AMC220" s="11"/>
      <c r="AMD220" s="11"/>
      <c r="AME220" s="11"/>
      <c r="AMF220" s="11"/>
      <c r="AMG220" s="11"/>
      <c r="AMH220" s="11"/>
      <c r="AMI220" s="11"/>
      <c r="AMJ220" s="11"/>
      <c r="AMK220" s="11"/>
      <c r="AML220" s="11"/>
      <c r="AMM220" s="11"/>
      <c r="AMN220" s="11"/>
      <c r="AMO220" s="11"/>
      <c r="AMP220" s="11"/>
      <c r="AMQ220" s="11"/>
      <c r="AMR220" s="11"/>
      <c r="AMS220" s="11"/>
      <c r="AMT220" s="11"/>
      <c r="AMU220" s="11"/>
      <c r="AMV220" s="11"/>
      <c r="AMW220" s="11"/>
      <c r="AMX220" s="11"/>
      <c r="AMY220" s="11"/>
      <c r="AMZ220" s="11"/>
      <c r="ANA220" s="11"/>
      <c r="ANB220" s="11"/>
      <c r="ANC220" s="11"/>
      <c r="AND220" s="11"/>
      <c r="ANE220" s="11"/>
      <c r="ANF220" s="11"/>
      <c r="ANG220" s="11"/>
      <c r="ANH220" s="11"/>
      <c r="ANI220" s="11"/>
      <c r="ANJ220" s="11"/>
      <c r="ANK220" s="11"/>
      <c r="ANL220" s="11"/>
      <c r="ANM220" s="11"/>
      <c r="ANN220" s="11"/>
      <c r="ANO220" s="11"/>
      <c r="ANP220" s="11"/>
      <c r="ANQ220" s="11"/>
      <c r="ANR220" s="11"/>
      <c r="ANS220" s="11"/>
      <c r="ANT220" s="11"/>
      <c r="ANU220" s="11"/>
      <c r="ANV220" s="11"/>
      <c r="ANW220" s="11"/>
      <c r="ANX220" s="11"/>
      <c r="ANY220" s="11"/>
      <c r="ANZ220" s="11"/>
      <c r="AOA220" s="11"/>
      <c r="AOB220" s="11"/>
      <c r="AOC220" s="11"/>
      <c r="AOD220" s="11"/>
      <c r="AOE220" s="11"/>
      <c r="AOF220" s="11"/>
      <c r="AOG220" s="11"/>
      <c r="AOH220" s="11"/>
      <c r="AOI220" s="11"/>
      <c r="AOJ220" s="11"/>
      <c r="AOK220" s="11"/>
      <c r="AOL220" s="11"/>
      <c r="AOM220" s="11"/>
      <c r="AON220" s="11"/>
      <c r="AOO220" s="11"/>
      <c r="AOP220" s="11"/>
      <c r="AOQ220" s="11"/>
      <c r="AOR220" s="11"/>
      <c r="AOS220" s="11"/>
      <c r="AOT220" s="11"/>
      <c r="AOU220" s="11"/>
      <c r="AOV220" s="11"/>
      <c r="AOW220" s="11"/>
      <c r="AOX220" s="11"/>
      <c r="AOY220" s="11"/>
      <c r="AOZ220" s="11"/>
      <c r="APA220" s="11"/>
      <c r="APB220" s="11"/>
      <c r="APC220" s="11"/>
      <c r="APD220" s="11"/>
      <c r="APE220" s="11"/>
      <c r="APF220" s="11"/>
      <c r="APG220" s="11"/>
      <c r="APH220" s="11"/>
      <c r="API220" s="11"/>
      <c r="APJ220" s="11"/>
      <c r="APK220" s="11"/>
      <c r="APL220" s="11"/>
      <c r="APM220" s="11"/>
      <c r="APN220" s="11"/>
      <c r="APO220" s="11"/>
      <c r="APP220" s="11"/>
      <c r="APQ220" s="11"/>
      <c r="APR220" s="11"/>
      <c r="APS220" s="11"/>
      <c r="APT220" s="11"/>
      <c r="APU220" s="11"/>
      <c r="APV220" s="11"/>
      <c r="APW220" s="11"/>
      <c r="APX220" s="11"/>
      <c r="APY220" s="11"/>
      <c r="APZ220" s="11"/>
      <c r="AQA220" s="11"/>
      <c r="AQB220" s="11"/>
      <c r="AQC220" s="11"/>
      <c r="AQD220" s="11"/>
      <c r="AQE220" s="11"/>
      <c r="AQF220" s="11"/>
      <c r="AQG220" s="11"/>
      <c r="AQH220" s="11"/>
      <c r="AQI220" s="11"/>
      <c r="AQJ220" s="11"/>
      <c r="AQK220" s="11"/>
      <c r="AQL220" s="11"/>
      <c r="AQM220" s="11"/>
      <c r="AQN220" s="11"/>
      <c r="AQO220" s="11"/>
      <c r="AQP220" s="11"/>
      <c r="AQQ220" s="11"/>
      <c r="AQR220" s="11"/>
      <c r="AQS220" s="11"/>
      <c r="AQT220" s="11"/>
      <c r="AQU220" s="11"/>
      <c r="AQV220" s="11"/>
      <c r="AQW220" s="11"/>
      <c r="AQX220" s="11"/>
      <c r="AQY220" s="11"/>
      <c r="AQZ220" s="11"/>
      <c r="ARA220" s="11"/>
      <c r="ARB220" s="11"/>
      <c r="ARC220" s="11"/>
      <c r="ARD220" s="11"/>
      <c r="ARE220" s="11"/>
      <c r="ARF220" s="11"/>
      <c r="ARG220" s="11"/>
      <c r="ARH220" s="11"/>
      <c r="ARI220" s="11"/>
      <c r="ARJ220" s="11"/>
      <c r="ARK220" s="11"/>
      <c r="ARL220" s="11"/>
      <c r="ARM220" s="11"/>
      <c r="ARN220" s="11"/>
      <c r="ARO220" s="11"/>
      <c r="ARP220" s="11"/>
      <c r="ARQ220" s="11"/>
      <c r="ARR220" s="11"/>
      <c r="ARS220" s="11"/>
      <c r="ART220" s="11"/>
      <c r="ARU220" s="11"/>
      <c r="ARV220" s="11"/>
      <c r="ARW220" s="11"/>
      <c r="ARX220" s="11"/>
      <c r="ARY220" s="11"/>
      <c r="ARZ220" s="11"/>
      <c r="ASA220" s="11"/>
      <c r="ASB220" s="11"/>
      <c r="ASC220" s="11"/>
      <c r="ASD220" s="11"/>
      <c r="ASE220" s="11"/>
      <c r="ASF220" s="11"/>
      <c r="ASG220" s="11"/>
      <c r="ASH220" s="11"/>
      <c r="ASI220" s="11"/>
      <c r="ASJ220" s="11"/>
      <c r="ASK220" s="11"/>
      <c r="ASL220" s="11"/>
      <c r="ASM220" s="11"/>
      <c r="ASN220" s="11"/>
      <c r="ASO220" s="11"/>
      <c r="ASP220" s="11"/>
      <c r="ASQ220" s="11"/>
      <c r="ASR220" s="11"/>
      <c r="ASS220" s="11"/>
      <c r="AST220" s="11"/>
      <c r="ASU220" s="11"/>
      <c r="ASV220" s="11"/>
      <c r="ASW220" s="11"/>
      <c r="ASX220" s="11"/>
      <c r="ASY220" s="11"/>
      <c r="ASZ220" s="11"/>
      <c r="ATA220" s="11"/>
      <c r="ATB220" s="11"/>
      <c r="ATC220" s="11"/>
      <c r="ATD220" s="11"/>
      <c r="ATE220" s="11"/>
      <c r="ATF220" s="11"/>
      <c r="ATG220" s="11"/>
      <c r="ATH220" s="11"/>
      <c r="ATI220" s="11"/>
      <c r="ATJ220" s="11"/>
      <c r="ATK220" s="11"/>
      <c r="ATL220" s="11"/>
      <c r="ATM220" s="11"/>
      <c r="ATN220" s="11"/>
      <c r="ATO220" s="11"/>
      <c r="ATP220" s="11"/>
      <c r="ATQ220" s="11"/>
      <c r="ATR220" s="11"/>
      <c r="ATS220" s="11"/>
      <c r="ATT220" s="11"/>
      <c r="ATU220" s="11"/>
      <c r="ATV220" s="11"/>
      <c r="ATW220" s="11"/>
      <c r="ATX220" s="11"/>
      <c r="ATY220" s="11"/>
      <c r="ATZ220" s="11"/>
      <c r="AUA220" s="11"/>
      <c r="AUB220" s="11"/>
      <c r="AUC220" s="11"/>
      <c r="AUD220" s="11"/>
      <c r="AUE220" s="11"/>
      <c r="AUF220" s="11"/>
      <c r="AUG220" s="11"/>
      <c r="AUH220" s="11"/>
      <c r="AUI220" s="11"/>
      <c r="AUJ220" s="11"/>
      <c r="AUK220" s="11"/>
      <c r="AUL220" s="11"/>
      <c r="AUM220" s="11"/>
      <c r="AUN220" s="11"/>
      <c r="AUO220" s="11"/>
      <c r="AUP220" s="11"/>
      <c r="AUQ220" s="11"/>
      <c r="AUR220" s="11"/>
      <c r="AUS220" s="11"/>
      <c r="AUT220" s="11"/>
      <c r="AUU220" s="11"/>
      <c r="AUV220" s="11"/>
      <c r="AUW220" s="11"/>
      <c r="AUX220" s="11"/>
      <c r="AUY220" s="11"/>
      <c r="AUZ220" s="11"/>
      <c r="AVA220" s="11"/>
      <c r="AVB220" s="11"/>
      <c r="AVC220" s="11"/>
      <c r="AVD220" s="11"/>
      <c r="AVE220" s="11"/>
      <c r="AVF220" s="11"/>
      <c r="AVG220" s="11"/>
      <c r="AVH220" s="11"/>
      <c r="AVI220" s="11"/>
      <c r="AVJ220" s="11"/>
      <c r="AVK220" s="11"/>
      <c r="AVL220" s="11"/>
      <c r="AVM220" s="11"/>
      <c r="AVN220" s="11"/>
      <c r="AVO220" s="11"/>
      <c r="AVP220" s="11"/>
      <c r="AVQ220" s="11"/>
      <c r="AVR220" s="11"/>
      <c r="AVS220" s="11"/>
      <c r="AVT220" s="11"/>
      <c r="AVU220" s="11"/>
      <c r="AVV220" s="11"/>
      <c r="AVW220" s="11"/>
      <c r="AVX220" s="11"/>
      <c r="AVY220" s="11"/>
      <c r="AVZ220" s="11"/>
      <c r="AWA220" s="11"/>
      <c r="AWB220" s="11"/>
      <c r="AWC220" s="11"/>
      <c r="AWD220" s="11"/>
      <c r="AWE220" s="11"/>
      <c r="AWF220" s="11"/>
      <c r="AWG220" s="11"/>
      <c r="AWH220" s="11"/>
      <c r="AWI220" s="11"/>
      <c r="AWJ220" s="11"/>
      <c r="AWK220" s="11"/>
      <c r="AWL220" s="11"/>
      <c r="AWM220" s="11"/>
      <c r="AWN220" s="11"/>
      <c r="AWO220" s="11"/>
      <c r="AWP220" s="11"/>
      <c r="AWQ220" s="11"/>
      <c r="AWR220" s="11"/>
      <c r="AWS220" s="11"/>
      <c r="AWT220" s="11"/>
      <c r="AWU220" s="11"/>
      <c r="AWV220" s="11"/>
      <c r="AWW220" s="11"/>
      <c r="AWX220" s="11"/>
      <c r="AWY220" s="11"/>
      <c r="AWZ220" s="11"/>
      <c r="AXA220" s="11"/>
      <c r="AXB220" s="11"/>
      <c r="AXC220" s="11"/>
      <c r="AXD220" s="11"/>
      <c r="AXE220" s="11"/>
      <c r="AXF220" s="11"/>
      <c r="AXG220" s="11"/>
      <c r="AXH220" s="11"/>
      <c r="AXI220" s="11"/>
      <c r="AXJ220" s="11"/>
      <c r="AXK220" s="11"/>
      <c r="AXL220" s="11"/>
      <c r="AXM220" s="11"/>
      <c r="AXN220" s="11"/>
      <c r="AXO220" s="11"/>
      <c r="AXP220" s="11"/>
      <c r="AXQ220" s="11"/>
      <c r="AXR220" s="11"/>
      <c r="AXS220" s="11"/>
      <c r="AXT220" s="11"/>
      <c r="AXU220" s="11"/>
      <c r="AXV220" s="11"/>
      <c r="AXW220" s="11"/>
      <c r="AXX220" s="11"/>
      <c r="AXY220" s="11"/>
      <c r="AXZ220" s="11"/>
      <c r="AYA220" s="11"/>
      <c r="AYB220" s="11"/>
      <c r="AYC220" s="11"/>
      <c r="AYD220" s="11"/>
      <c r="AYE220" s="11"/>
      <c r="AYF220" s="11"/>
      <c r="AYG220" s="11"/>
      <c r="AYH220" s="11"/>
      <c r="AYI220" s="11"/>
      <c r="AYJ220" s="11"/>
      <c r="AYK220" s="11"/>
      <c r="AYL220" s="11"/>
      <c r="AYM220" s="11"/>
      <c r="AYN220" s="11"/>
      <c r="AYO220" s="11"/>
      <c r="AYP220" s="11"/>
      <c r="AYQ220" s="11"/>
      <c r="AYR220" s="11"/>
      <c r="AYS220" s="11"/>
      <c r="AYT220" s="11"/>
      <c r="AYU220" s="11"/>
      <c r="AYV220" s="11"/>
      <c r="AYW220" s="11"/>
      <c r="AYX220" s="11"/>
      <c r="AYY220" s="11"/>
      <c r="AYZ220" s="11"/>
      <c r="AZA220" s="11"/>
      <c r="AZB220" s="11"/>
      <c r="AZC220" s="11"/>
      <c r="AZD220" s="11"/>
      <c r="AZE220" s="11"/>
      <c r="AZF220" s="11"/>
      <c r="AZG220" s="11"/>
      <c r="AZH220" s="11"/>
      <c r="AZI220" s="11"/>
      <c r="AZJ220" s="11"/>
      <c r="AZK220" s="11"/>
      <c r="AZL220" s="11"/>
      <c r="AZM220" s="11"/>
      <c r="AZN220" s="11"/>
      <c r="AZO220" s="11"/>
      <c r="AZP220" s="11"/>
      <c r="AZQ220" s="11"/>
      <c r="AZR220" s="11"/>
      <c r="AZS220" s="11"/>
      <c r="AZT220" s="11"/>
      <c r="AZU220" s="11"/>
      <c r="AZV220" s="11"/>
      <c r="AZW220" s="11"/>
      <c r="AZX220" s="11"/>
      <c r="AZY220" s="11"/>
      <c r="AZZ220" s="11"/>
      <c r="BAA220" s="11"/>
      <c r="BAB220" s="11"/>
      <c r="BAC220" s="11"/>
      <c r="BAD220" s="11"/>
      <c r="BAE220" s="11"/>
      <c r="BAF220" s="11"/>
      <c r="BAG220" s="11"/>
      <c r="BAH220" s="11"/>
      <c r="BAI220" s="11"/>
      <c r="BAJ220" s="11"/>
      <c r="BAK220" s="11"/>
      <c r="BAL220" s="11"/>
      <c r="BAM220" s="11"/>
      <c r="BAN220" s="11"/>
      <c r="BAO220" s="11"/>
      <c r="BAP220" s="11"/>
      <c r="BAQ220" s="11"/>
      <c r="BAR220" s="11"/>
      <c r="BAS220" s="11"/>
      <c r="BAT220" s="11"/>
      <c r="BAU220" s="11"/>
      <c r="BAV220" s="11"/>
      <c r="BAW220" s="11"/>
      <c r="BAX220" s="11"/>
      <c r="BAY220" s="11"/>
      <c r="BAZ220" s="11"/>
      <c r="BBA220" s="11"/>
      <c r="BBB220" s="11"/>
      <c r="BBC220" s="11"/>
      <c r="BBD220" s="11"/>
      <c r="BBE220" s="11"/>
      <c r="BBF220" s="11"/>
      <c r="BBG220" s="11"/>
      <c r="BBH220" s="11"/>
      <c r="BBI220" s="11"/>
      <c r="BBJ220" s="11"/>
      <c r="BBK220" s="11"/>
      <c r="BBL220" s="11"/>
      <c r="BBM220" s="11"/>
      <c r="BBN220" s="11"/>
      <c r="BBO220" s="11"/>
      <c r="BBP220" s="11"/>
      <c r="BBQ220" s="11"/>
      <c r="BBR220" s="11"/>
      <c r="BBS220" s="11"/>
      <c r="BBT220" s="11"/>
      <c r="BBU220" s="11"/>
      <c r="BBV220" s="11"/>
      <c r="BBW220" s="11"/>
      <c r="BBX220" s="11"/>
      <c r="BBY220" s="11"/>
      <c r="BBZ220" s="11"/>
      <c r="BCA220" s="11"/>
      <c r="BCB220" s="11"/>
      <c r="BCC220" s="11"/>
      <c r="BCD220" s="11"/>
      <c r="BCE220" s="11"/>
      <c r="BCF220" s="11"/>
      <c r="BCG220" s="11"/>
      <c r="BCH220" s="11"/>
      <c r="BCI220" s="11"/>
      <c r="BCJ220" s="11"/>
      <c r="BCK220" s="11"/>
      <c r="BCL220" s="11"/>
      <c r="BCM220" s="11"/>
      <c r="BCN220" s="11"/>
      <c r="BCO220" s="11"/>
      <c r="BCP220" s="11"/>
      <c r="BCQ220" s="11"/>
      <c r="BCR220" s="11"/>
      <c r="BCS220" s="11"/>
      <c r="BCT220" s="11"/>
      <c r="BCU220" s="11"/>
      <c r="BCV220" s="11"/>
      <c r="BCW220" s="11"/>
      <c r="BCX220" s="11"/>
      <c r="BCY220" s="11"/>
      <c r="BCZ220" s="11"/>
      <c r="BDA220" s="11"/>
      <c r="BDB220" s="11"/>
      <c r="BDC220" s="11"/>
      <c r="BDD220" s="11"/>
      <c r="BDE220" s="11"/>
      <c r="BDF220" s="11"/>
      <c r="BDG220" s="11"/>
      <c r="BDH220" s="11"/>
      <c r="BDI220" s="11"/>
      <c r="BDJ220" s="11"/>
      <c r="BDK220" s="11"/>
      <c r="BDL220" s="11"/>
      <c r="BDM220" s="11"/>
      <c r="BDN220" s="11"/>
      <c r="BDO220" s="11"/>
      <c r="BDP220" s="11"/>
      <c r="BDQ220" s="11"/>
      <c r="BDR220" s="11"/>
      <c r="BDS220" s="11"/>
      <c r="BDT220" s="11"/>
      <c r="BDU220" s="11"/>
      <c r="BDV220" s="11"/>
      <c r="BDW220" s="11"/>
      <c r="BDX220" s="11"/>
      <c r="BDY220" s="11"/>
      <c r="BDZ220" s="11"/>
      <c r="BEA220" s="11"/>
      <c r="BEB220" s="11"/>
      <c r="BEC220" s="11"/>
      <c r="BED220" s="11"/>
      <c r="BEE220" s="11"/>
      <c r="BEF220" s="11"/>
      <c r="BEG220" s="11"/>
      <c r="BEH220" s="11"/>
      <c r="BEI220" s="11"/>
      <c r="BEJ220" s="11"/>
      <c r="BEK220" s="11"/>
      <c r="BEL220" s="11"/>
      <c r="BEM220" s="11"/>
      <c r="BEN220" s="11"/>
      <c r="BEO220" s="11"/>
      <c r="BEP220" s="11"/>
      <c r="BEQ220" s="11"/>
      <c r="BER220" s="11"/>
      <c r="BES220" s="11"/>
      <c r="BET220" s="11"/>
      <c r="BEU220" s="11"/>
      <c r="BEV220" s="11"/>
      <c r="BEW220" s="11"/>
      <c r="BEX220" s="11"/>
      <c r="BEY220" s="11"/>
      <c r="BEZ220" s="11"/>
      <c r="BFA220" s="11"/>
      <c r="BFB220" s="11"/>
      <c r="BFC220" s="11"/>
      <c r="BFD220" s="11"/>
      <c r="BFE220" s="11"/>
      <c r="BFF220" s="11"/>
      <c r="BFG220" s="11"/>
      <c r="BFH220" s="11"/>
      <c r="BFI220" s="11"/>
      <c r="BFJ220" s="11"/>
      <c r="BFK220" s="11"/>
      <c r="BFL220" s="11"/>
      <c r="BFM220" s="11"/>
      <c r="BFN220" s="11"/>
      <c r="BFO220" s="11"/>
      <c r="BFP220" s="11"/>
      <c r="BFQ220" s="11"/>
      <c r="BFR220" s="11"/>
      <c r="BFS220" s="11"/>
      <c r="BFT220" s="11"/>
      <c r="BFU220" s="11"/>
      <c r="BFV220" s="11"/>
      <c r="BFW220" s="11"/>
      <c r="BFX220" s="11"/>
      <c r="BFY220" s="11"/>
      <c r="BFZ220" s="11"/>
      <c r="BGA220" s="11"/>
      <c r="BGB220" s="11"/>
      <c r="BGC220" s="11"/>
      <c r="BGD220" s="11"/>
      <c r="BGE220" s="11"/>
      <c r="BGF220" s="11"/>
      <c r="BGG220" s="11"/>
      <c r="BGH220" s="11"/>
      <c r="BGI220" s="11"/>
      <c r="BGJ220" s="11"/>
      <c r="BGK220" s="11"/>
      <c r="BGL220" s="11"/>
      <c r="BGM220" s="11"/>
      <c r="BGN220" s="11"/>
      <c r="BGO220" s="11"/>
      <c r="BGP220" s="11"/>
      <c r="BGQ220" s="11"/>
      <c r="BGR220" s="11"/>
      <c r="BGS220" s="11"/>
      <c r="BGT220" s="11"/>
      <c r="BGU220" s="11"/>
      <c r="BGV220" s="11"/>
      <c r="BGW220" s="11"/>
      <c r="BGX220" s="11"/>
      <c r="BGY220" s="11"/>
      <c r="BGZ220" s="11"/>
      <c r="BHA220" s="11"/>
      <c r="BHB220" s="11"/>
      <c r="BHC220" s="11"/>
      <c r="BHD220" s="11"/>
      <c r="BHE220" s="11"/>
      <c r="BHF220" s="11"/>
      <c r="BHG220" s="11"/>
      <c r="BHH220" s="11"/>
      <c r="BHI220" s="11"/>
      <c r="BHJ220" s="11"/>
      <c r="BHK220" s="11"/>
      <c r="BHL220" s="11"/>
      <c r="BHM220" s="11"/>
      <c r="BHN220" s="11"/>
      <c r="BHO220" s="11"/>
      <c r="BHP220" s="11"/>
      <c r="BHQ220" s="11"/>
      <c r="BHR220" s="11"/>
      <c r="BHS220" s="11"/>
      <c r="BHT220" s="11"/>
      <c r="BHU220" s="11"/>
      <c r="BHV220" s="11"/>
      <c r="BHW220" s="11"/>
      <c r="BHX220" s="11"/>
      <c r="BHY220" s="11"/>
      <c r="BHZ220" s="11"/>
      <c r="BIA220" s="11"/>
      <c r="BIB220" s="11"/>
      <c r="BIC220" s="11"/>
      <c r="BID220" s="11"/>
      <c r="BIE220" s="11"/>
      <c r="BIF220" s="11"/>
      <c r="BIG220" s="11"/>
      <c r="BIH220" s="11"/>
      <c r="BII220" s="11"/>
      <c r="BIJ220" s="11"/>
      <c r="BIK220" s="11"/>
      <c r="BIL220" s="11"/>
      <c r="BIM220" s="11"/>
      <c r="BIN220" s="11"/>
      <c r="BIO220" s="11"/>
      <c r="BIP220" s="11"/>
      <c r="BIQ220" s="11"/>
      <c r="BIR220" s="11"/>
      <c r="BIS220" s="11"/>
      <c r="BIT220" s="11"/>
      <c r="BIU220" s="11"/>
      <c r="BIV220" s="11"/>
      <c r="BIW220" s="11"/>
      <c r="BIX220" s="11"/>
      <c r="BIY220" s="11"/>
      <c r="BIZ220" s="11"/>
      <c r="BJA220" s="11"/>
      <c r="BJB220" s="11"/>
      <c r="BJC220" s="11"/>
      <c r="BJD220" s="11"/>
      <c r="BJE220" s="11"/>
      <c r="BJF220" s="11"/>
      <c r="BJG220" s="11"/>
      <c r="BJH220" s="11"/>
      <c r="BJI220" s="11"/>
      <c r="BJJ220" s="11"/>
      <c r="BJK220" s="11"/>
      <c r="BJL220" s="11"/>
      <c r="BJM220" s="11"/>
      <c r="BJN220" s="11"/>
      <c r="BJO220" s="11"/>
      <c r="BJP220" s="11"/>
      <c r="BJQ220" s="11"/>
      <c r="BJR220" s="11"/>
      <c r="BJS220" s="11"/>
      <c r="BJT220" s="11"/>
      <c r="BJU220" s="11"/>
      <c r="BJV220" s="11"/>
      <c r="BJW220" s="11"/>
      <c r="BJX220" s="11"/>
      <c r="BJY220" s="11"/>
      <c r="BJZ220" s="11"/>
      <c r="BKA220" s="11"/>
      <c r="BKB220" s="11"/>
      <c r="BKC220" s="11"/>
      <c r="BKD220" s="11"/>
      <c r="BKE220" s="11"/>
      <c r="BKF220" s="11"/>
      <c r="BKG220" s="11"/>
      <c r="BKH220" s="11"/>
      <c r="BKI220" s="11"/>
      <c r="BKJ220" s="11"/>
      <c r="BKK220" s="11"/>
      <c r="BKL220" s="11"/>
      <c r="BKM220" s="11"/>
      <c r="BKN220" s="11"/>
      <c r="BKO220" s="11"/>
      <c r="BKP220" s="11"/>
      <c r="BKQ220" s="11"/>
      <c r="BKR220" s="11"/>
      <c r="BKS220" s="11"/>
      <c r="BKT220" s="11"/>
      <c r="BKU220" s="11"/>
      <c r="BKV220" s="11"/>
      <c r="BKW220" s="11"/>
      <c r="BKX220" s="11"/>
      <c r="BKY220" s="11"/>
      <c r="BKZ220" s="11"/>
      <c r="BLA220" s="11"/>
      <c r="BLB220" s="11"/>
      <c r="BLC220" s="11"/>
      <c r="BLD220" s="11"/>
      <c r="BLE220" s="11"/>
      <c r="BLF220" s="11"/>
      <c r="BLG220" s="11"/>
      <c r="BLH220" s="11"/>
      <c r="BLI220" s="11"/>
      <c r="BLJ220" s="11"/>
      <c r="BLK220" s="11"/>
      <c r="BLL220" s="11"/>
      <c r="BLM220" s="11"/>
      <c r="BLN220" s="11"/>
      <c r="BLO220" s="11"/>
      <c r="BLP220" s="11"/>
      <c r="BLQ220" s="11"/>
      <c r="BLR220" s="11"/>
      <c r="BLS220" s="11"/>
      <c r="BLT220" s="11"/>
      <c r="BLU220" s="11"/>
      <c r="BLV220" s="11"/>
      <c r="BLW220" s="11"/>
      <c r="BLX220" s="11"/>
      <c r="BLY220" s="11"/>
      <c r="BLZ220" s="11"/>
      <c r="BMA220" s="11"/>
      <c r="BMB220" s="11"/>
      <c r="BMC220" s="11"/>
      <c r="BMD220" s="11"/>
      <c r="BME220" s="11"/>
      <c r="BMF220" s="11"/>
      <c r="BMG220" s="11"/>
      <c r="BMH220" s="11"/>
      <c r="BMI220" s="11"/>
      <c r="BMJ220" s="11"/>
      <c r="BMK220" s="11"/>
      <c r="BML220" s="11"/>
      <c r="BMM220" s="11"/>
      <c r="BMN220" s="11"/>
      <c r="BMO220" s="11"/>
      <c r="BMP220" s="11"/>
      <c r="BMQ220" s="11"/>
      <c r="BMR220" s="11"/>
      <c r="BMS220" s="11"/>
      <c r="BMT220" s="11"/>
      <c r="BMU220" s="11"/>
      <c r="BMV220" s="11"/>
      <c r="BMW220" s="11"/>
      <c r="BMX220" s="11"/>
      <c r="BMY220" s="11"/>
      <c r="BMZ220" s="11"/>
      <c r="BNA220" s="11"/>
      <c r="BNB220" s="11"/>
      <c r="BNC220" s="11"/>
      <c r="BND220" s="11"/>
      <c r="BNE220" s="11"/>
      <c r="BNF220" s="11"/>
      <c r="BNG220" s="11"/>
      <c r="BNH220" s="11"/>
      <c r="BNI220" s="11"/>
      <c r="BNJ220" s="11"/>
      <c r="BNK220" s="11"/>
      <c r="BNL220" s="11"/>
      <c r="BNM220" s="11"/>
      <c r="BNN220" s="11"/>
      <c r="BNO220" s="11"/>
      <c r="BNP220" s="11"/>
      <c r="BNQ220" s="11"/>
      <c r="BNR220" s="11"/>
      <c r="BNS220" s="11"/>
      <c r="BNT220" s="11"/>
      <c r="BNU220" s="11"/>
      <c r="BNV220" s="11"/>
      <c r="BNW220" s="11"/>
      <c r="BNX220" s="11"/>
      <c r="BNY220" s="11"/>
      <c r="BNZ220" s="11"/>
      <c r="BOA220" s="11"/>
      <c r="BOB220" s="11"/>
      <c r="BOC220" s="11"/>
      <c r="BOD220" s="11"/>
      <c r="BOE220" s="11"/>
      <c r="BOF220" s="11"/>
      <c r="BOG220" s="11"/>
      <c r="BOH220" s="11"/>
      <c r="BOI220" s="11"/>
      <c r="BOJ220" s="11"/>
      <c r="BOK220" s="11"/>
      <c r="BOL220" s="11"/>
      <c r="BOM220" s="11"/>
      <c r="BON220" s="11"/>
      <c r="BOO220" s="11"/>
      <c r="BOP220" s="11"/>
      <c r="BOQ220" s="11"/>
      <c r="BOR220" s="11"/>
      <c r="BOS220" s="11"/>
      <c r="BOT220" s="11"/>
      <c r="BOU220" s="11"/>
      <c r="BOV220" s="11"/>
      <c r="BOW220" s="11"/>
      <c r="BOX220" s="11"/>
      <c r="BOY220" s="11"/>
      <c r="BOZ220" s="11"/>
      <c r="BPA220" s="11"/>
      <c r="BPB220" s="11"/>
      <c r="BPC220" s="11"/>
      <c r="BPD220" s="11"/>
      <c r="BPE220" s="11"/>
      <c r="BPF220" s="11"/>
      <c r="BPG220" s="11"/>
      <c r="BPH220" s="11"/>
      <c r="BPI220" s="11"/>
      <c r="BPJ220" s="11"/>
      <c r="BPK220" s="11"/>
      <c r="BPL220" s="11"/>
      <c r="BPM220" s="11"/>
      <c r="BPN220" s="11"/>
      <c r="BPO220" s="11"/>
      <c r="BPP220" s="11"/>
      <c r="BPQ220" s="11"/>
      <c r="BPR220" s="11"/>
      <c r="BPS220" s="11"/>
      <c r="BPT220" s="11"/>
      <c r="BPU220" s="11"/>
      <c r="BPV220" s="11"/>
      <c r="BPW220" s="11"/>
      <c r="BPX220" s="11"/>
      <c r="BPY220" s="11"/>
      <c r="BPZ220" s="11"/>
      <c r="BQA220" s="11"/>
      <c r="BQB220" s="11"/>
      <c r="BQC220" s="11"/>
      <c r="BQD220" s="11"/>
      <c r="BQE220" s="11"/>
      <c r="BQF220" s="11"/>
      <c r="BQG220" s="11"/>
      <c r="BQH220" s="11"/>
      <c r="BQI220" s="11"/>
      <c r="BQJ220" s="11"/>
      <c r="BQK220" s="11"/>
      <c r="BQL220" s="11"/>
      <c r="BQM220" s="11"/>
      <c r="BQN220" s="11"/>
      <c r="BQO220" s="11"/>
      <c r="BQP220" s="11"/>
      <c r="BQQ220" s="11"/>
      <c r="BQR220" s="11"/>
      <c r="BQS220" s="11"/>
      <c r="BQT220" s="11"/>
      <c r="BQU220" s="11"/>
      <c r="BQV220" s="11"/>
      <c r="BQW220" s="11"/>
      <c r="BQX220" s="11"/>
      <c r="BQY220" s="11"/>
      <c r="BQZ220" s="11"/>
      <c r="BRA220" s="11"/>
      <c r="BRB220" s="11"/>
      <c r="BRC220" s="11"/>
      <c r="BRD220" s="11"/>
      <c r="BRE220" s="11"/>
      <c r="BRF220" s="11"/>
      <c r="BRG220" s="11"/>
      <c r="BRH220" s="11"/>
      <c r="BRI220" s="11"/>
      <c r="BRJ220" s="11"/>
      <c r="BRK220" s="11"/>
      <c r="BRL220" s="11"/>
      <c r="BRM220" s="11"/>
      <c r="BRN220" s="11"/>
      <c r="BRO220" s="11"/>
      <c r="BRP220" s="11"/>
      <c r="BRQ220" s="11"/>
      <c r="BRR220" s="11"/>
      <c r="BRS220" s="11"/>
      <c r="BRT220" s="11"/>
      <c r="BRU220" s="11"/>
      <c r="BRV220" s="11"/>
      <c r="BRW220" s="11"/>
      <c r="BRX220" s="11"/>
      <c r="BRY220" s="11"/>
      <c r="BRZ220" s="11"/>
      <c r="BSA220" s="11"/>
      <c r="BSB220" s="11"/>
      <c r="BSC220" s="11"/>
      <c r="BSD220" s="11"/>
      <c r="BSE220" s="11"/>
      <c r="BSF220" s="11"/>
      <c r="BSG220" s="11"/>
      <c r="BSH220" s="11"/>
      <c r="BSI220" s="11"/>
      <c r="BSJ220" s="11"/>
      <c r="BSK220" s="11"/>
      <c r="BSL220" s="11"/>
      <c r="BSM220" s="11"/>
      <c r="BSN220" s="11"/>
      <c r="BSO220" s="11"/>
      <c r="BSP220" s="11"/>
      <c r="BSQ220" s="11"/>
      <c r="BSR220" s="11"/>
      <c r="BSS220" s="11"/>
      <c r="BST220" s="11"/>
      <c r="BSU220" s="11"/>
      <c r="BSV220" s="11"/>
      <c r="BSW220" s="11"/>
      <c r="BSX220" s="11"/>
      <c r="BSY220" s="11"/>
      <c r="BSZ220" s="11"/>
      <c r="BTA220" s="11"/>
      <c r="BTB220" s="11"/>
      <c r="BTC220" s="11"/>
      <c r="BTD220" s="11"/>
      <c r="BTE220" s="11"/>
      <c r="BTF220" s="11"/>
      <c r="BTG220" s="11"/>
      <c r="BTH220" s="11"/>
      <c r="BTI220" s="11"/>
      <c r="BTJ220" s="11"/>
      <c r="BTK220" s="11"/>
      <c r="BTL220" s="11"/>
      <c r="BTM220" s="11"/>
      <c r="BTN220" s="11"/>
      <c r="BTO220" s="11"/>
      <c r="BTP220" s="11"/>
      <c r="BTQ220" s="11"/>
      <c r="BTR220" s="11"/>
      <c r="BTS220" s="11"/>
      <c r="BTT220" s="11"/>
      <c r="BTU220" s="11"/>
      <c r="BTV220" s="11"/>
      <c r="BTW220" s="11"/>
      <c r="BTX220" s="11"/>
      <c r="BTY220" s="11"/>
      <c r="BTZ220" s="11"/>
      <c r="BUA220" s="11"/>
      <c r="BUB220" s="11"/>
      <c r="BUC220" s="11"/>
      <c r="BUD220" s="11"/>
      <c r="BUE220" s="11"/>
      <c r="BUF220" s="11"/>
      <c r="BUG220" s="11"/>
      <c r="BUH220" s="11"/>
      <c r="BUI220" s="11"/>
      <c r="BUJ220" s="11"/>
      <c r="BUK220" s="11"/>
      <c r="BUL220" s="11"/>
      <c r="BUM220" s="11"/>
      <c r="BUN220" s="11"/>
      <c r="BUO220" s="11"/>
      <c r="BUP220" s="11"/>
      <c r="BUQ220" s="11"/>
      <c r="BUR220" s="11"/>
      <c r="BUS220" s="11"/>
      <c r="BUT220" s="11"/>
      <c r="BUU220" s="11"/>
      <c r="BUV220" s="11"/>
      <c r="BUW220" s="11"/>
      <c r="BUX220" s="11"/>
      <c r="BUY220" s="11"/>
      <c r="BUZ220" s="11"/>
      <c r="BVA220" s="11"/>
      <c r="BVB220" s="11"/>
      <c r="BVC220" s="11"/>
      <c r="BVD220" s="11"/>
      <c r="BVE220" s="11"/>
      <c r="BVF220" s="11"/>
      <c r="BVG220" s="11"/>
      <c r="BVH220" s="11"/>
      <c r="BVI220" s="11"/>
      <c r="BVJ220" s="11"/>
      <c r="BVK220" s="11"/>
      <c r="BVL220" s="11"/>
      <c r="BVM220" s="11"/>
      <c r="BVN220" s="11"/>
      <c r="BVO220" s="11"/>
      <c r="BVP220" s="11"/>
      <c r="BVQ220" s="11"/>
      <c r="BVR220" s="11"/>
      <c r="BVS220" s="11"/>
      <c r="BVT220" s="11"/>
      <c r="BVU220" s="11"/>
      <c r="BVV220" s="11"/>
      <c r="BVW220" s="11"/>
      <c r="BVX220" s="11"/>
      <c r="BVY220" s="11"/>
      <c r="BVZ220" s="11"/>
      <c r="BWA220" s="11"/>
      <c r="BWB220" s="11"/>
      <c r="BWC220" s="11"/>
      <c r="BWD220" s="11"/>
      <c r="BWE220" s="11"/>
      <c r="BWF220" s="11"/>
      <c r="BWG220" s="11"/>
      <c r="BWH220" s="11"/>
      <c r="BWI220" s="11"/>
      <c r="BWJ220" s="11"/>
      <c r="BWK220" s="11"/>
      <c r="BWL220" s="11"/>
      <c r="BWM220" s="11"/>
      <c r="BWN220" s="11"/>
      <c r="BWO220" s="11"/>
      <c r="BWP220" s="11"/>
      <c r="BWQ220" s="11"/>
      <c r="BWR220" s="11"/>
      <c r="BWS220" s="11"/>
      <c r="BWT220" s="11"/>
      <c r="BWU220" s="11"/>
      <c r="BWV220" s="11"/>
      <c r="BWW220" s="11"/>
      <c r="BWX220" s="11"/>
      <c r="BWY220" s="11"/>
      <c r="BWZ220" s="11"/>
      <c r="BXA220" s="11"/>
      <c r="BXB220" s="11"/>
      <c r="BXC220" s="11"/>
      <c r="BXD220" s="11"/>
      <c r="BXE220" s="11"/>
      <c r="BXF220" s="11"/>
      <c r="BXG220" s="11"/>
      <c r="BXH220" s="11"/>
      <c r="BXI220" s="11"/>
      <c r="BXJ220" s="11"/>
      <c r="BXK220" s="11"/>
      <c r="BXL220" s="11"/>
      <c r="BXM220" s="11"/>
      <c r="BXN220" s="11"/>
      <c r="BXO220" s="11"/>
      <c r="BXP220" s="11"/>
      <c r="BXQ220" s="11"/>
      <c r="BXR220" s="11"/>
      <c r="BXS220" s="11"/>
      <c r="BXT220" s="11"/>
      <c r="BXU220" s="11"/>
      <c r="BXV220" s="11"/>
      <c r="BXW220" s="11"/>
      <c r="BXX220" s="11"/>
      <c r="BXY220" s="11"/>
      <c r="BXZ220" s="11"/>
      <c r="BYA220" s="11"/>
      <c r="BYB220" s="11"/>
      <c r="BYC220" s="11"/>
      <c r="BYD220" s="11"/>
      <c r="BYE220" s="11"/>
      <c r="BYF220" s="11"/>
      <c r="BYG220" s="11"/>
      <c r="BYH220" s="11"/>
      <c r="BYI220" s="11"/>
      <c r="BYJ220" s="11"/>
      <c r="BYK220" s="11"/>
      <c r="BYL220" s="11"/>
      <c r="BYM220" s="11"/>
      <c r="BYN220" s="11"/>
      <c r="BYO220" s="11"/>
      <c r="BYP220" s="11"/>
      <c r="BYQ220" s="11"/>
      <c r="BYR220" s="11"/>
      <c r="BYS220" s="11"/>
      <c r="BYT220" s="11"/>
      <c r="BYU220" s="11"/>
      <c r="BYV220" s="11"/>
      <c r="BYW220" s="11"/>
      <c r="BYX220" s="11"/>
      <c r="BYY220" s="11"/>
      <c r="BYZ220" s="11"/>
      <c r="BZA220" s="11"/>
      <c r="BZB220" s="11"/>
      <c r="BZC220" s="11"/>
      <c r="BZD220" s="11"/>
      <c r="BZE220" s="11"/>
      <c r="BZF220" s="11"/>
      <c r="BZG220" s="11"/>
      <c r="BZH220" s="11"/>
      <c r="BZI220" s="11"/>
      <c r="BZJ220" s="11"/>
      <c r="BZK220" s="11"/>
      <c r="BZL220" s="11"/>
      <c r="BZM220" s="11"/>
      <c r="BZN220" s="11"/>
      <c r="BZO220" s="11"/>
      <c r="BZP220" s="11"/>
      <c r="BZQ220" s="11"/>
      <c r="BZR220" s="11"/>
      <c r="BZS220" s="11"/>
      <c r="BZT220" s="11"/>
      <c r="BZU220" s="11"/>
      <c r="BZV220" s="11"/>
      <c r="BZW220" s="11"/>
      <c r="BZX220" s="11"/>
      <c r="BZY220" s="11"/>
      <c r="BZZ220" s="11"/>
      <c r="CAA220" s="11"/>
      <c r="CAB220" s="11"/>
      <c r="CAC220" s="11"/>
      <c r="CAD220" s="11"/>
      <c r="CAE220" s="11"/>
      <c r="CAF220" s="11"/>
      <c r="CAG220" s="11"/>
      <c r="CAH220" s="11"/>
      <c r="CAI220" s="11"/>
      <c r="CAJ220" s="11"/>
      <c r="CAK220" s="11"/>
      <c r="CAL220" s="11"/>
      <c r="CAM220" s="11"/>
      <c r="CAN220" s="11"/>
      <c r="CAO220" s="11"/>
      <c r="CAP220" s="11"/>
      <c r="CAQ220" s="11"/>
      <c r="CAR220" s="11"/>
      <c r="CAS220" s="11"/>
      <c r="CAT220" s="11"/>
      <c r="CAU220" s="11"/>
      <c r="CAV220" s="11"/>
      <c r="CAW220" s="11"/>
      <c r="CAX220" s="11"/>
      <c r="CAY220" s="11"/>
      <c r="CAZ220" s="11"/>
      <c r="CBA220" s="11"/>
      <c r="CBB220" s="11"/>
      <c r="CBC220" s="11"/>
      <c r="CBD220" s="11"/>
      <c r="CBE220" s="11"/>
      <c r="CBF220" s="11"/>
      <c r="CBG220" s="11"/>
      <c r="CBH220" s="11"/>
      <c r="CBI220" s="11"/>
      <c r="CBJ220" s="11"/>
      <c r="CBK220" s="11"/>
      <c r="CBL220" s="11"/>
      <c r="CBM220" s="11"/>
      <c r="CBN220" s="11"/>
      <c r="CBO220" s="11"/>
      <c r="CBP220" s="11"/>
      <c r="CBQ220" s="11"/>
      <c r="CBR220" s="11"/>
      <c r="CBS220" s="11"/>
      <c r="CBT220" s="11"/>
      <c r="CBU220" s="11"/>
      <c r="CBV220" s="11"/>
      <c r="CBW220" s="11"/>
      <c r="CBX220" s="11"/>
      <c r="CBY220" s="11"/>
      <c r="CBZ220" s="11"/>
      <c r="CCA220" s="11"/>
      <c r="CCB220" s="11"/>
      <c r="CCC220" s="11"/>
      <c r="CCD220" s="11"/>
      <c r="CCE220" s="11"/>
      <c r="CCF220" s="11"/>
      <c r="CCG220" s="11"/>
      <c r="CCH220" s="11"/>
      <c r="CCI220" s="11"/>
      <c r="CCJ220" s="11"/>
      <c r="CCK220" s="11"/>
      <c r="CCL220" s="11"/>
      <c r="CCM220" s="11"/>
      <c r="CCN220" s="11"/>
      <c r="CCO220" s="11"/>
      <c r="CCP220" s="11"/>
      <c r="CCQ220" s="11"/>
      <c r="CCR220" s="11"/>
      <c r="CCS220" s="11"/>
      <c r="CCT220" s="11"/>
      <c r="CCU220" s="11"/>
      <c r="CCV220" s="11"/>
      <c r="CCW220" s="11"/>
      <c r="CCX220" s="11"/>
      <c r="CCY220" s="11"/>
      <c r="CCZ220" s="11"/>
      <c r="CDA220" s="11"/>
      <c r="CDB220" s="11"/>
      <c r="CDC220" s="11"/>
      <c r="CDD220" s="11"/>
      <c r="CDE220" s="11"/>
      <c r="CDF220" s="11"/>
      <c r="CDG220" s="11"/>
      <c r="CDH220" s="11"/>
      <c r="CDI220" s="11"/>
      <c r="CDJ220" s="11"/>
      <c r="CDK220" s="11"/>
      <c r="CDL220" s="11"/>
      <c r="CDM220" s="11"/>
      <c r="CDN220" s="11"/>
      <c r="CDO220" s="11"/>
      <c r="CDP220" s="11"/>
      <c r="CDQ220" s="11"/>
      <c r="CDR220" s="11"/>
      <c r="CDS220" s="11"/>
      <c r="CDT220" s="11"/>
      <c r="CDU220" s="11"/>
      <c r="CDV220" s="11"/>
      <c r="CDW220" s="11"/>
      <c r="CDX220" s="11"/>
      <c r="CDY220" s="11"/>
      <c r="CDZ220" s="11"/>
      <c r="CEA220" s="11"/>
      <c r="CEB220" s="11"/>
      <c r="CEC220" s="11"/>
      <c r="CED220" s="11"/>
      <c r="CEE220" s="11"/>
      <c r="CEF220" s="11"/>
      <c r="CEG220" s="11"/>
      <c r="CEH220" s="11"/>
      <c r="CEI220" s="11"/>
      <c r="CEJ220" s="11"/>
      <c r="CEK220" s="11"/>
      <c r="CEL220" s="11"/>
      <c r="CEM220" s="11"/>
      <c r="CEN220" s="11"/>
      <c r="CEO220" s="11"/>
      <c r="CEP220" s="11"/>
      <c r="CEQ220" s="11"/>
      <c r="CER220" s="11"/>
      <c r="CES220" s="11"/>
      <c r="CET220" s="11"/>
      <c r="CEU220" s="11"/>
      <c r="CEV220" s="11"/>
      <c r="CEW220" s="11"/>
      <c r="CEX220" s="11"/>
      <c r="CEY220" s="11"/>
      <c r="CEZ220" s="11"/>
      <c r="CFA220" s="11"/>
      <c r="CFB220" s="11"/>
      <c r="CFC220" s="11"/>
      <c r="CFD220" s="11"/>
      <c r="CFE220" s="11"/>
      <c r="CFF220" s="11"/>
      <c r="CFG220" s="11"/>
      <c r="CFH220" s="11"/>
      <c r="CFI220" s="11"/>
      <c r="CFJ220" s="11"/>
      <c r="CFK220" s="11"/>
      <c r="CFL220" s="11"/>
      <c r="CFM220" s="11"/>
      <c r="CFN220" s="11"/>
      <c r="CFO220" s="11"/>
      <c r="CFP220" s="11"/>
      <c r="CFQ220" s="11"/>
      <c r="CFR220" s="11"/>
      <c r="CFS220" s="11"/>
      <c r="CFT220" s="11"/>
      <c r="CFU220" s="11"/>
      <c r="CFV220" s="11"/>
      <c r="CFW220" s="11"/>
      <c r="CFX220" s="11"/>
      <c r="CFY220" s="11"/>
      <c r="CFZ220" s="11"/>
      <c r="CGA220" s="11"/>
      <c r="CGB220" s="11"/>
      <c r="CGC220" s="11"/>
      <c r="CGD220" s="11"/>
      <c r="CGE220" s="11"/>
      <c r="CGF220" s="11"/>
      <c r="CGG220" s="11"/>
      <c r="CGH220" s="11"/>
      <c r="CGI220" s="11"/>
      <c r="CGJ220" s="11"/>
      <c r="CGK220" s="11"/>
      <c r="CGL220" s="11"/>
      <c r="CGM220" s="11"/>
      <c r="CGN220" s="11"/>
      <c r="CGO220" s="11"/>
      <c r="CGP220" s="11"/>
      <c r="CGQ220" s="11"/>
      <c r="CGR220" s="11"/>
      <c r="CGS220" s="11"/>
      <c r="CGT220" s="11"/>
      <c r="CGU220" s="11"/>
      <c r="CGV220" s="11"/>
      <c r="CGW220" s="11"/>
      <c r="CGX220" s="11"/>
      <c r="CGY220" s="11"/>
      <c r="CGZ220" s="11"/>
      <c r="CHA220" s="11"/>
      <c r="CHB220" s="11"/>
      <c r="CHC220" s="11"/>
      <c r="CHD220" s="11"/>
      <c r="CHE220" s="11"/>
      <c r="CHF220" s="11"/>
      <c r="CHG220" s="11"/>
      <c r="CHH220" s="11"/>
      <c r="CHI220" s="11"/>
      <c r="CHJ220" s="11"/>
      <c r="CHK220" s="11"/>
      <c r="CHL220" s="11"/>
      <c r="CHM220" s="11"/>
      <c r="CHN220" s="11"/>
      <c r="CHO220" s="11"/>
      <c r="CHP220" s="11"/>
      <c r="CHQ220" s="11"/>
      <c r="CHR220" s="11"/>
      <c r="CHS220" s="11"/>
      <c r="CHT220" s="11"/>
      <c r="CHU220" s="11"/>
      <c r="CHV220" s="11"/>
      <c r="CHW220" s="11"/>
      <c r="CHX220" s="11"/>
      <c r="CHY220" s="11"/>
      <c r="CHZ220" s="11"/>
      <c r="CIA220" s="11"/>
      <c r="CIB220" s="11"/>
      <c r="CIC220" s="11"/>
      <c r="CID220" s="11"/>
      <c r="CIE220" s="11"/>
      <c r="CIF220" s="11"/>
      <c r="CIG220" s="11"/>
      <c r="CIH220" s="11"/>
      <c r="CII220" s="11"/>
      <c r="CIJ220" s="11"/>
      <c r="CIK220" s="11"/>
      <c r="CIL220" s="11"/>
      <c r="CIM220" s="11"/>
      <c r="CIN220" s="11"/>
      <c r="CIO220" s="11"/>
      <c r="CIP220" s="11"/>
      <c r="CIQ220" s="11"/>
      <c r="CIR220" s="11"/>
      <c r="CIS220" s="11"/>
      <c r="CIT220" s="11"/>
      <c r="CIU220" s="11"/>
      <c r="CIV220" s="11"/>
      <c r="CIW220" s="11"/>
      <c r="CIX220" s="11"/>
      <c r="CIY220" s="11"/>
      <c r="CIZ220" s="11"/>
      <c r="CJA220" s="11"/>
      <c r="CJB220" s="11"/>
      <c r="CJC220" s="11"/>
      <c r="CJD220" s="11"/>
      <c r="CJE220" s="11"/>
      <c r="CJF220" s="11"/>
      <c r="CJG220" s="11"/>
      <c r="CJH220" s="11"/>
      <c r="CJI220" s="11"/>
      <c r="CJJ220" s="11"/>
      <c r="CJK220" s="11"/>
      <c r="CJL220" s="11"/>
      <c r="CJM220" s="11"/>
      <c r="CJN220" s="11"/>
      <c r="CJO220" s="11"/>
      <c r="CJP220" s="11"/>
      <c r="CJQ220" s="11"/>
      <c r="CJR220" s="11"/>
      <c r="CJS220" s="11"/>
      <c r="CJT220" s="11"/>
      <c r="CJU220" s="11"/>
      <c r="CJV220" s="11"/>
      <c r="CJW220" s="11"/>
      <c r="CJX220" s="11"/>
      <c r="CJY220" s="11"/>
      <c r="CJZ220" s="11"/>
      <c r="CKA220" s="11"/>
      <c r="CKB220" s="11"/>
      <c r="CKC220" s="11"/>
      <c r="CKD220" s="11"/>
      <c r="CKE220" s="11"/>
      <c r="CKF220" s="11"/>
      <c r="CKG220" s="11"/>
      <c r="CKH220" s="11"/>
      <c r="CKI220" s="11"/>
      <c r="CKJ220" s="11"/>
      <c r="CKK220" s="11"/>
      <c r="CKL220" s="11"/>
      <c r="CKM220" s="11"/>
      <c r="CKN220" s="11"/>
      <c r="CKO220" s="11"/>
      <c r="CKP220" s="11"/>
      <c r="CKQ220" s="11"/>
      <c r="CKR220" s="11"/>
      <c r="CKS220" s="11"/>
      <c r="CKT220" s="11"/>
      <c r="CKU220" s="11"/>
      <c r="CKV220" s="11"/>
      <c r="CKW220" s="11"/>
      <c r="CKX220" s="11"/>
      <c r="CKY220" s="11"/>
      <c r="CKZ220" s="11"/>
      <c r="CLA220" s="11"/>
      <c r="CLB220" s="11"/>
      <c r="CLC220" s="11"/>
      <c r="CLD220" s="11"/>
      <c r="CLE220" s="11"/>
      <c r="CLF220" s="11"/>
      <c r="CLG220" s="11"/>
      <c r="CLH220" s="11"/>
      <c r="CLI220" s="11"/>
      <c r="CLJ220" s="11"/>
      <c r="CLK220" s="11"/>
      <c r="CLL220" s="11"/>
      <c r="CLM220" s="11"/>
      <c r="CLN220" s="11"/>
      <c r="CLO220" s="11"/>
      <c r="CLP220" s="11"/>
      <c r="CLQ220" s="11"/>
      <c r="CLR220" s="11"/>
      <c r="CLS220" s="11"/>
      <c r="CLT220" s="11"/>
      <c r="CLU220" s="11"/>
      <c r="CLV220" s="11"/>
      <c r="CLW220" s="11"/>
      <c r="CLX220" s="11"/>
      <c r="CLY220" s="11"/>
      <c r="CLZ220" s="11"/>
      <c r="CMA220" s="11"/>
      <c r="CMB220" s="11"/>
      <c r="CMC220" s="11"/>
      <c r="CMD220" s="11"/>
      <c r="CME220" s="11"/>
      <c r="CMF220" s="11"/>
      <c r="CMG220" s="11"/>
      <c r="CMH220" s="11"/>
      <c r="CMI220" s="11"/>
      <c r="CMJ220" s="11"/>
      <c r="CMK220" s="11"/>
      <c r="CML220" s="11"/>
      <c r="CMM220" s="11"/>
      <c r="CMN220" s="11"/>
      <c r="CMO220" s="11"/>
      <c r="CMP220" s="11"/>
      <c r="CMQ220" s="11"/>
      <c r="CMR220" s="11"/>
      <c r="CMS220" s="11"/>
      <c r="CMT220" s="11"/>
      <c r="CMU220" s="11"/>
      <c r="CMV220" s="11"/>
      <c r="CMW220" s="11"/>
      <c r="CMX220" s="11"/>
      <c r="CMY220" s="11"/>
      <c r="CMZ220" s="11"/>
      <c r="CNA220" s="11"/>
      <c r="CNB220" s="11"/>
      <c r="CNC220" s="11"/>
      <c r="CND220" s="11"/>
      <c r="CNE220" s="11"/>
      <c r="CNF220" s="11"/>
      <c r="CNG220" s="11"/>
      <c r="CNH220" s="11"/>
      <c r="CNI220" s="11"/>
      <c r="CNJ220" s="11"/>
      <c r="CNK220" s="11"/>
      <c r="CNL220" s="11"/>
      <c r="CNM220" s="11"/>
      <c r="CNN220" s="11"/>
      <c r="CNO220" s="11"/>
      <c r="CNP220" s="11"/>
      <c r="CNQ220" s="11"/>
      <c r="CNR220" s="11"/>
      <c r="CNS220" s="11"/>
      <c r="CNT220" s="11"/>
      <c r="CNU220" s="11"/>
      <c r="CNV220" s="11"/>
      <c r="CNW220" s="11"/>
      <c r="CNX220" s="11"/>
      <c r="CNY220" s="11"/>
      <c r="CNZ220" s="11"/>
      <c r="COA220" s="11"/>
      <c r="COB220" s="11"/>
      <c r="COC220" s="11"/>
      <c r="COD220" s="11"/>
      <c r="COE220" s="11"/>
      <c r="COF220" s="11"/>
      <c r="COG220" s="11"/>
      <c r="COH220" s="11"/>
      <c r="COI220" s="11"/>
      <c r="COJ220" s="11"/>
      <c r="COK220" s="11"/>
      <c r="COL220" s="11"/>
      <c r="COM220" s="11"/>
      <c r="CON220" s="11"/>
      <c r="COO220" s="11"/>
      <c r="COP220" s="11"/>
      <c r="COQ220" s="11"/>
      <c r="COR220" s="11"/>
      <c r="COS220" s="11"/>
      <c r="COT220" s="11"/>
      <c r="COU220" s="11"/>
      <c r="COV220" s="11"/>
      <c r="COW220" s="11"/>
      <c r="COX220" s="11"/>
      <c r="COY220" s="11"/>
      <c r="COZ220" s="11"/>
      <c r="CPA220" s="11"/>
      <c r="CPB220" s="11"/>
      <c r="CPC220" s="11"/>
      <c r="CPD220" s="11"/>
      <c r="CPE220" s="11"/>
      <c r="CPF220" s="11"/>
      <c r="CPG220" s="11"/>
      <c r="CPH220" s="11"/>
      <c r="CPI220" s="11"/>
      <c r="CPJ220" s="11"/>
      <c r="CPK220" s="11"/>
      <c r="CPL220" s="11"/>
      <c r="CPM220" s="11"/>
      <c r="CPN220" s="11"/>
      <c r="CPO220" s="11"/>
      <c r="CPP220" s="11"/>
      <c r="CPQ220" s="11"/>
      <c r="CPR220" s="11"/>
      <c r="CPS220" s="11"/>
      <c r="CPT220" s="11"/>
      <c r="CPU220" s="11"/>
      <c r="CPV220" s="11"/>
      <c r="CPW220" s="11"/>
      <c r="CPX220" s="11"/>
      <c r="CPY220" s="11"/>
      <c r="CPZ220" s="11"/>
      <c r="CQA220" s="11"/>
      <c r="CQB220" s="11"/>
      <c r="CQC220" s="11"/>
      <c r="CQD220" s="11"/>
      <c r="CQE220" s="11"/>
      <c r="CQF220" s="11"/>
      <c r="CQG220" s="11"/>
      <c r="CQH220" s="11"/>
      <c r="CQI220" s="11"/>
      <c r="CQJ220" s="11"/>
      <c r="CQK220" s="11"/>
      <c r="CQL220" s="11"/>
      <c r="CQM220" s="11"/>
      <c r="CQN220" s="11"/>
      <c r="CQO220" s="11"/>
      <c r="CQP220" s="11"/>
      <c r="CQQ220" s="11"/>
      <c r="CQR220" s="11"/>
      <c r="CQS220" s="11"/>
      <c r="CQT220" s="11"/>
      <c r="CQU220" s="11"/>
      <c r="CQV220" s="11"/>
      <c r="CQW220" s="11"/>
      <c r="CQX220" s="11"/>
      <c r="CQY220" s="11"/>
      <c r="CQZ220" s="11"/>
      <c r="CRA220" s="11"/>
      <c r="CRB220" s="11"/>
      <c r="CRC220" s="11"/>
      <c r="CRD220" s="11"/>
      <c r="CRE220" s="11"/>
      <c r="CRF220" s="11"/>
      <c r="CRG220" s="11"/>
      <c r="CRH220" s="11"/>
      <c r="CRI220" s="11"/>
      <c r="CRJ220" s="11"/>
      <c r="CRK220" s="11"/>
      <c r="CRL220" s="11"/>
      <c r="CRM220" s="11"/>
      <c r="CRN220" s="11"/>
      <c r="CRO220" s="11"/>
      <c r="CRP220" s="11"/>
      <c r="CRQ220" s="11"/>
      <c r="CRR220" s="11"/>
      <c r="CRS220" s="11"/>
      <c r="CRT220" s="11"/>
      <c r="CRU220" s="11"/>
      <c r="CRV220" s="11"/>
      <c r="CRW220" s="11"/>
      <c r="CRX220" s="11"/>
      <c r="CRY220" s="11"/>
      <c r="CRZ220" s="11"/>
      <c r="CSA220" s="11"/>
      <c r="CSB220" s="11"/>
      <c r="CSC220" s="11"/>
      <c r="CSD220" s="11"/>
      <c r="CSE220" s="11"/>
      <c r="CSF220" s="11"/>
      <c r="CSG220" s="11"/>
      <c r="CSH220" s="11"/>
      <c r="CSI220" s="11"/>
      <c r="CSJ220" s="11"/>
      <c r="CSK220" s="11"/>
      <c r="CSL220" s="11"/>
      <c r="CSM220" s="11"/>
      <c r="CSN220" s="11"/>
      <c r="CSO220" s="11"/>
      <c r="CSP220" s="11"/>
      <c r="CSQ220" s="11"/>
      <c r="CSR220" s="11"/>
      <c r="CSS220" s="11"/>
      <c r="CST220" s="11"/>
      <c r="CSU220" s="11"/>
      <c r="CSV220" s="11"/>
      <c r="CSW220" s="11"/>
      <c r="CSX220" s="11"/>
      <c r="CSY220" s="11"/>
      <c r="CSZ220" s="11"/>
      <c r="CTA220" s="11"/>
      <c r="CTB220" s="11"/>
      <c r="CTC220" s="11"/>
      <c r="CTD220" s="11"/>
      <c r="CTE220" s="11"/>
      <c r="CTF220" s="11"/>
      <c r="CTG220" s="11"/>
      <c r="CTH220" s="11"/>
      <c r="CTI220" s="11"/>
      <c r="CTJ220" s="11"/>
      <c r="CTK220" s="11"/>
      <c r="CTL220" s="11"/>
      <c r="CTM220" s="11"/>
      <c r="CTN220" s="11"/>
      <c r="CTO220" s="11"/>
      <c r="CTP220" s="11"/>
      <c r="CTQ220" s="11"/>
      <c r="CTR220" s="11"/>
      <c r="CTS220" s="11"/>
      <c r="CTT220" s="11"/>
      <c r="CTU220" s="11"/>
      <c r="CTV220" s="11"/>
      <c r="CTW220" s="11"/>
      <c r="CTX220" s="11"/>
      <c r="CTY220" s="11"/>
      <c r="CTZ220" s="11"/>
      <c r="CUA220" s="11"/>
      <c r="CUB220" s="11"/>
      <c r="CUC220" s="11"/>
      <c r="CUD220" s="11"/>
      <c r="CUE220" s="11"/>
      <c r="CUF220" s="11"/>
      <c r="CUG220" s="11"/>
      <c r="CUH220" s="11"/>
      <c r="CUI220" s="11"/>
      <c r="CUJ220" s="11"/>
      <c r="CUK220" s="11"/>
      <c r="CUL220" s="11"/>
      <c r="CUM220" s="11"/>
      <c r="CUN220" s="11"/>
      <c r="CUO220" s="11"/>
      <c r="CUP220" s="11"/>
      <c r="CUQ220" s="11"/>
      <c r="CUR220" s="11"/>
      <c r="CUS220" s="11"/>
      <c r="CUT220" s="11"/>
      <c r="CUU220" s="11"/>
      <c r="CUV220" s="11"/>
      <c r="CUW220" s="11"/>
      <c r="CUX220" s="11"/>
      <c r="CUY220" s="11"/>
      <c r="CUZ220" s="11"/>
      <c r="CVA220" s="11"/>
      <c r="CVB220" s="11"/>
      <c r="CVC220" s="11"/>
      <c r="CVD220" s="11"/>
      <c r="CVE220" s="11"/>
      <c r="CVF220" s="11"/>
      <c r="CVG220" s="11"/>
      <c r="CVH220" s="11"/>
      <c r="CVI220" s="11"/>
      <c r="CVJ220" s="11"/>
      <c r="CVK220" s="11"/>
      <c r="CVL220" s="11"/>
      <c r="CVM220" s="11"/>
      <c r="CVN220" s="11"/>
      <c r="CVO220" s="11"/>
      <c r="CVP220" s="11"/>
      <c r="CVQ220" s="11"/>
      <c r="CVR220" s="11"/>
      <c r="CVS220" s="11"/>
      <c r="CVT220" s="11"/>
      <c r="CVU220" s="11"/>
      <c r="CVV220" s="11"/>
      <c r="CVW220" s="11"/>
      <c r="CVX220" s="11"/>
      <c r="CVY220" s="11"/>
      <c r="CVZ220" s="11"/>
      <c r="CWA220" s="11"/>
      <c r="CWB220" s="11"/>
      <c r="CWC220" s="11"/>
      <c r="CWD220" s="11"/>
      <c r="CWE220" s="11"/>
      <c r="CWF220" s="11"/>
      <c r="CWG220" s="11"/>
      <c r="CWH220" s="11"/>
      <c r="CWI220" s="11"/>
      <c r="CWJ220" s="11"/>
      <c r="CWK220" s="11"/>
      <c r="CWL220" s="11"/>
      <c r="CWM220" s="11"/>
      <c r="CWN220" s="11"/>
      <c r="CWO220" s="11"/>
      <c r="CWP220" s="11"/>
      <c r="CWQ220" s="11"/>
      <c r="CWR220" s="11"/>
      <c r="CWS220" s="11"/>
      <c r="CWT220" s="11"/>
      <c r="CWU220" s="11"/>
      <c r="CWV220" s="11"/>
      <c r="CWW220" s="11"/>
      <c r="CWX220" s="11"/>
      <c r="CWY220" s="11"/>
      <c r="CWZ220" s="11"/>
      <c r="CXA220" s="11"/>
      <c r="CXB220" s="11"/>
      <c r="CXC220" s="11"/>
      <c r="CXD220" s="11"/>
      <c r="CXE220" s="11"/>
      <c r="CXF220" s="11"/>
      <c r="CXG220" s="11"/>
      <c r="CXH220" s="11"/>
      <c r="CXI220" s="11"/>
      <c r="CXJ220" s="11"/>
      <c r="CXK220" s="11"/>
      <c r="CXL220" s="11"/>
      <c r="CXM220" s="11"/>
      <c r="CXN220" s="11"/>
      <c r="CXO220" s="11"/>
      <c r="CXP220" s="11"/>
      <c r="CXQ220" s="11"/>
      <c r="CXR220" s="11"/>
      <c r="CXS220" s="11"/>
      <c r="CXT220" s="11"/>
      <c r="CXU220" s="11"/>
      <c r="CXV220" s="11"/>
      <c r="CXW220" s="11"/>
      <c r="CXX220" s="11"/>
      <c r="CXY220" s="11"/>
      <c r="CXZ220" s="11"/>
      <c r="CYA220" s="11"/>
      <c r="CYB220" s="11"/>
      <c r="CYC220" s="11"/>
      <c r="CYD220" s="11"/>
      <c r="CYE220" s="11"/>
      <c r="CYF220" s="11"/>
      <c r="CYG220" s="11"/>
      <c r="CYH220" s="11"/>
      <c r="CYI220" s="11"/>
      <c r="CYJ220" s="11"/>
      <c r="CYK220" s="11"/>
      <c r="CYL220" s="11"/>
      <c r="CYM220" s="11"/>
      <c r="CYN220" s="11"/>
      <c r="CYO220" s="11"/>
      <c r="CYP220" s="11"/>
      <c r="CYQ220" s="11"/>
      <c r="CYR220" s="11"/>
      <c r="CYS220" s="11"/>
      <c r="CYT220" s="11"/>
      <c r="CYU220" s="11"/>
      <c r="CYV220" s="11"/>
      <c r="CYW220" s="11"/>
      <c r="CYX220" s="11"/>
      <c r="CYY220" s="11"/>
      <c r="CYZ220" s="11"/>
      <c r="CZA220" s="11"/>
      <c r="CZB220" s="11"/>
      <c r="CZC220" s="11"/>
      <c r="CZD220" s="11"/>
      <c r="CZE220" s="11"/>
      <c r="CZF220" s="11"/>
      <c r="CZG220" s="11"/>
      <c r="CZH220" s="11"/>
      <c r="CZI220" s="11"/>
      <c r="CZJ220" s="11"/>
      <c r="CZK220" s="11"/>
      <c r="CZL220" s="11"/>
      <c r="CZM220" s="11"/>
      <c r="CZN220" s="11"/>
      <c r="CZO220" s="11"/>
      <c r="CZP220" s="11"/>
      <c r="CZQ220" s="11"/>
      <c r="CZR220" s="11"/>
      <c r="CZS220" s="11"/>
      <c r="CZT220" s="11"/>
      <c r="CZU220" s="11"/>
      <c r="CZV220" s="11"/>
      <c r="CZW220" s="11"/>
      <c r="CZX220" s="11"/>
      <c r="CZY220" s="11"/>
      <c r="CZZ220" s="11"/>
      <c r="DAA220" s="11"/>
      <c r="DAB220" s="11"/>
      <c r="DAC220" s="11"/>
      <c r="DAD220" s="11"/>
      <c r="DAE220" s="11"/>
      <c r="DAF220" s="11"/>
      <c r="DAG220" s="11"/>
      <c r="DAH220" s="11"/>
      <c r="DAI220" s="11"/>
      <c r="DAJ220" s="11"/>
      <c r="DAK220" s="11"/>
      <c r="DAL220" s="11"/>
      <c r="DAM220" s="11"/>
      <c r="DAN220" s="11"/>
      <c r="DAO220" s="11"/>
      <c r="DAP220" s="11"/>
      <c r="DAQ220" s="11"/>
      <c r="DAR220" s="11"/>
      <c r="DAS220" s="11"/>
      <c r="DAT220" s="11"/>
      <c r="DAU220" s="11"/>
      <c r="DAV220" s="11"/>
      <c r="DAW220" s="11"/>
      <c r="DAX220" s="11"/>
      <c r="DAY220" s="11"/>
      <c r="DAZ220" s="11"/>
      <c r="DBA220" s="11"/>
      <c r="DBB220" s="11"/>
      <c r="DBC220" s="11"/>
      <c r="DBD220" s="11"/>
      <c r="DBE220" s="11"/>
      <c r="DBF220" s="11"/>
      <c r="DBG220" s="11"/>
      <c r="DBH220" s="11"/>
      <c r="DBI220" s="11"/>
      <c r="DBJ220" s="11"/>
      <c r="DBK220" s="11"/>
      <c r="DBL220" s="11"/>
      <c r="DBM220" s="11"/>
      <c r="DBN220" s="11"/>
      <c r="DBO220" s="11"/>
      <c r="DBP220" s="11"/>
      <c r="DBQ220" s="11"/>
      <c r="DBR220" s="11"/>
      <c r="DBS220" s="11"/>
      <c r="DBT220" s="11"/>
      <c r="DBU220" s="11"/>
      <c r="DBV220" s="11"/>
      <c r="DBW220" s="11"/>
      <c r="DBX220" s="11"/>
      <c r="DBY220" s="11"/>
      <c r="DBZ220" s="11"/>
      <c r="DCA220" s="11"/>
      <c r="DCB220" s="11"/>
      <c r="DCC220" s="11"/>
      <c r="DCD220" s="11"/>
      <c r="DCE220" s="11"/>
      <c r="DCF220" s="11"/>
      <c r="DCG220" s="11"/>
      <c r="DCH220" s="11"/>
      <c r="DCI220" s="11"/>
      <c r="DCJ220" s="11"/>
      <c r="DCK220" s="11"/>
      <c r="DCL220" s="11"/>
      <c r="DCM220" s="11"/>
      <c r="DCN220" s="11"/>
      <c r="DCO220" s="11"/>
      <c r="DCP220" s="11"/>
      <c r="DCQ220" s="11"/>
      <c r="DCR220" s="11"/>
      <c r="DCS220" s="11"/>
      <c r="DCT220" s="11"/>
      <c r="DCU220" s="11"/>
      <c r="DCV220" s="11"/>
      <c r="DCW220" s="11"/>
      <c r="DCX220" s="11"/>
      <c r="DCY220" s="11"/>
      <c r="DCZ220" s="11"/>
      <c r="DDA220" s="11"/>
      <c r="DDB220" s="11"/>
      <c r="DDC220" s="11"/>
      <c r="DDD220" s="11"/>
      <c r="DDE220" s="11"/>
      <c r="DDF220" s="11"/>
      <c r="DDG220" s="11"/>
      <c r="DDH220" s="11"/>
      <c r="DDI220" s="11"/>
      <c r="DDJ220" s="11"/>
      <c r="DDK220" s="11"/>
      <c r="DDL220" s="11"/>
      <c r="DDM220" s="11"/>
      <c r="DDN220" s="11"/>
      <c r="DDO220" s="11"/>
      <c r="DDP220" s="11"/>
      <c r="DDQ220" s="11"/>
      <c r="DDR220" s="11"/>
      <c r="DDS220" s="11"/>
      <c r="DDT220" s="11"/>
      <c r="DDU220" s="11"/>
      <c r="DDV220" s="11"/>
      <c r="DDW220" s="11"/>
      <c r="DDX220" s="11"/>
      <c r="DDY220" s="11"/>
      <c r="DDZ220" s="11"/>
      <c r="DEA220" s="11"/>
      <c r="DEB220" s="11"/>
      <c r="DEC220" s="11"/>
      <c r="DED220" s="11"/>
      <c r="DEE220" s="11"/>
      <c r="DEF220" s="11"/>
      <c r="DEG220" s="11"/>
      <c r="DEH220" s="11"/>
      <c r="DEI220" s="11"/>
      <c r="DEJ220" s="11"/>
      <c r="DEK220" s="11"/>
      <c r="DEL220" s="11"/>
      <c r="DEM220" s="11"/>
      <c r="DEN220" s="11"/>
      <c r="DEO220" s="11"/>
      <c r="DEP220" s="11"/>
      <c r="DEQ220" s="11"/>
      <c r="DER220" s="11"/>
      <c r="DES220" s="11"/>
      <c r="DET220" s="11"/>
      <c r="DEU220" s="11"/>
      <c r="DEV220" s="11"/>
      <c r="DEW220" s="11"/>
      <c r="DEX220" s="11"/>
      <c r="DEY220" s="11"/>
      <c r="DEZ220" s="11"/>
      <c r="DFA220" s="11"/>
      <c r="DFB220" s="11"/>
      <c r="DFC220" s="11"/>
      <c r="DFD220" s="11"/>
      <c r="DFE220" s="11"/>
      <c r="DFF220" s="11"/>
      <c r="DFG220" s="11"/>
      <c r="DFH220" s="11"/>
      <c r="DFI220" s="11"/>
      <c r="DFJ220" s="11"/>
      <c r="DFK220" s="11"/>
      <c r="DFL220" s="11"/>
      <c r="DFM220" s="11"/>
      <c r="DFN220" s="11"/>
      <c r="DFO220" s="11"/>
      <c r="DFP220" s="11"/>
      <c r="DFQ220" s="11"/>
      <c r="DFR220" s="11"/>
      <c r="DFS220" s="11"/>
      <c r="DFT220" s="11"/>
      <c r="DFU220" s="11"/>
      <c r="DFV220" s="11"/>
      <c r="DFW220" s="11"/>
      <c r="DFX220" s="11"/>
      <c r="DFY220" s="11"/>
      <c r="DFZ220" s="11"/>
      <c r="DGA220" s="11"/>
      <c r="DGB220" s="11"/>
      <c r="DGC220" s="11"/>
      <c r="DGD220" s="11"/>
      <c r="DGE220" s="11"/>
      <c r="DGF220" s="11"/>
      <c r="DGG220" s="11"/>
      <c r="DGH220" s="11"/>
      <c r="DGI220" s="11"/>
      <c r="DGJ220" s="11"/>
      <c r="DGK220" s="11"/>
      <c r="DGL220" s="11"/>
      <c r="DGM220" s="11"/>
      <c r="DGN220" s="11"/>
      <c r="DGO220" s="11"/>
      <c r="DGP220" s="11"/>
      <c r="DGQ220" s="11"/>
      <c r="DGR220" s="11"/>
      <c r="DGS220" s="11"/>
      <c r="DGT220" s="11"/>
      <c r="DGU220" s="11"/>
      <c r="DGV220" s="11"/>
      <c r="DGW220" s="11"/>
      <c r="DGX220" s="11"/>
      <c r="DGY220" s="11"/>
      <c r="DGZ220" s="11"/>
      <c r="DHA220" s="11"/>
      <c r="DHB220" s="11"/>
      <c r="DHC220" s="11"/>
      <c r="DHD220" s="11"/>
      <c r="DHE220" s="11"/>
      <c r="DHF220" s="11"/>
      <c r="DHG220" s="11"/>
      <c r="DHH220" s="11"/>
      <c r="DHI220" s="11"/>
      <c r="DHJ220" s="11"/>
      <c r="DHK220" s="11"/>
      <c r="DHL220" s="11"/>
      <c r="DHM220" s="11"/>
      <c r="DHN220" s="11"/>
      <c r="DHO220" s="11"/>
      <c r="DHP220" s="11"/>
      <c r="DHQ220" s="11"/>
      <c r="DHR220" s="11"/>
      <c r="DHS220" s="11"/>
      <c r="DHT220" s="11"/>
      <c r="DHU220" s="11"/>
      <c r="DHV220" s="11"/>
      <c r="DHW220" s="11"/>
      <c r="DHX220" s="11"/>
      <c r="DHY220" s="11"/>
      <c r="DHZ220" s="11"/>
      <c r="DIA220" s="11"/>
      <c r="DIB220" s="11"/>
      <c r="DIC220" s="11"/>
      <c r="DID220" s="11"/>
      <c r="DIE220" s="11"/>
      <c r="DIF220" s="11"/>
      <c r="DIG220" s="11"/>
      <c r="DIH220" s="11"/>
      <c r="DII220" s="11"/>
      <c r="DIJ220" s="11"/>
      <c r="DIK220" s="11"/>
      <c r="DIL220" s="11"/>
      <c r="DIM220" s="11"/>
      <c r="DIN220" s="11"/>
      <c r="DIO220" s="11"/>
      <c r="DIP220" s="11"/>
      <c r="DIQ220" s="11"/>
      <c r="DIR220" s="11"/>
      <c r="DIS220" s="11"/>
      <c r="DIT220" s="11"/>
      <c r="DIU220" s="11"/>
      <c r="DIV220" s="11"/>
      <c r="DIW220" s="11"/>
      <c r="DIX220" s="11"/>
      <c r="DIY220" s="11"/>
      <c r="DIZ220" s="11"/>
      <c r="DJA220" s="11"/>
      <c r="DJB220" s="11"/>
      <c r="DJC220" s="11"/>
      <c r="DJD220" s="11"/>
      <c r="DJE220" s="11"/>
      <c r="DJF220" s="11"/>
      <c r="DJG220" s="11"/>
      <c r="DJH220" s="11"/>
      <c r="DJI220" s="11"/>
      <c r="DJJ220" s="11"/>
      <c r="DJK220" s="11"/>
      <c r="DJL220" s="11"/>
      <c r="DJM220" s="11"/>
      <c r="DJN220" s="11"/>
      <c r="DJO220" s="11"/>
      <c r="DJP220" s="11"/>
      <c r="DJQ220" s="11"/>
      <c r="DJR220" s="11"/>
      <c r="DJS220" s="11"/>
      <c r="DJT220" s="11"/>
      <c r="DJU220" s="11"/>
      <c r="DJV220" s="11"/>
      <c r="DJW220" s="11"/>
      <c r="DJX220" s="11"/>
      <c r="DJY220" s="11"/>
      <c r="DJZ220" s="11"/>
      <c r="DKA220" s="11"/>
      <c r="DKB220" s="11"/>
      <c r="DKC220" s="11"/>
      <c r="DKD220" s="11"/>
      <c r="DKE220" s="11"/>
      <c r="DKF220" s="11"/>
      <c r="DKG220" s="11"/>
      <c r="DKH220" s="11"/>
      <c r="DKI220" s="11"/>
      <c r="DKJ220" s="11"/>
      <c r="DKK220" s="11"/>
      <c r="DKL220" s="11"/>
      <c r="DKM220" s="11"/>
      <c r="DKN220" s="11"/>
      <c r="DKO220" s="11"/>
      <c r="DKP220" s="11"/>
      <c r="DKQ220" s="11"/>
      <c r="DKR220" s="11"/>
      <c r="DKS220" s="11"/>
      <c r="DKT220" s="11"/>
      <c r="DKU220" s="11"/>
      <c r="DKV220" s="11"/>
      <c r="DKW220" s="11"/>
      <c r="DKX220" s="11"/>
      <c r="DKY220" s="11"/>
      <c r="DKZ220" s="11"/>
      <c r="DLA220" s="11"/>
      <c r="DLB220" s="11"/>
      <c r="DLC220" s="11"/>
      <c r="DLD220" s="11"/>
      <c r="DLE220" s="11"/>
      <c r="DLF220" s="11"/>
      <c r="DLG220" s="11"/>
      <c r="DLH220" s="11"/>
      <c r="DLI220" s="11"/>
      <c r="DLJ220" s="11"/>
      <c r="DLK220" s="11"/>
      <c r="DLL220" s="11"/>
      <c r="DLM220" s="11"/>
      <c r="DLN220" s="11"/>
      <c r="DLO220" s="11"/>
      <c r="DLP220" s="11"/>
      <c r="DLQ220" s="11"/>
      <c r="DLR220" s="11"/>
      <c r="DLS220" s="11"/>
      <c r="DLT220" s="11"/>
      <c r="DLU220" s="11"/>
      <c r="DLV220" s="11"/>
      <c r="DLW220" s="11"/>
      <c r="DLX220" s="11"/>
      <c r="DLY220" s="11"/>
      <c r="DLZ220" s="11"/>
      <c r="DMA220" s="11"/>
      <c r="DMB220" s="11"/>
      <c r="DMC220" s="11"/>
      <c r="DMD220" s="11"/>
      <c r="DME220" s="11"/>
      <c r="DMF220" s="11"/>
      <c r="DMG220" s="11"/>
      <c r="DMH220" s="11"/>
      <c r="DMI220" s="11"/>
      <c r="DMJ220" s="11"/>
      <c r="DMK220" s="11"/>
      <c r="DML220" s="11"/>
      <c r="DMM220" s="11"/>
      <c r="DMN220" s="11"/>
      <c r="DMO220" s="11"/>
      <c r="DMP220" s="11"/>
      <c r="DMQ220" s="11"/>
      <c r="DMR220" s="11"/>
      <c r="DMS220" s="11"/>
      <c r="DMT220" s="11"/>
      <c r="DMU220" s="11"/>
      <c r="DMV220" s="11"/>
      <c r="DMW220" s="11"/>
      <c r="DMX220" s="11"/>
      <c r="DMY220" s="11"/>
      <c r="DMZ220" s="11"/>
      <c r="DNA220" s="11"/>
      <c r="DNB220" s="11"/>
      <c r="DNC220" s="11"/>
      <c r="DND220" s="11"/>
      <c r="DNE220" s="11"/>
      <c r="DNF220" s="11"/>
      <c r="DNG220" s="11"/>
      <c r="DNH220" s="11"/>
      <c r="DNI220" s="11"/>
      <c r="DNJ220" s="11"/>
      <c r="DNK220" s="11"/>
      <c r="DNL220" s="11"/>
      <c r="DNM220" s="11"/>
      <c r="DNN220" s="11"/>
      <c r="DNO220" s="11"/>
      <c r="DNP220" s="11"/>
      <c r="DNQ220" s="11"/>
      <c r="DNR220" s="11"/>
      <c r="DNS220" s="11"/>
      <c r="DNT220" s="11"/>
      <c r="DNU220" s="11"/>
      <c r="DNV220" s="11"/>
      <c r="DNW220" s="11"/>
      <c r="DNX220" s="11"/>
      <c r="DNY220" s="11"/>
      <c r="DNZ220" s="11"/>
      <c r="DOA220" s="11"/>
      <c r="DOB220" s="11"/>
      <c r="DOC220" s="11"/>
      <c r="DOD220" s="11"/>
      <c r="DOE220" s="11"/>
      <c r="DOF220" s="11"/>
      <c r="DOG220" s="11"/>
      <c r="DOH220" s="11"/>
      <c r="DOI220" s="11"/>
      <c r="DOJ220" s="11"/>
      <c r="DOK220" s="11"/>
      <c r="DOL220" s="11"/>
      <c r="DOM220" s="11"/>
      <c r="DON220" s="11"/>
      <c r="DOO220" s="11"/>
      <c r="DOP220" s="11"/>
      <c r="DOQ220" s="11"/>
      <c r="DOR220" s="11"/>
      <c r="DOS220" s="11"/>
      <c r="DOT220" s="11"/>
      <c r="DOU220" s="11"/>
      <c r="DOV220" s="11"/>
      <c r="DOW220" s="11"/>
      <c r="DOX220" s="11"/>
      <c r="DOY220" s="11"/>
      <c r="DOZ220" s="11"/>
      <c r="DPA220" s="11"/>
      <c r="DPB220" s="11"/>
      <c r="DPC220" s="11"/>
      <c r="DPD220" s="11"/>
      <c r="DPE220" s="11"/>
      <c r="DPF220" s="11"/>
      <c r="DPG220" s="11"/>
      <c r="DPH220" s="11"/>
      <c r="DPI220" s="11"/>
      <c r="DPJ220" s="11"/>
      <c r="DPK220" s="11"/>
      <c r="DPL220" s="11"/>
      <c r="DPM220" s="11"/>
      <c r="DPN220" s="11"/>
      <c r="DPO220" s="11"/>
      <c r="DPP220" s="11"/>
      <c r="DPQ220" s="11"/>
      <c r="DPR220" s="11"/>
      <c r="DPS220" s="11"/>
      <c r="DPT220" s="11"/>
      <c r="DPU220" s="11"/>
      <c r="DPV220" s="11"/>
      <c r="DPW220" s="11"/>
      <c r="DPX220" s="11"/>
      <c r="DPY220" s="11"/>
      <c r="DPZ220" s="11"/>
      <c r="DQA220" s="11"/>
      <c r="DQB220" s="11"/>
      <c r="DQC220" s="11"/>
      <c r="DQD220" s="11"/>
      <c r="DQE220" s="11"/>
      <c r="DQF220" s="11"/>
      <c r="DQG220" s="11"/>
      <c r="DQH220" s="11"/>
      <c r="DQI220" s="11"/>
      <c r="DQJ220" s="11"/>
      <c r="DQK220" s="11"/>
      <c r="DQL220" s="11"/>
      <c r="DQM220" s="11"/>
      <c r="DQN220" s="11"/>
      <c r="DQO220" s="11"/>
      <c r="DQP220" s="11"/>
      <c r="DQQ220" s="11"/>
      <c r="DQR220" s="11"/>
      <c r="DQS220" s="11"/>
      <c r="DQT220" s="11"/>
      <c r="DQU220" s="11"/>
      <c r="DQV220" s="11"/>
      <c r="DQW220" s="11"/>
      <c r="DQX220" s="11"/>
      <c r="DQY220" s="11"/>
      <c r="DQZ220" s="11"/>
      <c r="DRA220" s="11"/>
      <c r="DRB220" s="11"/>
      <c r="DRC220" s="11"/>
      <c r="DRD220" s="11"/>
      <c r="DRE220" s="11"/>
      <c r="DRF220" s="11"/>
      <c r="DRG220" s="11"/>
      <c r="DRH220" s="11"/>
      <c r="DRI220" s="11"/>
      <c r="DRJ220" s="11"/>
      <c r="DRK220" s="11"/>
      <c r="DRL220" s="11"/>
      <c r="DRM220" s="11"/>
      <c r="DRN220" s="11"/>
      <c r="DRO220" s="11"/>
      <c r="DRP220" s="11"/>
      <c r="DRQ220" s="11"/>
      <c r="DRR220" s="11"/>
      <c r="DRS220" s="11"/>
      <c r="DRT220" s="11"/>
      <c r="DRU220" s="11"/>
      <c r="DRV220" s="11"/>
      <c r="DRW220" s="11"/>
      <c r="DRX220" s="11"/>
      <c r="DRY220" s="11"/>
      <c r="DRZ220" s="11"/>
      <c r="DSA220" s="11"/>
      <c r="DSB220" s="11"/>
      <c r="DSC220" s="11"/>
      <c r="DSD220" s="11"/>
      <c r="DSE220" s="11"/>
      <c r="DSF220" s="11"/>
      <c r="DSG220" s="11"/>
      <c r="DSH220" s="11"/>
      <c r="DSI220" s="11"/>
      <c r="DSJ220" s="11"/>
      <c r="DSK220" s="11"/>
      <c r="DSL220" s="11"/>
      <c r="DSM220" s="11"/>
      <c r="DSN220" s="11"/>
      <c r="DSO220" s="11"/>
      <c r="DSP220" s="11"/>
      <c r="DSQ220" s="11"/>
      <c r="DSR220" s="11"/>
      <c r="DSS220" s="11"/>
      <c r="DST220" s="11"/>
      <c r="DSU220" s="11"/>
      <c r="DSV220" s="11"/>
      <c r="DSW220" s="11"/>
      <c r="DSX220" s="11"/>
      <c r="DSY220" s="11"/>
      <c r="DSZ220" s="11"/>
      <c r="DTA220" s="11"/>
      <c r="DTB220" s="11"/>
      <c r="DTC220" s="11"/>
      <c r="DTD220" s="11"/>
      <c r="DTE220" s="11"/>
      <c r="DTF220" s="11"/>
      <c r="DTG220" s="11"/>
      <c r="DTH220" s="11"/>
      <c r="DTI220" s="11"/>
      <c r="DTJ220" s="11"/>
      <c r="DTK220" s="11"/>
      <c r="DTL220" s="11"/>
      <c r="DTM220" s="11"/>
      <c r="DTN220" s="11"/>
      <c r="DTO220" s="11"/>
      <c r="DTP220" s="11"/>
      <c r="DTQ220" s="11"/>
      <c r="DTR220" s="11"/>
      <c r="DTS220" s="11"/>
      <c r="DTT220" s="11"/>
      <c r="DTU220" s="11"/>
      <c r="DTV220" s="11"/>
      <c r="DTW220" s="11"/>
      <c r="DTX220" s="11"/>
      <c r="DTY220" s="11"/>
      <c r="DTZ220" s="11"/>
      <c r="DUA220" s="11"/>
      <c r="DUB220" s="11"/>
      <c r="DUC220" s="11"/>
      <c r="DUD220" s="11"/>
      <c r="DUE220" s="11"/>
      <c r="DUF220" s="11"/>
      <c r="DUG220" s="11"/>
      <c r="DUH220" s="11"/>
      <c r="DUI220" s="11"/>
      <c r="DUJ220" s="11"/>
      <c r="DUK220" s="11"/>
      <c r="DUL220" s="11"/>
      <c r="DUM220" s="11"/>
      <c r="DUN220" s="11"/>
      <c r="DUO220" s="11"/>
      <c r="DUP220" s="11"/>
      <c r="DUQ220" s="11"/>
      <c r="DUR220" s="11"/>
      <c r="DUS220" s="11"/>
      <c r="DUT220" s="11"/>
      <c r="DUU220" s="11"/>
      <c r="DUV220" s="11"/>
      <c r="DUW220" s="11"/>
      <c r="DUX220" s="11"/>
      <c r="DUY220" s="11"/>
      <c r="DUZ220" s="11"/>
      <c r="DVA220" s="11"/>
      <c r="DVB220" s="11"/>
      <c r="DVC220" s="11"/>
      <c r="DVD220" s="11"/>
      <c r="DVE220" s="11"/>
      <c r="DVF220" s="11"/>
      <c r="DVG220" s="11"/>
      <c r="DVH220" s="11"/>
      <c r="DVI220" s="11"/>
      <c r="DVJ220" s="11"/>
      <c r="DVK220" s="11"/>
      <c r="DVL220" s="11"/>
      <c r="DVM220" s="11"/>
      <c r="DVN220" s="11"/>
      <c r="DVO220" s="11"/>
      <c r="DVP220" s="11"/>
      <c r="DVQ220" s="11"/>
      <c r="DVR220" s="11"/>
      <c r="DVS220" s="11"/>
      <c r="DVT220" s="11"/>
      <c r="DVU220" s="11"/>
      <c r="DVV220" s="11"/>
      <c r="DVW220" s="11"/>
      <c r="DVX220" s="11"/>
      <c r="DVY220" s="11"/>
      <c r="DVZ220" s="11"/>
      <c r="DWA220" s="11"/>
      <c r="DWB220" s="11"/>
      <c r="DWC220" s="11"/>
      <c r="DWD220" s="11"/>
      <c r="DWE220" s="11"/>
      <c r="DWF220" s="11"/>
      <c r="DWG220" s="11"/>
      <c r="DWH220" s="11"/>
      <c r="DWI220" s="11"/>
      <c r="DWJ220" s="11"/>
      <c r="DWK220" s="11"/>
      <c r="DWL220" s="11"/>
      <c r="DWM220" s="11"/>
      <c r="DWN220" s="11"/>
      <c r="DWO220" s="11"/>
      <c r="DWP220" s="11"/>
      <c r="DWQ220" s="11"/>
      <c r="DWR220" s="11"/>
      <c r="DWS220" s="11"/>
      <c r="DWT220" s="11"/>
      <c r="DWU220" s="11"/>
      <c r="DWV220" s="11"/>
      <c r="DWW220" s="11"/>
      <c r="DWX220" s="11"/>
      <c r="DWY220" s="11"/>
      <c r="DWZ220" s="11"/>
      <c r="DXA220" s="11"/>
      <c r="DXB220" s="11"/>
      <c r="DXC220" s="11"/>
      <c r="DXD220" s="11"/>
      <c r="DXE220" s="11"/>
      <c r="DXF220" s="11"/>
      <c r="DXG220" s="11"/>
      <c r="DXH220" s="11"/>
      <c r="DXI220" s="11"/>
      <c r="DXJ220" s="11"/>
      <c r="DXK220" s="11"/>
      <c r="DXL220" s="11"/>
      <c r="DXM220" s="11"/>
      <c r="DXN220" s="11"/>
      <c r="DXO220" s="11"/>
      <c r="DXP220" s="11"/>
      <c r="DXQ220" s="11"/>
      <c r="DXR220" s="11"/>
      <c r="DXS220" s="11"/>
      <c r="DXT220" s="11"/>
      <c r="DXU220" s="11"/>
      <c r="DXV220" s="11"/>
      <c r="DXW220" s="11"/>
      <c r="DXX220" s="11"/>
      <c r="DXY220" s="11"/>
      <c r="DXZ220" s="11"/>
      <c r="DYA220" s="11"/>
      <c r="DYB220" s="11"/>
      <c r="DYC220" s="11"/>
      <c r="DYD220" s="11"/>
      <c r="DYE220" s="11"/>
      <c r="DYF220" s="11"/>
      <c r="DYG220" s="11"/>
      <c r="DYH220" s="11"/>
      <c r="DYI220" s="11"/>
      <c r="DYJ220" s="11"/>
      <c r="DYK220" s="11"/>
      <c r="DYL220" s="11"/>
      <c r="DYM220" s="11"/>
      <c r="DYN220" s="11"/>
      <c r="DYO220" s="11"/>
      <c r="DYP220" s="11"/>
      <c r="DYQ220" s="11"/>
      <c r="DYR220" s="11"/>
      <c r="DYS220" s="11"/>
      <c r="DYT220" s="11"/>
      <c r="DYU220" s="11"/>
      <c r="DYV220" s="11"/>
      <c r="DYW220" s="11"/>
      <c r="DYX220" s="11"/>
      <c r="DYY220" s="11"/>
      <c r="DYZ220" s="11"/>
      <c r="DZA220" s="11"/>
      <c r="DZB220" s="11"/>
      <c r="DZC220" s="11"/>
      <c r="DZD220" s="11"/>
      <c r="DZE220" s="11"/>
      <c r="DZF220" s="11"/>
      <c r="DZG220" s="11"/>
      <c r="DZH220" s="11"/>
      <c r="DZI220" s="11"/>
      <c r="DZJ220" s="11"/>
      <c r="DZK220" s="11"/>
      <c r="DZL220" s="11"/>
      <c r="DZM220" s="11"/>
      <c r="DZN220" s="11"/>
      <c r="DZO220" s="11"/>
      <c r="DZP220" s="11"/>
      <c r="DZQ220" s="11"/>
      <c r="DZR220" s="11"/>
      <c r="DZS220" s="11"/>
      <c r="DZT220" s="11"/>
      <c r="DZU220" s="11"/>
      <c r="DZV220" s="11"/>
      <c r="DZW220" s="11"/>
      <c r="DZX220" s="11"/>
      <c r="DZY220" s="11"/>
      <c r="DZZ220" s="11"/>
      <c r="EAA220" s="11"/>
      <c r="EAB220" s="11"/>
      <c r="EAC220" s="11"/>
      <c r="EAD220" s="11"/>
      <c r="EAE220" s="11"/>
      <c r="EAF220" s="11"/>
      <c r="EAG220" s="11"/>
      <c r="EAH220" s="11"/>
      <c r="EAI220" s="11"/>
      <c r="EAJ220" s="11"/>
      <c r="EAK220" s="11"/>
      <c r="EAL220" s="11"/>
      <c r="EAM220" s="11"/>
      <c r="EAN220" s="11"/>
      <c r="EAO220" s="11"/>
      <c r="EAP220" s="11"/>
      <c r="EAQ220" s="11"/>
      <c r="EAR220" s="11"/>
      <c r="EAS220" s="11"/>
      <c r="EAT220" s="11"/>
      <c r="EAU220" s="11"/>
      <c r="EAV220" s="11"/>
      <c r="EAW220" s="11"/>
      <c r="EAX220" s="11"/>
      <c r="EAY220" s="11"/>
      <c r="EAZ220" s="11"/>
      <c r="EBA220" s="11"/>
      <c r="EBB220" s="11"/>
      <c r="EBC220" s="11"/>
      <c r="EBD220" s="11"/>
      <c r="EBE220" s="11"/>
      <c r="EBF220" s="11"/>
      <c r="EBG220" s="11"/>
      <c r="EBH220" s="11"/>
      <c r="EBI220" s="11"/>
      <c r="EBJ220" s="11"/>
      <c r="EBK220" s="11"/>
      <c r="EBL220" s="11"/>
      <c r="EBM220" s="11"/>
      <c r="EBN220" s="11"/>
      <c r="EBO220" s="11"/>
      <c r="EBP220" s="11"/>
      <c r="EBQ220" s="11"/>
      <c r="EBR220" s="11"/>
      <c r="EBS220" s="11"/>
      <c r="EBT220" s="11"/>
      <c r="EBU220" s="11"/>
      <c r="EBV220" s="11"/>
      <c r="EBW220" s="11"/>
      <c r="EBX220" s="11"/>
      <c r="EBY220" s="11"/>
      <c r="EBZ220" s="11"/>
      <c r="ECA220" s="11"/>
      <c r="ECB220" s="11"/>
      <c r="ECC220" s="11"/>
      <c r="ECD220" s="11"/>
      <c r="ECE220" s="11"/>
      <c r="ECF220" s="11"/>
      <c r="ECG220" s="11"/>
      <c r="ECH220" s="11"/>
      <c r="ECI220" s="11"/>
      <c r="ECJ220" s="11"/>
      <c r="ECK220" s="11"/>
      <c r="ECL220" s="11"/>
      <c r="ECM220" s="11"/>
      <c r="ECN220" s="11"/>
      <c r="ECO220" s="11"/>
      <c r="ECP220" s="11"/>
      <c r="ECQ220" s="11"/>
      <c r="ECR220" s="11"/>
      <c r="ECS220" s="11"/>
      <c r="ECT220" s="11"/>
      <c r="ECU220" s="11"/>
      <c r="ECV220" s="11"/>
      <c r="ECW220" s="11"/>
      <c r="ECX220" s="11"/>
      <c r="ECY220" s="11"/>
      <c r="ECZ220" s="11"/>
      <c r="EDA220" s="11"/>
      <c r="EDB220" s="11"/>
      <c r="EDC220" s="11"/>
      <c r="EDD220" s="11"/>
      <c r="EDE220" s="11"/>
      <c r="EDF220" s="11"/>
      <c r="EDG220" s="11"/>
      <c r="EDH220" s="11"/>
      <c r="EDI220" s="11"/>
      <c r="EDJ220" s="11"/>
      <c r="EDK220" s="11"/>
      <c r="EDL220" s="11"/>
      <c r="EDM220" s="11"/>
      <c r="EDN220" s="11"/>
      <c r="EDO220" s="11"/>
      <c r="EDP220" s="11"/>
      <c r="EDQ220" s="11"/>
      <c r="EDR220" s="11"/>
      <c r="EDS220" s="11"/>
      <c r="EDT220" s="11"/>
      <c r="EDU220" s="11"/>
      <c r="EDV220" s="11"/>
      <c r="EDW220" s="11"/>
      <c r="EDX220" s="11"/>
      <c r="EDY220" s="11"/>
      <c r="EDZ220" s="11"/>
      <c r="EEA220" s="11"/>
      <c r="EEB220" s="11"/>
      <c r="EEC220" s="11"/>
      <c r="EED220" s="11"/>
      <c r="EEE220" s="11"/>
      <c r="EEF220" s="11"/>
      <c r="EEG220" s="11"/>
      <c r="EEH220" s="11"/>
      <c r="EEI220" s="11"/>
      <c r="EEJ220" s="11"/>
      <c r="EEK220" s="11"/>
      <c r="EEL220" s="11"/>
      <c r="EEM220" s="11"/>
      <c r="EEN220" s="11"/>
      <c r="EEO220" s="11"/>
      <c r="EEP220" s="11"/>
      <c r="EEQ220" s="11"/>
      <c r="EER220" s="11"/>
      <c r="EES220" s="11"/>
      <c r="EET220" s="11"/>
      <c r="EEU220" s="11"/>
      <c r="EEV220" s="11"/>
      <c r="EEW220" s="11"/>
      <c r="EEX220" s="11"/>
      <c r="EEY220" s="11"/>
      <c r="EEZ220" s="11"/>
      <c r="EFA220" s="11"/>
      <c r="EFB220" s="11"/>
      <c r="EFC220" s="11"/>
      <c r="EFD220" s="11"/>
      <c r="EFE220" s="11"/>
      <c r="EFF220" s="11"/>
      <c r="EFG220" s="11"/>
      <c r="EFH220" s="11"/>
      <c r="EFI220" s="11"/>
      <c r="EFJ220" s="11"/>
      <c r="EFK220" s="11"/>
      <c r="EFL220" s="11"/>
      <c r="EFM220" s="11"/>
      <c r="EFN220" s="11"/>
      <c r="EFO220" s="11"/>
      <c r="EFP220" s="11"/>
      <c r="EFQ220" s="11"/>
      <c r="EFR220" s="11"/>
      <c r="EFS220" s="11"/>
      <c r="EFT220" s="11"/>
      <c r="EFU220" s="11"/>
      <c r="EFV220" s="11"/>
      <c r="EFW220" s="11"/>
      <c r="EFX220" s="11"/>
      <c r="EFY220" s="11"/>
      <c r="EFZ220" s="11"/>
      <c r="EGA220" s="11"/>
      <c r="EGB220" s="11"/>
      <c r="EGC220" s="11"/>
      <c r="EGD220" s="11"/>
      <c r="EGE220" s="11"/>
      <c r="EGF220" s="11"/>
      <c r="EGG220" s="11"/>
      <c r="EGH220" s="11"/>
      <c r="EGI220" s="11"/>
      <c r="EGJ220" s="11"/>
      <c r="EGK220" s="11"/>
      <c r="EGL220" s="11"/>
      <c r="EGM220" s="11"/>
      <c r="EGN220" s="11"/>
      <c r="EGO220" s="11"/>
      <c r="EGP220" s="11"/>
      <c r="EGQ220" s="11"/>
      <c r="EGR220" s="11"/>
      <c r="EGS220" s="11"/>
      <c r="EGT220" s="11"/>
      <c r="EGU220" s="11"/>
      <c r="EGV220" s="11"/>
      <c r="EGW220" s="11"/>
      <c r="EGX220" s="11"/>
      <c r="EGY220" s="11"/>
      <c r="EGZ220" s="11"/>
      <c r="EHA220" s="11"/>
      <c r="EHB220" s="11"/>
      <c r="EHC220" s="11"/>
      <c r="EHD220" s="11"/>
      <c r="EHE220" s="11"/>
      <c r="EHF220" s="11"/>
      <c r="EHG220" s="11"/>
      <c r="EHH220" s="11"/>
      <c r="EHI220" s="11"/>
      <c r="EHJ220" s="11"/>
      <c r="EHK220" s="11"/>
      <c r="EHL220" s="11"/>
      <c r="EHM220" s="11"/>
      <c r="EHN220" s="11"/>
      <c r="EHO220" s="11"/>
      <c r="EHP220" s="11"/>
      <c r="EHQ220" s="11"/>
      <c r="EHR220" s="11"/>
      <c r="EHS220" s="11"/>
      <c r="EHT220" s="11"/>
      <c r="EHU220" s="11"/>
      <c r="EHV220" s="11"/>
      <c r="EHW220" s="11"/>
      <c r="EHX220" s="11"/>
      <c r="EHY220" s="11"/>
      <c r="EHZ220" s="11"/>
      <c r="EIA220" s="11"/>
      <c r="EIB220" s="11"/>
      <c r="EIC220" s="11"/>
      <c r="EID220" s="11"/>
      <c r="EIE220" s="11"/>
      <c r="EIF220" s="11"/>
      <c r="EIG220" s="11"/>
      <c r="EIH220" s="11"/>
      <c r="EII220" s="11"/>
      <c r="EIJ220" s="11"/>
      <c r="EIK220" s="11"/>
      <c r="EIL220" s="11"/>
      <c r="EIM220" s="11"/>
      <c r="EIN220" s="11"/>
      <c r="EIO220" s="11"/>
      <c r="EIP220" s="11"/>
      <c r="EIQ220" s="11"/>
      <c r="EIR220" s="11"/>
      <c r="EIS220" s="11"/>
      <c r="EIT220" s="11"/>
      <c r="EIU220" s="11"/>
      <c r="EIV220" s="11"/>
      <c r="EIW220" s="11"/>
      <c r="EIX220" s="11"/>
      <c r="EIY220" s="11"/>
      <c r="EIZ220" s="11"/>
      <c r="EJA220" s="11"/>
      <c r="EJB220" s="11"/>
      <c r="EJC220" s="11"/>
      <c r="EJD220" s="11"/>
      <c r="EJE220" s="11"/>
      <c r="EJF220" s="11"/>
      <c r="EJG220" s="11"/>
      <c r="EJH220" s="11"/>
      <c r="EJI220" s="11"/>
      <c r="EJJ220" s="11"/>
      <c r="EJK220" s="11"/>
      <c r="EJL220" s="11"/>
      <c r="EJM220" s="11"/>
      <c r="EJN220" s="11"/>
      <c r="EJO220" s="11"/>
      <c r="EJP220" s="11"/>
      <c r="EJQ220" s="11"/>
      <c r="EJR220" s="11"/>
      <c r="EJS220" s="11"/>
      <c r="EJT220" s="11"/>
      <c r="EJU220" s="11"/>
      <c r="EJV220" s="11"/>
      <c r="EJW220" s="11"/>
      <c r="EJX220" s="11"/>
      <c r="EJY220" s="11"/>
      <c r="EJZ220" s="11"/>
      <c r="EKA220" s="11"/>
      <c r="EKB220" s="11"/>
      <c r="EKC220" s="11"/>
      <c r="EKD220" s="11"/>
      <c r="EKE220" s="11"/>
      <c r="EKF220" s="11"/>
      <c r="EKG220" s="11"/>
      <c r="EKH220" s="11"/>
      <c r="EKI220" s="11"/>
      <c r="EKJ220" s="11"/>
      <c r="EKK220" s="11"/>
      <c r="EKL220" s="11"/>
      <c r="EKM220" s="11"/>
      <c r="EKN220" s="11"/>
      <c r="EKO220" s="11"/>
      <c r="EKP220" s="11"/>
      <c r="EKQ220" s="11"/>
      <c r="EKR220" s="11"/>
      <c r="EKS220" s="11"/>
      <c r="EKT220" s="11"/>
      <c r="EKU220" s="11"/>
      <c r="EKV220" s="11"/>
      <c r="EKW220" s="11"/>
      <c r="EKX220" s="11"/>
      <c r="EKY220" s="11"/>
      <c r="EKZ220" s="11"/>
      <c r="ELA220" s="11"/>
      <c r="ELB220" s="11"/>
      <c r="ELC220" s="11"/>
      <c r="ELD220" s="11"/>
      <c r="ELE220" s="11"/>
      <c r="ELF220" s="11"/>
      <c r="ELG220" s="11"/>
      <c r="ELH220" s="11"/>
      <c r="ELI220" s="11"/>
      <c r="ELJ220" s="11"/>
      <c r="ELK220" s="11"/>
      <c r="ELL220" s="11"/>
      <c r="ELM220" s="11"/>
      <c r="ELN220" s="11"/>
      <c r="ELO220" s="11"/>
      <c r="ELP220" s="11"/>
      <c r="ELQ220" s="11"/>
      <c r="ELR220" s="11"/>
      <c r="ELS220" s="11"/>
      <c r="ELT220" s="11"/>
      <c r="ELU220" s="11"/>
      <c r="ELV220" s="11"/>
      <c r="ELW220" s="11"/>
      <c r="ELX220" s="11"/>
      <c r="ELY220" s="11"/>
      <c r="ELZ220" s="11"/>
      <c r="EMA220" s="11"/>
      <c r="EMB220" s="11"/>
      <c r="EMC220" s="11"/>
      <c r="EMD220" s="11"/>
      <c r="EME220" s="11"/>
      <c r="EMF220" s="11"/>
      <c r="EMG220" s="11"/>
      <c r="EMH220" s="11"/>
      <c r="EMI220" s="11"/>
      <c r="EMJ220" s="11"/>
      <c r="EMK220" s="11"/>
      <c r="EML220" s="11"/>
      <c r="EMM220" s="11"/>
      <c r="EMN220" s="11"/>
      <c r="EMO220" s="11"/>
      <c r="EMP220" s="11"/>
      <c r="EMQ220" s="11"/>
      <c r="EMR220" s="11"/>
      <c r="EMS220" s="11"/>
      <c r="EMT220" s="11"/>
      <c r="EMU220" s="11"/>
      <c r="EMV220" s="11"/>
      <c r="EMW220" s="11"/>
      <c r="EMX220" s="11"/>
      <c r="EMY220" s="11"/>
      <c r="EMZ220" s="11"/>
      <c r="ENA220" s="11"/>
      <c r="ENB220" s="11"/>
      <c r="ENC220" s="11"/>
      <c r="END220" s="11"/>
      <c r="ENE220" s="11"/>
      <c r="ENF220" s="11"/>
      <c r="ENG220" s="11"/>
      <c r="ENH220" s="11"/>
      <c r="ENI220" s="11"/>
      <c r="ENJ220" s="11"/>
      <c r="ENK220" s="11"/>
      <c r="ENL220" s="11"/>
      <c r="ENM220" s="11"/>
      <c r="ENN220" s="11"/>
      <c r="ENO220" s="11"/>
      <c r="ENP220" s="11"/>
      <c r="ENQ220" s="11"/>
      <c r="ENR220" s="11"/>
      <c r="ENS220" s="11"/>
      <c r="ENT220" s="11"/>
      <c r="ENU220" s="11"/>
      <c r="ENV220" s="11"/>
      <c r="ENW220" s="11"/>
      <c r="ENX220" s="11"/>
      <c r="ENY220" s="11"/>
      <c r="ENZ220" s="11"/>
      <c r="EOA220" s="11"/>
      <c r="EOB220" s="11"/>
      <c r="EOC220" s="11"/>
      <c r="EOD220" s="11"/>
      <c r="EOE220" s="11"/>
      <c r="EOF220" s="11"/>
      <c r="EOG220" s="11"/>
      <c r="EOH220" s="11"/>
      <c r="EOI220" s="11"/>
      <c r="EOJ220" s="11"/>
      <c r="EOK220" s="11"/>
      <c r="EOL220" s="11"/>
      <c r="EOM220" s="11"/>
      <c r="EON220" s="11"/>
      <c r="EOO220" s="11"/>
      <c r="EOP220" s="11"/>
      <c r="EOQ220" s="11"/>
      <c r="EOR220" s="11"/>
      <c r="EOS220" s="11"/>
      <c r="EOT220" s="11"/>
      <c r="EOU220" s="11"/>
      <c r="EOV220" s="11"/>
      <c r="EOW220" s="11"/>
      <c r="EOX220" s="11"/>
      <c r="EOY220" s="11"/>
      <c r="EOZ220" s="11"/>
      <c r="EPA220" s="11"/>
      <c r="EPB220" s="11"/>
      <c r="EPC220" s="11"/>
      <c r="EPD220" s="11"/>
      <c r="EPE220" s="11"/>
      <c r="EPF220" s="11"/>
      <c r="EPG220" s="11"/>
      <c r="EPH220" s="11"/>
      <c r="EPI220" s="11"/>
      <c r="EPJ220" s="11"/>
      <c r="EPK220" s="11"/>
      <c r="EPL220" s="11"/>
      <c r="EPM220" s="11"/>
      <c r="EPN220" s="11"/>
      <c r="EPO220" s="11"/>
      <c r="EPP220" s="11"/>
      <c r="EPQ220" s="11"/>
      <c r="EPR220" s="11"/>
      <c r="EPS220" s="11"/>
      <c r="EPT220" s="11"/>
      <c r="EPU220" s="11"/>
      <c r="EPV220" s="11"/>
      <c r="EPW220" s="11"/>
      <c r="EPX220" s="11"/>
      <c r="EPY220" s="11"/>
      <c r="EPZ220" s="11"/>
      <c r="EQA220" s="11"/>
      <c r="EQB220" s="11"/>
      <c r="EQC220" s="11"/>
      <c r="EQD220" s="11"/>
      <c r="EQE220" s="11"/>
      <c r="EQF220" s="11"/>
      <c r="EQG220" s="11"/>
      <c r="EQH220" s="11"/>
      <c r="EQI220" s="11"/>
      <c r="EQJ220" s="11"/>
      <c r="EQK220" s="11"/>
      <c r="EQL220" s="11"/>
      <c r="EQM220" s="11"/>
      <c r="EQN220" s="11"/>
      <c r="EQO220" s="11"/>
      <c r="EQP220" s="11"/>
      <c r="EQQ220" s="11"/>
      <c r="EQR220" s="11"/>
      <c r="EQS220" s="11"/>
      <c r="EQT220" s="11"/>
      <c r="EQU220" s="11"/>
      <c r="EQV220" s="11"/>
      <c r="EQW220" s="11"/>
      <c r="EQX220" s="11"/>
      <c r="EQY220" s="11"/>
      <c r="EQZ220" s="11"/>
      <c r="ERA220" s="11"/>
      <c r="ERB220" s="11"/>
      <c r="ERC220" s="11"/>
      <c r="ERD220" s="11"/>
      <c r="ERE220" s="11"/>
      <c r="ERF220" s="11"/>
      <c r="ERG220" s="11"/>
      <c r="ERH220" s="11"/>
      <c r="ERI220" s="11"/>
      <c r="ERJ220" s="11"/>
      <c r="ERK220" s="11"/>
      <c r="ERL220" s="11"/>
      <c r="ERM220" s="11"/>
      <c r="ERN220" s="11"/>
      <c r="ERO220" s="11"/>
      <c r="ERP220" s="11"/>
      <c r="ERQ220" s="11"/>
      <c r="ERR220" s="11"/>
      <c r="ERS220" s="11"/>
      <c r="ERT220" s="11"/>
      <c r="ERU220" s="11"/>
      <c r="ERV220" s="11"/>
      <c r="ERW220" s="11"/>
      <c r="ERX220" s="11"/>
      <c r="ERY220" s="11"/>
      <c r="ERZ220" s="11"/>
      <c r="ESA220" s="11"/>
      <c r="ESB220" s="11"/>
      <c r="ESC220" s="11"/>
      <c r="ESD220" s="11"/>
      <c r="ESE220" s="11"/>
      <c r="ESF220" s="11"/>
      <c r="ESG220" s="11"/>
      <c r="ESH220" s="11"/>
      <c r="ESI220" s="11"/>
      <c r="ESJ220" s="11"/>
      <c r="ESK220" s="11"/>
      <c r="ESL220" s="11"/>
      <c r="ESM220" s="11"/>
      <c r="ESN220" s="11"/>
      <c r="ESO220" s="11"/>
      <c r="ESP220" s="11"/>
      <c r="ESQ220" s="11"/>
      <c r="ESR220" s="11"/>
      <c r="ESS220" s="11"/>
      <c r="EST220" s="11"/>
      <c r="ESU220" s="11"/>
      <c r="ESV220" s="11"/>
      <c r="ESW220" s="11"/>
      <c r="ESX220" s="11"/>
      <c r="ESY220" s="11"/>
      <c r="ESZ220" s="11"/>
      <c r="ETA220" s="11"/>
      <c r="ETB220" s="11"/>
      <c r="ETC220" s="11"/>
      <c r="ETD220" s="11"/>
      <c r="ETE220" s="11"/>
      <c r="ETF220" s="11"/>
      <c r="ETG220" s="11"/>
      <c r="ETH220" s="11"/>
      <c r="ETI220" s="11"/>
      <c r="ETJ220" s="11"/>
      <c r="ETK220" s="11"/>
      <c r="ETL220" s="11"/>
      <c r="ETM220" s="11"/>
      <c r="ETN220" s="11"/>
      <c r="ETO220" s="11"/>
      <c r="ETP220" s="11"/>
      <c r="ETQ220" s="11"/>
      <c r="ETR220" s="11"/>
      <c r="ETS220" s="11"/>
      <c r="ETT220" s="11"/>
      <c r="ETU220" s="11"/>
      <c r="ETV220" s="11"/>
      <c r="ETW220" s="11"/>
      <c r="ETX220" s="11"/>
      <c r="ETY220" s="11"/>
      <c r="ETZ220" s="11"/>
      <c r="EUA220" s="11"/>
      <c r="EUB220" s="11"/>
      <c r="EUC220" s="11"/>
      <c r="EUD220" s="11"/>
      <c r="EUE220" s="11"/>
      <c r="EUF220" s="11"/>
      <c r="EUG220" s="11"/>
      <c r="EUH220" s="11"/>
      <c r="EUI220" s="11"/>
      <c r="EUJ220" s="11"/>
      <c r="EUK220" s="11"/>
      <c r="EUL220" s="11"/>
      <c r="EUM220" s="11"/>
      <c r="EUN220" s="11"/>
      <c r="EUO220" s="11"/>
      <c r="EUP220" s="11"/>
      <c r="EUQ220" s="11"/>
      <c r="EUR220" s="11"/>
      <c r="EUS220" s="11"/>
      <c r="EUT220" s="11"/>
      <c r="EUU220" s="11"/>
      <c r="EUV220" s="11"/>
      <c r="EUW220" s="11"/>
      <c r="EUX220" s="11"/>
      <c r="EUY220" s="11"/>
      <c r="EUZ220" s="11"/>
      <c r="EVA220" s="11"/>
      <c r="EVB220" s="11"/>
      <c r="EVC220" s="11"/>
      <c r="EVD220" s="11"/>
      <c r="EVE220" s="11"/>
      <c r="EVF220" s="11"/>
      <c r="EVG220" s="11"/>
      <c r="EVH220" s="11"/>
      <c r="EVI220" s="11"/>
      <c r="EVJ220" s="11"/>
      <c r="EVK220" s="11"/>
      <c r="EVL220" s="11"/>
      <c r="EVM220" s="11"/>
      <c r="EVN220" s="11"/>
      <c r="EVO220" s="11"/>
      <c r="EVP220" s="11"/>
      <c r="EVQ220" s="11"/>
      <c r="EVR220" s="11"/>
      <c r="EVS220" s="11"/>
      <c r="EVT220" s="11"/>
      <c r="EVU220" s="11"/>
      <c r="EVV220" s="11"/>
      <c r="EVW220" s="11"/>
      <c r="EVX220" s="11"/>
      <c r="EVY220" s="11"/>
      <c r="EVZ220" s="11"/>
      <c r="EWA220" s="11"/>
      <c r="EWB220" s="11"/>
      <c r="EWC220" s="11"/>
      <c r="EWD220" s="11"/>
      <c r="EWE220" s="11"/>
      <c r="EWF220" s="11"/>
      <c r="EWG220" s="11"/>
      <c r="EWH220" s="11"/>
      <c r="EWI220" s="11"/>
      <c r="EWJ220" s="11"/>
      <c r="EWK220" s="11"/>
      <c r="EWL220" s="11"/>
      <c r="EWM220" s="11"/>
      <c r="EWN220" s="11"/>
      <c r="EWO220" s="11"/>
      <c r="EWP220" s="11"/>
      <c r="EWQ220" s="11"/>
      <c r="EWR220" s="11"/>
      <c r="EWS220" s="11"/>
      <c r="EWT220" s="11"/>
      <c r="EWU220" s="11"/>
      <c r="EWV220" s="11"/>
      <c r="EWW220" s="11"/>
      <c r="EWX220" s="11"/>
      <c r="EWY220" s="11"/>
      <c r="EWZ220" s="11"/>
      <c r="EXA220" s="11"/>
      <c r="EXB220" s="11"/>
      <c r="EXC220" s="11"/>
      <c r="EXD220" s="11"/>
      <c r="EXE220" s="11"/>
      <c r="EXF220" s="11"/>
      <c r="EXG220" s="11"/>
      <c r="EXH220" s="11"/>
      <c r="EXI220" s="11"/>
      <c r="EXJ220" s="11"/>
      <c r="EXK220" s="11"/>
      <c r="EXL220" s="11"/>
      <c r="EXM220" s="11"/>
      <c r="EXN220" s="11"/>
      <c r="EXO220" s="11"/>
      <c r="EXP220" s="11"/>
      <c r="EXQ220" s="11"/>
      <c r="EXR220" s="11"/>
      <c r="EXS220" s="11"/>
      <c r="EXT220" s="11"/>
      <c r="EXU220" s="11"/>
      <c r="EXV220" s="11"/>
      <c r="EXW220" s="11"/>
      <c r="EXX220" s="11"/>
      <c r="EXY220" s="11"/>
      <c r="EXZ220" s="11"/>
      <c r="EYA220" s="11"/>
      <c r="EYB220" s="11"/>
      <c r="EYC220" s="11"/>
      <c r="EYD220" s="11"/>
      <c r="EYE220" s="11"/>
      <c r="EYF220" s="11"/>
      <c r="EYG220" s="11"/>
      <c r="EYH220" s="11"/>
      <c r="EYI220" s="11"/>
      <c r="EYJ220" s="11"/>
      <c r="EYK220" s="11"/>
      <c r="EYL220" s="11"/>
      <c r="EYM220" s="11"/>
      <c r="EYN220" s="11"/>
      <c r="EYO220" s="11"/>
      <c r="EYP220" s="11"/>
      <c r="EYQ220" s="11"/>
      <c r="EYR220" s="11"/>
      <c r="EYS220" s="11"/>
      <c r="EYT220" s="11"/>
      <c r="EYU220" s="11"/>
      <c r="EYV220" s="11"/>
      <c r="EYW220" s="11"/>
      <c r="EYX220" s="11"/>
      <c r="EYY220" s="11"/>
      <c r="EYZ220" s="11"/>
      <c r="EZA220" s="11"/>
      <c r="EZB220" s="11"/>
      <c r="EZC220" s="11"/>
      <c r="EZD220" s="11"/>
      <c r="EZE220" s="11"/>
      <c r="EZF220" s="11"/>
      <c r="EZG220" s="11"/>
      <c r="EZH220" s="11"/>
      <c r="EZI220" s="11"/>
      <c r="EZJ220" s="11"/>
      <c r="EZK220" s="11"/>
      <c r="EZL220" s="11"/>
      <c r="EZM220" s="11"/>
      <c r="EZN220" s="11"/>
      <c r="EZO220" s="11"/>
      <c r="EZP220" s="11"/>
      <c r="EZQ220" s="11"/>
      <c r="EZR220" s="11"/>
      <c r="EZS220" s="11"/>
      <c r="EZT220" s="11"/>
      <c r="EZU220" s="11"/>
      <c r="EZV220" s="11"/>
      <c r="EZW220" s="11"/>
      <c r="EZX220" s="11"/>
      <c r="EZY220" s="11"/>
      <c r="EZZ220" s="11"/>
      <c r="FAA220" s="11"/>
      <c r="FAB220" s="11"/>
      <c r="FAC220" s="11"/>
      <c r="FAD220" s="11"/>
      <c r="FAE220" s="11"/>
      <c r="FAF220" s="11"/>
      <c r="FAG220" s="11"/>
      <c r="FAH220" s="11"/>
      <c r="FAI220" s="11"/>
      <c r="FAJ220" s="11"/>
      <c r="FAK220" s="11"/>
      <c r="FAL220" s="11"/>
      <c r="FAM220" s="11"/>
      <c r="FAN220" s="11"/>
      <c r="FAO220" s="11"/>
      <c r="FAP220" s="11"/>
      <c r="FAQ220" s="11"/>
      <c r="FAR220" s="11"/>
      <c r="FAS220" s="11"/>
      <c r="FAT220" s="11"/>
      <c r="FAU220" s="11"/>
      <c r="FAV220" s="11"/>
      <c r="FAW220" s="11"/>
      <c r="FAX220" s="11"/>
      <c r="FAY220" s="11"/>
      <c r="FAZ220" s="11"/>
      <c r="FBA220" s="11"/>
      <c r="FBB220" s="11"/>
      <c r="FBC220" s="11"/>
      <c r="FBD220" s="11"/>
      <c r="FBE220" s="11"/>
      <c r="FBF220" s="11"/>
      <c r="FBG220" s="11"/>
      <c r="FBH220" s="11"/>
      <c r="FBI220" s="11"/>
      <c r="FBJ220" s="11"/>
      <c r="FBK220" s="11"/>
      <c r="FBL220" s="11"/>
      <c r="FBM220" s="11"/>
      <c r="FBN220" s="11"/>
      <c r="FBO220" s="11"/>
      <c r="FBP220" s="11"/>
      <c r="FBQ220" s="11"/>
      <c r="FBR220" s="11"/>
      <c r="FBS220" s="11"/>
      <c r="FBT220" s="11"/>
      <c r="FBU220" s="11"/>
      <c r="FBV220" s="11"/>
      <c r="FBW220" s="11"/>
      <c r="FBX220" s="11"/>
      <c r="FBY220" s="11"/>
      <c r="FBZ220" s="11"/>
      <c r="FCA220" s="11"/>
      <c r="FCB220" s="11"/>
      <c r="FCC220" s="11"/>
      <c r="FCD220" s="11"/>
      <c r="FCE220" s="11"/>
      <c r="FCF220" s="11"/>
      <c r="FCG220" s="11"/>
      <c r="FCH220" s="11"/>
      <c r="FCI220" s="11"/>
      <c r="FCJ220" s="11"/>
      <c r="FCK220" s="11"/>
      <c r="FCL220" s="11"/>
      <c r="FCM220" s="11"/>
      <c r="FCN220" s="11"/>
      <c r="FCO220" s="11"/>
      <c r="FCP220" s="11"/>
      <c r="FCQ220" s="11"/>
      <c r="FCR220" s="11"/>
      <c r="FCS220" s="11"/>
      <c r="FCT220" s="11"/>
      <c r="FCU220" s="11"/>
      <c r="FCV220" s="11"/>
      <c r="FCW220" s="11"/>
      <c r="FCX220" s="11"/>
      <c r="FCY220" s="11"/>
      <c r="FCZ220" s="11"/>
      <c r="FDA220" s="11"/>
      <c r="FDB220" s="11"/>
      <c r="FDC220" s="11"/>
      <c r="FDD220" s="11"/>
      <c r="FDE220" s="11"/>
      <c r="FDF220" s="11"/>
      <c r="FDG220" s="11"/>
      <c r="FDH220" s="11"/>
      <c r="FDI220" s="11"/>
      <c r="FDJ220" s="11"/>
      <c r="FDK220" s="11"/>
      <c r="FDL220" s="11"/>
      <c r="FDM220" s="11"/>
      <c r="FDN220" s="11"/>
      <c r="FDO220" s="11"/>
      <c r="FDP220" s="11"/>
      <c r="FDQ220" s="11"/>
      <c r="FDR220" s="11"/>
      <c r="FDS220" s="11"/>
      <c r="FDT220" s="11"/>
      <c r="FDU220" s="11"/>
      <c r="FDV220" s="11"/>
      <c r="FDW220" s="11"/>
      <c r="FDX220" s="11"/>
      <c r="FDY220" s="11"/>
      <c r="FDZ220" s="11"/>
      <c r="FEA220" s="11"/>
      <c r="FEB220" s="11"/>
      <c r="FEC220" s="11"/>
      <c r="FED220" s="11"/>
      <c r="FEE220" s="11"/>
      <c r="FEF220" s="11"/>
      <c r="FEG220" s="11"/>
      <c r="FEH220" s="11"/>
      <c r="FEI220" s="11"/>
      <c r="FEJ220" s="11"/>
      <c r="FEK220" s="11"/>
      <c r="FEL220" s="11"/>
      <c r="FEM220" s="11"/>
      <c r="FEN220" s="11"/>
      <c r="FEO220" s="11"/>
      <c r="FEP220" s="11"/>
      <c r="FEQ220" s="11"/>
      <c r="FER220" s="11"/>
      <c r="FES220" s="11"/>
      <c r="FET220" s="11"/>
      <c r="FEU220" s="11"/>
      <c r="FEV220" s="11"/>
      <c r="FEW220" s="11"/>
      <c r="FEX220" s="11"/>
      <c r="FEY220" s="11"/>
      <c r="FEZ220" s="11"/>
      <c r="FFA220" s="11"/>
      <c r="FFB220" s="11"/>
      <c r="FFC220" s="11"/>
      <c r="FFD220" s="11"/>
      <c r="FFE220" s="11"/>
      <c r="FFF220" s="11"/>
      <c r="FFG220" s="11"/>
      <c r="FFH220" s="11"/>
      <c r="FFI220" s="11"/>
      <c r="FFJ220" s="11"/>
      <c r="FFK220" s="11"/>
      <c r="FFL220" s="11"/>
      <c r="FFM220" s="11"/>
      <c r="FFN220" s="11"/>
      <c r="FFO220" s="11"/>
      <c r="FFP220" s="11"/>
      <c r="FFQ220" s="11"/>
      <c r="FFR220" s="11"/>
      <c r="FFS220" s="11"/>
      <c r="FFT220" s="11"/>
      <c r="FFU220" s="11"/>
      <c r="FFV220" s="11"/>
      <c r="FFW220" s="11"/>
      <c r="FFX220" s="11"/>
      <c r="FFY220" s="11"/>
      <c r="FFZ220" s="11"/>
      <c r="FGA220" s="11"/>
      <c r="FGB220" s="11"/>
      <c r="FGC220" s="11"/>
      <c r="FGD220" s="11"/>
      <c r="FGE220" s="11"/>
      <c r="FGF220" s="11"/>
      <c r="FGG220" s="11"/>
      <c r="FGH220" s="11"/>
      <c r="FGI220" s="11"/>
      <c r="FGJ220" s="11"/>
      <c r="FGK220" s="11"/>
      <c r="FGL220" s="11"/>
      <c r="FGM220" s="11"/>
      <c r="FGN220" s="11"/>
      <c r="FGO220" s="11"/>
      <c r="FGP220" s="11"/>
      <c r="FGQ220" s="11"/>
      <c r="FGR220" s="11"/>
      <c r="FGS220" s="11"/>
      <c r="FGT220" s="11"/>
      <c r="FGU220" s="11"/>
      <c r="FGV220" s="11"/>
      <c r="FGW220" s="11"/>
      <c r="FGX220" s="11"/>
      <c r="FGY220" s="11"/>
      <c r="FGZ220" s="11"/>
      <c r="FHA220" s="11"/>
      <c r="FHB220" s="11"/>
      <c r="FHC220" s="11"/>
      <c r="FHD220" s="11"/>
      <c r="FHE220" s="11"/>
      <c r="FHF220" s="11"/>
      <c r="FHG220" s="11"/>
      <c r="FHH220" s="11"/>
      <c r="FHI220" s="11"/>
      <c r="FHJ220" s="11"/>
      <c r="FHK220" s="11"/>
      <c r="FHL220" s="11"/>
      <c r="FHM220" s="11"/>
      <c r="FHN220" s="11"/>
      <c r="FHO220" s="11"/>
      <c r="FHP220" s="11"/>
      <c r="FHQ220" s="11"/>
      <c r="FHR220" s="11"/>
      <c r="FHS220" s="11"/>
      <c r="FHT220" s="11"/>
      <c r="FHU220" s="11"/>
      <c r="FHV220" s="11"/>
      <c r="FHW220" s="11"/>
      <c r="FHX220" s="11"/>
      <c r="FHY220" s="11"/>
      <c r="FHZ220" s="11"/>
      <c r="FIA220" s="11"/>
      <c r="FIB220" s="11"/>
      <c r="FIC220" s="11"/>
      <c r="FID220" s="11"/>
      <c r="FIE220" s="11"/>
      <c r="FIF220" s="11"/>
      <c r="FIG220" s="11"/>
      <c r="FIH220" s="11"/>
      <c r="FII220" s="11"/>
      <c r="FIJ220" s="11"/>
      <c r="FIK220" s="11"/>
      <c r="FIL220" s="11"/>
      <c r="FIM220" s="11"/>
      <c r="FIN220" s="11"/>
      <c r="FIO220" s="11"/>
      <c r="FIP220" s="11"/>
      <c r="FIQ220" s="11"/>
      <c r="FIR220" s="11"/>
      <c r="FIS220" s="11"/>
      <c r="FIT220" s="11"/>
      <c r="FIU220" s="11"/>
      <c r="FIV220" s="11"/>
      <c r="FIW220" s="11"/>
      <c r="FIX220" s="11"/>
      <c r="FIY220" s="11"/>
      <c r="FIZ220" s="11"/>
      <c r="FJA220" s="11"/>
      <c r="FJB220" s="11"/>
      <c r="FJC220" s="11"/>
      <c r="FJD220" s="11"/>
      <c r="FJE220" s="11"/>
      <c r="FJF220" s="11"/>
      <c r="FJG220" s="11"/>
      <c r="FJH220" s="11"/>
      <c r="FJI220" s="11"/>
      <c r="FJJ220" s="11"/>
      <c r="FJK220" s="11"/>
      <c r="FJL220" s="11"/>
      <c r="FJM220" s="11"/>
      <c r="FJN220" s="11"/>
      <c r="FJO220" s="11"/>
      <c r="FJP220" s="11"/>
      <c r="FJQ220" s="11"/>
      <c r="FJR220" s="11"/>
      <c r="FJS220" s="11"/>
      <c r="FJT220" s="11"/>
      <c r="FJU220" s="11"/>
      <c r="FJV220" s="11"/>
      <c r="FJW220" s="11"/>
      <c r="FJX220" s="11"/>
      <c r="FJY220" s="11"/>
      <c r="FJZ220" s="11"/>
      <c r="FKA220" s="11"/>
      <c r="FKB220" s="11"/>
      <c r="FKC220" s="11"/>
      <c r="FKD220" s="11"/>
      <c r="FKE220" s="11"/>
      <c r="FKF220" s="11"/>
      <c r="FKG220" s="11"/>
      <c r="FKH220" s="11"/>
      <c r="FKI220" s="11"/>
      <c r="FKJ220" s="11"/>
      <c r="FKK220" s="11"/>
      <c r="FKL220" s="11"/>
      <c r="FKM220" s="11"/>
      <c r="FKN220" s="11"/>
      <c r="FKO220" s="11"/>
      <c r="FKP220" s="11"/>
      <c r="FKQ220" s="11"/>
      <c r="FKR220" s="11"/>
      <c r="FKS220" s="11"/>
      <c r="FKT220" s="11"/>
      <c r="FKU220" s="11"/>
      <c r="FKV220" s="11"/>
      <c r="FKW220" s="11"/>
      <c r="FKX220" s="11"/>
      <c r="FKY220" s="11"/>
      <c r="FKZ220" s="11"/>
      <c r="FLA220" s="11"/>
      <c r="FLB220" s="11"/>
      <c r="FLC220" s="11"/>
      <c r="FLD220" s="11"/>
      <c r="FLE220" s="11"/>
      <c r="FLF220" s="11"/>
      <c r="FLG220" s="11"/>
      <c r="FLH220" s="11"/>
      <c r="FLI220" s="11"/>
      <c r="FLJ220" s="11"/>
      <c r="FLK220" s="11"/>
      <c r="FLL220" s="11"/>
      <c r="FLM220" s="11"/>
      <c r="FLN220" s="11"/>
      <c r="FLO220" s="11"/>
      <c r="FLP220" s="11"/>
      <c r="FLQ220" s="11"/>
      <c r="FLR220" s="11"/>
      <c r="FLS220" s="11"/>
      <c r="FLT220" s="11"/>
      <c r="FLU220" s="11"/>
      <c r="FLV220" s="11"/>
      <c r="FLW220" s="11"/>
      <c r="FLX220" s="11"/>
      <c r="FLY220" s="11"/>
      <c r="FLZ220" s="11"/>
      <c r="FMA220" s="11"/>
      <c r="FMB220" s="11"/>
      <c r="FMC220" s="11"/>
      <c r="FMD220" s="11"/>
      <c r="FME220" s="11"/>
      <c r="FMF220" s="11"/>
      <c r="FMG220" s="11"/>
      <c r="FMH220" s="11"/>
      <c r="FMI220" s="11"/>
      <c r="FMJ220" s="11"/>
      <c r="FMK220" s="11"/>
      <c r="FML220" s="11"/>
      <c r="FMM220" s="11"/>
      <c r="FMN220" s="11"/>
      <c r="FMO220" s="11"/>
      <c r="FMP220" s="11"/>
      <c r="FMQ220" s="11"/>
      <c r="FMR220" s="11"/>
      <c r="FMS220" s="11"/>
      <c r="FMT220" s="11"/>
      <c r="FMU220" s="11"/>
      <c r="FMV220" s="11"/>
      <c r="FMW220" s="11"/>
      <c r="FMX220" s="11"/>
      <c r="FMY220" s="11"/>
      <c r="FMZ220" s="11"/>
      <c r="FNA220" s="11"/>
      <c r="FNB220" s="11"/>
      <c r="FNC220" s="11"/>
      <c r="FND220" s="11"/>
      <c r="FNE220" s="11"/>
      <c r="FNF220" s="11"/>
      <c r="FNG220" s="11"/>
      <c r="FNH220" s="11"/>
      <c r="FNI220" s="11"/>
      <c r="FNJ220" s="11"/>
      <c r="FNK220" s="11"/>
      <c r="FNL220" s="11"/>
      <c r="FNM220" s="11"/>
      <c r="FNN220" s="11"/>
      <c r="FNO220" s="11"/>
      <c r="FNP220" s="11"/>
      <c r="FNQ220" s="11"/>
      <c r="FNR220" s="11"/>
      <c r="FNS220" s="11"/>
      <c r="FNT220" s="11"/>
      <c r="FNU220" s="11"/>
      <c r="FNV220" s="11"/>
      <c r="FNW220" s="11"/>
      <c r="FNX220" s="11"/>
      <c r="FNY220" s="11"/>
      <c r="FNZ220" s="11"/>
      <c r="FOA220" s="11"/>
      <c r="FOB220" s="11"/>
      <c r="FOC220" s="11"/>
      <c r="FOD220" s="11"/>
      <c r="FOE220" s="11"/>
      <c r="FOF220" s="11"/>
      <c r="FOG220" s="11"/>
      <c r="FOH220" s="11"/>
      <c r="FOI220" s="11"/>
      <c r="FOJ220" s="11"/>
      <c r="FOK220" s="11"/>
      <c r="FOL220" s="11"/>
      <c r="FOM220" s="11"/>
      <c r="FON220" s="11"/>
      <c r="FOO220" s="11"/>
      <c r="FOP220" s="11"/>
      <c r="FOQ220" s="11"/>
      <c r="FOR220" s="11"/>
      <c r="FOS220" s="11"/>
      <c r="FOT220" s="11"/>
      <c r="FOU220" s="11"/>
      <c r="FOV220" s="11"/>
      <c r="FOW220" s="11"/>
      <c r="FOX220" s="11"/>
      <c r="FOY220" s="11"/>
      <c r="FOZ220" s="11"/>
      <c r="FPA220" s="11"/>
      <c r="FPB220" s="11"/>
      <c r="FPC220" s="11"/>
      <c r="FPD220" s="11"/>
      <c r="FPE220" s="11"/>
      <c r="FPF220" s="11"/>
      <c r="FPG220" s="11"/>
      <c r="FPH220" s="11"/>
      <c r="FPI220" s="11"/>
      <c r="FPJ220" s="11"/>
      <c r="FPK220" s="11"/>
      <c r="FPL220" s="11"/>
      <c r="FPM220" s="11"/>
      <c r="FPN220" s="11"/>
      <c r="FPO220" s="11"/>
      <c r="FPP220" s="11"/>
      <c r="FPQ220" s="11"/>
      <c r="FPR220" s="11"/>
      <c r="FPS220" s="11"/>
      <c r="FPT220" s="11"/>
      <c r="FPU220" s="11"/>
      <c r="FPV220" s="11"/>
      <c r="FPW220" s="11"/>
      <c r="FPX220" s="11"/>
      <c r="FPY220" s="11"/>
      <c r="FPZ220" s="11"/>
      <c r="FQA220" s="11"/>
      <c r="FQB220" s="11"/>
      <c r="FQC220" s="11"/>
      <c r="FQD220" s="11"/>
      <c r="FQE220" s="11"/>
      <c r="FQF220" s="11"/>
      <c r="FQG220" s="11"/>
      <c r="FQH220" s="11"/>
      <c r="FQI220" s="11"/>
      <c r="FQJ220" s="11"/>
      <c r="FQK220" s="11"/>
      <c r="FQL220" s="11"/>
      <c r="FQM220" s="11"/>
      <c r="FQN220" s="11"/>
      <c r="FQO220" s="11"/>
      <c r="FQP220" s="11"/>
      <c r="FQQ220" s="11"/>
      <c r="FQR220" s="11"/>
      <c r="FQS220" s="11"/>
      <c r="FQT220" s="11"/>
      <c r="FQU220" s="11"/>
      <c r="FQV220" s="11"/>
      <c r="FQW220" s="11"/>
      <c r="FQX220" s="11"/>
      <c r="FQY220" s="11"/>
      <c r="FQZ220" s="11"/>
      <c r="FRA220" s="11"/>
      <c r="FRB220" s="11"/>
      <c r="FRC220" s="11"/>
      <c r="FRD220" s="11"/>
      <c r="FRE220" s="11"/>
      <c r="FRF220" s="11"/>
      <c r="FRG220" s="11"/>
      <c r="FRH220" s="11"/>
      <c r="FRI220" s="11"/>
      <c r="FRJ220" s="11"/>
      <c r="FRK220" s="11"/>
      <c r="FRL220" s="11"/>
      <c r="FRM220" s="11"/>
      <c r="FRN220" s="11"/>
      <c r="FRO220" s="11"/>
      <c r="FRP220" s="11"/>
      <c r="FRQ220" s="11"/>
      <c r="FRR220" s="11"/>
      <c r="FRS220" s="11"/>
      <c r="FRT220" s="11"/>
      <c r="FRU220" s="11"/>
      <c r="FRV220" s="11"/>
      <c r="FRW220" s="11"/>
      <c r="FRX220" s="11"/>
      <c r="FRY220" s="11"/>
      <c r="FRZ220" s="11"/>
      <c r="FSA220" s="11"/>
      <c r="FSB220" s="11"/>
      <c r="FSC220" s="11"/>
      <c r="FSD220" s="11"/>
      <c r="FSE220" s="11"/>
      <c r="FSF220" s="11"/>
      <c r="FSG220" s="11"/>
      <c r="FSH220" s="11"/>
      <c r="FSI220" s="11"/>
      <c r="FSJ220" s="11"/>
      <c r="FSK220" s="11"/>
      <c r="FSL220" s="11"/>
      <c r="FSM220" s="11"/>
      <c r="FSN220" s="11"/>
      <c r="FSO220" s="11"/>
      <c r="FSP220" s="11"/>
      <c r="FSQ220" s="11"/>
      <c r="FSR220" s="11"/>
      <c r="FSS220" s="11"/>
      <c r="FST220" s="11"/>
      <c r="FSU220" s="11"/>
      <c r="FSV220" s="11"/>
      <c r="FSW220" s="11"/>
      <c r="FSX220" s="11"/>
      <c r="FSY220" s="11"/>
      <c r="FSZ220" s="11"/>
      <c r="FTA220" s="11"/>
      <c r="FTB220" s="11"/>
      <c r="FTC220" s="11"/>
      <c r="FTD220" s="11"/>
      <c r="FTE220" s="11"/>
      <c r="FTF220" s="11"/>
      <c r="FTG220" s="11"/>
      <c r="FTH220" s="11"/>
      <c r="FTI220" s="11"/>
      <c r="FTJ220" s="11"/>
      <c r="FTK220" s="11"/>
      <c r="FTL220" s="11"/>
      <c r="FTM220" s="11"/>
      <c r="FTN220" s="11"/>
      <c r="FTO220" s="11"/>
      <c r="FTP220" s="11"/>
      <c r="FTQ220" s="11"/>
      <c r="FTR220" s="11"/>
      <c r="FTS220" s="11"/>
      <c r="FTT220" s="11"/>
      <c r="FTU220" s="11"/>
      <c r="FTV220" s="11"/>
      <c r="FTW220" s="11"/>
      <c r="FTX220" s="11"/>
      <c r="FTY220" s="11"/>
      <c r="FTZ220" s="11"/>
      <c r="FUA220" s="11"/>
      <c r="FUB220" s="11"/>
      <c r="FUC220" s="11"/>
      <c r="FUD220" s="11"/>
      <c r="FUE220" s="11"/>
      <c r="FUF220" s="11"/>
      <c r="FUG220" s="11"/>
      <c r="FUH220" s="11"/>
      <c r="FUI220" s="11"/>
      <c r="FUJ220" s="11"/>
      <c r="FUK220" s="11"/>
      <c r="FUL220" s="11"/>
      <c r="FUM220" s="11"/>
      <c r="FUN220" s="11"/>
      <c r="FUO220" s="11"/>
      <c r="FUP220" s="11"/>
      <c r="FUQ220" s="11"/>
      <c r="FUR220" s="11"/>
      <c r="FUS220" s="11"/>
      <c r="FUT220" s="11"/>
      <c r="FUU220" s="11"/>
      <c r="FUV220" s="11"/>
      <c r="FUW220" s="11"/>
      <c r="FUX220" s="11"/>
      <c r="FUY220" s="11"/>
      <c r="FUZ220" s="11"/>
      <c r="FVA220" s="11"/>
      <c r="FVB220" s="11"/>
      <c r="FVC220" s="11"/>
      <c r="FVD220" s="11"/>
      <c r="FVE220" s="11"/>
      <c r="FVF220" s="11"/>
      <c r="FVG220" s="11"/>
      <c r="FVH220" s="11"/>
      <c r="FVI220" s="11"/>
      <c r="FVJ220" s="11"/>
      <c r="FVK220" s="11"/>
      <c r="FVL220" s="11"/>
      <c r="FVM220" s="11"/>
      <c r="FVN220" s="11"/>
      <c r="FVO220" s="11"/>
      <c r="FVP220" s="11"/>
      <c r="FVQ220" s="11"/>
      <c r="FVR220" s="11"/>
      <c r="FVS220" s="11"/>
      <c r="FVT220" s="11"/>
      <c r="FVU220" s="11"/>
      <c r="FVV220" s="11"/>
      <c r="FVW220" s="11"/>
      <c r="FVX220" s="11"/>
      <c r="FVY220" s="11"/>
      <c r="FVZ220" s="11"/>
      <c r="FWA220" s="11"/>
      <c r="FWB220" s="11"/>
      <c r="FWC220" s="11"/>
      <c r="FWD220" s="11"/>
      <c r="FWE220" s="11"/>
      <c r="FWF220" s="11"/>
      <c r="FWG220" s="11"/>
      <c r="FWH220" s="11"/>
      <c r="FWI220" s="11"/>
      <c r="FWJ220" s="11"/>
      <c r="FWK220" s="11"/>
      <c r="FWL220" s="11"/>
      <c r="FWM220" s="11"/>
      <c r="FWN220" s="11"/>
      <c r="FWO220" s="11"/>
      <c r="FWP220" s="11"/>
      <c r="FWQ220" s="11"/>
      <c r="FWR220" s="11"/>
      <c r="FWS220" s="11"/>
      <c r="FWT220" s="11"/>
      <c r="FWU220" s="11"/>
      <c r="FWV220" s="11"/>
      <c r="FWW220" s="11"/>
      <c r="FWX220" s="11"/>
      <c r="FWY220" s="11"/>
      <c r="FWZ220" s="11"/>
      <c r="FXA220" s="11"/>
      <c r="FXB220" s="11"/>
      <c r="FXC220" s="11"/>
      <c r="FXD220" s="11"/>
      <c r="FXE220" s="11"/>
      <c r="FXF220" s="11"/>
      <c r="FXG220" s="11"/>
      <c r="FXH220" s="11"/>
      <c r="FXI220" s="11"/>
      <c r="FXJ220" s="11"/>
      <c r="FXK220" s="11"/>
      <c r="FXL220" s="11"/>
      <c r="FXM220" s="11"/>
      <c r="FXN220" s="11"/>
      <c r="FXO220" s="11"/>
      <c r="FXP220" s="11"/>
      <c r="FXQ220" s="11"/>
      <c r="FXR220" s="11"/>
      <c r="FXS220" s="11"/>
      <c r="FXT220" s="11"/>
      <c r="FXU220" s="11"/>
      <c r="FXV220" s="11"/>
      <c r="FXW220" s="11"/>
      <c r="FXX220" s="11"/>
      <c r="FXY220" s="11"/>
      <c r="FXZ220" s="11"/>
      <c r="FYA220" s="11"/>
      <c r="FYB220" s="11"/>
      <c r="FYC220" s="11"/>
      <c r="FYD220" s="11"/>
      <c r="FYE220" s="11"/>
      <c r="FYF220" s="11"/>
      <c r="FYG220" s="11"/>
      <c r="FYH220" s="11"/>
      <c r="FYI220" s="11"/>
      <c r="FYJ220" s="11"/>
      <c r="FYK220" s="11"/>
      <c r="FYL220" s="11"/>
      <c r="FYM220" s="11"/>
      <c r="FYN220" s="11"/>
      <c r="FYO220" s="11"/>
      <c r="FYP220" s="11"/>
      <c r="FYQ220" s="11"/>
      <c r="FYR220" s="11"/>
      <c r="FYS220" s="11"/>
      <c r="FYT220" s="11"/>
      <c r="FYU220" s="11"/>
      <c r="FYV220" s="11"/>
      <c r="FYW220" s="11"/>
      <c r="FYX220" s="11"/>
      <c r="FYY220" s="11"/>
      <c r="FYZ220" s="11"/>
      <c r="FZA220" s="11"/>
      <c r="FZB220" s="11"/>
      <c r="FZC220" s="11"/>
      <c r="FZD220" s="11"/>
      <c r="FZE220" s="11"/>
      <c r="FZF220" s="11"/>
      <c r="FZG220" s="11"/>
      <c r="FZH220" s="11"/>
      <c r="FZI220" s="11"/>
      <c r="FZJ220" s="11"/>
      <c r="FZK220" s="11"/>
      <c r="FZL220" s="11"/>
      <c r="FZM220" s="11"/>
      <c r="FZN220" s="11"/>
      <c r="FZO220" s="11"/>
      <c r="FZP220" s="11"/>
      <c r="FZQ220" s="11"/>
      <c r="FZR220" s="11"/>
      <c r="FZS220" s="11"/>
      <c r="FZT220" s="11"/>
      <c r="FZU220" s="11"/>
      <c r="FZV220" s="11"/>
      <c r="FZW220" s="11"/>
      <c r="FZX220" s="11"/>
      <c r="FZY220" s="11"/>
      <c r="FZZ220" s="11"/>
      <c r="GAA220" s="11"/>
      <c r="GAB220" s="11"/>
      <c r="GAC220" s="11"/>
      <c r="GAD220" s="11"/>
      <c r="GAE220" s="11"/>
      <c r="GAF220" s="11"/>
      <c r="GAG220" s="11"/>
      <c r="GAH220" s="11"/>
      <c r="GAI220" s="11"/>
      <c r="GAJ220" s="11"/>
      <c r="GAK220" s="11"/>
      <c r="GAL220" s="11"/>
      <c r="GAM220" s="11"/>
      <c r="GAN220" s="11"/>
      <c r="GAO220" s="11"/>
      <c r="GAP220" s="11"/>
      <c r="GAQ220" s="11"/>
      <c r="GAR220" s="11"/>
      <c r="GAS220" s="11"/>
      <c r="GAT220" s="11"/>
      <c r="GAU220" s="11"/>
      <c r="GAV220" s="11"/>
      <c r="GAW220" s="11"/>
      <c r="GAX220" s="11"/>
      <c r="GAY220" s="11"/>
      <c r="GAZ220" s="11"/>
      <c r="GBA220" s="11"/>
      <c r="GBB220" s="11"/>
      <c r="GBC220" s="11"/>
      <c r="GBD220" s="11"/>
      <c r="GBE220" s="11"/>
      <c r="GBF220" s="11"/>
      <c r="GBG220" s="11"/>
      <c r="GBH220" s="11"/>
      <c r="GBI220" s="11"/>
      <c r="GBJ220" s="11"/>
      <c r="GBK220" s="11"/>
      <c r="GBL220" s="11"/>
      <c r="GBM220" s="11"/>
      <c r="GBN220" s="11"/>
      <c r="GBO220" s="11"/>
      <c r="GBP220" s="11"/>
      <c r="GBQ220" s="11"/>
      <c r="GBR220" s="11"/>
      <c r="GBS220" s="11"/>
      <c r="GBT220" s="11"/>
      <c r="GBU220" s="11"/>
      <c r="GBV220" s="11"/>
      <c r="GBW220" s="11"/>
      <c r="GBX220" s="11"/>
      <c r="GBY220" s="11"/>
      <c r="GBZ220" s="11"/>
      <c r="GCA220" s="11"/>
      <c r="GCB220" s="11"/>
      <c r="GCC220" s="11"/>
      <c r="GCD220" s="11"/>
      <c r="GCE220" s="11"/>
      <c r="GCF220" s="11"/>
      <c r="GCG220" s="11"/>
      <c r="GCH220" s="11"/>
      <c r="GCI220" s="11"/>
      <c r="GCJ220" s="11"/>
      <c r="GCK220" s="11"/>
      <c r="GCL220" s="11"/>
      <c r="GCM220" s="11"/>
      <c r="GCN220" s="11"/>
      <c r="GCO220" s="11"/>
      <c r="GCP220" s="11"/>
      <c r="GCQ220" s="11"/>
      <c r="GCR220" s="11"/>
      <c r="GCS220" s="11"/>
      <c r="GCT220" s="11"/>
      <c r="GCU220" s="11"/>
      <c r="GCV220" s="11"/>
      <c r="GCW220" s="11"/>
      <c r="GCX220" s="11"/>
      <c r="GCY220" s="11"/>
      <c r="GCZ220" s="11"/>
      <c r="GDA220" s="11"/>
      <c r="GDB220" s="11"/>
      <c r="GDC220" s="11"/>
      <c r="GDD220" s="11"/>
      <c r="GDE220" s="11"/>
      <c r="GDF220" s="11"/>
      <c r="GDG220" s="11"/>
      <c r="GDH220" s="11"/>
      <c r="GDI220" s="11"/>
      <c r="GDJ220" s="11"/>
      <c r="GDK220" s="11"/>
      <c r="GDL220" s="11"/>
      <c r="GDM220" s="11"/>
      <c r="GDN220" s="11"/>
      <c r="GDO220" s="11"/>
      <c r="GDP220" s="11"/>
      <c r="GDQ220" s="11"/>
      <c r="GDR220" s="11"/>
      <c r="GDS220" s="11"/>
      <c r="GDT220" s="11"/>
      <c r="GDU220" s="11"/>
      <c r="GDV220" s="11"/>
      <c r="GDW220" s="11"/>
      <c r="GDX220" s="11"/>
      <c r="GDY220" s="11"/>
      <c r="GDZ220" s="11"/>
      <c r="GEA220" s="11"/>
      <c r="GEB220" s="11"/>
      <c r="GEC220" s="11"/>
      <c r="GED220" s="11"/>
      <c r="GEE220" s="11"/>
      <c r="GEF220" s="11"/>
      <c r="GEG220" s="11"/>
      <c r="GEH220" s="11"/>
      <c r="GEI220" s="11"/>
      <c r="GEJ220" s="11"/>
      <c r="GEK220" s="11"/>
      <c r="GEL220" s="11"/>
      <c r="GEM220" s="11"/>
      <c r="GEN220" s="11"/>
      <c r="GEO220" s="11"/>
      <c r="GEP220" s="11"/>
      <c r="GEQ220" s="11"/>
      <c r="GER220" s="11"/>
      <c r="GES220" s="11"/>
      <c r="GET220" s="11"/>
      <c r="GEU220" s="11"/>
      <c r="GEV220" s="11"/>
      <c r="GEW220" s="11"/>
      <c r="GEX220" s="11"/>
      <c r="GEY220" s="11"/>
      <c r="GEZ220" s="11"/>
      <c r="GFA220" s="11"/>
      <c r="GFB220" s="11"/>
      <c r="GFC220" s="11"/>
      <c r="GFD220" s="11"/>
      <c r="GFE220" s="11"/>
      <c r="GFF220" s="11"/>
      <c r="GFG220" s="11"/>
      <c r="GFH220" s="11"/>
      <c r="GFI220" s="11"/>
      <c r="GFJ220" s="11"/>
      <c r="GFK220" s="11"/>
      <c r="GFL220" s="11"/>
      <c r="GFM220" s="11"/>
      <c r="GFN220" s="11"/>
      <c r="GFO220" s="11"/>
      <c r="GFP220" s="11"/>
      <c r="GFQ220" s="11"/>
      <c r="GFR220" s="11"/>
      <c r="GFS220" s="11"/>
      <c r="GFT220" s="11"/>
      <c r="GFU220" s="11"/>
      <c r="GFV220" s="11"/>
      <c r="GFW220" s="11"/>
      <c r="GFX220" s="11"/>
      <c r="GFY220" s="11"/>
      <c r="GFZ220" s="11"/>
      <c r="GGA220" s="11"/>
      <c r="GGB220" s="11"/>
      <c r="GGC220" s="11"/>
      <c r="GGD220" s="11"/>
      <c r="GGE220" s="11"/>
      <c r="GGF220" s="11"/>
      <c r="GGG220" s="11"/>
      <c r="GGH220" s="11"/>
      <c r="GGI220" s="11"/>
      <c r="GGJ220" s="11"/>
      <c r="GGK220" s="11"/>
      <c r="GGL220" s="11"/>
      <c r="GGM220" s="11"/>
      <c r="GGN220" s="11"/>
      <c r="GGO220" s="11"/>
      <c r="GGP220" s="11"/>
      <c r="GGQ220" s="11"/>
      <c r="GGR220" s="11"/>
      <c r="GGS220" s="11"/>
      <c r="GGT220" s="11"/>
      <c r="GGU220" s="11"/>
      <c r="GGV220" s="11"/>
      <c r="GGW220" s="11"/>
      <c r="GGX220" s="11"/>
      <c r="GGY220" s="11"/>
      <c r="GGZ220" s="11"/>
      <c r="GHA220" s="11"/>
      <c r="GHB220" s="11"/>
      <c r="GHC220" s="11"/>
      <c r="GHD220" s="11"/>
      <c r="GHE220" s="11"/>
      <c r="GHF220" s="11"/>
      <c r="GHG220" s="11"/>
      <c r="GHH220" s="11"/>
      <c r="GHI220" s="11"/>
      <c r="GHJ220" s="11"/>
      <c r="GHK220" s="11"/>
      <c r="GHL220" s="11"/>
      <c r="GHM220" s="11"/>
      <c r="GHN220" s="11"/>
      <c r="GHO220" s="11"/>
      <c r="GHP220" s="11"/>
      <c r="GHQ220" s="11"/>
      <c r="GHR220" s="11"/>
      <c r="GHS220" s="11"/>
      <c r="GHT220" s="11"/>
      <c r="GHU220" s="11"/>
      <c r="GHV220" s="11"/>
      <c r="GHW220" s="11"/>
      <c r="GHX220" s="11"/>
      <c r="GHY220" s="11"/>
      <c r="GHZ220" s="11"/>
      <c r="GIA220" s="11"/>
      <c r="GIB220" s="11"/>
      <c r="GIC220" s="11"/>
      <c r="GID220" s="11"/>
      <c r="GIE220" s="11"/>
      <c r="GIF220" s="11"/>
      <c r="GIG220" s="11"/>
      <c r="GIH220" s="11"/>
      <c r="GII220" s="11"/>
      <c r="GIJ220" s="11"/>
      <c r="GIK220" s="11"/>
      <c r="GIL220" s="11"/>
      <c r="GIM220" s="11"/>
      <c r="GIN220" s="11"/>
      <c r="GIO220" s="11"/>
      <c r="GIP220" s="11"/>
      <c r="GIQ220" s="11"/>
      <c r="GIR220" s="11"/>
      <c r="GIS220" s="11"/>
      <c r="GIT220" s="11"/>
      <c r="GIU220" s="11"/>
      <c r="GIV220" s="11"/>
      <c r="GIW220" s="11"/>
      <c r="GIX220" s="11"/>
      <c r="GIY220" s="11"/>
      <c r="GIZ220" s="11"/>
      <c r="GJA220" s="11"/>
      <c r="GJB220" s="11"/>
      <c r="GJC220" s="11"/>
      <c r="GJD220" s="11"/>
      <c r="GJE220" s="11"/>
      <c r="GJF220" s="11"/>
      <c r="GJG220" s="11"/>
      <c r="GJH220" s="11"/>
      <c r="GJI220" s="11"/>
      <c r="GJJ220" s="11"/>
      <c r="GJK220" s="11"/>
      <c r="GJL220" s="11"/>
      <c r="GJM220" s="11"/>
      <c r="GJN220" s="11"/>
      <c r="GJO220" s="11"/>
      <c r="GJP220" s="11"/>
      <c r="GJQ220" s="11"/>
      <c r="GJR220" s="11"/>
      <c r="GJS220" s="11"/>
      <c r="GJT220" s="11"/>
      <c r="GJU220" s="11"/>
      <c r="GJV220" s="11"/>
      <c r="GJW220" s="11"/>
      <c r="GJX220" s="11"/>
      <c r="GJY220" s="11"/>
      <c r="GJZ220" s="11"/>
      <c r="GKA220" s="11"/>
      <c r="GKB220" s="11"/>
      <c r="GKC220" s="11"/>
      <c r="GKD220" s="11"/>
      <c r="GKE220" s="11"/>
      <c r="GKF220" s="11"/>
      <c r="GKG220" s="11"/>
      <c r="GKH220" s="11"/>
      <c r="GKI220" s="11"/>
      <c r="GKJ220" s="11"/>
      <c r="GKK220" s="11"/>
      <c r="GKL220" s="11"/>
      <c r="GKM220" s="11"/>
      <c r="GKN220" s="11"/>
      <c r="GKO220" s="11"/>
      <c r="GKP220" s="11"/>
      <c r="GKQ220" s="11"/>
      <c r="GKR220" s="11"/>
      <c r="GKS220" s="11"/>
      <c r="GKT220" s="11"/>
      <c r="GKU220" s="11"/>
      <c r="GKV220" s="11"/>
      <c r="GKW220" s="11"/>
      <c r="GKX220" s="11"/>
      <c r="GKY220" s="11"/>
      <c r="GKZ220" s="11"/>
      <c r="GLA220" s="11"/>
      <c r="GLB220" s="11"/>
      <c r="GLC220" s="11"/>
      <c r="GLD220" s="11"/>
      <c r="GLE220" s="11"/>
      <c r="GLF220" s="11"/>
      <c r="GLG220" s="11"/>
      <c r="GLH220" s="11"/>
      <c r="GLI220" s="11"/>
      <c r="GLJ220" s="11"/>
      <c r="GLK220" s="11"/>
      <c r="GLL220" s="11"/>
      <c r="GLM220" s="11"/>
      <c r="GLN220" s="11"/>
      <c r="GLO220" s="11"/>
      <c r="GLP220" s="11"/>
      <c r="GLQ220" s="11"/>
      <c r="GLR220" s="11"/>
      <c r="GLS220" s="11"/>
      <c r="GLT220" s="11"/>
      <c r="GLU220" s="11"/>
      <c r="GLV220" s="11"/>
      <c r="GLW220" s="11"/>
      <c r="GLX220" s="11"/>
      <c r="GLY220" s="11"/>
      <c r="GLZ220" s="11"/>
      <c r="GMA220" s="11"/>
      <c r="GMB220" s="11"/>
      <c r="GMC220" s="11"/>
      <c r="GMD220" s="11"/>
      <c r="GME220" s="11"/>
      <c r="GMF220" s="11"/>
      <c r="GMG220" s="11"/>
      <c r="GMH220" s="11"/>
      <c r="GMI220" s="11"/>
      <c r="GMJ220" s="11"/>
      <c r="GMK220" s="11"/>
      <c r="GML220" s="11"/>
      <c r="GMM220" s="11"/>
      <c r="GMN220" s="11"/>
      <c r="GMO220" s="11"/>
      <c r="GMP220" s="11"/>
      <c r="GMQ220" s="11"/>
      <c r="GMR220" s="11"/>
      <c r="GMS220" s="11"/>
      <c r="GMT220" s="11"/>
      <c r="GMU220" s="11"/>
      <c r="GMV220" s="11"/>
      <c r="GMW220" s="11"/>
      <c r="GMX220" s="11"/>
      <c r="GMY220" s="11"/>
      <c r="GMZ220" s="11"/>
      <c r="GNA220" s="11"/>
      <c r="GNB220" s="11"/>
      <c r="GNC220" s="11"/>
      <c r="GND220" s="11"/>
      <c r="GNE220" s="11"/>
      <c r="GNF220" s="11"/>
      <c r="GNG220" s="11"/>
      <c r="GNH220" s="11"/>
      <c r="GNI220" s="11"/>
      <c r="GNJ220" s="11"/>
      <c r="GNK220" s="11"/>
      <c r="GNL220" s="11"/>
      <c r="GNM220" s="11"/>
      <c r="GNN220" s="11"/>
      <c r="GNO220" s="11"/>
      <c r="GNP220" s="11"/>
      <c r="GNQ220" s="11"/>
      <c r="GNR220" s="11"/>
      <c r="GNS220" s="11"/>
      <c r="GNT220" s="11"/>
      <c r="GNU220" s="11"/>
      <c r="GNV220" s="11"/>
      <c r="GNW220" s="11"/>
      <c r="GNX220" s="11"/>
      <c r="GNY220" s="11"/>
      <c r="GNZ220" s="11"/>
      <c r="GOA220" s="11"/>
      <c r="GOB220" s="11"/>
      <c r="GOC220" s="11"/>
      <c r="GOD220" s="11"/>
      <c r="GOE220" s="11"/>
      <c r="GOF220" s="11"/>
      <c r="GOG220" s="11"/>
      <c r="GOH220" s="11"/>
      <c r="GOI220" s="11"/>
      <c r="GOJ220" s="11"/>
      <c r="GOK220" s="11"/>
      <c r="GOL220" s="11"/>
      <c r="GOM220" s="11"/>
      <c r="GON220" s="11"/>
      <c r="GOO220" s="11"/>
      <c r="GOP220" s="11"/>
      <c r="GOQ220" s="11"/>
      <c r="GOR220" s="11"/>
      <c r="GOS220" s="11"/>
      <c r="GOT220" s="11"/>
      <c r="GOU220" s="11"/>
      <c r="GOV220" s="11"/>
      <c r="GOW220" s="11"/>
      <c r="GOX220" s="11"/>
      <c r="GOY220" s="11"/>
      <c r="GOZ220" s="11"/>
      <c r="GPA220" s="11"/>
      <c r="GPB220" s="11"/>
      <c r="GPC220" s="11"/>
      <c r="GPD220" s="11"/>
      <c r="GPE220" s="11"/>
      <c r="GPF220" s="11"/>
      <c r="GPG220" s="11"/>
      <c r="GPH220" s="11"/>
      <c r="GPI220" s="11"/>
      <c r="GPJ220" s="11"/>
      <c r="GPK220" s="11"/>
      <c r="GPL220" s="11"/>
      <c r="GPM220" s="11"/>
      <c r="GPN220" s="11"/>
      <c r="GPO220" s="11"/>
      <c r="GPP220" s="11"/>
      <c r="GPQ220" s="11"/>
      <c r="GPR220" s="11"/>
      <c r="GPS220" s="11"/>
      <c r="GPT220" s="11"/>
      <c r="GPU220" s="11"/>
      <c r="GPV220" s="11"/>
      <c r="GPW220" s="11"/>
      <c r="GPX220" s="11"/>
      <c r="GPY220" s="11"/>
      <c r="GPZ220" s="11"/>
      <c r="GQA220" s="11"/>
      <c r="GQB220" s="11"/>
      <c r="GQC220" s="11"/>
      <c r="GQD220" s="11"/>
      <c r="GQE220" s="11"/>
      <c r="GQF220" s="11"/>
      <c r="GQG220" s="11"/>
      <c r="GQH220" s="11"/>
      <c r="GQI220" s="11"/>
      <c r="GQJ220" s="11"/>
      <c r="GQK220" s="11"/>
      <c r="GQL220" s="11"/>
      <c r="GQM220" s="11"/>
      <c r="GQN220" s="11"/>
      <c r="GQO220" s="11"/>
      <c r="GQP220" s="11"/>
      <c r="GQQ220" s="11"/>
      <c r="GQR220" s="11"/>
      <c r="GQS220" s="11"/>
      <c r="GQT220" s="11"/>
      <c r="GQU220" s="11"/>
      <c r="GQV220" s="11"/>
      <c r="GQW220" s="11"/>
      <c r="GQX220" s="11"/>
      <c r="GQY220" s="11"/>
      <c r="GQZ220" s="11"/>
      <c r="GRA220" s="11"/>
      <c r="GRB220" s="11"/>
      <c r="GRC220" s="11"/>
      <c r="GRD220" s="11"/>
      <c r="GRE220" s="11"/>
      <c r="GRF220" s="11"/>
      <c r="GRG220" s="11"/>
      <c r="GRH220" s="11"/>
      <c r="GRI220" s="11"/>
      <c r="GRJ220" s="11"/>
      <c r="GRK220" s="11"/>
      <c r="GRL220" s="11"/>
      <c r="GRM220" s="11"/>
      <c r="GRN220" s="11"/>
      <c r="GRO220" s="11"/>
      <c r="GRP220" s="11"/>
      <c r="GRQ220" s="11"/>
      <c r="GRR220" s="11"/>
      <c r="GRS220" s="11"/>
      <c r="GRT220" s="11"/>
      <c r="GRU220" s="11"/>
      <c r="GRV220" s="11"/>
      <c r="GRW220" s="11"/>
      <c r="GRX220" s="11"/>
      <c r="GRY220" s="11"/>
      <c r="GRZ220" s="11"/>
      <c r="GSA220" s="11"/>
      <c r="GSB220" s="11"/>
      <c r="GSC220" s="11"/>
      <c r="GSD220" s="11"/>
      <c r="GSE220" s="11"/>
      <c r="GSF220" s="11"/>
      <c r="GSG220" s="11"/>
      <c r="GSH220" s="11"/>
      <c r="GSI220" s="11"/>
      <c r="GSJ220" s="11"/>
      <c r="GSK220" s="11"/>
      <c r="GSL220" s="11"/>
      <c r="GSM220" s="11"/>
      <c r="GSN220" s="11"/>
      <c r="GSO220" s="11"/>
      <c r="GSP220" s="11"/>
      <c r="GSQ220" s="11"/>
      <c r="GSR220" s="11"/>
      <c r="GSS220" s="11"/>
      <c r="GST220" s="11"/>
      <c r="GSU220" s="11"/>
      <c r="GSV220" s="11"/>
      <c r="GSW220" s="11"/>
      <c r="GSX220" s="11"/>
      <c r="GSY220" s="11"/>
      <c r="GSZ220" s="11"/>
      <c r="GTA220" s="11"/>
      <c r="GTB220" s="11"/>
      <c r="GTC220" s="11"/>
      <c r="GTD220" s="11"/>
      <c r="GTE220" s="11"/>
      <c r="GTF220" s="11"/>
      <c r="GTG220" s="11"/>
      <c r="GTH220" s="11"/>
      <c r="GTI220" s="11"/>
      <c r="GTJ220" s="11"/>
      <c r="GTK220" s="11"/>
      <c r="GTL220" s="11"/>
      <c r="GTM220" s="11"/>
      <c r="GTN220" s="11"/>
      <c r="GTO220" s="11"/>
      <c r="GTP220" s="11"/>
      <c r="GTQ220" s="11"/>
      <c r="GTR220" s="11"/>
      <c r="GTS220" s="11"/>
      <c r="GTT220" s="11"/>
      <c r="GTU220" s="11"/>
      <c r="GTV220" s="11"/>
      <c r="GTW220" s="11"/>
      <c r="GTX220" s="11"/>
      <c r="GTY220" s="11"/>
      <c r="GTZ220" s="11"/>
      <c r="GUA220" s="11"/>
      <c r="GUB220" s="11"/>
      <c r="GUC220" s="11"/>
      <c r="GUD220" s="11"/>
      <c r="GUE220" s="11"/>
      <c r="GUF220" s="11"/>
      <c r="GUG220" s="11"/>
      <c r="GUH220" s="11"/>
      <c r="GUI220" s="11"/>
      <c r="GUJ220" s="11"/>
      <c r="GUK220" s="11"/>
      <c r="GUL220" s="11"/>
      <c r="GUM220" s="11"/>
      <c r="GUN220" s="11"/>
      <c r="GUO220" s="11"/>
      <c r="GUP220" s="11"/>
      <c r="GUQ220" s="11"/>
      <c r="GUR220" s="11"/>
      <c r="GUS220" s="11"/>
      <c r="GUT220" s="11"/>
      <c r="GUU220" s="11"/>
      <c r="GUV220" s="11"/>
      <c r="GUW220" s="11"/>
      <c r="GUX220" s="11"/>
      <c r="GUY220" s="11"/>
      <c r="GUZ220" s="11"/>
      <c r="GVA220" s="11"/>
      <c r="GVB220" s="11"/>
      <c r="GVC220" s="11"/>
      <c r="GVD220" s="11"/>
      <c r="GVE220" s="11"/>
      <c r="GVF220" s="11"/>
      <c r="GVG220" s="11"/>
      <c r="GVH220" s="11"/>
      <c r="GVI220" s="11"/>
      <c r="GVJ220" s="11"/>
      <c r="GVK220" s="11"/>
      <c r="GVL220" s="11"/>
      <c r="GVM220" s="11"/>
      <c r="GVN220" s="11"/>
      <c r="GVO220" s="11"/>
      <c r="GVP220" s="11"/>
      <c r="GVQ220" s="11"/>
      <c r="GVR220" s="11"/>
      <c r="GVS220" s="11"/>
      <c r="GVT220" s="11"/>
      <c r="GVU220" s="11"/>
      <c r="GVV220" s="11"/>
      <c r="GVW220" s="11"/>
      <c r="GVX220" s="11"/>
      <c r="GVY220" s="11"/>
      <c r="GVZ220" s="11"/>
      <c r="GWA220" s="11"/>
      <c r="GWB220" s="11"/>
      <c r="GWC220" s="11"/>
      <c r="GWD220" s="11"/>
      <c r="GWE220" s="11"/>
      <c r="GWF220" s="11"/>
      <c r="GWG220" s="11"/>
      <c r="GWH220" s="11"/>
      <c r="GWI220" s="11"/>
      <c r="GWJ220" s="11"/>
      <c r="GWK220" s="11"/>
      <c r="GWL220" s="11"/>
      <c r="GWM220" s="11"/>
      <c r="GWN220" s="11"/>
      <c r="GWO220" s="11"/>
      <c r="GWP220" s="11"/>
      <c r="GWQ220" s="11"/>
      <c r="GWR220" s="11"/>
      <c r="GWS220" s="11"/>
      <c r="GWT220" s="11"/>
      <c r="GWU220" s="11"/>
      <c r="GWV220" s="11"/>
      <c r="GWW220" s="11"/>
      <c r="GWX220" s="11"/>
      <c r="GWY220" s="11"/>
      <c r="GWZ220" s="11"/>
      <c r="GXA220" s="11"/>
      <c r="GXB220" s="11"/>
      <c r="GXC220" s="11"/>
      <c r="GXD220" s="11"/>
      <c r="GXE220" s="11"/>
      <c r="GXF220" s="11"/>
      <c r="GXG220" s="11"/>
      <c r="GXH220" s="11"/>
      <c r="GXI220" s="11"/>
      <c r="GXJ220" s="11"/>
      <c r="GXK220" s="11"/>
      <c r="GXL220" s="11"/>
      <c r="GXM220" s="11"/>
      <c r="GXN220" s="11"/>
      <c r="GXO220" s="11"/>
      <c r="GXP220" s="11"/>
      <c r="GXQ220" s="11"/>
      <c r="GXR220" s="11"/>
      <c r="GXS220" s="11"/>
      <c r="GXT220" s="11"/>
      <c r="GXU220" s="11"/>
      <c r="GXV220" s="11"/>
      <c r="GXW220" s="11"/>
      <c r="GXX220" s="11"/>
      <c r="GXY220" s="11"/>
      <c r="GXZ220" s="11"/>
      <c r="GYA220" s="11"/>
      <c r="GYB220" s="11"/>
      <c r="GYC220" s="11"/>
      <c r="GYD220" s="11"/>
      <c r="GYE220" s="11"/>
      <c r="GYF220" s="11"/>
      <c r="GYG220" s="11"/>
      <c r="GYH220" s="11"/>
      <c r="GYI220" s="11"/>
      <c r="GYJ220" s="11"/>
      <c r="GYK220" s="11"/>
      <c r="GYL220" s="11"/>
      <c r="GYM220" s="11"/>
      <c r="GYN220" s="11"/>
      <c r="GYO220" s="11"/>
      <c r="GYP220" s="11"/>
      <c r="GYQ220" s="11"/>
      <c r="GYR220" s="11"/>
      <c r="GYS220" s="11"/>
      <c r="GYT220" s="11"/>
      <c r="GYU220" s="11"/>
      <c r="GYV220" s="11"/>
      <c r="GYW220" s="11"/>
      <c r="GYX220" s="11"/>
      <c r="GYY220" s="11"/>
      <c r="GYZ220" s="11"/>
      <c r="GZA220" s="11"/>
      <c r="GZB220" s="11"/>
      <c r="GZC220" s="11"/>
      <c r="GZD220" s="11"/>
      <c r="GZE220" s="11"/>
      <c r="GZF220" s="11"/>
      <c r="GZG220" s="11"/>
      <c r="GZH220" s="11"/>
      <c r="GZI220" s="11"/>
      <c r="GZJ220" s="11"/>
      <c r="GZK220" s="11"/>
      <c r="GZL220" s="11"/>
      <c r="GZM220" s="11"/>
      <c r="GZN220" s="11"/>
      <c r="GZO220" s="11"/>
      <c r="GZP220" s="11"/>
      <c r="GZQ220" s="11"/>
      <c r="GZR220" s="11"/>
      <c r="GZS220" s="11"/>
      <c r="GZT220" s="11"/>
      <c r="GZU220" s="11"/>
      <c r="GZV220" s="11"/>
      <c r="GZW220" s="11"/>
      <c r="GZX220" s="11"/>
      <c r="GZY220" s="11"/>
      <c r="GZZ220" s="11"/>
      <c r="HAA220" s="11"/>
      <c r="HAB220" s="11"/>
      <c r="HAC220" s="11"/>
      <c r="HAD220" s="11"/>
      <c r="HAE220" s="11"/>
      <c r="HAF220" s="11"/>
      <c r="HAG220" s="11"/>
      <c r="HAH220" s="11"/>
      <c r="HAI220" s="11"/>
      <c r="HAJ220" s="11"/>
      <c r="HAK220" s="11"/>
      <c r="HAL220" s="11"/>
      <c r="HAM220" s="11"/>
      <c r="HAN220" s="11"/>
      <c r="HAO220" s="11"/>
      <c r="HAP220" s="11"/>
      <c r="HAQ220" s="11"/>
      <c r="HAR220" s="11"/>
      <c r="HAS220" s="11"/>
      <c r="HAT220" s="11"/>
      <c r="HAU220" s="11"/>
      <c r="HAV220" s="11"/>
      <c r="HAW220" s="11"/>
      <c r="HAX220" s="11"/>
      <c r="HAY220" s="11"/>
      <c r="HAZ220" s="11"/>
      <c r="HBA220" s="11"/>
      <c r="HBB220" s="11"/>
      <c r="HBC220" s="11"/>
      <c r="HBD220" s="11"/>
      <c r="HBE220" s="11"/>
      <c r="HBF220" s="11"/>
      <c r="HBG220" s="11"/>
      <c r="HBH220" s="11"/>
      <c r="HBI220" s="11"/>
      <c r="HBJ220" s="11"/>
      <c r="HBK220" s="11"/>
      <c r="HBL220" s="11"/>
      <c r="HBM220" s="11"/>
      <c r="HBN220" s="11"/>
      <c r="HBO220" s="11"/>
      <c r="HBP220" s="11"/>
      <c r="HBQ220" s="11"/>
      <c r="HBR220" s="11"/>
      <c r="HBS220" s="11"/>
      <c r="HBT220" s="11"/>
      <c r="HBU220" s="11"/>
      <c r="HBV220" s="11"/>
      <c r="HBW220" s="11"/>
      <c r="HBX220" s="11"/>
      <c r="HBY220" s="11"/>
      <c r="HBZ220" s="11"/>
      <c r="HCA220" s="11"/>
      <c r="HCB220" s="11"/>
      <c r="HCC220" s="11"/>
      <c r="HCD220" s="11"/>
      <c r="HCE220" s="11"/>
      <c r="HCF220" s="11"/>
      <c r="HCG220" s="11"/>
      <c r="HCH220" s="11"/>
      <c r="HCI220" s="11"/>
      <c r="HCJ220" s="11"/>
      <c r="HCK220" s="11"/>
      <c r="HCL220" s="11"/>
      <c r="HCM220" s="11"/>
      <c r="HCN220" s="11"/>
      <c r="HCO220" s="11"/>
      <c r="HCP220" s="11"/>
      <c r="HCQ220" s="11"/>
      <c r="HCR220" s="11"/>
      <c r="HCS220" s="11"/>
      <c r="HCT220" s="11"/>
      <c r="HCU220" s="11"/>
      <c r="HCV220" s="11"/>
      <c r="HCW220" s="11"/>
      <c r="HCX220" s="11"/>
      <c r="HCY220" s="11"/>
      <c r="HCZ220" s="11"/>
      <c r="HDA220" s="11"/>
      <c r="HDB220" s="11"/>
      <c r="HDC220" s="11"/>
      <c r="HDD220" s="11"/>
      <c r="HDE220" s="11"/>
      <c r="HDF220" s="11"/>
      <c r="HDG220" s="11"/>
      <c r="HDH220" s="11"/>
      <c r="HDI220" s="11"/>
      <c r="HDJ220" s="11"/>
      <c r="HDK220" s="11"/>
      <c r="HDL220" s="11"/>
      <c r="HDM220" s="11"/>
      <c r="HDN220" s="11"/>
      <c r="HDO220" s="11"/>
      <c r="HDP220" s="11"/>
      <c r="HDQ220" s="11"/>
      <c r="HDR220" s="11"/>
      <c r="HDS220" s="11"/>
      <c r="HDT220" s="11"/>
      <c r="HDU220" s="11"/>
      <c r="HDV220" s="11"/>
      <c r="HDW220" s="11"/>
      <c r="HDX220" s="11"/>
      <c r="HDY220" s="11"/>
      <c r="HDZ220" s="11"/>
      <c r="HEA220" s="11"/>
      <c r="HEB220" s="11"/>
      <c r="HEC220" s="11"/>
      <c r="HED220" s="11"/>
      <c r="HEE220" s="11"/>
      <c r="HEF220" s="11"/>
      <c r="HEG220" s="11"/>
      <c r="HEH220" s="11"/>
      <c r="HEI220" s="11"/>
      <c r="HEJ220" s="11"/>
      <c r="HEK220" s="11"/>
      <c r="HEL220" s="11"/>
      <c r="HEM220" s="11"/>
      <c r="HEN220" s="11"/>
      <c r="HEO220" s="11"/>
      <c r="HEP220" s="11"/>
      <c r="HEQ220" s="11"/>
      <c r="HER220" s="11"/>
      <c r="HES220" s="11"/>
      <c r="HET220" s="11"/>
      <c r="HEU220" s="11"/>
      <c r="HEV220" s="11"/>
      <c r="HEW220" s="11"/>
      <c r="HEX220" s="11"/>
      <c r="HEY220" s="11"/>
      <c r="HEZ220" s="11"/>
      <c r="HFA220" s="11"/>
      <c r="HFB220" s="11"/>
      <c r="HFC220" s="11"/>
      <c r="HFD220" s="11"/>
      <c r="HFE220" s="11"/>
      <c r="HFF220" s="11"/>
      <c r="HFG220" s="11"/>
      <c r="HFH220" s="11"/>
      <c r="HFI220" s="11"/>
      <c r="HFJ220" s="11"/>
      <c r="HFK220" s="11"/>
      <c r="HFL220" s="11"/>
      <c r="HFM220" s="11"/>
      <c r="HFN220" s="11"/>
      <c r="HFO220" s="11"/>
      <c r="HFP220" s="11"/>
      <c r="HFQ220" s="11"/>
      <c r="HFR220" s="11"/>
      <c r="HFS220" s="11"/>
      <c r="HFT220" s="11"/>
      <c r="HFU220" s="11"/>
      <c r="HFV220" s="11"/>
      <c r="HFW220" s="11"/>
      <c r="HFX220" s="11"/>
      <c r="HFY220" s="11"/>
      <c r="HFZ220" s="11"/>
      <c r="HGA220" s="11"/>
      <c r="HGB220" s="11"/>
      <c r="HGC220" s="11"/>
      <c r="HGD220" s="11"/>
      <c r="HGE220" s="11"/>
      <c r="HGF220" s="11"/>
      <c r="HGG220" s="11"/>
      <c r="HGH220" s="11"/>
      <c r="HGI220" s="11"/>
      <c r="HGJ220" s="11"/>
      <c r="HGK220" s="11"/>
      <c r="HGL220" s="11"/>
      <c r="HGM220" s="11"/>
      <c r="HGN220" s="11"/>
      <c r="HGO220" s="11"/>
      <c r="HGP220" s="11"/>
      <c r="HGQ220" s="11"/>
      <c r="HGR220" s="11"/>
      <c r="HGS220" s="11"/>
      <c r="HGT220" s="11"/>
      <c r="HGU220" s="11"/>
      <c r="HGV220" s="11"/>
      <c r="HGW220" s="11"/>
      <c r="HGX220" s="11"/>
      <c r="HGY220" s="11"/>
      <c r="HGZ220" s="11"/>
      <c r="HHA220" s="11"/>
      <c r="HHB220" s="11"/>
      <c r="HHC220" s="11"/>
      <c r="HHD220" s="11"/>
      <c r="HHE220" s="11"/>
      <c r="HHF220" s="11"/>
      <c r="HHG220" s="11"/>
      <c r="HHH220" s="11"/>
      <c r="HHI220" s="11"/>
      <c r="HHJ220" s="11"/>
      <c r="HHK220" s="11"/>
      <c r="HHL220" s="11"/>
      <c r="HHM220" s="11"/>
      <c r="HHN220" s="11"/>
      <c r="HHO220" s="11"/>
      <c r="HHP220" s="11"/>
      <c r="HHQ220" s="11"/>
      <c r="HHR220" s="11"/>
      <c r="HHS220" s="11"/>
      <c r="HHT220" s="11"/>
      <c r="HHU220" s="11"/>
      <c r="HHV220" s="11"/>
      <c r="HHW220" s="11"/>
      <c r="HHX220" s="11"/>
      <c r="HHY220" s="11"/>
      <c r="HHZ220" s="11"/>
      <c r="HIA220" s="11"/>
      <c r="HIB220" s="11"/>
      <c r="HIC220" s="11"/>
      <c r="HID220" s="11"/>
      <c r="HIE220" s="11"/>
      <c r="HIF220" s="11"/>
      <c r="HIG220" s="11"/>
      <c r="HIH220" s="11"/>
      <c r="HII220" s="11"/>
      <c r="HIJ220" s="11"/>
      <c r="HIK220" s="11"/>
      <c r="HIL220" s="11"/>
      <c r="HIM220" s="11"/>
      <c r="HIN220" s="11"/>
      <c r="HIO220" s="11"/>
      <c r="HIP220" s="11"/>
      <c r="HIQ220" s="11"/>
      <c r="HIR220" s="11"/>
      <c r="HIS220" s="11"/>
      <c r="HIT220" s="11"/>
      <c r="HIU220" s="11"/>
      <c r="HIV220" s="11"/>
      <c r="HIW220" s="11"/>
      <c r="HIX220" s="11"/>
      <c r="HIY220" s="11"/>
      <c r="HIZ220" s="11"/>
      <c r="HJA220" s="11"/>
      <c r="HJB220" s="11"/>
      <c r="HJC220" s="11"/>
      <c r="HJD220" s="11"/>
      <c r="HJE220" s="11"/>
      <c r="HJF220" s="11"/>
      <c r="HJG220" s="11"/>
      <c r="HJH220" s="11"/>
      <c r="HJI220" s="11"/>
      <c r="HJJ220" s="11"/>
      <c r="HJK220" s="11"/>
      <c r="HJL220" s="11"/>
      <c r="HJM220" s="11"/>
      <c r="HJN220" s="11"/>
      <c r="HJO220" s="11"/>
      <c r="HJP220" s="11"/>
      <c r="HJQ220" s="11"/>
      <c r="HJR220" s="11"/>
      <c r="HJS220" s="11"/>
      <c r="HJT220" s="11"/>
      <c r="HJU220" s="11"/>
      <c r="HJV220" s="11"/>
      <c r="HJW220" s="11"/>
      <c r="HJX220" s="11"/>
      <c r="HJY220" s="11"/>
      <c r="HJZ220" s="11"/>
      <c r="HKA220" s="11"/>
      <c r="HKB220" s="11"/>
      <c r="HKC220" s="11"/>
      <c r="HKD220" s="11"/>
      <c r="HKE220" s="11"/>
      <c r="HKF220" s="11"/>
      <c r="HKG220" s="11"/>
      <c r="HKH220" s="11"/>
      <c r="HKI220" s="11"/>
      <c r="HKJ220" s="11"/>
      <c r="HKK220" s="11"/>
      <c r="HKL220" s="11"/>
      <c r="HKM220" s="11"/>
      <c r="HKN220" s="11"/>
      <c r="HKO220" s="11"/>
      <c r="HKP220" s="11"/>
      <c r="HKQ220" s="11"/>
      <c r="HKR220" s="11"/>
      <c r="HKS220" s="11"/>
      <c r="HKT220" s="11"/>
      <c r="HKU220" s="11"/>
      <c r="HKV220" s="11"/>
      <c r="HKW220" s="11"/>
      <c r="HKX220" s="11"/>
      <c r="HKY220" s="11"/>
      <c r="HKZ220" s="11"/>
      <c r="HLA220" s="11"/>
      <c r="HLB220" s="11"/>
      <c r="HLC220" s="11"/>
      <c r="HLD220" s="11"/>
      <c r="HLE220" s="11"/>
      <c r="HLF220" s="11"/>
      <c r="HLG220" s="11"/>
      <c r="HLH220" s="11"/>
      <c r="HLI220" s="11"/>
      <c r="HLJ220" s="11"/>
      <c r="HLK220" s="11"/>
      <c r="HLL220" s="11"/>
      <c r="HLM220" s="11"/>
      <c r="HLN220" s="11"/>
      <c r="HLO220" s="11"/>
      <c r="HLP220" s="11"/>
      <c r="HLQ220" s="11"/>
      <c r="HLR220" s="11"/>
      <c r="HLS220" s="11"/>
      <c r="HLT220" s="11"/>
      <c r="HLU220" s="11"/>
      <c r="HLV220" s="11"/>
      <c r="HLW220" s="11"/>
      <c r="HLX220" s="11"/>
      <c r="HLY220" s="11"/>
      <c r="HLZ220" s="11"/>
      <c r="HMA220" s="11"/>
      <c r="HMB220" s="11"/>
      <c r="HMC220" s="11"/>
      <c r="HMD220" s="11"/>
      <c r="HME220" s="11"/>
      <c r="HMF220" s="11"/>
      <c r="HMG220" s="11"/>
      <c r="HMH220" s="11"/>
      <c r="HMI220" s="11"/>
      <c r="HMJ220" s="11"/>
      <c r="HMK220" s="11"/>
      <c r="HML220" s="11"/>
      <c r="HMM220" s="11"/>
      <c r="HMN220" s="11"/>
      <c r="HMO220" s="11"/>
      <c r="HMP220" s="11"/>
      <c r="HMQ220" s="11"/>
      <c r="HMR220" s="11"/>
      <c r="HMS220" s="11"/>
      <c r="HMT220" s="11"/>
      <c r="HMU220" s="11"/>
      <c r="HMV220" s="11"/>
      <c r="HMW220" s="11"/>
      <c r="HMX220" s="11"/>
      <c r="HMY220" s="11"/>
      <c r="HMZ220" s="11"/>
      <c r="HNA220" s="11"/>
      <c r="HNB220" s="11"/>
      <c r="HNC220" s="11"/>
      <c r="HND220" s="11"/>
      <c r="HNE220" s="11"/>
      <c r="HNF220" s="11"/>
      <c r="HNG220" s="11"/>
      <c r="HNH220" s="11"/>
      <c r="HNI220" s="11"/>
      <c r="HNJ220" s="11"/>
      <c r="HNK220" s="11"/>
      <c r="HNL220" s="11"/>
      <c r="HNM220" s="11"/>
      <c r="HNN220" s="11"/>
      <c r="HNO220" s="11"/>
      <c r="HNP220" s="11"/>
      <c r="HNQ220" s="11"/>
      <c r="HNR220" s="11"/>
      <c r="HNS220" s="11"/>
      <c r="HNT220" s="11"/>
      <c r="HNU220" s="11"/>
      <c r="HNV220" s="11"/>
      <c r="HNW220" s="11"/>
      <c r="HNX220" s="11"/>
      <c r="HNY220" s="11"/>
      <c r="HNZ220" s="11"/>
      <c r="HOA220" s="11"/>
      <c r="HOB220" s="11"/>
      <c r="HOC220" s="11"/>
      <c r="HOD220" s="11"/>
      <c r="HOE220" s="11"/>
      <c r="HOF220" s="11"/>
      <c r="HOG220" s="11"/>
      <c r="HOH220" s="11"/>
      <c r="HOI220" s="11"/>
      <c r="HOJ220" s="11"/>
      <c r="HOK220" s="11"/>
      <c r="HOL220" s="11"/>
      <c r="HOM220" s="11"/>
      <c r="HON220" s="11"/>
      <c r="HOO220" s="11"/>
      <c r="HOP220" s="11"/>
      <c r="HOQ220" s="11"/>
      <c r="HOR220" s="11"/>
      <c r="HOS220" s="11"/>
      <c r="HOT220" s="11"/>
      <c r="HOU220" s="11"/>
      <c r="HOV220" s="11"/>
      <c r="HOW220" s="11"/>
      <c r="HOX220" s="11"/>
      <c r="HOY220" s="11"/>
      <c r="HOZ220" s="11"/>
      <c r="HPA220" s="11"/>
      <c r="HPB220" s="11"/>
      <c r="HPC220" s="11"/>
      <c r="HPD220" s="11"/>
      <c r="HPE220" s="11"/>
      <c r="HPF220" s="11"/>
      <c r="HPG220" s="11"/>
      <c r="HPH220" s="11"/>
      <c r="HPI220" s="11"/>
      <c r="HPJ220" s="11"/>
      <c r="HPK220" s="11"/>
      <c r="HPL220" s="11"/>
      <c r="HPM220" s="11"/>
      <c r="HPN220" s="11"/>
      <c r="HPO220" s="11"/>
      <c r="HPP220" s="11"/>
      <c r="HPQ220" s="11"/>
      <c r="HPR220" s="11"/>
      <c r="HPS220" s="11"/>
      <c r="HPT220" s="11"/>
      <c r="HPU220" s="11"/>
      <c r="HPV220" s="11"/>
      <c r="HPW220" s="11"/>
      <c r="HPX220" s="11"/>
      <c r="HPY220" s="11"/>
      <c r="HPZ220" s="11"/>
      <c r="HQA220" s="11"/>
      <c r="HQB220" s="11"/>
      <c r="HQC220" s="11"/>
      <c r="HQD220" s="11"/>
      <c r="HQE220" s="11"/>
      <c r="HQF220" s="11"/>
      <c r="HQG220" s="11"/>
      <c r="HQH220" s="11"/>
      <c r="HQI220" s="11"/>
      <c r="HQJ220" s="11"/>
      <c r="HQK220" s="11"/>
      <c r="HQL220" s="11"/>
      <c r="HQM220" s="11"/>
      <c r="HQN220" s="11"/>
      <c r="HQO220" s="11"/>
      <c r="HQP220" s="11"/>
      <c r="HQQ220" s="11"/>
      <c r="HQR220" s="11"/>
      <c r="HQS220" s="11"/>
      <c r="HQT220" s="11"/>
      <c r="HQU220" s="11"/>
      <c r="HQV220" s="11"/>
      <c r="HQW220" s="11"/>
      <c r="HQX220" s="11"/>
      <c r="HQY220" s="11"/>
      <c r="HQZ220" s="11"/>
      <c r="HRA220" s="11"/>
      <c r="HRB220" s="11"/>
      <c r="HRC220" s="11"/>
      <c r="HRD220" s="11"/>
      <c r="HRE220" s="11"/>
      <c r="HRF220" s="11"/>
      <c r="HRG220" s="11"/>
      <c r="HRH220" s="11"/>
      <c r="HRI220" s="11"/>
      <c r="HRJ220" s="11"/>
      <c r="HRK220" s="11"/>
      <c r="HRL220" s="11"/>
      <c r="HRM220" s="11"/>
      <c r="HRN220" s="11"/>
      <c r="HRO220" s="11"/>
      <c r="HRP220" s="11"/>
      <c r="HRQ220" s="11"/>
      <c r="HRR220" s="11"/>
      <c r="HRS220" s="11"/>
      <c r="HRT220" s="11"/>
      <c r="HRU220" s="11"/>
      <c r="HRV220" s="11"/>
      <c r="HRW220" s="11"/>
      <c r="HRX220" s="11"/>
      <c r="HRY220" s="11"/>
      <c r="HRZ220" s="11"/>
      <c r="HSA220" s="11"/>
      <c r="HSB220" s="11"/>
      <c r="HSC220" s="11"/>
      <c r="HSD220" s="11"/>
      <c r="HSE220" s="11"/>
      <c r="HSF220" s="11"/>
      <c r="HSG220" s="11"/>
      <c r="HSH220" s="11"/>
      <c r="HSI220" s="11"/>
      <c r="HSJ220" s="11"/>
      <c r="HSK220" s="11"/>
      <c r="HSL220" s="11"/>
      <c r="HSM220" s="11"/>
      <c r="HSN220" s="11"/>
      <c r="HSO220" s="11"/>
      <c r="HSP220" s="11"/>
      <c r="HSQ220" s="11"/>
      <c r="HSR220" s="11"/>
      <c r="HSS220" s="11"/>
      <c r="HST220" s="11"/>
      <c r="HSU220" s="11"/>
      <c r="HSV220" s="11"/>
      <c r="HSW220" s="11"/>
      <c r="HSX220" s="11"/>
      <c r="HSY220" s="11"/>
      <c r="HSZ220" s="11"/>
      <c r="HTA220" s="11"/>
      <c r="HTB220" s="11"/>
      <c r="HTC220" s="11"/>
      <c r="HTD220" s="11"/>
      <c r="HTE220" s="11"/>
      <c r="HTF220" s="11"/>
      <c r="HTG220" s="11"/>
      <c r="HTH220" s="11"/>
      <c r="HTI220" s="11"/>
      <c r="HTJ220" s="11"/>
      <c r="HTK220" s="11"/>
      <c r="HTL220" s="11"/>
      <c r="HTM220" s="11"/>
      <c r="HTN220" s="11"/>
      <c r="HTO220" s="11"/>
      <c r="HTP220" s="11"/>
      <c r="HTQ220" s="11"/>
      <c r="HTR220" s="11"/>
      <c r="HTS220" s="11"/>
      <c r="HTT220" s="11"/>
      <c r="HTU220" s="11"/>
      <c r="HTV220" s="11"/>
      <c r="HTW220" s="11"/>
      <c r="HTX220" s="11"/>
      <c r="HTY220" s="11"/>
      <c r="HTZ220" s="11"/>
      <c r="HUA220" s="11"/>
      <c r="HUB220" s="11"/>
      <c r="HUC220" s="11"/>
      <c r="HUD220" s="11"/>
      <c r="HUE220" s="11"/>
      <c r="HUF220" s="11"/>
      <c r="HUG220" s="11"/>
      <c r="HUH220" s="11"/>
      <c r="HUI220" s="11"/>
      <c r="HUJ220" s="11"/>
      <c r="HUK220" s="11"/>
      <c r="HUL220" s="11"/>
      <c r="HUM220" s="11"/>
      <c r="HUN220" s="11"/>
      <c r="HUO220" s="11"/>
      <c r="HUP220" s="11"/>
      <c r="HUQ220" s="11"/>
      <c r="HUR220" s="11"/>
      <c r="HUS220" s="11"/>
      <c r="HUT220" s="11"/>
      <c r="HUU220" s="11"/>
      <c r="HUV220" s="11"/>
      <c r="HUW220" s="11"/>
      <c r="HUX220" s="11"/>
      <c r="HUY220" s="11"/>
      <c r="HUZ220" s="11"/>
      <c r="HVA220" s="11"/>
      <c r="HVB220" s="11"/>
      <c r="HVC220" s="11"/>
      <c r="HVD220" s="11"/>
      <c r="HVE220" s="11"/>
      <c r="HVF220" s="11"/>
      <c r="HVG220" s="11"/>
      <c r="HVH220" s="11"/>
      <c r="HVI220" s="11"/>
      <c r="HVJ220" s="11"/>
      <c r="HVK220" s="11"/>
      <c r="HVL220" s="11"/>
      <c r="HVM220" s="11"/>
      <c r="HVN220" s="11"/>
      <c r="HVO220" s="11"/>
      <c r="HVP220" s="11"/>
      <c r="HVQ220" s="11"/>
      <c r="HVR220" s="11"/>
      <c r="HVS220" s="11"/>
      <c r="HVT220" s="11"/>
      <c r="HVU220" s="11"/>
      <c r="HVV220" s="11"/>
      <c r="HVW220" s="11"/>
      <c r="HVX220" s="11"/>
      <c r="HVY220" s="11"/>
      <c r="HVZ220" s="11"/>
      <c r="HWA220" s="11"/>
      <c r="HWB220" s="11"/>
      <c r="HWC220" s="11"/>
      <c r="HWD220" s="11"/>
      <c r="HWE220" s="11"/>
      <c r="HWF220" s="11"/>
      <c r="HWG220" s="11"/>
      <c r="HWH220" s="11"/>
      <c r="HWI220" s="11"/>
      <c r="HWJ220" s="11"/>
      <c r="HWK220" s="11"/>
      <c r="HWL220" s="11"/>
      <c r="HWM220" s="11"/>
      <c r="HWN220" s="11"/>
      <c r="HWO220" s="11"/>
      <c r="HWP220" s="11"/>
      <c r="HWQ220" s="11"/>
      <c r="HWR220" s="11"/>
      <c r="HWS220" s="11"/>
      <c r="HWT220" s="11"/>
      <c r="HWU220" s="11"/>
      <c r="HWV220" s="11"/>
      <c r="HWW220" s="11"/>
      <c r="HWX220" s="11"/>
      <c r="HWY220" s="11"/>
      <c r="HWZ220" s="11"/>
      <c r="HXA220" s="11"/>
      <c r="HXB220" s="11"/>
      <c r="HXC220" s="11"/>
      <c r="HXD220" s="11"/>
      <c r="HXE220" s="11"/>
      <c r="HXF220" s="11"/>
      <c r="HXG220" s="11"/>
      <c r="HXH220" s="11"/>
      <c r="HXI220" s="11"/>
      <c r="HXJ220" s="11"/>
      <c r="HXK220" s="11"/>
      <c r="HXL220" s="11"/>
      <c r="HXM220" s="11"/>
      <c r="HXN220" s="11"/>
      <c r="HXO220" s="11"/>
      <c r="HXP220" s="11"/>
      <c r="HXQ220" s="11"/>
      <c r="HXR220" s="11"/>
      <c r="HXS220" s="11"/>
      <c r="HXT220" s="11"/>
      <c r="HXU220" s="11"/>
      <c r="HXV220" s="11"/>
      <c r="HXW220" s="11"/>
      <c r="HXX220" s="11"/>
      <c r="HXY220" s="11"/>
      <c r="HXZ220" s="11"/>
      <c r="HYA220" s="11"/>
      <c r="HYB220" s="11"/>
      <c r="HYC220" s="11"/>
      <c r="HYD220" s="11"/>
      <c r="HYE220" s="11"/>
      <c r="HYF220" s="11"/>
      <c r="HYG220" s="11"/>
      <c r="HYH220" s="11"/>
      <c r="HYI220" s="11"/>
      <c r="HYJ220" s="11"/>
      <c r="HYK220" s="11"/>
      <c r="HYL220" s="11"/>
      <c r="HYM220" s="11"/>
      <c r="HYN220" s="11"/>
      <c r="HYO220" s="11"/>
      <c r="HYP220" s="11"/>
      <c r="HYQ220" s="11"/>
      <c r="HYR220" s="11"/>
      <c r="HYS220" s="11"/>
      <c r="HYT220" s="11"/>
      <c r="HYU220" s="11"/>
      <c r="HYV220" s="11"/>
      <c r="HYW220" s="11"/>
      <c r="HYX220" s="11"/>
      <c r="HYY220" s="11"/>
      <c r="HYZ220" s="11"/>
      <c r="HZA220" s="11"/>
      <c r="HZB220" s="11"/>
      <c r="HZC220" s="11"/>
      <c r="HZD220" s="11"/>
      <c r="HZE220" s="11"/>
      <c r="HZF220" s="11"/>
      <c r="HZG220" s="11"/>
      <c r="HZH220" s="11"/>
      <c r="HZI220" s="11"/>
      <c r="HZJ220" s="11"/>
      <c r="HZK220" s="11"/>
      <c r="HZL220" s="11"/>
      <c r="HZM220" s="11"/>
      <c r="HZN220" s="11"/>
      <c r="HZO220" s="11"/>
      <c r="HZP220" s="11"/>
      <c r="HZQ220" s="11"/>
      <c r="HZR220" s="11"/>
      <c r="HZS220" s="11"/>
      <c r="HZT220" s="11"/>
      <c r="HZU220" s="11"/>
      <c r="HZV220" s="11"/>
      <c r="HZW220" s="11"/>
      <c r="HZX220" s="11"/>
      <c r="HZY220" s="11"/>
      <c r="HZZ220" s="11"/>
      <c r="IAA220" s="11"/>
      <c r="IAB220" s="11"/>
      <c r="IAC220" s="11"/>
      <c r="IAD220" s="11"/>
      <c r="IAE220" s="11"/>
      <c r="IAF220" s="11"/>
      <c r="IAG220" s="11"/>
      <c r="IAH220" s="11"/>
      <c r="IAI220" s="11"/>
      <c r="IAJ220" s="11"/>
      <c r="IAK220" s="11"/>
      <c r="IAL220" s="11"/>
      <c r="IAM220" s="11"/>
      <c r="IAN220" s="11"/>
      <c r="IAO220" s="11"/>
      <c r="IAP220" s="11"/>
      <c r="IAQ220" s="11"/>
      <c r="IAR220" s="11"/>
      <c r="IAS220" s="11"/>
      <c r="IAT220" s="11"/>
      <c r="IAU220" s="11"/>
      <c r="IAV220" s="11"/>
      <c r="IAW220" s="11"/>
      <c r="IAX220" s="11"/>
      <c r="IAY220" s="11"/>
      <c r="IAZ220" s="11"/>
      <c r="IBA220" s="11"/>
      <c r="IBB220" s="11"/>
      <c r="IBC220" s="11"/>
      <c r="IBD220" s="11"/>
      <c r="IBE220" s="11"/>
      <c r="IBF220" s="11"/>
      <c r="IBG220" s="11"/>
      <c r="IBH220" s="11"/>
      <c r="IBI220" s="11"/>
      <c r="IBJ220" s="11"/>
      <c r="IBK220" s="11"/>
      <c r="IBL220" s="11"/>
      <c r="IBM220" s="11"/>
      <c r="IBN220" s="11"/>
      <c r="IBO220" s="11"/>
      <c r="IBP220" s="11"/>
      <c r="IBQ220" s="11"/>
      <c r="IBR220" s="11"/>
      <c r="IBS220" s="11"/>
      <c r="IBT220" s="11"/>
      <c r="IBU220" s="11"/>
      <c r="IBV220" s="11"/>
      <c r="IBW220" s="11"/>
      <c r="IBX220" s="11"/>
      <c r="IBY220" s="11"/>
      <c r="IBZ220" s="11"/>
      <c r="ICA220" s="11"/>
      <c r="ICB220" s="11"/>
      <c r="ICC220" s="11"/>
      <c r="ICD220" s="11"/>
      <c r="ICE220" s="11"/>
      <c r="ICF220" s="11"/>
      <c r="ICG220" s="11"/>
      <c r="ICH220" s="11"/>
      <c r="ICI220" s="11"/>
      <c r="ICJ220" s="11"/>
      <c r="ICK220" s="11"/>
      <c r="ICL220" s="11"/>
      <c r="ICM220" s="11"/>
      <c r="ICN220" s="11"/>
      <c r="ICO220" s="11"/>
      <c r="ICP220" s="11"/>
      <c r="ICQ220" s="11"/>
      <c r="ICR220" s="11"/>
      <c r="ICS220" s="11"/>
      <c r="ICT220" s="11"/>
      <c r="ICU220" s="11"/>
      <c r="ICV220" s="11"/>
      <c r="ICW220" s="11"/>
      <c r="ICX220" s="11"/>
      <c r="ICY220" s="11"/>
      <c r="ICZ220" s="11"/>
      <c r="IDA220" s="11"/>
      <c r="IDB220" s="11"/>
      <c r="IDC220" s="11"/>
      <c r="IDD220" s="11"/>
      <c r="IDE220" s="11"/>
      <c r="IDF220" s="11"/>
      <c r="IDG220" s="11"/>
      <c r="IDH220" s="11"/>
      <c r="IDI220" s="11"/>
      <c r="IDJ220" s="11"/>
      <c r="IDK220" s="11"/>
      <c r="IDL220" s="11"/>
      <c r="IDM220" s="11"/>
      <c r="IDN220" s="11"/>
      <c r="IDO220" s="11"/>
      <c r="IDP220" s="11"/>
      <c r="IDQ220" s="11"/>
      <c r="IDR220" s="11"/>
      <c r="IDS220" s="11"/>
      <c r="IDT220" s="11"/>
      <c r="IDU220" s="11"/>
      <c r="IDV220" s="11"/>
      <c r="IDW220" s="11"/>
      <c r="IDX220" s="11"/>
      <c r="IDY220" s="11"/>
      <c r="IDZ220" s="11"/>
      <c r="IEA220" s="11"/>
      <c r="IEB220" s="11"/>
      <c r="IEC220" s="11"/>
      <c r="IED220" s="11"/>
      <c r="IEE220" s="11"/>
      <c r="IEF220" s="11"/>
      <c r="IEG220" s="11"/>
      <c r="IEH220" s="11"/>
      <c r="IEI220" s="11"/>
      <c r="IEJ220" s="11"/>
      <c r="IEK220" s="11"/>
      <c r="IEL220" s="11"/>
      <c r="IEM220" s="11"/>
      <c r="IEN220" s="11"/>
      <c r="IEO220" s="11"/>
      <c r="IEP220" s="11"/>
      <c r="IEQ220" s="11"/>
      <c r="IER220" s="11"/>
      <c r="IES220" s="11"/>
      <c r="IET220" s="11"/>
      <c r="IEU220" s="11"/>
      <c r="IEV220" s="11"/>
      <c r="IEW220" s="11"/>
      <c r="IEX220" s="11"/>
      <c r="IEY220" s="11"/>
      <c r="IEZ220" s="11"/>
      <c r="IFA220" s="11"/>
      <c r="IFB220" s="11"/>
      <c r="IFC220" s="11"/>
      <c r="IFD220" s="11"/>
      <c r="IFE220" s="11"/>
      <c r="IFF220" s="11"/>
      <c r="IFG220" s="11"/>
      <c r="IFH220" s="11"/>
      <c r="IFI220" s="11"/>
      <c r="IFJ220" s="11"/>
      <c r="IFK220" s="11"/>
      <c r="IFL220" s="11"/>
      <c r="IFM220" s="11"/>
      <c r="IFN220" s="11"/>
      <c r="IFO220" s="11"/>
      <c r="IFP220" s="11"/>
      <c r="IFQ220" s="11"/>
      <c r="IFR220" s="11"/>
      <c r="IFS220" s="11"/>
      <c r="IFT220" s="11"/>
      <c r="IFU220" s="11"/>
      <c r="IFV220" s="11"/>
      <c r="IFW220" s="11"/>
      <c r="IFX220" s="11"/>
      <c r="IFY220" s="11"/>
      <c r="IFZ220" s="11"/>
      <c r="IGA220" s="11"/>
      <c r="IGB220" s="11"/>
      <c r="IGC220" s="11"/>
      <c r="IGD220" s="11"/>
      <c r="IGE220" s="11"/>
      <c r="IGF220" s="11"/>
      <c r="IGG220" s="11"/>
      <c r="IGH220" s="11"/>
      <c r="IGI220" s="11"/>
      <c r="IGJ220" s="11"/>
      <c r="IGK220" s="11"/>
      <c r="IGL220" s="11"/>
      <c r="IGM220" s="11"/>
      <c r="IGN220" s="11"/>
      <c r="IGO220" s="11"/>
      <c r="IGP220" s="11"/>
      <c r="IGQ220" s="11"/>
      <c r="IGR220" s="11"/>
      <c r="IGS220" s="11"/>
      <c r="IGT220" s="11"/>
      <c r="IGU220" s="11"/>
      <c r="IGV220" s="11"/>
      <c r="IGW220" s="11"/>
      <c r="IGX220" s="11"/>
      <c r="IGY220" s="11"/>
      <c r="IGZ220" s="11"/>
      <c r="IHA220" s="11"/>
      <c r="IHB220" s="11"/>
      <c r="IHC220" s="11"/>
      <c r="IHD220" s="11"/>
      <c r="IHE220" s="11"/>
      <c r="IHF220" s="11"/>
      <c r="IHG220" s="11"/>
      <c r="IHH220" s="11"/>
      <c r="IHI220" s="11"/>
      <c r="IHJ220" s="11"/>
      <c r="IHK220" s="11"/>
      <c r="IHL220" s="11"/>
      <c r="IHM220" s="11"/>
      <c r="IHN220" s="11"/>
      <c r="IHO220" s="11"/>
      <c r="IHP220" s="11"/>
      <c r="IHQ220" s="11"/>
      <c r="IHR220" s="11"/>
      <c r="IHS220" s="11"/>
      <c r="IHT220" s="11"/>
      <c r="IHU220" s="11"/>
      <c r="IHV220" s="11"/>
      <c r="IHW220" s="11"/>
      <c r="IHX220" s="11"/>
      <c r="IHY220" s="11"/>
      <c r="IHZ220" s="11"/>
      <c r="IIA220" s="11"/>
      <c r="IIB220" s="11"/>
      <c r="IIC220" s="11"/>
      <c r="IID220" s="11"/>
      <c r="IIE220" s="11"/>
      <c r="IIF220" s="11"/>
      <c r="IIG220" s="11"/>
      <c r="IIH220" s="11"/>
      <c r="III220" s="11"/>
      <c r="IIJ220" s="11"/>
      <c r="IIK220" s="11"/>
      <c r="IIL220" s="11"/>
      <c r="IIM220" s="11"/>
      <c r="IIN220" s="11"/>
      <c r="IIO220" s="11"/>
      <c r="IIP220" s="11"/>
      <c r="IIQ220" s="11"/>
      <c r="IIR220" s="11"/>
      <c r="IIS220" s="11"/>
      <c r="IIT220" s="11"/>
      <c r="IIU220" s="11"/>
      <c r="IIV220" s="11"/>
      <c r="IIW220" s="11"/>
      <c r="IIX220" s="11"/>
      <c r="IIY220" s="11"/>
      <c r="IIZ220" s="11"/>
      <c r="IJA220" s="11"/>
      <c r="IJB220" s="11"/>
      <c r="IJC220" s="11"/>
      <c r="IJD220" s="11"/>
      <c r="IJE220" s="11"/>
      <c r="IJF220" s="11"/>
      <c r="IJG220" s="11"/>
      <c r="IJH220" s="11"/>
      <c r="IJI220" s="11"/>
      <c r="IJJ220" s="11"/>
      <c r="IJK220" s="11"/>
      <c r="IJL220" s="11"/>
      <c r="IJM220" s="11"/>
      <c r="IJN220" s="11"/>
      <c r="IJO220" s="11"/>
      <c r="IJP220" s="11"/>
      <c r="IJQ220" s="11"/>
      <c r="IJR220" s="11"/>
      <c r="IJS220" s="11"/>
      <c r="IJT220" s="11"/>
      <c r="IJU220" s="11"/>
      <c r="IJV220" s="11"/>
      <c r="IJW220" s="11"/>
      <c r="IJX220" s="11"/>
      <c r="IJY220" s="11"/>
      <c r="IJZ220" s="11"/>
      <c r="IKA220" s="11"/>
      <c r="IKB220" s="11"/>
      <c r="IKC220" s="11"/>
      <c r="IKD220" s="11"/>
      <c r="IKE220" s="11"/>
      <c r="IKF220" s="11"/>
      <c r="IKG220" s="11"/>
      <c r="IKH220" s="11"/>
      <c r="IKI220" s="11"/>
      <c r="IKJ220" s="11"/>
      <c r="IKK220" s="11"/>
      <c r="IKL220" s="11"/>
      <c r="IKM220" s="11"/>
      <c r="IKN220" s="11"/>
      <c r="IKO220" s="11"/>
      <c r="IKP220" s="11"/>
      <c r="IKQ220" s="11"/>
      <c r="IKR220" s="11"/>
      <c r="IKS220" s="11"/>
      <c r="IKT220" s="11"/>
      <c r="IKU220" s="11"/>
      <c r="IKV220" s="11"/>
      <c r="IKW220" s="11"/>
      <c r="IKX220" s="11"/>
      <c r="IKY220" s="11"/>
      <c r="IKZ220" s="11"/>
      <c r="ILA220" s="11"/>
      <c r="ILB220" s="11"/>
      <c r="ILC220" s="11"/>
      <c r="ILD220" s="11"/>
      <c r="ILE220" s="11"/>
      <c r="ILF220" s="11"/>
      <c r="ILG220" s="11"/>
      <c r="ILH220" s="11"/>
      <c r="ILI220" s="11"/>
      <c r="ILJ220" s="11"/>
      <c r="ILK220" s="11"/>
      <c r="ILL220" s="11"/>
      <c r="ILM220" s="11"/>
      <c r="ILN220" s="11"/>
      <c r="ILO220" s="11"/>
      <c r="ILP220" s="11"/>
      <c r="ILQ220" s="11"/>
      <c r="ILR220" s="11"/>
      <c r="ILS220" s="11"/>
      <c r="ILT220" s="11"/>
      <c r="ILU220" s="11"/>
      <c r="ILV220" s="11"/>
      <c r="ILW220" s="11"/>
      <c r="ILX220" s="11"/>
      <c r="ILY220" s="11"/>
      <c r="ILZ220" s="11"/>
      <c r="IMA220" s="11"/>
      <c r="IMB220" s="11"/>
      <c r="IMC220" s="11"/>
      <c r="IMD220" s="11"/>
      <c r="IME220" s="11"/>
      <c r="IMF220" s="11"/>
      <c r="IMG220" s="11"/>
      <c r="IMH220" s="11"/>
      <c r="IMI220" s="11"/>
      <c r="IMJ220" s="11"/>
      <c r="IMK220" s="11"/>
      <c r="IML220" s="11"/>
      <c r="IMM220" s="11"/>
      <c r="IMN220" s="11"/>
      <c r="IMO220" s="11"/>
      <c r="IMP220" s="11"/>
      <c r="IMQ220" s="11"/>
      <c r="IMR220" s="11"/>
      <c r="IMS220" s="11"/>
      <c r="IMT220" s="11"/>
      <c r="IMU220" s="11"/>
      <c r="IMV220" s="11"/>
      <c r="IMW220" s="11"/>
      <c r="IMX220" s="11"/>
      <c r="IMY220" s="11"/>
      <c r="IMZ220" s="11"/>
      <c r="INA220" s="11"/>
      <c r="INB220" s="11"/>
      <c r="INC220" s="11"/>
      <c r="IND220" s="11"/>
      <c r="INE220" s="11"/>
      <c r="INF220" s="11"/>
      <c r="ING220" s="11"/>
      <c r="INH220" s="11"/>
      <c r="INI220" s="11"/>
      <c r="INJ220" s="11"/>
      <c r="INK220" s="11"/>
      <c r="INL220" s="11"/>
      <c r="INM220" s="11"/>
      <c r="INN220" s="11"/>
      <c r="INO220" s="11"/>
      <c r="INP220" s="11"/>
      <c r="INQ220" s="11"/>
      <c r="INR220" s="11"/>
      <c r="INS220" s="11"/>
      <c r="INT220" s="11"/>
      <c r="INU220" s="11"/>
      <c r="INV220" s="11"/>
      <c r="INW220" s="11"/>
      <c r="INX220" s="11"/>
      <c r="INY220" s="11"/>
      <c r="INZ220" s="11"/>
      <c r="IOA220" s="11"/>
      <c r="IOB220" s="11"/>
      <c r="IOC220" s="11"/>
      <c r="IOD220" s="11"/>
      <c r="IOE220" s="11"/>
      <c r="IOF220" s="11"/>
      <c r="IOG220" s="11"/>
      <c r="IOH220" s="11"/>
      <c r="IOI220" s="11"/>
      <c r="IOJ220" s="11"/>
      <c r="IOK220" s="11"/>
      <c r="IOL220" s="11"/>
      <c r="IOM220" s="11"/>
      <c r="ION220" s="11"/>
      <c r="IOO220" s="11"/>
      <c r="IOP220" s="11"/>
      <c r="IOQ220" s="11"/>
      <c r="IOR220" s="11"/>
      <c r="IOS220" s="11"/>
      <c r="IOT220" s="11"/>
      <c r="IOU220" s="11"/>
      <c r="IOV220" s="11"/>
      <c r="IOW220" s="11"/>
      <c r="IOX220" s="11"/>
      <c r="IOY220" s="11"/>
      <c r="IOZ220" s="11"/>
      <c r="IPA220" s="11"/>
      <c r="IPB220" s="11"/>
      <c r="IPC220" s="11"/>
      <c r="IPD220" s="11"/>
      <c r="IPE220" s="11"/>
      <c r="IPF220" s="11"/>
      <c r="IPG220" s="11"/>
      <c r="IPH220" s="11"/>
      <c r="IPI220" s="11"/>
      <c r="IPJ220" s="11"/>
      <c r="IPK220" s="11"/>
      <c r="IPL220" s="11"/>
      <c r="IPM220" s="11"/>
      <c r="IPN220" s="11"/>
      <c r="IPO220" s="11"/>
      <c r="IPP220" s="11"/>
      <c r="IPQ220" s="11"/>
      <c r="IPR220" s="11"/>
      <c r="IPS220" s="11"/>
      <c r="IPT220" s="11"/>
      <c r="IPU220" s="11"/>
      <c r="IPV220" s="11"/>
      <c r="IPW220" s="11"/>
      <c r="IPX220" s="11"/>
      <c r="IPY220" s="11"/>
      <c r="IPZ220" s="11"/>
      <c r="IQA220" s="11"/>
      <c r="IQB220" s="11"/>
      <c r="IQC220" s="11"/>
      <c r="IQD220" s="11"/>
      <c r="IQE220" s="11"/>
      <c r="IQF220" s="11"/>
      <c r="IQG220" s="11"/>
      <c r="IQH220" s="11"/>
      <c r="IQI220" s="11"/>
      <c r="IQJ220" s="11"/>
      <c r="IQK220" s="11"/>
      <c r="IQL220" s="11"/>
      <c r="IQM220" s="11"/>
      <c r="IQN220" s="11"/>
      <c r="IQO220" s="11"/>
      <c r="IQP220" s="11"/>
      <c r="IQQ220" s="11"/>
      <c r="IQR220" s="11"/>
      <c r="IQS220" s="11"/>
      <c r="IQT220" s="11"/>
      <c r="IQU220" s="11"/>
      <c r="IQV220" s="11"/>
      <c r="IQW220" s="11"/>
      <c r="IQX220" s="11"/>
      <c r="IQY220" s="11"/>
      <c r="IQZ220" s="11"/>
      <c r="IRA220" s="11"/>
      <c r="IRB220" s="11"/>
      <c r="IRC220" s="11"/>
      <c r="IRD220" s="11"/>
      <c r="IRE220" s="11"/>
      <c r="IRF220" s="11"/>
      <c r="IRG220" s="11"/>
      <c r="IRH220" s="11"/>
      <c r="IRI220" s="11"/>
      <c r="IRJ220" s="11"/>
      <c r="IRK220" s="11"/>
      <c r="IRL220" s="11"/>
      <c r="IRM220" s="11"/>
      <c r="IRN220" s="11"/>
      <c r="IRO220" s="11"/>
      <c r="IRP220" s="11"/>
      <c r="IRQ220" s="11"/>
      <c r="IRR220" s="11"/>
      <c r="IRS220" s="11"/>
      <c r="IRT220" s="11"/>
      <c r="IRU220" s="11"/>
      <c r="IRV220" s="11"/>
      <c r="IRW220" s="11"/>
      <c r="IRX220" s="11"/>
      <c r="IRY220" s="11"/>
      <c r="IRZ220" s="11"/>
      <c r="ISA220" s="11"/>
      <c r="ISB220" s="11"/>
      <c r="ISC220" s="11"/>
      <c r="ISD220" s="11"/>
      <c r="ISE220" s="11"/>
      <c r="ISF220" s="11"/>
      <c r="ISG220" s="11"/>
      <c r="ISH220" s="11"/>
      <c r="ISI220" s="11"/>
      <c r="ISJ220" s="11"/>
      <c r="ISK220" s="11"/>
      <c r="ISL220" s="11"/>
      <c r="ISM220" s="11"/>
      <c r="ISN220" s="11"/>
      <c r="ISO220" s="11"/>
      <c r="ISP220" s="11"/>
      <c r="ISQ220" s="11"/>
      <c r="ISR220" s="11"/>
      <c r="ISS220" s="11"/>
      <c r="IST220" s="11"/>
      <c r="ISU220" s="11"/>
      <c r="ISV220" s="11"/>
      <c r="ISW220" s="11"/>
      <c r="ISX220" s="11"/>
      <c r="ISY220" s="11"/>
      <c r="ISZ220" s="11"/>
      <c r="ITA220" s="11"/>
      <c r="ITB220" s="11"/>
      <c r="ITC220" s="11"/>
      <c r="ITD220" s="11"/>
      <c r="ITE220" s="11"/>
      <c r="ITF220" s="11"/>
      <c r="ITG220" s="11"/>
      <c r="ITH220" s="11"/>
      <c r="ITI220" s="11"/>
      <c r="ITJ220" s="11"/>
      <c r="ITK220" s="11"/>
      <c r="ITL220" s="11"/>
      <c r="ITM220" s="11"/>
      <c r="ITN220" s="11"/>
      <c r="ITO220" s="11"/>
      <c r="ITP220" s="11"/>
      <c r="ITQ220" s="11"/>
      <c r="ITR220" s="11"/>
      <c r="ITS220" s="11"/>
      <c r="ITT220" s="11"/>
      <c r="ITU220" s="11"/>
      <c r="ITV220" s="11"/>
      <c r="ITW220" s="11"/>
      <c r="ITX220" s="11"/>
      <c r="ITY220" s="11"/>
      <c r="ITZ220" s="11"/>
      <c r="IUA220" s="11"/>
      <c r="IUB220" s="11"/>
      <c r="IUC220" s="11"/>
      <c r="IUD220" s="11"/>
      <c r="IUE220" s="11"/>
      <c r="IUF220" s="11"/>
      <c r="IUG220" s="11"/>
      <c r="IUH220" s="11"/>
      <c r="IUI220" s="11"/>
      <c r="IUJ220" s="11"/>
      <c r="IUK220" s="11"/>
      <c r="IUL220" s="11"/>
      <c r="IUM220" s="11"/>
      <c r="IUN220" s="11"/>
      <c r="IUO220" s="11"/>
      <c r="IUP220" s="11"/>
      <c r="IUQ220" s="11"/>
      <c r="IUR220" s="11"/>
      <c r="IUS220" s="11"/>
      <c r="IUT220" s="11"/>
      <c r="IUU220" s="11"/>
      <c r="IUV220" s="11"/>
      <c r="IUW220" s="11"/>
      <c r="IUX220" s="11"/>
      <c r="IUY220" s="11"/>
      <c r="IUZ220" s="11"/>
      <c r="IVA220" s="11"/>
      <c r="IVB220" s="11"/>
      <c r="IVC220" s="11"/>
      <c r="IVD220" s="11"/>
      <c r="IVE220" s="11"/>
      <c r="IVF220" s="11"/>
      <c r="IVG220" s="11"/>
      <c r="IVH220" s="11"/>
      <c r="IVI220" s="11"/>
      <c r="IVJ220" s="11"/>
      <c r="IVK220" s="11"/>
      <c r="IVL220" s="11"/>
      <c r="IVM220" s="11"/>
      <c r="IVN220" s="11"/>
      <c r="IVO220" s="11"/>
      <c r="IVP220" s="11"/>
      <c r="IVQ220" s="11"/>
      <c r="IVR220" s="11"/>
      <c r="IVS220" s="11"/>
      <c r="IVT220" s="11"/>
      <c r="IVU220" s="11"/>
      <c r="IVV220" s="11"/>
      <c r="IVW220" s="11"/>
      <c r="IVX220" s="11"/>
      <c r="IVY220" s="11"/>
      <c r="IVZ220" s="11"/>
      <c r="IWA220" s="11"/>
      <c r="IWB220" s="11"/>
      <c r="IWC220" s="11"/>
      <c r="IWD220" s="11"/>
      <c r="IWE220" s="11"/>
      <c r="IWF220" s="11"/>
      <c r="IWG220" s="11"/>
      <c r="IWH220" s="11"/>
      <c r="IWI220" s="11"/>
      <c r="IWJ220" s="11"/>
      <c r="IWK220" s="11"/>
      <c r="IWL220" s="11"/>
      <c r="IWM220" s="11"/>
      <c r="IWN220" s="11"/>
      <c r="IWO220" s="11"/>
      <c r="IWP220" s="11"/>
      <c r="IWQ220" s="11"/>
      <c r="IWR220" s="11"/>
      <c r="IWS220" s="11"/>
      <c r="IWT220" s="11"/>
      <c r="IWU220" s="11"/>
      <c r="IWV220" s="11"/>
      <c r="IWW220" s="11"/>
      <c r="IWX220" s="11"/>
      <c r="IWY220" s="11"/>
      <c r="IWZ220" s="11"/>
      <c r="IXA220" s="11"/>
      <c r="IXB220" s="11"/>
      <c r="IXC220" s="11"/>
      <c r="IXD220" s="11"/>
      <c r="IXE220" s="11"/>
      <c r="IXF220" s="11"/>
      <c r="IXG220" s="11"/>
      <c r="IXH220" s="11"/>
      <c r="IXI220" s="11"/>
      <c r="IXJ220" s="11"/>
      <c r="IXK220" s="11"/>
      <c r="IXL220" s="11"/>
      <c r="IXM220" s="11"/>
      <c r="IXN220" s="11"/>
      <c r="IXO220" s="11"/>
      <c r="IXP220" s="11"/>
      <c r="IXQ220" s="11"/>
      <c r="IXR220" s="11"/>
      <c r="IXS220" s="11"/>
      <c r="IXT220" s="11"/>
      <c r="IXU220" s="11"/>
      <c r="IXV220" s="11"/>
      <c r="IXW220" s="11"/>
      <c r="IXX220" s="11"/>
      <c r="IXY220" s="11"/>
      <c r="IXZ220" s="11"/>
      <c r="IYA220" s="11"/>
      <c r="IYB220" s="11"/>
      <c r="IYC220" s="11"/>
      <c r="IYD220" s="11"/>
      <c r="IYE220" s="11"/>
      <c r="IYF220" s="11"/>
      <c r="IYG220" s="11"/>
      <c r="IYH220" s="11"/>
      <c r="IYI220" s="11"/>
      <c r="IYJ220" s="11"/>
      <c r="IYK220" s="11"/>
      <c r="IYL220" s="11"/>
      <c r="IYM220" s="11"/>
      <c r="IYN220" s="11"/>
      <c r="IYO220" s="11"/>
      <c r="IYP220" s="11"/>
      <c r="IYQ220" s="11"/>
      <c r="IYR220" s="11"/>
      <c r="IYS220" s="11"/>
      <c r="IYT220" s="11"/>
      <c r="IYU220" s="11"/>
      <c r="IYV220" s="11"/>
      <c r="IYW220" s="11"/>
      <c r="IYX220" s="11"/>
      <c r="IYY220" s="11"/>
      <c r="IYZ220" s="11"/>
      <c r="IZA220" s="11"/>
      <c r="IZB220" s="11"/>
      <c r="IZC220" s="11"/>
      <c r="IZD220" s="11"/>
      <c r="IZE220" s="11"/>
      <c r="IZF220" s="11"/>
      <c r="IZG220" s="11"/>
      <c r="IZH220" s="11"/>
      <c r="IZI220" s="11"/>
      <c r="IZJ220" s="11"/>
      <c r="IZK220" s="11"/>
      <c r="IZL220" s="11"/>
      <c r="IZM220" s="11"/>
      <c r="IZN220" s="11"/>
      <c r="IZO220" s="11"/>
      <c r="IZP220" s="11"/>
      <c r="IZQ220" s="11"/>
      <c r="IZR220" s="11"/>
      <c r="IZS220" s="11"/>
      <c r="IZT220" s="11"/>
      <c r="IZU220" s="11"/>
      <c r="IZV220" s="11"/>
      <c r="IZW220" s="11"/>
      <c r="IZX220" s="11"/>
      <c r="IZY220" s="11"/>
      <c r="IZZ220" s="11"/>
      <c r="JAA220" s="11"/>
      <c r="JAB220" s="11"/>
      <c r="JAC220" s="11"/>
      <c r="JAD220" s="11"/>
      <c r="JAE220" s="11"/>
      <c r="JAF220" s="11"/>
      <c r="JAG220" s="11"/>
      <c r="JAH220" s="11"/>
      <c r="JAI220" s="11"/>
      <c r="JAJ220" s="11"/>
      <c r="JAK220" s="11"/>
      <c r="JAL220" s="11"/>
      <c r="JAM220" s="11"/>
      <c r="JAN220" s="11"/>
      <c r="JAO220" s="11"/>
      <c r="JAP220" s="11"/>
      <c r="JAQ220" s="11"/>
      <c r="JAR220" s="11"/>
      <c r="JAS220" s="11"/>
      <c r="JAT220" s="11"/>
      <c r="JAU220" s="11"/>
      <c r="JAV220" s="11"/>
      <c r="JAW220" s="11"/>
      <c r="JAX220" s="11"/>
      <c r="JAY220" s="11"/>
      <c r="JAZ220" s="11"/>
      <c r="JBA220" s="11"/>
      <c r="JBB220" s="11"/>
      <c r="JBC220" s="11"/>
      <c r="JBD220" s="11"/>
      <c r="JBE220" s="11"/>
      <c r="JBF220" s="11"/>
      <c r="JBG220" s="11"/>
      <c r="JBH220" s="11"/>
      <c r="JBI220" s="11"/>
      <c r="JBJ220" s="11"/>
      <c r="JBK220" s="11"/>
      <c r="JBL220" s="11"/>
      <c r="JBM220" s="11"/>
      <c r="JBN220" s="11"/>
      <c r="JBO220" s="11"/>
      <c r="JBP220" s="11"/>
      <c r="JBQ220" s="11"/>
      <c r="JBR220" s="11"/>
      <c r="JBS220" s="11"/>
      <c r="JBT220" s="11"/>
      <c r="JBU220" s="11"/>
      <c r="JBV220" s="11"/>
      <c r="JBW220" s="11"/>
      <c r="JBX220" s="11"/>
      <c r="JBY220" s="11"/>
      <c r="JBZ220" s="11"/>
      <c r="JCA220" s="11"/>
      <c r="JCB220" s="11"/>
      <c r="JCC220" s="11"/>
      <c r="JCD220" s="11"/>
      <c r="JCE220" s="11"/>
      <c r="JCF220" s="11"/>
      <c r="JCG220" s="11"/>
      <c r="JCH220" s="11"/>
      <c r="JCI220" s="11"/>
      <c r="JCJ220" s="11"/>
      <c r="JCK220" s="11"/>
      <c r="JCL220" s="11"/>
      <c r="JCM220" s="11"/>
      <c r="JCN220" s="11"/>
      <c r="JCO220" s="11"/>
      <c r="JCP220" s="11"/>
      <c r="JCQ220" s="11"/>
      <c r="JCR220" s="11"/>
      <c r="JCS220" s="11"/>
      <c r="JCT220" s="11"/>
      <c r="JCU220" s="11"/>
      <c r="JCV220" s="11"/>
      <c r="JCW220" s="11"/>
      <c r="JCX220" s="11"/>
      <c r="JCY220" s="11"/>
      <c r="JCZ220" s="11"/>
      <c r="JDA220" s="11"/>
      <c r="JDB220" s="11"/>
      <c r="JDC220" s="11"/>
      <c r="JDD220" s="11"/>
      <c r="JDE220" s="11"/>
      <c r="JDF220" s="11"/>
      <c r="JDG220" s="11"/>
      <c r="JDH220" s="11"/>
      <c r="JDI220" s="11"/>
      <c r="JDJ220" s="11"/>
      <c r="JDK220" s="11"/>
      <c r="JDL220" s="11"/>
      <c r="JDM220" s="11"/>
      <c r="JDN220" s="11"/>
      <c r="JDO220" s="11"/>
      <c r="JDP220" s="11"/>
      <c r="JDQ220" s="11"/>
      <c r="JDR220" s="11"/>
      <c r="JDS220" s="11"/>
      <c r="JDT220" s="11"/>
      <c r="JDU220" s="11"/>
      <c r="JDV220" s="11"/>
      <c r="JDW220" s="11"/>
      <c r="JDX220" s="11"/>
      <c r="JDY220" s="11"/>
      <c r="JDZ220" s="11"/>
      <c r="JEA220" s="11"/>
      <c r="JEB220" s="11"/>
      <c r="JEC220" s="11"/>
      <c r="JED220" s="11"/>
      <c r="JEE220" s="11"/>
      <c r="JEF220" s="11"/>
      <c r="JEG220" s="11"/>
      <c r="JEH220" s="11"/>
      <c r="JEI220" s="11"/>
      <c r="JEJ220" s="11"/>
      <c r="JEK220" s="11"/>
      <c r="JEL220" s="11"/>
      <c r="JEM220" s="11"/>
      <c r="JEN220" s="11"/>
      <c r="JEO220" s="11"/>
      <c r="JEP220" s="11"/>
      <c r="JEQ220" s="11"/>
      <c r="JER220" s="11"/>
      <c r="JES220" s="11"/>
      <c r="JET220" s="11"/>
      <c r="JEU220" s="11"/>
      <c r="JEV220" s="11"/>
      <c r="JEW220" s="11"/>
      <c r="JEX220" s="11"/>
      <c r="JEY220" s="11"/>
      <c r="JEZ220" s="11"/>
      <c r="JFA220" s="11"/>
      <c r="JFB220" s="11"/>
      <c r="JFC220" s="11"/>
      <c r="JFD220" s="11"/>
      <c r="JFE220" s="11"/>
      <c r="JFF220" s="11"/>
      <c r="JFG220" s="11"/>
      <c r="JFH220" s="11"/>
      <c r="JFI220" s="11"/>
      <c r="JFJ220" s="11"/>
      <c r="JFK220" s="11"/>
      <c r="JFL220" s="11"/>
      <c r="JFM220" s="11"/>
      <c r="JFN220" s="11"/>
      <c r="JFO220" s="11"/>
      <c r="JFP220" s="11"/>
      <c r="JFQ220" s="11"/>
      <c r="JFR220" s="11"/>
      <c r="JFS220" s="11"/>
      <c r="JFT220" s="11"/>
      <c r="JFU220" s="11"/>
      <c r="JFV220" s="11"/>
      <c r="JFW220" s="11"/>
      <c r="JFX220" s="11"/>
      <c r="JFY220" s="11"/>
      <c r="JFZ220" s="11"/>
      <c r="JGA220" s="11"/>
      <c r="JGB220" s="11"/>
      <c r="JGC220" s="11"/>
      <c r="JGD220" s="11"/>
      <c r="JGE220" s="11"/>
      <c r="JGF220" s="11"/>
      <c r="JGG220" s="11"/>
      <c r="JGH220" s="11"/>
      <c r="JGI220" s="11"/>
      <c r="JGJ220" s="11"/>
      <c r="JGK220" s="11"/>
      <c r="JGL220" s="11"/>
      <c r="JGM220" s="11"/>
      <c r="JGN220" s="11"/>
      <c r="JGO220" s="11"/>
      <c r="JGP220" s="11"/>
      <c r="JGQ220" s="11"/>
      <c r="JGR220" s="11"/>
      <c r="JGS220" s="11"/>
      <c r="JGT220" s="11"/>
      <c r="JGU220" s="11"/>
      <c r="JGV220" s="11"/>
      <c r="JGW220" s="11"/>
      <c r="JGX220" s="11"/>
      <c r="JGY220" s="11"/>
      <c r="JGZ220" s="11"/>
      <c r="JHA220" s="11"/>
      <c r="JHB220" s="11"/>
      <c r="JHC220" s="11"/>
      <c r="JHD220" s="11"/>
      <c r="JHE220" s="11"/>
      <c r="JHF220" s="11"/>
      <c r="JHG220" s="11"/>
      <c r="JHH220" s="11"/>
      <c r="JHI220" s="11"/>
      <c r="JHJ220" s="11"/>
      <c r="JHK220" s="11"/>
      <c r="JHL220" s="11"/>
      <c r="JHM220" s="11"/>
      <c r="JHN220" s="11"/>
      <c r="JHO220" s="11"/>
      <c r="JHP220" s="11"/>
      <c r="JHQ220" s="11"/>
      <c r="JHR220" s="11"/>
      <c r="JHS220" s="11"/>
      <c r="JHT220" s="11"/>
      <c r="JHU220" s="11"/>
      <c r="JHV220" s="11"/>
      <c r="JHW220" s="11"/>
      <c r="JHX220" s="11"/>
      <c r="JHY220" s="11"/>
      <c r="JHZ220" s="11"/>
      <c r="JIA220" s="11"/>
      <c r="JIB220" s="11"/>
      <c r="JIC220" s="11"/>
      <c r="JID220" s="11"/>
      <c r="JIE220" s="11"/>
      <c r="JIF220" s="11"/>
      <c r="JIG220" s="11"/>
      <c r="JIH220" s="11"/>
      <c r="JII220" s="11"/>
      <c r="JIJ220" s="11"/>
      <c r="JIK220" s="11"/>
      <c r="JIL220" s="11"/>
      <c r="JIM220" s="11"/>
      <c r="JIN220" s="11"/>
      <c r="JIO220" s="11"/>
      <c r="JIP220" s="11"/>
      <c r="JIQ220" s="11"/>
      <c r="JIR220" s="11"/>
      <c r="JIS220" s="11"/>
      <c r="JIT220" s="11"/>
      <c r="JIU220" s="11"/>
      <c r="JIV220" s="11"/>
      <c r="JIW220" s="11"/>
      <c r="JIX220" s="11"/>
      <c r="JIY220" s="11"/>
      <c r="JIZ220" s="11"/>
      <c r="JJA220" s="11"/>
      <c r="JJB220" s="11"/>
      <c r="JJC220" s="11"/>
      <c r="JJD220" s="11"/>
      <c r="JJE220" s="11"/>
      <c r="JJF220" s="11"/>
      <c r="JJG220" s="11"/>
      <c r="JJH220" s="11"/>
      <c r="JJI220" s="11"/>
      <c r="JJJ220" s="11"/>
      <c r="JJK220" s="11"/>
      <c r="JJL220" s="11"/>
      <c r="JJM220" s="11"/>
      <c r="JJN220" s="11"/>
      <c r="JJO220" s="11"/>
      <c r="JJP220" s="11"/>
      <c r="JJQ220" s="11"/>
      <c r="JJR220" s="11"/>
      <c r="JJS220" s="11"/>
      <c r="JJT220" s="11"/>
      <c r="JJU220" s="11"/>
      <c r="JJV220" s="11"/>
      <c r="JJW220" s="11"/>
      <c r="JJX220" s="11"/>
      <c r="JJY220" s="11"/>
      <c r="JJZ220" s="11"/>
      <c r="JKA220" s="11"/>
      <c r="JKB220" s="11"/>
      <c r="JKC220" s="11"/>
      <c r="JKD220" s="11"/>
      <c r="JKE220" s="11"/>
      <c r="JKF220" s="11"/>
      <c r="JKG220" s="11"/>
      <c r="JKH220" s="11"/>
      <c r="JKI220" s="11"/>
      <c r="JKJ220" s="11"/>
      <c r="JKK220" s="11"/>
      <c r="JKL220" s="11"/>
      <c r="JKM220" s="11"/>
      <c r="JKN220" s="11"/>
      <c r="JKO220" s="11"/>
      <c r="JKP220" s="11"/>
      <c r="JKQ220" s="11"/>
      <c r="JKR220" s="11"/>
      <c r="JKS220" s="11"/>
      <c r="JKT220" s="11"/>
      <c r="JKU220" s="11"/>
      <c r="JKV220" s="11"/>
      <c r="JKW220" s="11"/>
      <c r="JKX220" s="11"/>
      <c r="JKY220" s="11"/>
      <c r="JKZ220" s="11"/>
      <c r="JLA220" s="11"/>
      <c r="JLB220" s="11"/>
      <c r="JLC220" s="11"/>
      <c r="JLD220" s="11"/>
      <c r="JLE220" s="11"/>
      <c r="JLF220" s="11"/>
      <c r="JLG220" s="11"/>
      <c r="JLH220" s="11"/>
      <c r="JLI220" s="11"/>
      <c r="JLJ220" s="11"/>
      <c r="JLK220" s="11"/>
      <c r="JLL220" s="11"/>
      <c r="JLM220" s="11"/>
      <c r="JLN220" s="11"/>
      <c r="JLO220" s="11"/>
      <c r="JLP220" s="11"/>
      <c r="JLQ220" s="11"/>
      <c r="JLR220" s="11"/>
      <c r="JLS220" s="11"/>
      <c r="JLT220" s="11"/>
      <c r="JLU220" s="11"/>
      <c r="JLV220" s="11"/>
      <c r="JLW220" s="11"/>
      <c r="JLX220" s="11"/>
      <c r="JLY220" s="11"/>
      <c r="JLZ220" s="11"/>
      <c r="JMA220" s="11"/>
      <c r="JMB220" s="11"/>
      <c r="JMC220" s="11"/>
      <c r="JMD220" s="11"/>
      <c r="JME220" s="11"/>
      <c r="JMF220" s="11"/>
      <c r="JMG220" s="11"/>
      <c r="JMH220" s="11"/>
      <c r="JMI220" s="11"/>
      <c r="JMJ220" s="11"/>
      <c r="JMK220" s="11"/>
      <c r="JML220" s="11"/>
      <c r="JMM220" s="11"/>
      <c r="JMN220" s="11"/>
      <c r="JMO220" s="11"/>
      <c r="JMP220" s="11"/>
      <c r="JMQ220" s="11"/>
      <c r="JMR220" s="11"/>
      <c r="JMS220" s="11"/>
      <c r="JMT220" s="11"/>
      <c r="JMU220" s="11"/>
      <c r="JMV220" s="11"/>
      <c r="JMW220" s="11"/>
      <c r="JMX220" s="11"/>
      <c r="JMY220" s="11"/>
      <c r="JMZ220" s="11"/>
      <c r="JNA220" s="11"/>
      <c r="JNB220" s="11"/>
      <c r="JNC220" s="11"/>
      <c r="JND220" s="11"/>
      <c r="JNE220" s="11"/>
      <c r="JNF220" s="11"/>
      <c r="JNG220" s="11"/>
      <c r="JNH220" s="11"/>
      <c r="JNI220" s="11"/>
      <c r="JNJ220" s="11"/>
      <c r="JNK220" s="11"/>
      <c r="JNL220" s="11"/>
      <c r="JNM220" s="11"/>
      <c r="JNN220" s="11"/>
      <c r="JNO220" s="11"/>
      <c r="JNP220" s="11"/>
      <c r="JNQ220" s="11"/>
      <c r="JNR220" s="11"/>
      <c r="JNS220" s="11"/>
      <c r="JNT220" s="11"/>
      <c r="JNU220" s="11"/>
      <c r="JNV220" s="11"/>
      <c r="JNW220" s="11"/>
      <c r="JNX220" s="11"/>
      <c r="JNY220" s="11"/>
      <c r="JNZ220" s="11"/>
      <c r="JOA220" s="11"/>
      <c r="JOB220" s="11"/>
      <c r="JOC220" s="11"/>
      <c r="JOD220" s="11"/>
      <c r="JOE220" s="11"/>
      <c r="JOF220" s="11"/>
      <c r="JOG220" s="11"/>
      <c r="JOH220" s="11"/>
      <c r="JOI220" s="11"/>
      <c r="JOJ220" s="11"/>
      <c r="JOK220" s="11"/>
      <c r="JOL220" s="11"/>
      <c r="JOM220" s="11"/>
      <c r="JON220" s="11"/>
      <c r="JOO220" s="11"/>
      <c r="JOP220" s="11"/>
      <c r="JOQ220" s="11"/>
      <c r="JOR220" s="11"/>
      <c r="JOS220" s="11"/>
      <c r="JOT220" s="11"/>
      <c r="JOU220" s="11"/>
      <c r="JOV220" s="11"/>
      <c r="JOW220" s="11"/>
      <c r="JOX220" s="11"/>
      <c r="JOY220" s="11"/>
      <c r="JOZ220" s="11"/>
      <c r="JPA220" s="11"/>
      <c r="JPB220" s="11"/>
      <c r="JPC220" s="11"/>
      <c r="JPD220" s="11"/>
      <c r="JPE220" s="11"/>
      <c r="JPF220" s="11"/>
      <c r="JPG220" s="11"/>
      <c r="JPH220" s="11"/>
      <c r="JPI220" s="11"/>
      <c r="JPJ220" s="11"/>
      <c r="JPK220" s="11"/>
      <c r="JPL220" s="11"/>
      <c r="JPM220" s="11"/>
      <c r="JPN220" s="11"/>
      <c r="JPO220" s="11"/>
      <c r="JPP220" s="11"/>
      <c r="JPQ220" s="11"/>
      <c r="JPR220" s="11"/>
      <c r="JPS220" s="11"/>
      <c r="JPT220" s="11"/>
      <c r="JPU220" s="11"/>
      <c r="JPV220" s="11"/>
      <c r="JPW220" s="11"/>
      <c r="JPX220" s="11"/>
      <c r="JPY220" s="11"/>
      <c r="JPZ220" s="11"/>
      <c r="JQA220" s="11"/>
      <c r="JQB220" s="11"/>
      <c r="JQC220" s="11"/>
      <c r="JQD220" s="11"/>
      <c r="JQE220" s="11"/>
      <c r="JQF220" s="11"/>
      <c r="JQG220" s="11"/>
      <c r="JQH220" s="11"/>
      <c r="JQI220" s="11"/>
      <c r="JQJ220" s="11"/>
      <c r="JQK220" s="11"/>
      <c r="JQL220" s="11"/>
      <c r="JQM220" s="11"/>
      <c r="JQN220" s="11"/>
      <c r="JQO220" s="11"/>
      <c r="JQP220" s="11"/>
      <c r="JQQ220" s="11"/>
      <c r="JQR220" s="11"/>
      <c r="JQS220" s="11"/>
      <c r="JQT220" s="11"/>
      <c r="JQU220" s="11"/>
      <c r="JQV220" s="11"/>
      <c r="JQW220" s="11"/>
      <c r="JQX220" s="11"/>
      <c r="JQY220" s="11"/>
      <c r="JQZ220" s="11"/>
      <c r="JRA220" s="11"/>
      <c r="JRB220" s="11"/>
      <c r="JRC220" s="11"/>
      <c r="JRD220" s="11"/>
      <c r="JRE220" s="11"/>
      <c r="JRF220" s="11"/>
      <c r="JRG220" s="11"/>
      <c r="JRH220" s="11"/>
      <c r="JRI220" s="11"/>
      <c r="JRJ220" s="11"/>
      <c r="JRK220" s="11"/>
      <c r="JRL220" s="11"/>
      <c r="JRM220" s="11"/>
      <c r="JRN220" s="11"/>
      <c r="JRO220" s="11"/>
      <c r="JRP220" s="11"/>
      <c r="JRQ220" s="11"/>
      <c r="JRR220" s="11"/>
      <c r="JRS220" s="11"/>
      <c r="JRT220" s="11"/>
      <c r="JRU220" s="11"/>
      <c r="JRV220" s="11"/>
      <c r="JRW220" s="11"/>
      <c r="JRX220" s="11"/>
      <c r="JRY220" s="11"/>
      <c r="JRZ220" s="11"/>
      <c r="JSA220" s="11"/>
      <c r="JSB220" s="11"/>
      <c r="JSC220" s="11"/>
      <c r="JSD220" s="11"/>
      <c r="JSE220" s="11"/>
      <c r="JSF220" s="11"/>
      <c r="JSG220" s="11"/>
      <c r="JSH220" s="11"/>
      <c r="JSI220" s="11"/>
      <c r="JSJ220" s="11"/>
      <c r="JSK220" s="11"/>
      <c r="JSL220" s="11"/>
      <c r="JSM220" s="11"/>
      <c r="JSN220" s="11"/>
      <c r="JSO220" s="11"/>
      <c r="JSP220" s="11"/>
      <c r="JSQ220" s="11"/>
      <c r="JSR220" s="11"/>
      <c r="JSS220" s="11"/>
      <c r="JST220" s="11"/>
      <c r="JSU220" s="11"/>
      <c r="JSV220" s="11"/>
      <c r="JSW220" s="11"/>
      <c r="JSX220" s="11"/>
      <c r="JSY220" s="11"/>
      <c r="JSZ220" s="11"/>
      <c r="JTA220" s="11"/>
      <c r="JTB220" s="11"/>
      <c r="JTC220" s="11"/>
      <c r="JTD220" s="11"/>
      <c r="JTE220" s="11"/>
      <c r="JTF220" s="11"/>
      <c r="JTG220" s="11"/>
      <c r="JTH220" s="11"/>
      <c r="JTI220" s="11"/>
      <c r="JTJ220" s="11"/>
      <c r="JTK220" s="11"/>
      <c r="JTL220" s="11"/>
      <c r="JTM220" s="11"/>
      <c r="JTN220" s="11"/>
      <c r="JTO220" s="11"/>
      <c r="JTP220" s="11"/>
      <c r="JTQ220" s="11"/>
      <c r="JTR220" s="11"/>
      <c r="JTS220" s="11"/>
      <c r="JTT220" s="11"/>
      <c r="JTU220" s="11"/>
      <c r="JTV220" s="11"/>
      <c r="JTW220" s="11"/>
      <c r="JTX220" s="11"/>
      <c r="JTY220" s="11"/>
      <c r="JTZ220" s="11"/>
      <c r="JUA220" s="11"/>
      <c r="JUB220" s="11"/>
      <c r="JUC220" s="11"/>
      <c r="JUD220" s="11"/>
      <c r="JUE220" s="11"/>
      <c r="JUF220" s="11"/>
      <c r="JUG220" s="11"/>
      <c r="JUH220" s="11"/>
      <c r="JUI220" s="11"/>
      <c r="JUJ220" s="11"/>
      <c r="JUK220" s="11"/>
      <c r="JUL220" s="11"/>
      <c r="JUM220" s="11"/>
      <c r="JUN220" s="11"/>
      <c r="JUO220" s="11"/>
      <c r="JUP220" s="11"/>
      <c r="JUQ220" s="11"/>
      <c r="JUR220" s="11"/>
      <c r="JUS220" s="11"/>
      <c r="JUT220" s="11"/>
      <c r="JUU220" s="11"/>
      <c r="JUV220" s="11"/>
      <c r="JUW220" s="11"/>
      <c r="JUX220" s="11"/>
      <c r="JUY220" s="11"/>
      <c r="JUZ220" s="11"/>
      <c r="JVA220" s="11"/>
      <c r="JVB220" s="11"/>
      <c r="JVC220" s="11"/>
      <c r="JVD220" s="11"/>
      <c r="JVE220" s="11"/>
      <c r="JVF220" s="11"/>
      <c r="JVG220" s="11"/>
      <c r="JVH220" s="11"/>
      <c r="JVI220" s="11"/>
      <c r="JVJ220" s="11"/>
      <c r="JVK220" s="11"/>
      <c r="JVL220" s="11"/>
      <c r="JVM220" s="11"/>
      <c r="JVN220" s="11"/>
      <c r="JVO220" s="11"/>
      <c r="JVP220" s="11"/>
      <c r="JVQ220" s="11"/>
      <c r="JVR220" s="11"/>
      <c r="JVS220" s="11"/>
      <c r="JVT220" s="11"/>
      <c r="JVU220" s="11"/>
      <c r="JVV220" s="11"/>
      <c r="JVW220" s="11"/>
      <c r="JVX220" s="11"/>
      <c r="JVY220" s="11"/>
      <c r="JVZ220" s="11"/>
      <c r="JWA220" s="11"/>
      <c r="JWB220" s="11"/>
      <c r="JWC220" s="11"/>
      <c r="JWD220" s="11"/>
      <c r="JWE220" s="11"/>
      <c r="JWF220" s="11"/>
      <c r="JWG220" s="11"/>
      <c r="JWH220" s="11"/>
      <c r="JWI220" s="11"/>
      <c r="JWJ220" s="11"/>
      <c r="JWK220" s="11"/>
      <c r="JWL220" s="11"/>
      <c r="JWM220" s="11"/>
      <c r="JWN220" s="11"/>
      <c r="JWO220" s="11"/>
      <c r="JWP220" s="11"/>
      <c r="JWQ220" s="11"/>
      <c r="JWR220" s="11"/>
      <c r="JWS220" s="11"/>
      <c r="JWT220" s="11"/>
      <c r="JWU220" s="11"/>
      <c r="JWV220" s="11"/>
      <c r="JWW220" s="11"/>
      <c r="JWX220" s="11"/>
      <c r="JWY220" s="11"/>
      <c r="JWZ220" s="11"/>
      <c r="JXA220" s="11"/>
      <c r="JXB220" s="11"/>
      <c r="JXC220" s="11"/>
      <c r="JXD220" s="11"/>
      <c r="JXE220" s="11"/>
      <c r="JXF220" s="11"/>
      <c r="JXG220" s="11"/>
      <c r="JXH220" s="11"/>
      <c r="JXI220" s="11"/>
      <c r="JXJ220" s="11"/>
      <c r="JXK220" s="11"/>
      <c r="JXL220" s="11"/>
      <c r="JXM220" s="11"/>
      <c r="JXN220" s="11"/>
      <c r="JXO220" s="11"/>
      <c r="JXP220" s="11"/>
      <c r="JXQ220" s="11"/>
      <c r="JXR220" s="11"/>
      <c r="JXS220" s="11"/>
      <c r="JXT220" s="11"/>
      <c r="JXU220" s="11"/>
      <c r="JXV220" s="11"/>
      <c r="JXW220" s="11"/>
      <c r="JXX220" s="11"/>
      <c r="JXY220" s="11"/>
      <c r="JXZ220" s="11"/>
      <c r="JYA220" s="11"/>
      <c r="JYB220" s="11"/>
      <c r="JYC220" s="11"/>
      <c r="JYD220" s="11"/>
      <c r="JYE220" s="11"/>
      <c r="JYF220" s="11"/>
      <c r="JYG220" s="11"/>
      <c r="JYH220" s="11"/>
      <c r="JYI220" s="11"/>
      <c r="JYJ220" s="11"/>
      <c r="JYK220" s="11"/>
      <c r="JYL220" s="11"/>
      <c r="JYM220" s="11"/>
      <c r="JYN220" s="11"/>
      <c r="JYO220" s="11"/>
      <c r="JYP220" s="11"/>
      <c r="JYQ220" s="11"/>
      <c r="JYR220" s="11"/>
      <c r="JYS220" s="11"/>
      <c r="JYT220" s="11"/>
      <c r="JYU220" s="11"/>
      <c r="JYV220" s="11"/>
      <c r="JYW220" s="11"/>
      <c r="JYX220" s="11"/>
      <c r="JYY220" s="11"/>
      <c r="JYZ220" s="11"/>
      <c r="JZA220" s="11"/>
      <c r="JZB220" s="11"/>
      <c r="JZC220" s="11"/>
      <c r="JZD220" s="11"/>
      <c r="JZE220" s="11"/>
      <c r="JZF220" s="11"/>
      <c r="JZG220" s="11"/>
      <c r="JZH220" s="11"/>
      <c r="JZI220" s="11"/>
      <c r="JZJ220" s="11"/>
      <c r="JZK220" s="11"/>
      <c r="JZL220" s="11"/>
      <c r="JZM220" s="11"/>
      <c r="JZN220" s="11"/>
      <c r="JZO220" s="11"/>
      <c r="JZP220" s="11"/>
      <c r="JZQ220" s="11"/>
      <c r="JZR220" s="11"/>
      <c r="JZS220" s="11"/>
      <c r="JZT220" s="11"/>
      <c r="JZU220" s="11"/>
      <c r="JZV220" s="11"/>
      <c r="JZW220" s="11"/>
      <c r="JZX220" s="11"/>
      <c r="JZY220" s="11"/>
      <c r="JZZ220" s="11"/>
      <c r="KAA220" s="11"/>
      <c r="KAB220" s="11"/>
      <c r="KAC220" s="11"/>
      <c r="KAD220" s="11"/>
      <c r="KAE220" s="11"/>
      <c r="KAF220" s="11"/>
      <c r="KAG220" s="11"/>
      <c r="KAH220" s="11"/>
      <c r="KAI220" s="11"/>
      <c r="KAJ220" s="11"/>
      <c r="KAK220" s="11"/>
      <c r="KAL220" s="11"/>
      <c r="KAM220" s="11"/>
      <c r="KAN220" s="11"/>
      <c r="KAO220" s="11"/>
      <c r="KAP220" s="11"/>
      <c r="KAQ220" s="11"/>
      <c r="KAR220" s="11"/>
      <c r="KAS220" s="11"/>
      <c r="KAT220" s="11"/>
      <c r="KAU220" s="11"/>
      <c r="KAV220" s="11"/>
      <c r="KAW220" s="11"/>
      <c r="KAX220" s="11"/>
      <c r="KAY220" s="11"/>
      <c r="KAZ220" s="11"/>
      <c r="KBA220" s="11"/>
      <c r="KBB220" s="11"/>
      <c r="KBC220" s="11"/>
      <c r="KBD220" s="11"/>
      <c r="KBE220" s="11"/>
      <c r="KBF220" s="11"/>
      <c r="KBG220" s="11"/>
      <c r="KBH220" s="11"/>
      <c r="KBI220" s="11"/>
      <c r="KBJ220" s="11"/>
      <c r="KBK220" s="11"/>
      <c r="KBL220" s="11"/>
      <c r="KBM220" s="11"/>
      <c r="KBN220" s="11"/>
      <c r="KBO220" s="11"/>
      <c r="KBP220" s="11"/>
      <c r="KBQ220" s="11"/>
      <c r="KBR220" s="11"/>
      <c r="KBS220" s="11"/>
      <c r="KBT220" s="11"/>
      <c r="KBU220" s="11"/>
      <c r="KBV220" s="11"/>
      <c r="KBW220" s="11"/>
      <c r="KBX220" s="11"/>
      <c r="KBY220" s="11"/>
      <c r="KBZ220" s="11"/>
      <c r="KCA220" s="11"/>
      <c r="KCB220" s="11"/>
      <c r="KCC220" s="11"/>
      <c r="KCD220" s="11"/>
      <c r="KCE220" s="11"/>
      <c r="KCF220" s="11"/>
      <c r="KCG220" s="11"/>
      <c r="KCH220" s="11"/>
      <c r="KCI220" s="11"/>
      <c r="KCJ220" s="11"/>
      <c r="KCK220" s="11"/>
      <c r="KCL220" s="11"/>
      <c r="KCM220" s="11"/>
      <c r="KCN220" s="11"/>
      <c r="KCO220" s="11"/>
      <c r="KCP220" s="11"/>
      <c r="KCQ220" s="11"/>
      <c r="KCR220" s="11"/>
      <c r="KCS220" s="11"/>
      <c r="KCT220" s="11"/>
      <c r="KCU220" s="11"/>
      <c r="KCV220" s="11"/>
      <c r="KCW220" s="11"/>
      <c r="KCX220" s="11"/>
      <c r="KCY220" s="11"/>
      <c r="KCZ220" s="11"/>
      <c r="KDA220" s="11"/>
      <c r="KDB220" s="11"/>
      <c r="KDC220" s="11"/>
      <c r="KDD220" s="11"/>
      <c r="KDE220" s="11"/>
      <c r="KDF220" s="11"/>
      <c r="KDG220" s="11"/>
      <c r="KDH220" s="11"/>
      <c r="KDI220" s="11"/>
      <c r="KDJ220" s="11"/>
      <c r="KDK220" s="11"/>
      <c r="KDL220" s="11"/>
      <c r="KDM220" s="11"/>
      <c r="KDN220" s="11"/>
      <c r="KDO220" s="11"/>
      <c r="KDP220" s="11"/>
      <c r="KDQ220" s="11"/>
      <c r="KDR220" s="11"/>
      <c r="KDS220" s="11"/>
      <c r="KDT220" s="11"/>
      <c r="KDU220" s="11"/>
      <c r="KDV220" s="11"/>
      <c r="KDW220" s="11"/>
      <c r="KDX220" s="11"/>
      <c r="KDY220" s="11"/>
      <c r="KDZ220" s="11"/>
      <c r="KEA220" s="11"/>
      <c r="KEB220" s="11"/>
      <c r="KEC220" s="11"/>
      <c r="KED220" s="11"/>
      <c r="KEE220" s="11"/>
      <c r="KEF220" s="11"/>
      <c r="KEG220" s="11"/>
      <c r="KEH220" s="11"/>
      <c r="KEI220" s="11"/>
      <c r="KEJ220" s="11"/>
      <c r="KEK220" s="11"/>
      <c r="KEL220" s="11"/>
      <c r="KEM220" s="11"/>
      <c r="KEN220" s="11"/>
      <c r="KEO220" s="11"/>
      <c r="KEP220" s="11"/>
      <c r="KEQ220" s="11"/>
      <c r="KER220" s="11"/>
      <c r="KES220" s="11"/>
      <c r="KET220" s="11"/>
      <c r="KEU220" s="11"/>
      <c r="KEV220" s="11"/>
      <c r="KEW220" s="11"/>
      <c r="KEX220" s="11"/>
      <c r="KEY220" s="11"/>
      <c r="KEZ220" s="11"/>
      <c r="KFA220" s="11"/>
      <c r="KFB220" s="11"/>
      <c r="KFC220" s="11"/>
      <c r="KFD220" s="11"/>
      <c r="KFE220" s="11"/>
      <c r="KFF220" s="11"/>
      <c r="KFG220" s="11"/>
      <c r="KFH220" s="11"/>
      <c r="KFI220" s="11"/>
      <c r="KFJ220" s="11"/>
      <c r="KFK220" s="11"/>
      <c r="KFL220" s="11"/>
      <c r="KFM220" s="11"/>
      <c r="KFN220" s="11"/>
      <c r="KFO220" s="11"/>
      <c r="KFP220" s="11"/>
      <c r="KFQ220" s="11"/>
      <c r="KFR220" s="11"/>
      <c r="KFS220" s="11"/>
      <c r="KFT220" s="11"/>
      <c r="KFU220" s="11"/>
      <c r="KFV220" s="11"/>
      <c r="KFW220" s="11"/>
      <c r="KFX220" s="11"/>
      <c r="KFY220" s="11"/>
      <c r="KFZ220" s="11"/>
      <c r="KGA220" s="11"/>
      <c r="KGB220" s="11"/>
      <c r="KGC220" s="11"/>
      <c r="KGD220" s="11"/>
      <c r="KGE220" s="11"/>
      <c r="KGF220" s="11"/>
      <c r="KGG220" s="11"/>
      <c r="KGH220" s="11"/>
      <c r="KGI220" s="11"/>
      <c r="KGJ220" s="11"/>
      <c r="KGK220" s="11"/>
      <c r="KGL220" s="11"/>
      <c r="KGM220" s="11"/>
      <c r="KGN220" s="11"/>
      <c r="KGO220" s="11"/>
      <c r="KGP220" s="11"/>
      <c r="KGQ220" s="11"/>
      <c r="KGR220" s="11"/>
      <c r="KGS220" s="11"/>
      <c r="KGT220" s="11"/>
      <c r="KGU220" s="11"/>
      <c r="KGV220" s="11"/>
      <c r="KGW220" s="11"/>
      <c r="KGX220" s="11"/>
      <c r="KGY220" s="11"/>
      <c r="KGZ220" s="11"/>
      <c r="KHA220" s="11"/>
      <c r="KHB220" s="11"/>
      <c r="KHC220" s="11"/>
      <c r="KHD220" s="11"/>
      <c r="KHE220" s="11"/>
      <c r="KHF220" s="11"/>
      <c r="KHG220" s="11"/>
      <c r="KHH220" s="11"/>
      <c r="KHI220" s="11"/>
      <c r="KHJ220" s="11"/>
      <c r="KHK220" s="11"/>
      <c r="KHL220" s="11"/>
      <c r="KHM220" s="11"/>
      <c r="KHN220" s="11"/>
      <c r="KHO220" s="11"/>
      <c r="KHP220" s="11"/>
      <c r="KHQ220" s="11"/>
      <c r="KHR220" s="11"/>
      <c r="KHS220" s="11"/>
      <c r="KHT220" s="11"/>
      <c r="KHU220" s="11"/>
      <c r="KHV220" s="11"/>
      <c r="KHW220" s="11"/>
      <c r="KHX220" s="11"/>
      <c r="KHY220" s="11"/>
      <c r="KHZ220" s="11"/>
      <c r="KIA220" s="11"/>
      <c r="KIB220" s="11"/>
      <c r="KIC220" s="11"/>
      <c r="KID220" s="11"/>
      <c r="KIE220" s="11"/>
      <c r="KIF220" s="11"/>
      <c r="KIG220" s="11"/>
      <c r="KIH220" s="11"/>
      <c r="KII220" s="11"/>
      <c r="KIJ220" s="11"/>
      <c r="KIK220" s="11"/>
      <c r="KIL220" s="11"/>
      <c r="KIM220" s="11"/>
      <c r="KIN220" s="11"/>
      <c r="KIO220" s="11"/>
      <c r="KIP220" s="11"/>
      <c r="KIQ220" s="11"/>
      <c r="KIR220" s="11"/>
      <c r="KIS220" s="11"/>
      <c r="KIT220" s="11"/>
      <c r="KIU220" s="11"/>
      <c r="KIV220" s="11"/>
      <c r="KIW220" s="11"/>
      <c r="KIX220" s="11"/>
      <c r="KIY220" s="11"/>
      <c r="KIZ220" s="11"/>
      <c r="KJA220" s="11"/>
      <c r="KJB220" s="11"/>
      <c r="KJC220" s="11"/>
      <c r="KJD220" s="11"/>
      <c r="KJE220" s="11"/>
      <c r="KJF220" s="11"/>
      <c r="KJG220" s="11"/>
      <c r="KJH220" s="11"/>
      <c r="KJI220" s="11"/>
      <c r="KJJ220" s="11"/>
      <c r="KJK220" s="11"/>
      <c r="KJL220" s="11"/>
      <c r="KJM220" s="11"/>
      <c r="KJN220" s="11"/>
      <c r="KJO220" s="11"/>
      <c r="KJP220" s="11"/>
      <c r="KJQ220" s="11"/>
      <c r="KJR220" s="11"/>
      <c r="KJS220" s="11"/>
      <c r="KJT220" s="11"/>
      <c r="KJU220" s="11"/>
      <c r="KJV220" s="11"/>
      <c r="KJW220" s="11"/>
      <c r="KJX220" s="11"/>
      <c r="KJY220" s="11"/>
      <c r="KJZ220" s="11"/>
      <c r="KKA220" s="11"/>
      <c r="KKB220" s="11"/>
      <c r="KKC220" s="11"/>
      <c r="KKD220" s="11"/>
      <c r="KKE220" s="11"/>
      <c r="KKF220" s="11"/>
      <c r="KKG220" s="11"/>
      <c r="KKH220" s="11"/>
      <c r="KKI220" s="11"/>
      <c r="KKJ220" s="11"/>
      <c r="KKK220" s="11"/>
      <c r="KKL220" s="11"/>
      <c r="KKM220" s="11"/>
      <c r="KKN220" s="11"/>
      <c r="KKO220" s="11"/>
      <c r="KKP220" s="11"/>
      <c r="KKQ220" s="11"/>
      <c r="KKR220" s="11"/>
      <c r="KKS220" s="11"/>
      <c r="KKT220" s="11"/>
      <c r="KKU220" s="11"/>
      <c r="KKV220" s="11"/>
      <c r="KKW220" s="11"/>
      <c r="KKX220" s="11"/>
      <c r="KKY220" s="11"/>
      <c r="KKZ220" s="11"/>
      <c r="KLA220" s="11"/>
      <c r="KLB220" s="11"/>
      <c r="KLC220" s="11"/>
      <c r="KLD220" s="11"/>
      <c r="KLE220" s="11"/>
      <c r="KLF220" s="11"/>
      <c r="KLG220" s="11"/>
      <c r="KLH220" s="11"/>
      <c r="KLI220" s="11"/>
      <c r="KLJ220" s="11"/>
      <c r="KLK220" s="11"/>
      <c r="KLL220" s="11"/>
      <c r="KLM220" s="11"/>
      <c r="KLN220" s="11"/>
      <c r="KLO220" s="11"/>
      <c r="KLP220" s="11"/>
      <c r="KLQ220" s="11"/>
      <c r="KLR220" s="11"/>
      <c r="KLS220" s="11"/>
      <c r="KLT220" s="11"/>
      <c r="KLU220" s="11"/>
      <c r="KLV220" s="11"/>
      <c r="KLW220" s="11"/>
      <c r="KLX220" s="11"/>
      <c r="KLY220" s="11"/>
      <c r="KLZ220" s="11"/>
      <c r="KMA220" s="11"/>
      <c r="KMB220" s="11"/>
      <c r="KMC220" s="11"/>
      <c r="KMD220" s="11"/>
      <c r="KME220" s="11"/>
      <c r="KMF220" s="11"/>
      <c r="KMG220" s="11"/>
      <c r="KMH220" s="11"/>
      <c r="KMI220" s="11"/>
      <c r="KMJ220" s="11"/>
      <c r="KMK220" s="11"/>
      <c r="KML220" s="11"/>
      <c r="KMM220" s="11"/>
      <c r="KMN220" s="11"/>
      <c r="KMO220" s="11"/>
      <c r="KMP220" s="11"/>
      <c r="KMQ220" s="11"/>
      <c r="KMR220" s="11"/>
      <c r="KMS220" s="11"/>
      <c r="KMT220" s="11"/>
      <c r="KMU220" s="11"/>
      <c r="KMV220" s="11"/>
      <c r="KMW220" s="11"/>
      <c r="KMX220" s="11"/>
      <c r="KMY220" s="11"/>
      <c r="KMZ220" s="11"/>
      <c r="KNA220" s="11"/>
      <c r="KNB220" s="11"/>
      <c r="KNC220" s="11"/>
      <c r="KND220" s="11"/>
      <c r="KNE220" s="11"/>
      <c r="KNF220" s="11"/>
      <c r="KNG220" s="11"/>
      <c r="KNH220" s="11"/>
      <c r="KNI220" s="11"/>
      <c r="KNJ220" s="11"/>
      <c r="KNK220" s="11"/>
      <c r="KNL220" s="11"/>
      <c r="KNM220" s="11"/>
      <c r="KNN220" s="11"/>
      <c r="KNO220" s="11"/>
      <c r="KNP220" s="11"/>
      <c r="KNQ220" s="11"/>
      <c r="KNR220" s="11"/>
      <c r="KNS220" s="11"/>
      <c r="KNT220" s="11"/>
      <c r="KNU220" s="11"/>
      <c r="KNV220" s="11"/>
      <c r="KNW220" s="11"/>
      <c r="KNX220" s="11"/>
      <c r="KNY220" s="11"/>
      <c r="KNZ220" s="11"/>
      <c r="KOA220" s="11"/>
      <c r="KOB220" s="11"/>
      <c r="KOC220" s="11"/>
      <c r="KOD220" s="11"/>
      <c r="KOE220" s="11"/>
      <c r="KOF220" s="11"/>
      <c r="KOG220" s="11"/>
      <c r="KOH220" s="11"/>
      <c r="KOI220" s="11"/>
      <c r="KOJ220" s="11"/>
      <c r="KOK220" s="11"/>
      <c r="KOL220" s="11"/>
      <c r="KOM220" s="11"/>
      <c r="KON220" s="11"/>
      <c r="KOO220" s="11"/>
      <c r="KOP220" s="11"/>
      <c r="KOQ220" s="11"/>
      <c r="KOR220" s="11"/>
      <c r="KOS220" s="11"/>
      <c r="KOT220" s="11"/>
      <c r="KOU220" s="11"/>
      <c r="KOV220" s="11"/>
      <c r="KOW220" s="11"/>
      <c r="KOX220" s="11"/>
      <c r="KOY220" s="11"/>
      <c r="KOZ220" s="11"/>
      <c r="KPA220" s="11"/>
      <c r="KPB220" s="11"/>
      <c r="KPC220" s="11"/>
      <c r="KPD220" s="11"/>
      <c r="KPE220" s="11"/>
      <c r="KPF220" s="11"/>
      <c r="KPG220" s="11"/>
      <c r="KPH220" s="11"/>
      <c r="KPI220" s="11"/>
      <c r="KPJ220" s="11"/>
      <c r="KPK220" s="11"/>
      <c r="KPL220" s="11"/>
      <c r="KPM220" s="11"/>
      <c r="KPN220" s="11"/>
      <c r="KPO220" s="11"/>
      <c r="KPP220" s="11"/>
      <c r="KPQ220" s="11"/>
      <c r="KPR220" s="11"/>
      <c r="KPS220" s="11"/>
      <c r="KPT220" s="11"/>
      <c r="KPU220" s="11"/>
      <c r="KPV220" s="11"/>
      <c r="KPW220" s="11"/>
      <c r="KPX220" s="11"/>
      <c r="KPY220" s="11"/>
      <c r="KPZ220" s="11"/>
      <c r="KQA220" s="11"/>
      <c r="KQB220" s="11"/>
      <c r="KQC220" s="11"/>
      <c r="KQD220" s="11"/>
      <c r="KQE220" s="11"/>
      <c r="KQF220" s="11"/>
      <c r="KQG220" s="11"/>
      <c r="KQH220" s="11"/>
      <c r="KQI220" s="11"/>
      <c r="KQJ220" s="11"/>
      <c r="KQK220" s="11"/>
      <c r="KQL220" s="11"/>
      <c r="KQM220" s="11"/>
      <c r="KQN220" s="11"/>
      <c r="KQO220" s="11"/>
      <c r="KQP220" s="11"/>
      <c r="KQQ220" s="11"/>
      <c r="KQR220" s="11"/>
      <c r="KQS220" s="11"/>
      <c r="KQT220" s="11"/>
      <c r="KQU220" s="11"/>
      <c r="KQV220" s="11"/>
      <c r="KQW220" s="11"/>
      <c r="KQX220" s="11"/>
      <c r="KQY220" s="11"/>
      <c r="KQZ220" s="11"/>
      <c r="KRA220" s="11"/>
      <c r="KRB220" s="11"/>
      <c r="KRC220" s="11"/>
      <c r="KRD220" s="11"/>
      <c r="KRE220" s="11"/>
      <c r="KRF220" s="11"/>
      <c r="KRG220" s="11"/>
      <c r="KRH220" s="11"/>
      <c r="KRI220" s="11"/>
      <c r="KRJ220" s="11"/>
      <c r="KRK220" s="11"/>
      <c r="KRL220" s="11"/>
      <c r="KRM220" s="11"/>
      <c r="KRN220" s="11"/>
      <c r="KRO220" s="11"/>
      <c r="KRP220" s="11"/>
      <c r="KRQ220" s="11"/>
      <c r="KRR220" s="11"/>
      <c r="KRS220" s="11"/>
      <c r="KRT220" s="11"/>
      <c r="KRU220" s="11"/>
      <c r="KRV220" s="11"/>
      <c r="KRW220" s="11"/>
      <c r="KRX220" s="11"/>
      <c r="KRY220" s="11"/>
      <c r="KRZ220" s="11"/>
      <c r="KSA220" s="11"/>
      <c r="KSB220" s="11"/>
      <c r="KSC220" s="11"/>
      <c r="KSD220" s="11"/>
      <c r="KSE220" s="11"/>
      <c r="KSF220" s="11"/>
      <c r="KSG220" s="11"/>
      <c r="KSH220" s="11"/>
      <c r="KSI220" s="11"/>
      <c r="KSJ220" s="11"/>
      <c r="KSK220" s="11"/>
      <c r="KSL220" s="11"/>
      <c r="KSM220" s="11"/>
      <c r="KSN220" s="11"/>
      <c r="KSO220" s="11"/>
      <c r="KSP220" s="11"/>
      <c r="KSQ220" s="11"/>
      <c r="KSR220" s="11"/>
      <c r="KSS220" s="11"/>
      <c r="KST220" s="11"/>
      <c r="KSU220" s="11"/>
      <c r="KSV220" s="11"/>
      <c r="KSW220" s="11"/>
      <c r="KSX220" s="11"/>
      <c r="KSY220" s="11"/>
      <c r="KSZ220" s="11"/>
      <c r="KTA220" s="11"/>
      <c r="KTB220" s="11"/>
      <c r="KTC220" s="11"/>
      <c r="KTD220" s="11"/>
      <c r="KTE220" s="11"/>
      <c r="KTF220" s="11"/>
      <c r="KTG220" s="11"/>
      <c r="KTH220" s="11"/>
      <c r="KTI220" s="11"/>
      <c r="KTJ220" s="11"/>
      <c r="KTK220" s="11"/>
      <c r="KTL220" s="11"/>
      <c r="KTM220" s="11"/>
      <c r="KTN220" s="11"/>
      <c r="KTO220" s="11"/>
      <c r="KTP220" s="11"/>
      <c r="KTQ220" s="11"/>
      <c r="KTR220" s="11"/>
      <c r="KTS220" s="11"/>
      <c r="KTT220" s="11"/>
      <c r="KTU220" s="11"/>
      <c r="KTV220" s="11"/>
      <c r="KTW220" s="11"/>
      <c r="KTX220" s="11"/>
      <c r="KTY220" s="11"/>
      <c r="KTZ220" s="11"/>
      <c r="KUA220" s="11"/>
      <c r="KUB220" s="11"/>
      <c r="KUC220" s="11"/>
      <c r="KUD220" s="11"/>
      <c r="KUE220" s="11"/>
      <c r="KUF220" s="11"/>
      <c r="KUG220" s="11"/>
      <c r="KUH220" s="11"/>
      <c r="KUI220" s="11"/>
      <c r="KUJ220" s="11"/>
      <c r="KUK220" s="11"/>
      <c r="KUL220" s="11"/>
      <c r="KUM220" s="11"/>
      <c r="KUN220" s="11"/>
      <c r="KUO220" s="11"/>
      <c r="KUP220" s="11"/>
      <c r="KUQ220" s="11"/>
      <c r="KUR220" s="11"/>
      <c r="KUS220" s="11"/>
      <c r="KUT220" s="11"/>
      <c r="KUU220" s="11"/>
      <c r="KUV220" s="11"/>
      <c r="KUW220" s="11"/>
      <c r="KUX220" s="11"/>
      <c r="KUY220" s="11"/>
      <c r="KUZ220" s="11"/>
      <c r="KVA220" s="11"/>
      <c r="KVB220" s="11"/>
      <c r="KVC220" s="11"/>
      <c r="KVD220" s="11"/>
      <c r="KVE220" s="11"/>
      <c r="KVF220" s="11"/>
      <c r="KVG220" s="11"/>
      <c r="KVH220" s="11"/>
      <c r="KVI220" s="11"/>
      <c r="KVJ220" s="11"/>
      <c r="KVK220" s="11"/>
      <c r="KVL220" s="11"/>
      <c r="KVM220" s="11"/>
      <c r="KVN220" s="11"/>
      <c r="KVO220" s="11"/>
      <c r="KVP220" s="11"/>
      <c r="KVQ220" s="11"/>
      <c r="KVR220" s="11"/>
      <c r="KVS220" s="11"/>
      <c r="KVT220" s="11"/>
      <c r="KVU220" s="11"/>
      <c r="KVV220" s="11"/>
      <c r="KVW220" s="11"/>
      <c r="KVX220" s="11"/>
      <c r="KVY220" s="11"/>
      <c r="KVZ220" s="11"/>
      <c r="KWA220" s="11"/>
      <c r="KWB220" s="11"/>
      <c r="KWC220" s="11"/>
      <c r="KWD220" s="11"/>
      <c r="KWE220" s="11"/>
      <c r="KWF220" s="11"/>
      <c r="KWG220" s="11"/>
      <c r="KWH220" s="11"/>
      <c r="KWI220" s="11"/>
      <c r="KWJ220" s="11"/>
      <c r="KWK220" s="11"/>
      <c r="KWL220" s="11"/>
      <c r="KWM220" s="11"/>
      <c r="KWN220" s="11"/>
      <c r="KWO220" s="11"/>
      <c r="KWP220" s="11"/>
      <c r="KWQ220" s="11"/>
      <c r="KWR220" s="11"/>
      <c r="KWS220" s="11"/>
      <c r="KWT220" s="11"/>
      <c r="KWU220" s="11"/>
      <c r="KWV220" s="11"/>
      <c r="KWW220" s="11"/>
      <c r="KWX220" s="11"/>
      <c r="KWY220" s="11"/>
      <c r="KWZ220" s="11"/>
      <c r="KXA220" s="11"/>
      <c r="KXB220" s="11"/>
      <c r="KXC220" s="11"/>
      <c r="KXD220" s="11"/>
      <c r="KXE220" s="11"/>
      <c r="KXF220" s="11"/>
      <c r="KXG220" s="11"/>
      <c r="KXH220" s="11"/>
      <c r="KXI220" s="11"/>
      <c r="KXJ220" s="11"/>
      <c r="KXK220" s="11"/>
      <c r="KXL220" s="11"/>
      <c r="KXM220" s="11"/>
      <c r="KXN220" s="11"/>
      <c r="KXO220" s="11"/>
      <c r="KXP220" s="11"/>
      <c r="KXQ220" s="11"/>
      <c r="KXR220" s="11"/>
      <c r="KXS220" s="11"/>
      <c r="KXT220" s="11"/>
      <c r="KXU220" s="11"/>
      <c r="KXV220" s="11"/>
      <c r="KXW220" s="11"/>
      <c r="KXX220" s="11"/>
      <c r="KXY220" s="11"/>
      <c r="KXZ220" s="11"/>
      <c r="KYA220" s="11"/>
      <c r="KYB220" s="11"/>
      <c r="KYC220" s="11"/>
      <c r="KYD220" s="11"/>
      <c r="KYE220" s="11"/>
      <c r="KYF220" s="11"/>
      <c r="KYG220" s="11"/>
      <c r="KYH220" s="11"/>
      <c r="KYI220" s="11"/>
      <c r="KYJ220" s="11"/>
      <c r="KYK220" s="11"/>
      <c r="KYL220" s="11"/>
      <c r="KYM220" s="11"/>
      <c r="KYN220" s="11"/>
      <c r="KYO220" s="11"/>
      <c r="KYP220" s="11"/>
      <c r="KYQ220" s="11"/>
      <c r="KYR220" s="11"/>
      <c r="KYS220" s="11"/>
      <c r="KYT220" s="11"/>
      <c r="KYU220" s="11"/>
      <c r="KYV220" s="11"/>
      <c r="KYW220" s="11"/>
      <c r="KYX220" s="11"/>
      <c r="KYY220" s="11"/>
      <c r="KYZ220" s="11"/>
      <c r="KZA220" s="11"/>
      <c r="KZB220" s="11"/>
      <c r="KZC220" s="11"/>
      <c r="KZD220" s="11"/>
      <c r="KZE220" s="11"/>
      <c r="KZF220" s="11"/>
      <c r="KZG220" s="11"/>
      <c r="KZH220" s="11"/>
      <c r="KZI220" s="11"/>
      <c r="KZJ220" s="11"/>
      <c r="KZK220" s="11"/>
      <c r="KZL220" s="11"/>
      <c r="KZM220" s="11"/>
      <c r="KZN220" s="11"/>
      <c r="KZO220" s="11"/>
      <c r="KZP220" s="11"/>
      <c r="KZQ220" s="11"/>
      <c r="KZR220" s="11"/>
      <c r="KZS220" s="11"/>
      <c r="KZT220" s="11"/>
      <c r="KZU220" s="11"/>
      <c r="KZV220" s="11"/>
      <c r="KZW220" s="11"/>
      <c r="KZX220" s="11"/>
      <c r="KZY220" s="11"/>
      <c r="KZZ220" s="11"/>
      <c r="LAA220" s="11"/>
      <c r="LAB220" s="11"/>
      <c r="LAC220" s="11"/>
      <c r="LAD220" s="11"/>
      <c r="LAE220" s="11"/>
      <c r="LAF220" s="11"/>
      <c r="LAG220" s="11"/>
      <c r="LAH220" s="11"/>
      <c r="LAI220" s="11"/>
      <c r="LAJ220" s="11"/>
      <c r="LAK220" s="11"/>
      <c r="LAL220" s="11"/>
      <c r="LAM220" s="11"/>
      <c r="LAN220" s="11"/>
      <c r="LAO220" s="11"/>
      <c r="LAP220" s="11"/>
      <c r="LAQ220" s="11"/>
      <c r="LAR220" s="11"/>
      <c r="LAS220" s="11"/>
      <c r="LAT220" s="11"/>
      <c r="LAU220" s="11"/>
      <c r="LAV220" s="11"/>
      <c r="LAW220" s="11"/>
      <c r="LAX220" s="11"/>
      <c r="LAY220" s="11"/>
      <c r="LAZ220" s="11"/>
      <c r="LBA220" s="11"/>
      <c r="LBB220" s="11"/>
      <c r="LBC220" s="11"/>
      <c r="LBD220" s="11"/>
      <c r="LBE220" s="11"/>
      <c r="LBF220" s="11"/>
      <c r="LBG220" s="11"/>
      <c r="LBH220" s="11"/>
      <c r="LBI220" s="11"/>
      <c r="LBJ220" s="11"/>
      <c r="LBK220" s="11"/>
      <c r="LBL220" s="11"/>
      <c r="LBM220" s="11"/>
      <c r="LBN220" s="11"/>
      <c r="LBO220" s="11"/>
      <c r="LBP220" s="11"/>
      <c r="LBQ220" s="11"/>
      <c r="LBR220" s="11"/>
      <c r="LBS220" s="11"/>
      <c r="LBT220" s="11"/>
      <c r="LBU220" s="11"/>
      <c r="LBV220" s="11"/>
      <c r="LBW220" s="11"/>
      <c r="LBX220" s="11"/>
      <c r="LBY220" s="11"/>
      <c r="LBZ220" s="11"/>
      <c r="LCA220" s="11"/>
      <c r="LCB220" s="11"/>
      <c r="LCC220" s="11"/>
      <c r="LCD220" s="11"/>
      <c r="LCE220" s="11"/>
      <c r="LCF220" s="11"/>
      <c r="LCG220" s="11"/>
      <c r="LCH220" s="11"/>
      <c r="LCI220" s="11"/>
      <c r="LCJ220" s="11"/>
      <c r="LCK220" s="11"/>
      <c r="LCL220" s="11"/>
      <c r="LCM220" s="11"/>
      <c r="LCN220" s="11"/>
      <c r="LCO220" s="11"/>
      <c r="LCP220" s="11"/>
      <c r="LCQ220" s="11"/>
      <c r="LCR220" s="11"/>
      <c r="LCS220" s="11"/>
      <c r="LCT220" s="11"/>
      <c r="LCU220" s="11"/>
      <c r="LCV220" s="11"/>
      <c r="LCW220" s="11"/>
      <c r="LCX220" s="11"/>
      <c r="LCY220" s="11"/>
      <c r="LCZ220" s="11"/>
      <c r="LDA220" s="11"/>
      <c r="LDB220" s="11"/>
      <c r="LDC220" s="11"/>
      <c r="LDD220" s="11"/>
      <c r="LDE220" s="11"/>
      <c r="LDF220" s="11"/>
      <c r="LDG220" s="11"/>
      <c r="LDH220" s="11"/>
      <c r="LDI220" s="11"/>
      <c r="LDJ220" s="11"/>
      <c r="LDK220" s="11"/>
      <c r="LDL220" s="11"/>
      <c r="LDM220" s="11"/>
      <c r="LDN220" s="11"/>
      <c r="LDO220" s="11"/>
      <c r="LDP220" s="11"/>
      <c r="LDQ220" s="11"/>
      <c r="LDR220" s="11"/>
      <c r="LDS220" s="11"/>
      <c r="LDT220" s="11"/>
      <c r="LDU220" s="11"/>
      <c r="LDV220" s="11"/>
      <c r="LDW220" s="11"/>
      <c r="LDX220" s="11"/>
      <c r="LDY220" s="11"/>
      <c r="LDZ220" s="11"/>
      <c r="LEA220" s="11"/>
      <c r="LEB220" s="11"/>
      <c r="LEC220" s="11"/>
      <c r="LED220" s="11"/>
      <c r="LEE220" s="11"/>
      <c r="LEF220" s="11"/>
      <c r="LEG220" s="11"/>
      <c r="LEH220" s="11"/>
      <c r="LEI220" s="11"/>
      <c r="LEJ220" s="11"/>
      <c r="LEK220" s="11"/>
      <c r="LEL220" s="11"/>
      <c r="LEM220" s="11"/>
      <c r="LEN220" s="11"/>
      <c r="LEO220" s="11"/>
      <c r="LEP220" s="11"/>
      <c r="LEQ220" s="11"/>
      <c r="LER220" s="11"/>
      <c r="LES220" s="11"/>
      <c r="LET220" s="11"/>
      <c r="LEU220" s="11"/>
      <c r="LEV220" s="11"/>
      <c r="LEW220" s="11"/>
      <c r="LEX220" s="11"/>
      <c r="LEY220" s="11"/>
      <c r="LEZ220" s="11"/>
      <c r="LFA220" s="11"/>
      <c r="LFB220" s="11"/>
      <c r="LFC220" s="11"/>
      <c r="LFD220" s="11"/>
      <c r="LFE220" s="11"/>
      <c r="LFF220" s="11"/>
      <c r="LFG220" s="11"/>
      <c r="LFH220" s="11"/>
      <c r="LFI220" s="11"/>
      <c r="LFJ220" s="11"/>
      <c r="LFK220" s="11"/>
      <c r="LFL220" s="11"/>
      <c r="LFM220" s="11"/>
      <c r="LFN220" s="11"/>
      <c r="LFO220" s="11"/>
      <c r="LFP220" s="11"/>
      <c r="LFQ220" s="11"/>
      <c r="LFR220" s="11"/>
      <c r="LFS220" s="11"/>
      <c r="LFT220" s="11"/>
      <c r="LFU220" s="11"/>
      <c r="LFV220" s="11"/>
      <c r="LFW220" s="11"/>
      <c r="LFX220" s="11"/>
      <c r="LFY220" s="11"/>
      <c r="LFZ220" s="11"/>
      <c r="LGA220" s="11"/>
      <c r="LGB220" s="11"/>
      <c r="LGC220" s="11"/>
      <c r="LGD220" s="11"/>
      <c r="LGE220" s="11"/>
      <c r="LGF220" s="11"/>
      <c r="LGG220" s="11"/>
      <c r="LGH220" s="11"/>
      <c r="LGI220" s="11"/>
      <c r="LGJ220" s="11"/>
      <c r="LGK220" s="11"/>
      <c r="LGL220" s="11"/>
      <c r="LGM220" s="11"/>
      <c r="LGN220" s="11"/>
      <c r="LGO220" s="11"/>
      <c r="LGP220" s="11"/>
      <c r="LGQ220" s="11"/>
      <c r="LGR220" s="11"/>
      <c r="LGS220" s="11"/>
      <c r="LGT220" s="11"/>
      <c r="LGU220" s="11"/>
      <c r="LGV220" s="11"/>
      <c r="LGW220" s="11"/>
      <c r="LGX220" s="11"/>
      <c r="LGY220" s="11"/>
      <c r="LGZ220" s="11"/>
      <c r="LHA220" s="11"/>
      <c r="LHB220" s="11"/>
      <c r="LHC220" s="11"/>
      <c r="LHD220" s="11"/>
      <c r="LHE220" s="11"/>
      <c r="LHF220" s="11"/>
      <c r="LHG220" s="11"/>
      <c r="LHH220" s="11"/>
      <c r="LHI220" s="11"/>
      <c r="LHJ220" s="11"/>
      <c r="LHK220" s="11"/>
      <c r="LHL220" s="11"/>
      <c r="LHM220" s="11"/>
      <c r="LHN220" s="11"/>
      <c r="LHO220" s="11"/>
      <c r="LHP220" s="11"/>
      <c r="LHQ220" s="11"/>
      <c r="LHR220" s="11"/>
      <c r="LHS220" s="11"/>
      <c r="LHT220" s="11"/>
      <c r="LHU220" s="11"/>
      <c r="LHV220" s="11"/>
      <c r="LHW220" s="11"/>
      <c r="LHX220" s="11"/>
      <c r="LHY220" s="11"/>
      <c r="LHZ220" s="11"/>
      <c r="LIA220" s="11"/>
      <c r="LIB220" s="11"/>
      <c r="LIC220" s="11"/>
      <c r="LID220" s="11"/>
      <c r="LIE220" s="11"/>
      <c r="LIF220" s="11"/>
      <c r="LIG220" s="11"/>
      <c r="LIH220" s="11"/>
      <c r="LII220" s="11"/>
      <c r="LIJ220" s="11"/>
      <c r="LIK220" s="11"/>
      <c r="LIL220" s="11"/>
      <c r="LIM220" s="11"/>
      <c r="LIN220" s="11"/>
      <c r="LIO220" s="11"/>
      <c r="LIP220" s="11"/>
      <c r="LIQ220" s="11"/>
      <c r="LIR220" s="11"/>
      <c r="LIS220" s="11"/>
      <c r="LIT220" s="11"/>
      <c r="LIU220" s="11"/>
      <c r="LIV220" s="11"/>
      <c r="LIW220" s="11"/>
      <c r="LIX220" s="11"/>
      <c r="LIY220" s="11"/>
      <c r="LIZ220" s="11"/>
      <c r="LJA220" s="11"/>
      <c r="LJB220" s="11"/>
      <c r="LJC220" s="11"/>
      <c r="LJD220" s="11"/>
      <c r="LJE220" s="11"/>
      <c r="LJF220" s="11"/>
      <c r="LJG220" s="11"/>
      <c r="LJH220" s="11"/>
      <c r="LJI220" s="11"/>
      <c r="LJJ220" s="11"/>
      <c r="LJK220" s="11"/>
      <c r="LJL220" s="11"/>
      <c r="LJM220" s="11"/>
      <c r="LJN220" s="11"/>
      <c r="LJO220" s="11"/>
      <c r="LJP220" s="11"/>
      <c r="LJQ220" s="11"/>
      <c r="LJR220" s="11"/>
      <c r="LJS220" s="11"/>
      <c r="LJT220" s="11"/>
      <c r="LJU220" s="11"/>
      <c r="LJV220" s="11"/>
      <c r="LJW220" s="11"/>
      <c r="LJX220" s="11"/>
      <c r="LJY220" s="11"/>
      <c r="LJZ220" s="11"/>
      <c r="LKA220" s="11"/>
      <c r="LKB220" s="11"/>
      <c r="LKC220" s="11"/>
      <c r="LKD220" s="11"/>
      <c r="LKE220" s="11"/>
      <c r="LKF220" s="11"/>
      <c r="LKG220" s="11"/>
      <c r="LKH220" s="11"/>
      <c r="LKI220" s="11"/>
      <c r="LKJ220" s="11"/>
      <c r="LKK220" s="11"/>
      <c r="LKL220" s="11"/>
      <c r="LKM220" s="11"/>
      <c r="LKN220" s="11"/>
      <c r="LKO220" s="11"/>
      <c r="LKP220" s="11"/>
      <c r="LKQ220" s="11"/>
      <c r="LKR220" s="11"/>
      <c r="LKS220" s="11"/>
      <c r="LKT220" s="11"/>
      <c r="LKU220" s="11"/>
      <c r="LKV220" s="11"/>
      <c r="LKW220" s="11"/>
      <c r="LKX220" s="11"/>
      <c r="LKY220" s="11"/>
      <c r="LKZ220" s="11"/>
      <c r="LLA220" s="11"/>
      <c r="LLB220" s="11"/>
      <c r="LLC220" s="11"/>
      <c r="LLD220" s="11"/>
      <c r="LLE220" s="11"/>
      <c r="LLF220" s="11"/>
      <c r="LLG220" s="11"/>
      <c r="LLH220" s="11"/>
      <c r="LLI220" s="11"/>
      <c r="LLJ220" s="11"/>
      <c r="LLK220" s="11"/>
      <c r="LLL220" s="11"/>
      <c r="LLM220" s="11"/>
      <c r="LLN220" s="11"/>
      <c r="LLO220" s="11"/>
      <c r="LLP220" s="11"/>
      <c r="LLQ220" s="11"/>
      <c r="LLR220" s="11"/>
      <c r="LLS220" s="11"/>
      <c r="LLT220" s="11"/>
      <c r="LLU220" s="11"/>
      <c r="LLV220" s="11"/>
      <c r="LLW220" s="11"/>
      <c r="LLX220" s="11"/>
      <c r="LLY220" s="11"/>
      <c r="LLZ220" s="11"/>
      <c r="LMA220" s="11"/>
      <c r="LMB220" s="11"/>
      <c r="LMC220" s="11"/>
      <c r="LMD220" s="11"/>
      <c r="LME220" s="11"/>
      <c r="LMF220" s="11"/>
      <c r="LMG220" s="11"/>
      <c r="LMH220" s="11"/>
      <c r="LMI220" s="11"/>
      <c r="LMJ220" s="11"/>
      <c r="LMK220" s="11"/>
      <c r="LML220" s="11"/>
      <c r="LMM220" s="11"/>
      <c r="LMN220" s="11"/>
      <c r="LMO220" s="11"/>
      <c r="LMP220" s="11"/>
      <c r="LMQ220" s="11"/>
      <c r="LMR220" s="11"/>
      <c r="LMS220" s="11"/>
      <c r="LMT220" s="11"/>
      <c r="LMU220" s="11"/>
      <c r="LMV220" s="11"/>
      <c r="LMW220" s="11"/>
      <c r="LMX220" s="11"/>
      <c r="LMY220" s="11"/>
      <c r="LMZ220" s="11"/>
      <c r="LNA220" s="11"/>
      <c r="LNB220" s="11"/>
      <c r="LNC220" s="11"/>
      <c r="LND220" s="11"/>
      <c r="LNE220" s="11"/>
      <c r="LNF220" s="11"/>
      <c r="LNG220" s="11"/>
      <c r="LNH220" s="11"/>
      <c r="LNI220" s="11"/>
      <c r="LNJ220" s="11"/>
      <c r="LNK220" s="11"/>
      <c r="LNL220" s="11"/>
      <c r="LNM220" s="11"/>
      <c r="LNN220" s="11"/>
      <c r="LNO220" s="11"/>
      <c r="LNP220" s="11"/>
      <c r="LNQ220" s="11"/>
      <c r="LNR220" s="11"/>
      <c r="LNS220" s="11"/>
      <c r="LNT220" s="11"/>
      <c r="LNU220" s="11"/>
      <c r="LNV220" s="11"/>
      <c r="LNW220" s="11"/>
      <c r="LNX220" s="11"/>
      <c r="LNY220" s="11"/>
      <c r="LNZ220" s="11"/>
      <c r="LOA220" s="11"/>
      <c r="LOB220" s="11"/>
      <c r="LOC220" s="11"/>
      <c r="LOD220" s="11"/>
      <c r="LOE220" s="11"/>
      <c r="LOF220" s="11"/>
      <c r="LOG220" s="11"/>
      <c r="LOH220" s="11"/>
      <c r="LOI220" s="11"/>
      <c r="LOJ220" s="11"/>
      <c r="LOK220" s="11"/>
      <c r="LOL220" s="11"/>
      <c r="LOM220" s="11"/>
      <c r="LON220" s="11"/>
      <c r="LOO220" s="11"/>
      <c r="LOP220" s="11"/>
      <c r="LOQ220" s="11"/>
      <c r="LOR220" s="11"/>
      <c r="LOS220" s="11"/>
      <c r="LOT220" s="11"/>
      <c r="LOU220" s="11"/>
      <c r="LOV220" s="11"/>
      <c r="LOW220" s="11"/>
      <c r="LOX220" s="11"/>
      <c r="LOY220" s="11"/>
      <c r="LOZ220" s="11"/>
      <c r="LPA220" s="11"/>
      <c r="LPB220" s="11"/>
      <c r="LPC220" s="11"/>
      <c r="LPD220" s="11"/>
      <c r="LPE220" s="11"/>
      <c r="LPF220" s="11"/>
      <c r="LPG220" s="11"/>
      <c r="LPH220" s="11"/>
      <c r="LPI220" s="11"/>
      <c r="LPJ220" s="11"/>
      <c r="LPK220" s="11"/>
      <c r="LPL220" s="11"/>
      <c r="LPM220" s="11"/>
      <c r="LPN220" s="11"/>
      <c r="LPO220" s="11"/>
      <c r="LPP220" s="11"/>
      <c r="LPQ220" s="11"/>
      <c r="LPR220" s="11"/>
      <c r="LPS220" s="11"/>
      <c r="LPT220" s="11"/>
      <c r="LPU220" s="11"/>
      <c r="LPV220" s="11"/>
      <c r="LPW220" s="11"/>
      <c r="LPX220" s="11"/>
      <c r="LPY220" s="11"/>
      <c r="LPZ220" s="11"/>
      <c r="LQA220" s="11"/>
      <c r="LQB220" s="11"/>
      <c r="LQC220" s="11"/>
      <c r="LQD220" s="11"/>
      <c r="LQE220" s="11"/>
      <c r="LQF220" s="11"/>
      <c r="LQG220" s="11"/>
      <c r="LQH220" s="11"/>
      <c r="LQI220" s="11"/>
      <c r="LQJ220" s="11"/>
      <c r="LQK220" s="11"/>
      <c r="LQL220" s="11"/>
      <c r="LQM220" s="11"/>
      <c r="LQN220" s="11"/>
      <c r="LQO220" s="11"/>
      <c r="LQP220" s="11"/>
      <c r="LQQ220" s="11"/>
      <c r="LQR220" s="11"/>
      <c r="LQS220" s="11"/>
      <c r="LQT220" s="11"/>
      <c r="LQU220" s="11"/>
      <c r="LQV220" s="11"/>
      <c r="LQW220" s="11"/>
      <c r="LQX220" s="11"/>
      <c r="LQY220" s="11"/>
      <c r="LQZ220" s="11"/>
      <c r="LRA220" s="11"/>
      <c r="LRB220" s="11"/>
      <c r="LRC220" s="11"/>
      <c r="LRD220" s="11"/>
      <c r="LRE220" s="11"/>
      <c r="LRF220" s="11"/>
      <c r="LRG220" s="11"/>
      <c r="LRH220" s="11"/>
      <c r="LRI220" s="11"/>
      <c r="LRJ220" s="11"/>
      <c r="LRK220" s="11"/>
      <c r="LRL220" s="11"/>
      <c r="LRM220" s="11"/>
      <c r="LRN220" s="11"/>
      <c r="LRO220" s="11"/>
      <c r="LRP220" s="11"/>
      <c r="LRQ220" s="11"/>
      <c r="LRR220" s="11"/>
      <c r="LRS220" s="11"/>
      <c r="LRT220" s="11"/>
      <c r="LRU220" s="11"/>
      <c r="LRV220" s="11"/>
      <c r="LRW220" s="11"/>
      <c r="LRX220" s="11"/>
      <c r="LRY220" s="11"/>
      <c r="LRZ220" s="11"/>
      <c r="LSA220" s="11"/>
      <c r="LSB220" s="11"/>
      <c r="LSC220" s="11"/>
      <c r="LSD220" s="11"/>
      <c r="LSE220" s="11"/>
      <c r="LSF220" s="11"/>
      <c r="LSG220" s="11"/>
      <c r="LSH220" s="11"/>
      <c r="LSI220" s="11"/>
      <c r="LSJ220" s="11"/>
      <c r="LSK220" s="11"/>
      <c r="LSL220" s="11"/>
      <c r="LSM220" s="11"/>
      <c r="LSN220" s="11"/>
      <c r="LSO220" s="11"/>
      <c r="LSP220" s="11"/>
      <c r="LSQ220" s="11"/>
      <c r="LSR220" s="11"/>
      <c r="LSS220" s="11"/>
      <c r="LST220" s="11"/>
      <c r="LSU220" s="11"/>
      <c r="LSV220" s="11"/>
      <c r="LSW220" s="11"/>
      <c r="LSX220" s="11"/>
      <c r="LSY220" s="11"/>
      <c r="LSZ220" s="11"/>
      <c r="LTA220" s="11"/>
      <c r="LTB220" s="11"/>
      <c r="LTC220" s="11"/>
      <c r="LTD220" s="11"/>
      <c r="LTE220" s="11"/>
      <c r="LTF220" s="11"/>
      <c r="LTG220" s="11"/>
      <c r="LTH220" s="11"/>
      <c r="LTI220" s="11"/>
      <c r="LTJ220" s="11"/>
      <c r="LTK220" s="11"/>
      <c r="LTL220" s="11"/>
      <c r="LTM220" s="11"/>
      <c r="LTN220" s="11"/>
      <c r="LTO220" s="11"/>
      <c r="LTP220" s="11"/>
      <c r="LTQ220" s="11"/>
      <c r="LTR220" s="11"/>
      <c r="LTS220" s="11"/>
      <c r="LTT220" s="11"/>
      <c r="LTU220" s="11"/>
      <c r="LTV220" s="11"/>
      <c r="LTW220" s="11"/>
      <c r="LTX220" s="11"/>
      <c r="LTY220" s="11"/>
      <c r="LTZ220" s="11"/>
      <c r="LUA220" s="11"/>
      <c r="LUB220" s="11"/>
      <c r="LUC220" s="11"/>
      <c r="LUD220" s="11"/>
      <c r="LUE220" s="11"/>
      <c r="LUF220" s="11"/>
      <c r="LUG220" s="11"/>
      <c r="LUH220" s="11"/>
      <c r="LUI220" s="11"/>
      <c r="LUJ220" s="11"/>
      <c r="LUK220" s="11"/>
      <c r="LUL220" s="11"/>
      <c r="LUM220" s="11"/>
      <c r="LUN220" s="11"/>
      <c r="LUO220" s="11"/>
      <c r="LUP220" s="11"/>
      <c r="LUQ220" s="11"/>
      <c r="LUR220" s="11"/>
      <c r="LUS220" s="11"/>
      <c r="LUT220" s="11"/>
      <c r="LUU220" s="11"/>
      <c r="LUV220" s="11"/>
      <c r="LUW220" s="11"/>
      <c r="LUX220" s="11"/>
      <c r="LUY220" s="11"/>
      <c r="LUZ220" s="11"/>
      <c r="LVA220" s="11"/>
      <c r="LVB220" s="11"/>
      <c r="LVC220" s="11"/>
      <c r="LVD220" s="11"/>
      <c r="LVE220" s="11"/>
      <c r="LVF220" s="11"/>
      <c r="LVG220" s="11"/>
      <c r="LVH220" s="11"/>
      <c r="LVI220" s="11"/>
      <c r="LVJ220" s="11"/>
      <c r="LVK220" s="11"/>
      <c r="LVL220" s="11"/>
      <c r="LVM220" s="11"/>
      <c r="LVN220" s="11"/>
      <c r="LVO220" s="11"/>
      <c r="LVP220" s="11"/>
      <c r="LVQ220" s="11"/>
      <c r="LVR220" s="11"/>
      <c r="LVS220" s="11"/>
      <c r="LVT220" s="11"/>
      <c r="LVU220" s="11"/>
      <c r="LVV220" s="11"/>
      <c r="LVW220" s="11"/>
      <c r="LVX220" s="11"/>
      <c r="LVY220" s="11"/>
      <c r="LVZ220" s="11"/>
      <c r="LWA220" s="11"/>
      <c r="LWB220" s="11"/>
      <c r="LWC220" s="11"/>
      <c r="LWD220" s="11"/>
      <c r="LWE220" s="11"/>
      <c r="LWF220" s="11"/>
      <c r="LWG220" s="11"/>
      <c r="LWH220" s="11"/>
      <c r="LWI220" s="11"/>
      <c r="LWJ220" s="11"/>
      <c r="LWK220" s="11"/>
      <c r="LWL220" s="11"/>
      <c r="LWM220" s="11"/>
      <c r="LWN220" s="11"/>
      <c r="LWO220" s="11"/>
      <c r="LWP220" s="11"/>
      <c r="LWQ220" s="11"/>
      <c r="LWR220" s="11"/>
      <c r="LWS220" s="11"/>
      <c r="LWT220" s="11"/>
      <c r="LWU220" s="11"/>
      <c r="LWV220" s="11"/>
      <c r="LWW220" s="11"/>
      <c r="LWX220" s="11"/>
      <c r="LWY220" s="11"/>
      <c r="LWZ220" s="11"/>
      <c r="LXA220" s="11"/>
      <c r="LXB220" s="11"/>
      <c r="LXC220" s="11"/>
      <c r="LXD220" s="11"/>
      <c r="LXE220" s="11"/>
      <c r="LXF220" s="11"/>
      <c r="LXG220" s="11"/>
      <c r="LXH220" s="11"/>
      <c r="LXI220" s="11"/>
      <c r="LXJ220" s="11"/>
      <c r="LXK220" s="11"/>
      <c r="LXL220" s="11"/>
      <c r="LXM220" s="11"/>
      <c r="LXN220" s="11"/>
      <c r="LXO220" s="11"/>
      <c r="LXP220" s="11"/>
      <c r="LXQ220" s="11"/>
      <c r="LXR220" s="11"/>
      <c r="LXS220" s="11"/>
      <c r="LXT220" s="11"/>
      <c r="LXU220" s="11"/>
      <c r="LXV220" s="11"/>
      <c r="LXW220" s="11"/>
      <c r="LXX220" s="11"/>
      <c r="LXY220" s="11"/>
      <c r="LXZ220" s="11"/>
      <c r="LYA220" s="11"/>
      <c r="LYB220" s="11"/>
      <c r="LYC220" s="11"/>
      <c r="LYD220" s="11"/>
      <c r="LYE220" s="11"/>
      <c r="LYF220" s="11"/>
      <c r="LYG220" s="11"/>
      <c r="LYH220" s="11"/>
      <c r="LYI220" s="11"/>
      <c r="LYJ220" s="11"/>
      <c r="LYK220" s="11"/>
      <c r="LYL220" s="11"/>
      <c r="LYM220" s="11"/>
      <c r="LYN220" s="11"/>
      <c r="LYO220" s="11"/>
      <c r="LYP220" s="11"/>
      <c r="LYQ220" s="11"/>
      <c r="LYR220" s="11"/>
      <c r="LYS220" s="11"/>
      <c r="LYT220" s="11"/>
      <c r="LYU220" s="11"/>
      <c r="LYV220" s="11"/>
      <c r="LYW220" s="11"/>
      <c r="LYX220" s="11"/>
      <c r="LYY220" s="11"/>
      <c r="LYZ220" s="11"/>
      <c r="LZA220" s="11"/>
      <c r="LZB220" s="11"/>
      <c r="LZC220" s="11"/>
      <c r="LZD220" s="11"/>
      <c r="LZE220" s="11"/>
      <c r="LZF220" s="11"/>
      <c r="LZG220" s="11"/>
      <c r="LZH220" s="11"/>
      <c r="LZI220" s="11"/>
      <c r="LZJ220" s="11"/>
      <c r="LZK220" s="11"/>
      <c r="LZL220" s="11"/>
      <c r="LZM220" s="11"/>
      <c r="LZN220" s="11"/>
      <c r="LZO220" s="11"/>
      <c r="LZP220" s="11"/>
      <c r="LZQ220" s="11"/>
      <c r="LZR220" s="11"/>
      <c r="LZS220" s="11"/>
      <c r="LZT220" s="11"/>
      <c r="LZU220" s="11"/>
      <c r="LZV220" s="11"/>
      <c r="LZW220" s="11"/>
      <c r="LZX220" s="11"/>
      <c r="LZY220" s="11"/>
      <c r="LZZ220" s="11"/>
      <c r="MAA220" s="11"/>
      <c r="MAB220" s="11"/>
      <c r="MAC220" s="11"/>
      <c r="MAD220" s="11"/>
      <c r="MAE220" s="11"/>
      <c r="MAF220" s="11"/>
      <c r="MAG220" s="11"/>
      <c r="MAH220" s="11"/>
      <c r="MAI220" s="11"/>
      <c r="MAJ220" s="11"/>
      <c r="MAK220" s="11"/>
      <c r="MAL220" s="11"/>
      <c r="MAM220" s="11"/>
      <c r="MAN220" s="11"/>
      <c r="MAO220" s="11"/>
      <c r="MAP220" s="11"/>
      <c r="MAQ220" s="11"/>
      <c r="MAR220" s="11"/>
      <c r="MAS220" s="11"/>
      <c r="MAT220" s="11"/>
      <c r="MAU220" s="11"/>
      <c r="MAV220" s="11"/>
      <c r="MAW220" s="11"/>
      <c r="MAX220" s="11"/>
      <c r="MAY220" s="11"/>
      <c r="MAZ220" s="11"/>
      <c r="MBA220" s="11"/>
      <c r="MBB220" s="11"/>
      <c r="MBC220" s="11"/>
      <c r="MBD220" s="11"/>
      <c r="MBE220" s="11"/>
      <c r="MBF220" s="11"/>
      <c r="MBG220" s="11"/>
      <c r="MBH220" s="11"/>
      <c r="MBI220" s="11"/>
      <c r="MBJ220" s="11"/>
      <c r="MBK220" s="11"/>
      <c r="MBL220" s="11"/>
      <c r="MBM220" s="11"/>
      <c r="MBN220" s="11"/>
      <c r="MBO220" s="11"/>
      <c r="MBP220" s="11"/>
      <c r="MBQ220" s="11"/>
      <c r="MBR220" s="11"/>
      <c r="MBS220" s="11"/>
      <c r="MBT220" s="11"/>
      <c r="MBU220" s="11"/>
      <c r="MBV220" s="11"/>
      <c r="MBW220" s="11"/>
      <c r="MBX220" s="11"/>
      <c r="MBY220" s="11"/>
      <c r="MBZ220" s="11"/>
      <c r="MCA220" s="11"/>
      <c r="MCB220" s="11"/>
      <c r="MCC220" s="11"/>
      <c r="MCD220" s="11"/>
      <c r="MCE220" s="11"/>
      <c r="MCF220" s="11"/>
      <c r="MCG220" s="11"/>
      <c r="MCH220" s="11"/>
      <c r="MCI220" s="11"/>
      <c r="MCJ220" s="11"/>
      <c r="MCK220" s="11"/>
      <c r="MCL220" s="11"/>
      <c r="MCM220" s="11"/>
      <c r="MCN220" s="11"/>
      <c r="MCO220" s="11"/>
      <c r="MCP220" s="11"/>
      <c r="MCQ220" s="11"/>
      <c r="MCR220" s="11"/>
      <c r="MCS220" s="11"/>
      <c r="MCT220" s="11"/>
      <c r="MCU220" s="11"/>
      <c r="MCV220" s="11"/>
      <c r="MCW220" s="11"/>
      <c r="MCX220" s="11"/>
      <c r="MCY220" s="11"/>
      <c r="MCZ220" s="11"/>
      <c r="MDA220" s="11"/>
      <c r="MDB220" s="11"/>
      <c r="MDC220" s="11"/>
      <c r="MDD220" s="11"/>
      <c r="MDE220" s="11"/>
      <c r="MDF220" s="11"/>
      <c r="MDG220" s="11"/>
      <c r="MDH220" s="11"/>
      <c r="MDI220" s="11"/>
      <c r="MDJ220" s="11"/>
      <c r="MDK220" s="11"/>
      <c r="MDL220" s="11"/>
      <c r="MDM220" s="11"/>
      <c r="MDN220" s="11"/>
      <c r="MDO220" s="11"/>
      <c r="MDP220" s="11"/>
      <c r="MDQ220" s="11"/>
      <c r="MDR220" s="11"/>
      <c r="MDS220" s="11"/>
      <c r="MDT220" s="11"/>
      <c r="MDU220" s="11"/>
      <c r="MDV220" s="11"/>
      <c r="MDW220" s="11"/>
      <c r="MDX220" s="11"/>
      <c r="MDY220" s="11"/>
      <c r="MDZ220" s="11"/>
      <c r="MEA220" s="11"/>
      <c r="MEB220" s="11"/>
      <c r="MEC220" s="11"/>
      <c r="MED220" s="11"/>
      <c r="MEE220" s="11"/>
      <c r="MEF220" s="11"/>
      <c r="MEG220" s="11"/>
      <c r="MEH220" s="11"/>
      <c r="MEI220" s="11"/>
      <c r="MEJ220" s="11"/>
      <c r="MEK220" s="11"/>
      <c r="MEL220" s="11"/>
      <c r="MEM220" s="11"/>
      <c r="MEN220" s="11"/>
      <c r="MEO220" s="11"/>
      <c r="MEP220" s="11"/>
      <c r="MEQ220" s="11"/>
      <c r="MER220" s="11"/>
      <c r="MES220" s="11"/>
      <c r="MET220" s="11"/>
      <c r="MEU220" s="11"/>
      <c r="MEV220" s="11"/>
      <c r="MEW220" s="11"/>
      <c r="MEX220" s="11"/>
      <c r="MEY220" s="11"/>
      <c r="MEZ220" s="11"/>
      <c r="MFA220" s="11"/>
      <c r="MFB220" s="11"/>
      <c r="MFC220" s="11"/>
      <c r="MFD220" s="11"/>
      <c r="MFE220" s="11"/>
      <c r="MFF220" s="11"/>
      <c r="MFG220" s="11"/>
      <c r="MFH220" s="11"/>
      <c r="MFI220" s="11"/>
      <c r="MFJ220" s="11"/>
      <c r="MFK220" s="11"/>
      <c r="MFL220" s="11"/>
      <c r="MFM220" s="11"/>
      <c r="MFN220" s="11"/>
      <c r="MFO220" s="11"/>
      <c r="MFP220" s="11"/>
      <c r="MFQ220" s="11"/>
      <c r="MFR220" s="11"/>
      <c r="MFS220" s="11"/>
      <c r="MFT220" s="11"/>
      <c r="MFU220" s="11"/>
      <c r="MFV220" s="11"/>
      <c r="MFW220" s="11"/>
      <c r="MFX220" s="11"/>
      <c r="MFY220" s="11"/>
      <c r="MFZ220" s="11"/>
      <c r="MGA220" s="11"/>
      <c r="MGB220" s="11"/>
      <c r="MGC220" s="11"/>
      <c r="MGD220" s="11"/>
      <c r="MGE220" s="11"/>
      <c r="MGF220" s="11"/>
      <c r="MGG220" s="11"/>
      <c r="MGH220" s="11"/>
      <c r="MGI220" s="11"/>
      <c r="MGJ220" s="11"/>
      <c r="MGK220" s="11"/>
      <c r="MGL220" s="11"/>
      <c r="MGM220" s="11"/>
      <c r="MGN220" s="11"/>
      <c r="MGO220" s="11"/>
      <c r="MGP220" s="11"/>
      <c r="MGQ220" s="11"/>
      <c r="MGR220" s="11"/>
      <c r="MGS220" s="11"/>
      <c r="MGT220" s="11"/>
      <c r="MGU220" s="11"/>
      <c r="MGV220" s="11"/>
      <c r="MGW220" s="11"/>
      <c r="MGX220" s="11"/>
      <c r="MGY220" s="11"/>
      <c r="MGZ220" s="11"/>
      <c r="MHA220" s="11"/>
      <c r="MHB220" s="11"/>
      <c r="MHC220" s="11"/>
      <c r="MHD220" s="11"/>
      <c r="MHE220" s="11"/>
      <c r="MHF220" s="11"/>
      <c r="MHG220" s="11"/>
      <c r="MHH220" s="11"/>
      <c r="MHI220" s="11"/>
      <c r="MHJ220" s="11"/>
      <c r="MHK220" s="11"/>
      <c r="MHL220" s="11"/>
      <c r="MHM220" s="11"/>
      <c r="MHN220" s="11"/>
      <c r="MHO220" s="11"/>
      <c r="MHP220" s="11"/>
      <c r="MHQ220" s="11"/>
      <c r="MHR220" s="11"/>
      <c r="MHS220" s="11"/>
      <c r="MHT220" s="11"/>
      <c r="MHU220" s="11"/>
      <c r="MHV220" s="11"/>
      <c r="MHW220" s="11"/>
      <c r="MHX220" s="11"/>
      <c r="MHY220" s="11"/>
      <c r="MHZ220" s="11"/>
      <c r="MIA220" s="11"/>
      <c r="MIB220" s="11"/>
      <c r="MIC220" s="11"/>
      <c r="MID220" s="11"/>
      <c r="MIE220" s="11"/>
      <c r="MIF220" s="11"/>
      <c r="MIG220" s="11"/>
      <c r="MIH220" s="11"/>
      <c r="MII220" s="11"/>
      <c r="MIJ220" s="11"/>
      <c r="MIK220" s="11"/>
      <c r="MIL220" s="11"/>
      <c r="MIM220" s="11"/>
      <c r="MIN220" s="11"/>
      <c r="MIO220" s="11"/>
      <c r="MIP220" s="11"/>
      <c r="MIQ220" s="11"/>
      <c r="MIR220" s="11"/>
      <c r="MIS220" s="11"/>
      <c r="MIT220" s="11"/>
      <c r="MIU220" s="11"/>
      <c r="MIV220" s="11"/>
      <c r="MIW220" s="11"/>
      <c r="MIX220" s="11"/>
      <c r="MIY220" s="11"/>
      <c r="MIZ220" s="11"/>
      <c r="MJA220" s="11"/>
      <c r="MJB220" s="11"/>
      <c r="MJC220" s="11"/>
      <c r="MJD220" s="11"/>
      <c r="MJE220" s="11"/>
      <c r="MJF220" s="11"/>
      <c r="MJG220" s="11"/>
      <c r="MJH220" s="11"/>
      <c r="MJI220" s="11"/>
      <c r="MJJ220" s="11"/>
      <c r="MJK220" s="11"/>
      <c r="MJL220" s="11"/>
      <c r="MJM220" s="11"/>
      <c r="MJN220" s="11"/>
      <c r="MJO220" s="11"/>
      <c r="MJP220" s="11"/>
      <c r="MJQ220" s="11"/>
      <c r="MJR220" s="11"/>
      <c r="MJS220" s="11"/>
      <c r="MJT220" s="11"/>
      <c r="MJU220" s="11"/>
      <c r="MJV220" s="11"/>
      <c r="MJW220" s="11"/>
      <c r="MJX220" s="11"/>
      <c r="MJY220" s="11"/>
      <c r="MJZ220" s="11"/>
      <c r="MKA220" s="11"/>
      <c r="MKB220" s="11"/>
      <c r="MKC220" s="11"/>
      <c r="MKD220" s="11"/>
      <c r="MKE220" s="11"/>
      <c r="MKF220" s="11"/>
      <c r="MKG220" s="11"/>
      <c r="MKH220" s="11"/>
      <c r="MKI220" s="11"/>
      <c r="MKJ220" s="11"/>
      <c r="MKK220" s="11"/>
      <c r="MKL220" s="11"/>
      <c r="MKM220" s="11"/>
      <c r="MKN220" s="11"/>
      <c r="MKO220" s="11"/>
      <c r="MKP220" s="11"/>
      <c r="MKQ220" s="11"/>
      <c r="MKR220" s="11"/>
      <c r="MKS220" s="11"/>
      <c r="MKT220" s="11"/>
      <c r="MKU220" s="11"/>
      <c r="MKV220" s="11"/>
      <c r="MKW220" s="11"/>
      <c r="MKX220" s="11"/>
      <c r="MKY220" s="11"/>
      <c r="MKZ220" s="11"/>
      <c r="MLA220" s="11"/>
      <c r="MLB220" s="11"/>
      <c r="MLC220" s="11"/>
      <c r="MLD220" s="11"/>
      <c r="MLE220" s="11"/>
      <c r="MLF220" s="11"/>
      <c r="MLG220" s="11"/>
      <c r="MLH220" s="11"/>
      <c r="MLI220" s="11"/>
      <c r="MLJ220" s="11"/>
      <c r="MLK220" s="11"/>
      <c r="MLL220" s="11"/>
      <c r="MLM220" s="11"/>
      <c r="MLN220" s="11"/>
      <c r="MLO220" s="11"/>
      <c r="MLP220" s="11"/>
      <c r="MLQ220" s="11"/>
      <c r="MLR220" s="11"/>
      <c r="MLS220" s="11"/>
      <c r="MLT220" s="11"/>
      <c r="MLU220" s="11"/>
      <c r="MLV220" s="11"/>
      <c r="MLW220" s="11"/>
      <c r="MLX220" s="11"/>
      <c r="MLY220" s="11"/>
      <c r="MLZ220" s="11"/>
      <c r="MMA220" s="11"/>
      <c r="MMB220" s="11"/>
      <c r="MMC220" s="11"/>
      <c r="MMD220" s="11"/>
      <c r="MME220" s="11"/>
      <c r="MMF220" s="11"/>
      <c r="MMG220" s="11"/>
      <c r="MMH220" s="11"/>
      <c r="MMI220" s="11"/>
      <c r="MMJ220" s="11"/>
      <c r="MMK220" s="11"/>
      <c r="MML220" s="11"/>
      <c r="MMM220" s="11"/>
      <c r="MMN220" s="11"/>
      <c r="MMO220" s="11"/>
      <c r="MMP220" s="11"/>
      <c r="MMQ220" s="11"/>
      <c r="MMR220" s="11"/>
      <c r="MMS220" s="11"/>
      <c r="MMT220" s="11"/>
      <c r="MMU220" s="11"/>
      <c r="MMV220" s="11"/>
      <c r="MMW220" s="11"/>
      <c r="MMX220" s="11"/>
      <c r="MMY220" s="11"/>
      <c r="MMZ220" s="11"/>
      <c r="MNA220" s="11"/>
      <c r="MNB220" s="11"/>
      <c r="MNC220" s="11"/>
      <c r="MND220" s="11"/>
      <c r="MNE220" s="11"/>
      <c r="MNF220" s="11"/>
      <c r="MNG220" s="11"/>
      <c r="MNH220" s="11"/>
      <c r="MNI220" s="11"/>
      <c r="MNJ220" s="11"/>
      <c r="MNK220" s="11"/>
      <c r="MNL220" s="11"/>
      <c r="MNM220" s="11"/>
      <c r="MNN220" s="11"/>
      <c r="MNO220" s="11"/>
      <c r="MNP220" s="11"/>
      <c r="MNQ220" s="11"/>
      <c r="MNR220" s="11"/>
      <c r="MNS220" s="11"/>
      <c r="MNT220" s="11"/>
      <c r="MNU220" s="11"/>
      <c r="MNV220" s="11"/>
      <c r="MNW220" s="11"/>
      <c r="MNX220" s="11"/>
      <c r="MNY220" s="11"/>
      <c r="MNZ220" s="11"/>
      <c r="MOA220" s="11"/>
      <c r="MOB220" s="11"/>
      <c r="MOC220" s="11"/>
      <c r="MOD220" s="11"/>
      <c r="MOE220" s="11"/>
      <c r="MOF220" s="11"/>
      <c r="MOG220" s="11"/>
      <c r="MOH220" s="11"/>
      <c r="MOI220" s="11"/>
      <c r="MOJ220" s="11"/>
      <c r="MOK220" s="11"/>
      <c r="MOL220" s="11"/>
      <c r="MOM220" s="11"/>
      <c r="MON220" s="11"/>
      <c r="MOO220" s="11"/>
      <c r="MOP220" s="11"/>
      <c r="MOQ220" s="11"/>
      <c r="MOR220" s="11"/>
      <c r="MOS220" s="11"/>
      <c r="MOT220" s="11"/>
      <c r="MOU220" s="11"/>
      <c r="MOV220" s="11"/>
      <c r="MOW220" s="11"/>
      <c r="MOX220" s="11"/>
      <c r="MOY220" s="11"/>
      <c r="MOZ220" s="11"/>
      <c r="MPA220" s="11"/>
      <c r="MPB220" s="11"/>
      <c r="MPC220" s="11"/>
      <c r="MPD220" s="11"/>
      <c r="MPE220" s="11"/>
      <c r="MPF220" s="11"/>
      <c r="MPG220" s="11"/>
      <c r="MPH220" s="11"/>
      <c r="MPI220" s="11"/>
      <c r="MPJ220" s="11"/>
      <c r="MPK220" s="11"/>
      <c r="MPL220" s="11"/>
      <c r="MPM220" s="11"/>
      <c r="MPN220" s="11"/>
      <c r="MPO220" s="11"/>
      <c r="MPP220" s="11"/>
      <c r="MPQ220" s="11"/>
      <c r="MPR220" s="11"/>
      <c r="MPS220" s="11"/>
      <c r="MPT220" s="11"/>
      <c r="MPU220" s="11"/>
      <c r="MPV220" s="11"/>
      <c r="MPW220" s="11"/>
      <c r="MPX220" s="11"/>
      <c r="MPY220" s="11"/>
      <c r="MPZ220" s="11"/>
      <c r="MQA220" s="11"/>
      <c r="MQB220" s="11"/>
      <c r="MQC220" s="11"/>
      <c r="MQD220" s="11"/>
      <c r="MQE220" s="11"/>
      <c r="MQF220" s="11"/>
      <c r="MQG220" s="11"/>
      <c r="MQH220" s="11"/>
      <c r="MQI220" s="11"/>
      <c r="MQJ220" s="11"/>
      <c r="MQK220" s="11"/>
      <c r="MQL220" s="11"/>
      <c r="MQM220" s="11"/>
      <c r="MQN220" s="11"/>
      <c r="MQO220" s="11"/>
      <c r="MQP220" s="11"/>
      <c r="MQQ220" s="11"/>
      <c r="MQR220" s="11"/>
      <c r="MQS220" s="11"/>
      <c r="MQT220" s="11"/>
      <c r="MQU220" s="11"/>
      <c r="MQV220" s="11"/>
      <c r="MQW220" s="11"/>
      <c r="MQX220" s="11"/>
      <c r="MQY220" s="11"/>
      <c r="MQZ220" s="11"/>
      <c r="MRA220" s="11"/>
      <c r="MRB220" s="11"/>
      <c r="MRC220" s="11"/>
      <c r="MRD220" s="11"/>
      <c r="MRE220" s="11"/>
      <c r="MRF220" s="11"/>
      <c r="MRG220" s="11"/>
      <c r="MRH220" s="11"/>
      <c r="MRI220" s="11"/>
      <c r="MRJ220" s="11"/>
      <c r="MRK220" s="11"/>
      <c r="MRL220" s="11"/>
      <c r="MRM220" s="11"/>
      <c r="MRN220" s="11"/>
      <c r="MRO220" s="11"/>
      <c r="MRP220" s="11"/>
      <c r="MRQ220" s="11"/>
      <c r="MRR220" s="11"/>
      <c r="MRS220" s="11"/>
      <c r="MRT220" s="11"/>
      <c r="MRU220" s="11"/>
      <c r="MRV220" s="11"/>
      <c r="MRW220" s="11"/>
      <c r="MRX220" s="11"/>
      <c r="MRY220" s="11"/>
      <c r="MRZ220" s="11"/>
      <c r="MSA220" s="11"/>
      <c r="MSB220" s="11"/>
      <c r="MSC220" s="11"/>
      <c r="MSD220" s="11"/>
      <c r="MSE220" s="11"/>
      <c r="MSF220" s="11"/>
      <c r="MSG220" s="11"/>
      <c r="MSH220" s="11"/>
      <c r="MSI220" s="11"/>
      <c r="MSJ220" s="11"/>
      <c r="MSK220" s="11"/>
      <c r="MSL220" s="11"/>
      <c r="MSM220" s="11"/>
      <c r="MSN220" s="11"/>
      <c r="MSO220" s="11"/>
      <c r="MSP220" s="11"/>
      <c r="MSQ220" s="11"/>
      <c r="MSR220" s="11"/>
      <c r="MSS220" s="11"/>
      <c r="MST220" s="11"/>
      <c r="MSU220" s="11"/>
      <c r="MSV220" s="11"/>
      <c r="MSW220" s="11"/>
      <c r="MSX220" s="11"/>
      <c r="MSY220" s="11"/>
      <c r="MSZ220" s="11"/>
      <c r="MTA220" s="11"/>
      <c r="MTB220" s="11"/>
      <c r="MTC220" s="11"/>
      <c r="MTD220" s="11"/>
      <c r="MTE220" s="11"/>
      <c r="MTF220" s="11"/>
      <c r="MTG220" s="11"/>
      <c r="MTH220" s="11"/>
      <c r="MTI220" s="11"/>
      <c r="MTJ220" s="11"/>
      <c r="MTK220" s="11"/>
      <c r="MTL220" s="11"/>
      <c r="MTM220" s="11"/>
      <c r="MTN220" s="11"/>
      <c r="MTO220" s="11"/>
      <c r="MTP220" s="11"/>
      <c r="MTQ220" s="11"/>
      <c r="MTR220" s="11"/>
      <c r="MTS220" s="11"/>
      <c r="MTT220" s="11"/>
      <c r="MTU220" s="11"/>
      <c r="MTV220" s="11"/>
      <c r="MTW220" s="11"/>
      <c r="MTX220" s="11"/>
      <c r="MTY220" s="11"/>
      <c r="MTZ220" s="11"/>
      <c r="MUA220" s="11"/>
      <c r="MUB220" s="11"/>
      <c r="MUC220" s="11"/>
      <c r="MUD220" s="11"/>
      <c r="MUE220" s="11"/>
      <c r="MUF220" s="11"/>
      <c r="MUG220" s="11"/>
      <c r="MUH220" s="11"/>
      <c r="MUI220" s="11"/>
      <c r="MUJ220" s="11"/>
      <c r="MUK220" s="11"/>
      <c r="MUL220" s="11"/>
      <c r="MUM220" s="11"/>
      <c r="MUN220" s="11"/>
      <c r="MUO220" s="11"/>
      <c r="MUP220" s="11"/>
      <c r="MUQ220" s="11"/>
      <c r="MUR220" s="11"/>
      <c r="MUS220" s="11"/>
      <c r="MUT220" s="11"/>
      <c r="MUU220" s="11"/>
      <c r="MUV220" s="11"/>
      <c r="MUW220" s="11"/>
      <c r="MUX220" s="11"/>
      <c r="MUY220" s="11"/>
      <c r="MUZ220" s="11"/>
      <c r="MVA220" s="11"/>
      <c r="MVB220" s="11"/>
      <c r="MVC220" s="11"/>
      <c r="MVD220" s="11"/>
      <c r="MVE220" s="11"/>
      <c r="MVF220" s="11"/>
      <c r="MVG220" s="11"/>
      <c r="MVH220" s="11"/>
      <c r="MVI220" s="11"/>
      <c r="MVJ220" s="11"/>
      <c r="MVK220" s="11"/>
      <c r="MVL220" s="11"/>
      <c r="MVM220" s="11"/>
      <c r="MVN220" s="11"/>
      <c r="MVO220" s="11"/>
      <c r="MVP220" s="11"/>
      <c r="MVQ220" s="11"/>
      <c r="MVR220" s="11"/>
      <c r="MVS220" s="11"/>
      <c r="MVT220" s="11"/>
      <c r="MVU220" s="11"/>
      <c r="MVV220" s="11"/>
      <c r="MVW220" s="11"/>
      <c r="MVX220" s="11"/>
      <c r="MVY220" s="11"/>
      <c r="MVZ220" s="11"/>
      <c r="MWA220" s="11"/>
      <c r="MWB220" s="11"/>
      <c r="MWC220" s="11"/>
      <c r="MWD220" s="11"/>
      <c r="MWE220" s="11"/>
      <c r="MWF220" s="11"/>
      <c r="MWG220" s="11"/>
      <c r="MWH220" s="11"/>
      <c r="MWI220" s="11"/>
      <c r="MWJ220" s="11"/>
      <c r="MWK220" s="11"/>
      <c r="MWL220" s="11"/>
      <c r="MWM220" s="11"/>
      <c r="MWN220" s="11"/>
      <c r="MWO220" s="11"/>
      <c r="MWP220" s="11"/>
      <c r="MWQ220" s="11"/>
      <c r="MWR220" s="11"/>
      <c r="MWS220" s="11"/>
      <c r="MWT220" s="11"/>
      <c r="MWU220" s="11"/>
      <c r="MWV220" s="11"/>
      <c r="MWW220" s="11"/>
      <c r="MWX220" s="11"/>
      <c r="MWY220" s="11"/>
      <c r="MWZ220" s="11"/>
      <c r="MXA220" s="11"/>
      <c r="MXB220" s="11"/>
      <c r="MXC220" s="11"/>
      <c r="MXD220" s="11"/>
      <c r="MXE220" s="11"/>
      <c r="MXF220" s="11"/>
      <c r="MXG220" s="11"/>
      <c r="MXH220" s="11"/>
      <c r="MXI220" s="11"/>
      <c r="MXJ220" s="11"/>
      <c r="MXK220" s="11"/>
      <c r="MXL220" s="11"/>
      <c r="MXM220" s="11"/>
      <c r="MXN220" s="11"/>
      <c r="MXO220" s="11"/>
      <c r="MXP220" s="11"/>
      <c r="MXQ220" s="11"/>
      <c r="MXR220" s="11"/>
      <c r="MXS220" s="11"/>
      <c r="MXT220" s="11"/>
      <c r="MXU220" s="11"/>
      <c r="MXV220" s="11"/>
      <c r="MXW220" s="11"/>
      <c r="MXX220" s="11"/>
      <c r="MXY220" s="11"/>
      <c r="MXZ220" s="11"/>
      <c r="MYA220" s="11"/>
      <c r="MYB220" s="11"/>
      <c r="MYC220" s="11"/>
      <c r="MYD220" s="11"/>
      <c r="MYE220" s="11"/>
      <c r="MYF220" s="11"/>
      <c r="MYG220" s="11"/>
      <c r="MYH220" s="11"/>
      <c r="MYI220" s="11"/>
      <c r="MYJ220" s="11"/>
      <c r="MYK220" s="11"/>
      <c r="MYL220" s="11"/>
      <c r="MYM220" s="11"/>
      <c r="MYN220" s="11"/>
      <c r="MYO220" s="11"/>
      <c r="MYP220" s="11"/>
      <c r="MYQ220" s="11"/>
      <c r="MYR220" s="11"/>
      <c r="MYS220" s="11"/>
      <c r="MYT220" s="11"/>
      <c r="MYU220" s="11"/>
      <c r="MYV220" s="11"/>
      <c r="MYW220" s="11"/>
      <c r="MYX220" s="11"/>
      <c r="MYY220" s="11"/>
      <c r="MYZ220" s="11"/>
      <c r="MZA220" s="11"/>
      <c r="MZB220" s="11"/>
      <c r="MZC220" s="11"/>
      <c r="MZD220" s="11"/>
      <c r="MZE220" s="11"/>
      <c r="MZF220" s="11"/>
      <c r="MZG220" s="11"/>
      <c r="MZH220" s="11"/>
      <c r="MZI220" s="11"/>
      <c r="MZJ220" s="11"/>
      <c r="MZK220" s="11"/>
      <c r="MZL220" s="11"/>
      <c r="MZM220" s="11"/>
      <c r="MZN220" s="11"/>
      <c r="MZO220" s="11"/>
      <c r="MZP220" s="11"/>
      <c r="MZQ220" s="11"/>
      <c r="MZR220" s="11"/>
      <c r="MZS220" s="11"/>
      <c r="MZT220" s="11"/>
      <c r="MZU220" s="11"/>
      <c r="MZV220" s="11"/>
      <c r="MZW220" s="11"/>
      <c r="MZX220" s="11"/>
      <c r="MZY220" s="11"/>
      <c r="MZZ220" s="11"/>
      <c r="NAA220" s="11"/>
      <c r="NAB220" s="11"/>
      <c r="NAC220" s="11"/>
      <c r="NAD220" s="11"/>
      <c r="NAE220" s="11"/>
      <c r="NAF220" s="11"/>
      <c r="NAG220" s="11"/>
      <c r="NAH220" s="11"/>
      <c r="NAI220" s="11"/>
      <c r="NAJ220" s="11"/>
      <c r="NAK220" s="11"/>
      <c r="NAL220" s="11"/>
      <c r="NAM220" s="11"/>
      <c r="NAN220" s="11"/>
      <c r="NAO220" s="11"/>
      <c r="NAP220" s="11"/>
      <c r="NAQ220" s="11"/>
      <c r="NAR220" s="11"/>
      <c r="NAS220" s="11"/>
      <c r="NAT220" s="11"/>
      <c r="NAU220" s="11"/>
      <c r="NAV220" s="11"/>
      <c r="NAW220" s="11"/>
      <c r="NAX220" s="11"/>
      <c r="NAY220" s="11"/>
      <c r="NAZ220" s="11"/>
      <c r="NBA220" s="11"/>
      <c r="NBB220" s="11"/>
      <c r="NBC220" s="11"/>
      <c r="NBD220" s="11"/>
      <c r="NBE220" s="11"/>
      <c r="NBF220" s="11"/>
      <c r="NBG220" s="11"/>
      <c r="NBH220" s="11"/>
      <c r="NBI220" s="11"/>
      <c r="NBJ220" s="11"/>
      <c r="NBK220" s="11"/>
      <c r="NBL220" s="11"/>
      <c r="NBM220" s="11"/>
      <c r="NBN220" s="11"/>
      <c r="NBO220" s="11"/>
      <c r="NBP220" s="11"/>
      <c r="NBQ220" s="11"/>
      <c r="NBR220" s="11"/>
      <c r="NBS220" s="11"/>
      <c r="NBT220" s="11"/>
      <c r="NBU220" s="11"/>
      <c r="NBV220" s="11"/>
      <c r="NBW220" s="11"/>
      <c r="NBX220" s="11"/>
      <c r="NBY220" s="11"/>
      <c r="NBZ220" s="11"/>
      <c r="NCA220" s="11"/>
      <c r="NCB220" s="11"/>
      <c r="NCC220" s="11"/>
      <c r="NCD220" s="11"/>
      <c r="NCE220" s="11"/>
      <c r="NCF220" s="11"/>
      <c r="NCG220" s="11"/>
      <c r="NCH220" s="11"/>
      <c r="NCI220" s="11"/>
      <c r="NCJ220" s="11"/>
      <c r="NCK220" s="11"/>
      <c r="NCL220" s="11"/>
      <c r="NCM220" s="11"/>
      <c r="NCN220" s="11"/>
      <c r="NCO220" s="11"/>
      <c r="NCP220" s="11"/>
      <c r="NCQ220" s="11"/>
      <c r="NCR220" s="11"/>
      <c r="NCS220" s="11"/>
      <c r="NCT220" s="11"/>
      <c r="NCU220" s="11"/>
      <c r="NCV220" s="11"/>
      <c r="NCW220" s="11"/>
      <c r="NCX220" s="11"/>
      <c r="NCY220" s="11"/>
      <c r="NCZ220" s="11"/>
      <c r="NDA220" s="11"/>
      <c r="NDB220" s="11"/>
      <c r="NDC220" s="11"/>
      <c r="NDD220" s="11"/>
      <c r="NDE220" s="11"/>
      <c r="NDF220" s="11"/>
      <c r="NDG220" s="11"/>
      <c r="NDH220" s="11"/>
      <c r="NDI220" s="11"/>
      <c r="NDJ220" s="11"/>
      <c r="NDK220" s="11"/>
      <c r="NDL220" s="11"/>
      <c r="NDM220" s="11"/>
      <c r="NDN220" s="11"/>
      <c r="NDO220" s="11"/>
      <c r="NDP220" s="11"/>
      <c r="NDQ220" s="11"/>
      <c r="NDR220" s="11"/>
      <c r="NDS220" s="11"/>
      <c r="NDT220" s="11"/>
      <c r="NDU220" s="11"/>
      <c r="NDV220" s="11"/>
      <c r="NDW220" s="11"/>
      <c r="NDX220" s="11"/>
      <c r="NDY220" s="11"/>
      <c r="NDZ220" s="11"/>
      <c r="NEA220" s="11"/>
      <c r="NEB220" s="11"/>
      <c r="NEC220" s="11"/>
      <c r="NED220" s="11"/>
      <c r="NEE220" s="11"/>
      <c r="NEF220" s="11"/>
      <c r="NEG220" s="11"/>
      <c r="NEH220" s="11"/>
      <c r="NEI220" s="11"/>
      <c r="NEJ220" s="11"/>
      <c r="NEK220" s="11"/>
      <c r="NEL220" s="11"/>
      <c r="NEM220" s="11"/>
      <c r="NEN220" s="11"/>
      <c r="NEO220" s="11"/>
      <c r="NEP220" s="11"/>
      <c r="NEQ220" s="11"/>
      <c r="NER220" s="11"/>
      <c r="NES220" s="11"/>
      <c r="NET220" s="11"/>
      <c r="NEU220" s="11"/>
      <c r="NEV220" s="11"/>
      <c r="NEW220" s="11"/>
      <c r="NEX220" s="11"/>
      <c r="NEY220" s="11"/>
      <c r="NEZ220" s="11"/>
      <c r="NFA220" s="11"/>
      <c r="NFB220" s="11"/>
      <c r="NFC220" s="11"/>
      <c r="NFD220" s="11"/>
      <c r="NFE220" s="11"/>
      <c r="NFF220" s="11"/>
      <c r="NFG220" s="11"/>
      <c r="NFH220" s="11"/>
      <c r="NFI220" s="11"/>
      <c r="NFJ220" s="11"/>
      <c r="NFK220" s="11"/>
      <c r="NFL220" s="11"/>
      <c r="NFM220" s="11"/>
      <c r="NFN220" s="11"/>
      <c r="NFO220" s="11"/>
      <c r="NFP220" s="11"/>
      <c r="NFQ220" s="11"/>
      <c r="NFR220" s="11"/>
      <c r="NFS220" s="11"/>
      <c r="NFT220" s="11"/>
      <c r="NFU220" s="11"/>
      <c r="NFV220" s="11"/>
      <c r="NFW220" s="11"/>
      <c r="NFX220" s="11"/>
      <c r="NFY220" s="11"/>
      <c r="NFZ220" s="11"/>
      <c r="NGA220" s="11"/>
      <c r="NGB220" s="11"/>
      <c r="NGC220" s="11"/>
      <c r="NGD220" s="11"/>
      <c r="NGE220" s="11"/>
      <c r="NGF220" s="11"/>
      <c r="NGG220" s="11"/>
      <c r="NGH220" s="11"/>
      <c r="NGI220" s="11"/>
      <c r="NGJ220" s="11"/>
      <c r="NGK220" s="11"/>
      <c r="NGL220" s="11"/>
      <c r="NGM220" s="11"/>
      <c r="NGN220" s="11"/>
      <c r="NGO220" s="11"/>
      <c r="NGP220" s="11"/>
      <c r="NGQ220" s="11"/>
      <c r="NGR220" s="11"/>
      <c r="NGS220" s="11"/>
      <c r="NGT220" s="11"/>
      <c r="NGU220" s="11"/>
      <c r="NGV220" s="11"/>
      <c r="NGW220" s="11"/>
      <c r="NGX220" s="11"/>
      <c r="NGY220" s="11"/>
      <c r="NGZ220" s="11"/>
      <c r="NHA220" s="11"/>
      <c r="NHB220" s="11"/>
      <c r="NHC220" s="11"/>
      <c r="NHD220" s="11"/>
      <c r="NHE220" s="11"/>
      <c r="NHF220" s="11"/>
      <c r="NHG220" s="11"/>
      <c r="NHH220" s="11"/>
      <c r="NHI220" s="11"/>
      <c r="NHJ220" s="11"/>
      <c r="NHK220" s="11"/>
      <c r="NHL220" s="11"/>
      <c r="NHM220" s="11"/>
      <c r="NHN220" s="11"/>
      <c r="NHO220" s="11"/>
      <c r="NHP220" s="11"/>
      <c r="NHQ220" s="11"/>
      <c r="NHR220" s="11"/>
      <c r="NHS220" s="11"/>
      <c r="NHT220" s="11"/>
      <c r="NHU220" s="11"/>
      <c r="NHV220" s="11"/>
      <c r="NHW220" s="11"/>
      <c r="NHX220" s="11"/>
      <c r="NHY220" s="11"/>
      <c r="NHZ220" s="11"/>
      <c r="NIA220" s="11"/>
      <c r="NIB220" s="11"/>
      <c r="NIC220" s="11"/>
      <c r="NID220" s="11"/>
      <c r="NIE220" s="11"/>
      <c r="NIF220" s="11"/>
      <c r="NIG220" s="11"/>
      <c r="NIH220" s="11"/>
      <c r="NII220" s="11"/>
      <c r="NIJ220" s="11"/>
      <c r="NIK220" s="11"/>
      <c r="NIL220" s="11"/>
      <c r="NIM220" s="11"/>
      <c r="NIN220" s="11"/>
      <c r="NIO220" s="11"/>
      <c r="NIP220" s="11"/>
      <c r="NIQ220" s="11"/>
      <c r="NIR220" s="11"/>
      <c r="NIS220" s="11"/>
      <c r="NIT220" s="11"/>
      <c r="NIU220" s="11"/>
      <c r="NIV220" s="11"/>
      <c r="NIW220" s="11"/>
      <c r="NIX220" s="11"/>
      <c r="NIY220" s="11"/>
      <c r="NIZ220" s="11"/>
      <c r="NJA220" s="11"/>
      <c r="NJB220" s="11"/>
      <c r="NJC220" s="11"/>
      <c r="NJD220" s="11"/>
      <c r="NJE220" s="11"/>
      <c r="NJF220" s="11"/>
      <c r="NJG220" s="11"/>
      <c r="NJH220" s="11"/>
      <c r="NJI220" s="11"/>
      <c r="NJJ220" s="11"/>
      <c r="NJK220" s="11"/>
      <c r="NJL220" s="11"/>
      <c r="NJM220" s="11"/>
      <c r="NJN220" s="11"/>
      <c r="NJO220" s="11"/>
      <c r="NJP220" s="11"/>
      <c r="NJQ220" s="11"/>
      <c r="NJR220" s="11"/>
      <c r="NJS220" s="11"/>
      <c r="NJT220" s="11"/>
      <c r="NJU220" s="11"/>
      <c r="NJV220" s="11"/>
      <c r="NJW220" s="11"/>
      <c r="NJX220" s="11"/>
      <c r="NJY220" s="11"/>
      <c r="NJZ220" s="11"/>
      <c r="NKA220" s="11"/>
      <c r="NKB220" s="11"/>
      <c r="NKC220" s="11"/>
      <c r="NKD220" s="11"/>
      <c r="NKE220" s="11"/>
      <c r="NKF220" s="11"/>
      <c r="NKG220" s="11"/>
      <c r="NKH220" s="11"/>
      <c r="NKI220" s="11"/>
      <c r="NKJ220" s="11"/>
      <c r="NKK220" s="11"/>
      <c r="NKL220" s="11"/>
      <c r="NKM220" s="11"/>
      <c r="NKN220" s="11"/>
      <c r="NKO220" s="11"/>
      <c r="NKP220" s="11"/>
      <c r="NKQ220" s="11"/>
      <c r="NKR220" s="11"/>
      <c r="NKS220" s="11"/>
      <c r="NKT220" s="11"/>
      <c r="NKU220" s="11"/>
      <c r="NKV220" s="11"/>
      <c r="NKW220" s="11"/>
      <c r="NKX220" s="11"/>
      <c r="NKY220" s="11"/>
      <c r="NKZ220" s="11"/>
      <c r="NLA220" s="11"/>
      <c r="NLB220" s="11"/>
      <c r="NLC220" s="11"/>
      <c r="NLD220" s="11"/>
      <c r="NLE220" s="11"/>
      <c r="NLF220" s="11"/>
      <c r="NLG220" s="11"/>
      <c r="NLH220" s="11"/>
      <c r="NLI220" s="11"/>
      <c r="NLJ220" s="11"/>
      <c r="NLK220" s="11"/>
      <c r="NLL220" s="11"/>
      <c r="NLM220" s="11"/>
      <c r="NLN220" s="11"/>
      <c r="NLO220" s="11"/>
      <c r="NLP220" s="11"/>
      <c r="NLQ220" s="11"/>
      <c r="NLR220" s="11"/>
      <c r="NLS220" s="11"/>
      <c r="NLT220" s="11"/>
      <c r="NLU220" s="11"/>
      <c r="NLV220" s="11"/>
      <c r="NLW220" s="11"/>
      <c r="NLX220" s="11"/>
      <c r="NLY220" s="11"/>
      <c r="NLZ220" s="11"/>
      <c r="NMA220" s="11"/>
      <c r="NMB220" s="11"/>
      <c r="NMC220" s="11"/>
      <c r="NMD220" s="11"/>
      <c r="NME220" s="11"/>
      <c r="NMF220" s="11"/>
      <c r="NMG220" s="11"/>
      <c r="NMH220" s="11"/>
      <c r="NMI220" s="11"/>
      <c r="NMJ220" s="11"/>
      <c r="NMK220" s="11"/>
      <c r="NML220" s="11"/>
      <c r="NMM220" s="11"/>
      <c r="NMN220" s="11"/>
      <c r="NMO220" s="11"/>
      <c r="NMP220" s="11"/>
      <c r="NMQ220" s="11"/>
      <c r="NMR220" s="11"/>
      <c r="NMS220" s="11"/>
      <c r="NMT220" s="11"/>
      <c r="NMU220" s="11"/>
      <c r="NMV220" s="11"/>
      <c r="NMW220" s="11"/>
      <c r="NMX220" s="11"/>
      <c r="NMY220" s="11"/>
      <c r="NMZ220" s="11"/>
      <c r="NNA220" s="11"/>
      <c r="NNB220" s="11"/>
      <c r="NNC220" s="11"/>
      <c r="NND220" s="11"/>
      <c r="NNE220" s="11"/>
      <c r="NNF220" s="11"/>
      <c r="NNG220" s="11"/>
      <c r="NNH220" s="11"/>
      <c r="NNI220" s="11"/>
      <c r="NNJ220" s="11"/>
      <c r="NNK220" s="11"/>
      <c r="NNL220" s="11"/>
      <c r="NNM220" s="11"/>
      <c r="NNN220" s="11"/>
      <c r="NNO220" s="11"/>
      <c r="NNP220" s="11"/>
      <c r="NNQ220" s="11"/>
      <c r="NNR220" s="11"/>
      <c r="NNS220" s="11"/>
      <c r="NNT220" s="11"/>
      <c r="NNU220" s="11"/>
      <c r="NNV220" s="11"/>
      <c r="NNW220" s="11"/>
      <c r="NNX220" s="11"/>
      <c r="NNY220" s="11"/>
      <c r="NNZ220" s="11"/>
      <c r="NOA220" s="11"/>
      <c r="NOB220" s="11"/>
      <c r="NOC220" s="11"/>
      <c r="NOD220" s="11"/>
      <c r="NOE220" s="11"/>
      <c r="NOF220" s="11"/>
      <c r="NOG220" s="11"/>
      <c r="NOH220" s="11"/>
      <c r="NOI220" s="11"/>
      <c r="NOJ220" s="11"/>
      <c r="NOK220" s="11"/>
      <c r="NOL220" s="11"/>
      <c r="NOM220" s="11"/>
      <c r="NON220" s="11"/>
      <c r="NOO220" s="11"/>
      <c r="NOP220" s="11"/>
      <c r="NOQ220" s="11"/>
      <c r="NOR220" s="11"/>
      <c r="NOS220" s="11"/>
      <c r="NOT220" s="11"/>
      <c r="NOU220" s="11"/>
      <c r="NOV220" s="11"/>
      <c r="NOW220" s="11"/>
      <c r="NOX220" s="11"/>
      <c r="NOY220" s="11"/>
      <c r="NOZ220" s="11"/>
      <c r="NPA220" s="11"/>
      <c r="NPB220" s="11"/>
      <c r="NPC220" s="11"/>
      <c r="NPD220" s="11"/>
      <c r="NPE220" s="11"/>
      <c r="NPF220" s="11"/>
      <c r="NPG220" s="11"/>
      <c r="NPH220" s="11"/>
      <c r="NPI220" s="11"/>
      <c r="NPJ220" s="11"/>
      <c r="NPK220" s="11"/>
      <c r="NPL220" s="11"/>
      <c r="NPM220" s="11"/>
      <c r="NPN220" s="11"/>
      <c r="NPO220" s="11"/>
      <c r="NPP220" s="11"/>
      <c r="NPQ220" s="11"/>
      <c r="NPR220" s="11"/>
      <c r="NPS220" s="11"/>
      <c r="NPT220" s="11"/>
      <c r="NPU220" s="11"/>
      <c r="NPV220" s="11"/>
      <c r="NPW220" s="11"/>
      <c r="NPX220" s="11"/>
      <c r="NPY220" s="11"/>
      <c r="NPZ220" s="11"/>
      <c r="NQA220" s="11"/>
      <c r="NQB220" s="11"/>
      <c r="NQC220" s="11"/>
      <c r="NQD220" s="11"/>
      <c r="NQE220" s="11"/>
      <c r="NQF220" s="11"/>
      <c r="NQG220" s="11"/>
      <c r="NQH220" s="11"/>
      <c r="NQI220" s="11"/>
      <c r="NQJ220" s="11"/>
      <c r="NQK220" s="11"/>
      <c r="NQL220" s="11"/>
      <c r="NQM220" s="11"/>
      <c r="NQN220" s="11"/>
      <c r="NQO220" s="11"/>
      <c r="NQP220" s="11"/>
      <c r="NQQ220" s="11"/>
      <c r="NQR220" s="11"/>
      <c r="NQS220" s="11"/>
      <c r="NQT220" s="11"/>
      <c r="NQU220" s="11"/>
      <c r="NQV220" s="11"/>
      <c r="NQW220" s="11"/>
      <c r="NQX220" s="11"/>
      <c r="NQY220" s="11"/>
      <c r="NQZ220" s="11"/>
      <c r="NRA220" s="11"/>
      <c r="NRB220" s="11"/>
      <c r="NRC220" s="11"/>
      <c r="NRD220" s="11"/>
      <c r="NRE220" s="11"/>
      <c r="NRF220" s="11"/>
      <c r="NRG220" s="11"/>
      <c r="NRH220" s="11"/>
      <c r="NRI220" s="11"/>
      <c r="NRJ220" s="11"/>
      <c r="NRK220" s="11"/>
      <c r="NRL220" s="11"/>
      <c r="NRM220" s="11"/>
      <c r="NRN220" s="11"/>
      <c r="NRO220" s="11"/>
      <c r="NRP220" s="11"/>
      <c r="NRQ220" s="11"/>
      <c r="NRR220" s="11"/>
      <c r="NRS220" s="11"/>
      <c r="NRT220" s="11"/>
      <c r="NRU220" s="11"/>
      <c r="NRV220" s="11"/>
      <c r="NRW220" s="11"/>
      <c r="NRX220" s="11"/>
      <c r="NRY220" s="11"/>
      <c r="NRZ220" s="11"/>
      <c r="NSA220" s="11"/>
      <c r="NSB220" s="11"/>
      <c r="NSC220" s="11"/>
      <c r="NSD220" s="11"/>
      <c r="NSE220" s="11"/>
      <c r="NSF220" s="11"/>
      <c r="NSG220" s="11"/>
      <c r="NSH220" s="11"/>
      <c r="NSI220" s="11"/>
      <c r="NSJ220" s="11"/>
      <c r="NSK220" s="11"/>
      <c r="NSL220" s="11"/>
      <c r="NSM220" s="11"/>
      <c r="NSN220" s="11"/>
      <c r="NSO220" s="11"/>
      <c r="NSP220" s="11"/>
      <c r="NSQ220" s="11"/>
      <c r="NSR220" s="11"/>
      <c r="NSS220" s="11"/>
      <c r="NST220" s="11"/>
      <c r="NSU220" s="11"/>
      <c r="NSV220" s="11"/>
      <c r="NSW220" s="11"/>
      <c r="NSX220" s="11"/>
      <c r="NSY220" s="11"/>
      <c r="NSZ220" s="11"/>
      <c r="NTA220" s="11"/>
      <c r="NTB220" s="11"/>
      <c r="NTC220" s="11"/>
      <c r="NTD220" s="11"/>
      <c r="NTE220" s="11"/>
      <c r="NTF220" s="11"/>
      <c r="NTG220" s="11"/>
      <c r="NTH220" s="11"/>
      <c r="NTI220" s="11"/>
      <c r="NTJ220" s="11"/>
      <c r="NTK220" s="11"/>
      <c r="NTL220" s="11"/>
      <c r="NTM220" s="11"/>
      <c r="NTN220" s="11"/>
      <c r="NTO220" s="11"/>
      <c r="NTP220" s="11"/>
      <c r="NTQ220" s="11"/>
      <c r="NTR220" s="11"/>
      <c r="NTS220" s="11"/>
      <c r="NTT220" s="11"/>
      <c r="NTU220" s="11"/>
      <c r="NTV220" s="11"/>
      <c r="NTW220" s="11"/>
      <c r="NTX220" s="11"/>
      <c r="NTY220" s="11"/>
      <c r="NTZ220" s="11"/>
      <c r="NUA220" s="11"/>
      <c r="NUB220" s="11"/>
      <c r="NUC220" s="11"/>
      <c r="NUD220" s="11"/>
      <c r="NUE220" s="11"/>
      <c r="NUF220" s="11"/>
      <c r="NUG220" s="11"/>
      <c r="NUH220" s="11"/>
      <c r="NUI220" s="11"/>
      <c r="NUJ220" s="11"/>
      <c r="NUK220" s="11"/>
      <c r="NUL220" s="11"/>
      <c r="NUM220" s="11"/>
      <c r="NUN220" s="11"/>
      <c r="NUO220" s="11"/>
      <c r="NUP220" s="11"/>
      <c r="NUQ220" s="11"/>
      <c r="NUR220" s="11"/>
      <c r="NUS220" s="11"/>
      <c r="NUT220" s="11"/>
      <c r="NUU220" s="11"/>
      <c r="NUV220" s="11"/>
      <c r="NUW220" s="11"/>
      <c r="NUX220" s="11"/>
      <c r="NUY220" s="11"/>
      <c r="NUZ220" s="11"/>
      <c r="NVA220" s="11"/>
      <c r="NVB220" s="11"/>
      <c r="NVC220" s="11"/>
      <c r="NVD220" s="11"/>
      <c r="NVE220" s="11"/>
      <c r="NVF220" s="11"/>
      <c r="NVG220" s="11"/>
      <c r="NVH220" s="11"/>
      <c r="NVI220" s="11"/>
      <c r="NVJ220" s="11"/>
      <c r="NVK220" s="11"/>
      <c r="NVL220" s="11"/>
      <c r="NVM220" s="11"/>
      <c r="NVN220" s="11"/>
      <c r="NVO220" s="11"/>
      <c r="NVP220" s="11"/>
      <c r="NVQ220" s="11"/>
      <c r="NVR220" s="11"/>
      <c r="NVS220" s="11"/>
      <c r="NVT220" s="11"/>
      <c r="NVU220" s="11"/>
      <c r="NVV220" s="11"/>
      <c r="NVW220" s="11"/>
      <c r="NVX220" s="11"/>
      <c r="NVY220" s="11"/>
      <c r="NVZ220" s="11"/>
      <c r="NWA220" s="11"/>
      <c r="NWB220" s="11"/>
      <c r="NWC220" s="11"/>
      <c r="NWD220" s="11"/>
      <c r="NWE220" s="11"/>
      <c r="NWF220" s="11"/>
      <c r="NWG220" s="11"/>
      <c r="NWH220" s="11"/>
      <c r="NWI220" s="11"/>
      <c r="NWJ220" s="11"/>
      <c r="NWK220" s="11"/>
      <c r="NWL220" s="11"/>
      <c r="NWM220" s="11"/>
      <c r="NWN220" s="11"/>
      <c r="NWO220" s="11"/>
      <c r="NWP220" s="11"/>
      <c r="NWQ220" s="11"/>
      <c r="NWR220" s="11"/>
      <c r="NWS220" s="11"/>
      <c r="NWT220" s="11"/>
      <c r="NWU220" s="11"/>
      <c r="NWV220" s="11"/>
      <c r="NWW220" s="11"/>
      <c r="NWX220" s="11"/>
      <c r="NWY220" s="11"/>
      <c r="NWZ220" s="11"/>
      <c r="NXA220" s="11"/>
      <c r="NXB220" s="11"/>
      <c r="NXC220" s="11"/>
      <c r="NXD220" s="11"/>
      <c r="NXE220" s="11"/>
      <c r="NXF220" s="11"/>
      <c r="NXG220" s="11"/>
      <c r="NXH220" s="11"/>
      <c r="NXI220" s="11"/>
      <c r="NXJ220" s="11"/>
      <c r="NXK220" s="11"/>
      <c r="NXL220" s="11"/>
      <c r="NXM220" s="11"/>
      <c r="NXN220" s="11"/>
      <c r="NXO220" s="11"/>
      <c r="NXP220" s="11"/>
      <c r="NXQ220" s="11"/>
      <c r="NXR220" s="11"/>
      <c r="NXS220" s="11"/>
      <c r="NXT220" s="11"/>
      <c r="NXU220" s="11"/>
      <c r="NXV220" s="11"/>
      <c r="NXW220" s="11"/>
      <c r="NXX220" s="11"/>
      <c r="NXY220" s="11"/>
      <c r="NXZ220" s="11"/>
      <c r="NYA220" s="11"/>
      <c r="NYB220" s="11"/>
      <c r="NYC220" s="11"/>
      <c r="NYD220" s="11"/>
      <c r="NYE220" s="11"/>
      <c r="NYF220" s="11"/>
      <c r="NYG220" s="11"/>
      <c r="NYH220" s="11"/>
      <c r="NYI220" s="11"/>
      <c r="NYJ220" s="11"/>
      <c r="NYK220" s="11"/>
      <c r="NYL220" s="11"/>
      <c r="NYM220" s="11"/>
      <c r="NYN220" s="11"/>
      <c r="NYO220" s="11"/>
      <c r="NYP220" s="11"/>
      <c r="NYQ220" s="11"/>
      <c r="NYR220" s="11"/>
      <c r="NYS220" s="11"/>
      <c r="NYT220" s="11"/>
      <c r="NYU220" s="11"/>
      <c r="NYV220" s="11"/>
      <c r="NYW220" s="11"/>
      <c r="NYX220" s="11"/>
      <c r="NYY220" s="11"/>
      <c r="NYZ220" s="11"/>
      <c r="NZA220" s="11"/>
      <c r="NZB220" s="11"/>
      <c r="NZC220" s="11"/>
      <c r="NZD220" s="11"/>
      <c r="NZE220" s="11"/>
      <c r="NZF220" s="11"/>
      <c r="NZG220" s="11"/>
      <c r="NZH220" s="11"/>
      <c r="NZI220" s="11"/>
      <c r="NZJ220" s="11"/>
      <c r="NZK220" s="11"/>
      <c r="NZL220" s="11"/>
      <c r="NZM220" s="11"/>
      <c r="NZN220" s="11"/>
      <c r="NZO220" s="11"/>
      <c r="NZP220" s="11"/>
      <c r="NZQ220" s="11"/>
      <c r="NZR220" s="11"/>
      <c r="NZS220" s="11"/>
      <c r="NZT220" s="11"/>
      <c r="NZU220" s="11"/>
      <c r="NZV220" s="11"/>
      <c r="NZW220" s="11"/>
      <c r="NZX220" s="11"/>
      <c r="NZY220" s="11"/>
      <c r="NZZ220" s="11"/>
      <c r="OAA220" s="11"/>
      <c r="OAB220" s="11"/>
      <c r="OAC220" s="11"/>
      <c r="OAD220" s="11"/>
      <c r="OAE220" s="11"/>
      <c r="OAF220" s="11"/>
      <c r="OAG220" s="11"/>
      <c r="OAH220" s="11"/>
      <c r="OAI220" s="11"/>
      <c r="OAJ220" s="11"/>
      <c r="OAK220" s="11"/>
      <c r="OAL220" s="11"/>
      <c r="OAM220" s="11"/>
      <c r="OAN220" s="11"/>
      <c r="OAO220" s="11"/>
      <c r="OAP220" s="11"/>
      <c r="OAQ220" s="11"/>
      <c r="OAR220" s="11"/>
      <c r="OAS220" s="11"/>
      <c r="OAT220" s="11"/>
      <c r="OAU220" s="11"/>
      <c r="OAV220" s="11"/>
      <c r="OAW220" s="11"/>
      <c r="OAX220" s="11"/>
      <c r="OAY220" s="11"/>
      <c r="OAZ220" s="11"/>
      <c r="OBA220" s="11"/>
      <c r="OBB220" s="11"/>
      <c r="OBC220" s="11"/>
      <c r="OBD220" s="11"/>
      <c r="OBE220" s="11"/>
      <c r="OBF220" s="11"/>
      <c r="OBG220" s="11"/>
      <c r="OBH220" s="11"/>
      <c r="OBI220" s="11"/>
      <c r="OBJ220" s="11"/>
      <c r="OBK220" s="11"/>
      <c r="OBL220" s="11"/>
      <c r="OBM220" s="11"/>
      <c r="OBN220" s="11"/>
      <c r="OBO220" s="11"/>
      <c r="OBP220" s="11"/>
      <c r="OBQ220" s="11"/>
      <c r="OBR220" s="11"/>
      <c r="OBS220" s="11"/>
      <c r="OBT220" s="11"/>
      <c r="OBU220" s="11"/>
      <c r="OBV220" s="11"/>
      <c r="OBW220" s="11"/>
      <c r="OBX220" s="11"/>
      <c r="OBY220" s="11"/>
      <c r="OBZ220" s="11"/>
      <c r="OCA220" s="11"/>
      <c r="OCB220" s="11"/>
      <c r="OCC220" s="11"/>
      <c r="OCD220" s="11"/>
      <c r="OCE220" s="11"/>
      <c r="OCF220" s="11"/>
      <c r="OCG220" s="11"/>
      <c r="OCH220" s="11"/>
      <c r="OCI220" s="11"/>
      <c r="OCJ220" s="11"/>
      <c r="OCK220" s="11"/>
      <c r="OCL220" s="11"/>
      <c r="OCM220" s="11"/>
      <c r="OCN220" s="11"/>
      <c r="OCO220" s="11"/>
      <c r="OCP220" s="11"/>
      <c r="OCQ220" s="11"/>
      <c r="OCR220" s="11"/>
      <c r="OCS220" s="11"/>
      <c r="OCT220" s="11"/>
      <c r="OCU220" s="11"/>
      <c r="OCV220" s="11"/>
      <c r="OCW220" s="11"/>
      <c r="OCX220" s="11"/>
      <c r="OCY220" s="11"/>
      <c r="OCZ220" s="11"/>
      <c r="ODA220" s="11"/>
      <c r="ODB220" s="11"/>
      <c r="ODC220" s="11"/>
      <c r="ODD220" s="11"/>
      <c r="ODE220" s="11"/>
      <c r="ODF220" s="11"/>
      <c r="ODG220" s="11"/>
      <c r="ODH220" s="11"/>
      <c r="ODI220" s="11"/>
      <c r="ODJ220" s="11"/>
      <c r="ODK220" s="11"/>
      <c r="ODL220" s="11"/>
      <c r="ODM220" s="11"/>
      <c r="ODN220" s="11"/>
      <c r="ODO220" s="11"/>
      <c r="ODP220" s="11"/>
      <c r="ODQ220" s="11"/>
      <c r="ODR220" s="11"/>
      <c r="ODS220" s="11"/>
      <c r="ODT220" s="11"/>
      <c r="ODU220" s="11"/>
      <c r="ODV220" s="11"/>
      <c r="ODW220" s="11"/>
      <c r="ODX220" s="11"/>
      <c r="ODY220" s="11"/>
      <c r="ODZ220" s="11"/>
      <c r="OEA220" s="11"/>
      <c r="OEB220" s="11"/>
      <c r="OEC220" s="11"/>
      <c r="OED220" s="11"/>
      <c r="OEE220" s="11"/>
      <c r="OEF220" s="11"/>
      <c r="OEG220" s="11"/>
      <c r="OEH220" s="11"/>
      <c r="OEI220" s="11"/>
      <c r="OEJ220" s="11"/>
      <c r="OEK220" s="11"/>
      <c r="OEL220" s="11"/>
      <c r="OEM220" s="11"/>
      <c r="OEN220" s="11"/>
      <c r="OEO220" s="11"/>
      <c r="OEP220" s="11"/>
      <c r="OEQ220" s="11"/>
      <c r="OER220" s="11"/>
      <c r="OES220" s="11"/>
      <c r="OET220" s="11"/>
      <c r="OEU220" s="11"/>
      <c r="OEV220" s="11"/>
      <c r="OEW220" s="11"/>
      <c r="OEX220" s="11"/>
      <c r="OEY220" s="11"/>
      <c r="OEZ220" s="11"/>
      <c r="OFA220" s="11"/>
      <c r="OFB220" s="11"/>
      <c r="OFC220" s="11"/>
      <c r="OFD220" s="11"/>
      <c r="OFE220" s="11"/>
      <c r="OFF220" s="11"/>
      <c r="OFG220" s="11"/>
      <c r="OFH220" s="11"/>
      <c r="OFI220" s="11"/>
      <c r="OFJ220" s="11"/>
      <c r="OFK220" s="11"/>
      <c r="OFL220" s="11"/>
      <c r="OFM220" s="11"/>
      <c r="OFN220" s="11"/>
      <c r="OFO220" s="11"/>
      <c r="OFP220" s="11"/>
      <c r="OFQ220" s="11"/>
      <c r="OFR220" s="11"/>
      <c r="OFS220" s="11"/>
      <c r="OFT220" s="11"/>
      <c r="OFU220" s="11"/>
      <c r="OFV220" s="11"/>
      <c r="OFW220" s="11"/>
      <c r="OFX220" s="11"/>
      <c r="OFY220" s="11"/>
      <c r="OFZ220" s="11"/>
      <c r="OGA220" s="11"/>
      <c r="OGB220" s="11"/>
      <c r="OGC220" s="11"/>
      <c r="OGD220" s="11"/>
      <c r="OGE220" s="11"/>
      <c r="OGF220" s="11"/>
      <c r="OGG220" s="11"/>
      <c r="OGH220" s="11"/>
      <c r="OGI220" s="11"/>
      <c r="OGJ220" s="11"/>
      <c r="OGK220" s="11"/>
      <c r="OGL220" s="11"/>
      <c r="OGM220" s="11"/>
      <c r="OGN220" s="11"/>
      <c r="OGO220" s="11"/>
      <c r="OGP220" s="11"/>
      <c r="OGQ220" s="11"/>
      <c r="OGR220" s="11"/>
      <c r="OGS220" s="11"/>
      <c r="OGT220" s="11"/>
      <c r="OGU220" s="11"/>
      <c r="OGV220" s="11"/>
      <c r="OGW220" s="11"/>
      <c r="OGX220" s="11"/>
      <c r="OGY220" s="11"/>
      <c r="OGZ220" s="11"/>
      <c r="OHA220" s="11"/>
      <c r="OHB220" s="11"/>
      <c r="OHC220" s="11"/>
      <c r="OHD220" s="11"/>
      <c r="OHE220" s="11"/>
      <c r="OHF220" s="11"/>
      <c r="OHG220" s="11"/>
      <c r="OHH220" s="11"/>
      <c r="OHI220" s="11"/>
      <c r="OHJ220" s="11"/>
      <c r="OHK220" s="11"/>
      <c r="OHL220" s="11"/>
      <c r="OHM220" s="11"/>
      <c r="OHN220" s="11"/>
      <c r="OHO220" s="11"/>
      <c r="OHP220" s="11"/>
      <c r="OHQ220" s="11"/>
      <c r="OHR220" s="11"/>
      <c r="OHS220" s="11"/>
      <c r="OHT220" s="11"/>
      <c r="OHU220" s="11"/>
      <c r="OHV220" s="11"/>
      <c r="OHW220" s="11"/>
      <c r="OHX220" s="11"/>
      <c r="OHY220" s="11"/>
      <c r="OHZ220" s="11"/>
      <c r="OIA220" s="11"/>
      <c r="OIB220" s="11"/>
      <c r="OIC220" s="11"/>
      <c r="OID220" s="11"/>
      <c r="OIE220" s="11"/>
      <c r="OIF220" s="11"/>
      <c r="OIG220" s="11"/>
      <c r="OIH220" s="11"/>
      <c r="OII220" s="11"/>
      <c r="OIJ220" s="11"/>
      <c r="OIK220" s="11"/>
      <c r="OIL220" s="11"/>
      <c r="OIM220" s="11"/>
      <c r="OIN220" s="11"/>
      <c r="OIO220" s="11"/>
      <c r="OIP220" s="11"/>
      <c r="OIQ220" s="11"/>
      <c r="OIR220" s="11"/>
      <c r="OIS220" s="11"/>
      <c r="OIT220" s="11"/>
      <c r="OIU220" s="11"/>
      <c r="OIV220" s="11"/>
      <c r="OIW220" s="11"/>
      <c r="OIX220" s="11"/>
      <c r="OIY220" s="11"/>
      <c r="OIZ220" s="11"/>
      <c r="OJA220" s="11"/>
      <c r="OJB220" s="11"/>
      <c r="OJC220" s="11"/>
      <c r="OJD220" s="11"/>
      <c r="OJE220" s="11"/>
      <c r="OJF220" s="11"/>
      <c r="OJG220" s="11"/>
      <c r="OJH220" s="11"/>
      <c r="OJI220" s="11"/>
      <c r="OJJ220" s="11"/>
      <c r="OJK220" s="11"/>
      <c r="OJL220" s="11"/>
      <c r="OJM220" s="11"/>
      <c r="OJN220" s="11"/>
      <c r="OJO220" s="11"/>
      <c r="OJP220" s="11"/>
      <c r="OJQ220" s="11"/>
      <c r="OJR220" s="11"/>
      <c r="OJS220" s="11"/>
      <c r="OJT220" s="11"/>
      <c r="OJU220" s="11"/>
      <c r="OJV220" s="11"/>
      <c r="OJW220" s="11"/>
      <c r="OJX220" s="11"/>
      <c r="OJY220" s="11"/>
      <c r="OJZ220" s="11"/>
      <c r="OKA220" s="11"/>
      <c r="OKB220" s="11"/>
      <c r="OKC220" s="11"/>
      <c r="OKD220" s="11"/>
      <c r="OKE220" s="11"/>
      <c r="OKF220" s="11"/>
      <c r="OKG220" s="11"/>
      <c r="OKH220" s="11"/>
      <c r="OKI220" s="11"/>
      <c r="OKJ220" s="11"/>
      <c r="OKK220" s="11"/>
      <c r="OKL220" s="11"/>
      <c r="OKM220" s="11"/>
      <c r="OKN220" s="11"/>
      <c r="OKO220" s="11"/>
      <c r="OKP220" s="11"/>
      <c r="OKQ220" s="11"/>
      <c r="OKR220" s="11"/>
      <c r="OKS220" s="11"/>
      <c r="OKT220" s="11"/>
      <c r="OKU220" s="11"/>
      <c r="OKV220" s="11"/>
      <c r="OKW220" s="11"/>
      <c r="OKX220" s="11"/>
      <c r="OKY220" s="11"/>
      <c r="OKZ220" s="11"/>
      <c r="OLA220" s="11"/>
      <c r="OLB220" s="11"/>
      <c r="OLC220" s="11"/>
      <c r="OLD220" s="11"/>
      <c r="OLE220" s="11"/>
      <c r="OLF220" s="11"/>
      <c r="OLG220" s="11"/>
      <c r="OLH220" s="11"/>
      <c r="OLI220" s="11"/>
      <c r="OLJ220" s="11"/>
      <c r="OLK220" s="11"/>
      <c r="OLL220" s="11"/>
      <c r="OLM220" s="11"/>
      <c r="OLN220" s="11"/>
      <c r="OLO220" s="11"/>
      <c r="OLP220" s="11"/>
      <c r="OLQ220" s="11"/>
      <c r="OLR220" s="11"/>
      <c r="OLS220" s="11"/>
      <c r="OLT220" s="11"/>
      <c r="OLU220" s="11"/>
      <c r="OLV220" s="11"/>
      <c r="OLW220" s="11"/>
      <c r="OLX220" s="11"/>
      <c r="OLY220" s="11"/>
      <c r="OLZ220" s="11"/>
      <c r="OMA220" s="11"/>
      <c r="OMB220" s="11"/>
      <c r="OMC220" s="11"/>
      <c r="OMD220" s="11"/>
      <c r="OME220" s="11"/>
      <c r="OMF220" s="11"/>
      <c r="OMG220" s="11"/>
      <c r="OMH220" s="11"/>
      <c r="OMI220" s="11"/>
      <c r="OMJ220" s="11"/>
      <c r="OMK220" s="11"/>
      <c r="OML220" s="11"/>
      <c r="OMM220" s="11"/>
      <c r="OMN220" s="11"/>
      <c r="OMO220" s="11"/>
      <c r="OMP220" s="11"/>
      <c r="OMQ220" s="11"/>
      <c r="OMR220" s="11"/>
      <c r="OMS220" s="11"/>
      <c r="OMT220" s="11"/>
      <c r="OMU220" s="11"/>
      <c r="OMV220" s="11"/>
      <c r="OMW220" s="11"/>
      <c r="OMX220" s="11"/>
      <c r="OMY220" s="11"/>
      <c r="OMZ220" s="11"/>
      <c r="ONA220" s="11"/>
      <c r="ONB220" s="11"/>
      <c r="ONC220" s="11"/>
      <c r="OND220" s="11"/>
      <c r="ONE220" s="11"/>
      <c r="ONF220" s="11"/>
      <c r="ONG220" s="11"/>
      <c r="ONH220" s="11"/>
      <c r="ONI220" s="11"/>
      <c r="ONJ220" s="11"/>
      <c r="ONK220" s="11"/>
      <c r="ONL220" s="11"/>
      <c r="ONM220" s="11"/>
      <c r="ONN220" s="11"/>
      <c r="ONO220" s="11"/>
      <c r="ONP220" s="11"/>
      <c r="ONQ220" s="11"/>
      <c r="ONR220" s="11"/>
      <c r="ONS220" s="11"/>
      <c r="ONT220" s="11"/>
      <c r="ONU220" s="11"/>
      <c r="ONV220" s="11"/>
      <c r="ONW220" s="11"/>
      <c r="ONX220" s="11"/>
      <c r="ONY220" s="11"/>
      <c r="ONZ220" s="11"/>
      <c r="OOA220" s="11"/>
      <c r="OOB220" s="11"/>
      <c r="OOC220" s="11"/>
      <c r="OOD220" s="11"/>
      <c r="OOE220" s="11"/>
      <c r="OOF220" s="11"/>
      <c r="OOG220" s="11"/>
      <c r="OOH220" s="11"/>
      <c r="OOI220" s="11"/>
      <c r="OOJ220" s="11"/>
      <c r="OOK220" s="11"/>
      <c r="OOL220" s="11"/>
      <c r="OOM220" s="11"/>
      <c r="OON220" s="11"/>
      <c r="OOO220" s="11"/>
      <c r="OOP220" s="11"/>
      <c r="OOQ220" s="11"/>
      <c r="OOR220" s="11"/>
      <c r="OOS220" s="11"/>
      <c r="OOT220" s="11"/>
      <c r="OOU220" s="11"/>
      <c r="OOV220" s="11"/>
      <c r="OOW220" s="11"/>
      <c r="OOX220" s="11"/>
      <c r="OOY220" s="11"/>
      <c r="OOZ220" s="11"/>
      <c r="OPA220" s="11"/>
      <c r="OPB220" s="11"/>
      <c r="OPC220" s="11"/>
      <c r="OPD220" s="11"/>
      <c r="OPE220" s="11"/>
      <c r="OPF220" s="11"/>
      <c r="OPG220" s="11"/>
      <c r="OPH220" s="11"/>
      <c r="OPI220" s="11"/>
      <c r="OPJ220" s="11"/>
      <c r="OPK220" s="11"/>
      <c r="OPL220" s="11"/>
      <c r="OPM220" s="11"/>
      <c r="OPN220" s="11"/>
      <c r="OPO220" s="11"/>
      <c r="OPP220" s="11"/>
      <c r="OPQ220" s="11"/>
      <c r="OPR220" s="11"/>
      <c r="OPS220" s="11"/>
      <c r="OPT220" s="11"/>
      <c r="OPU220" s="11"/>
      <c r="OPV220" s="11"/>
      <c r="OPW220" s="11"/>
      <c r="OPX220" s="11"/>
      <c r="OPY220" s="11"/>
      <c r="OPZ220" s="11"/>
      <c r="OQA220" s="11"/>
      <c r="OQB220" s="11"/>
      <c r="OQC220" s="11"/>
      <c r="OQD220" s="11"/>
      <c r="OQE220" s="11"/>
      <c r="OQF220" s="11"/>
      <c r="OQG220" s="11"/>
      <c r="OQH220" s="11"/>
      <c r="OQI220" s="11"/>
      <c r="OQJ220" s="11"/>
      <c r="OQK220" s="11"/>
      <c r="OQL220" s="11"/>
      <c r="OQM220" s="11"/>
      <c r="OQN220" s="11"/>
      <c r="OQO220" s="11"/>
      <c r="OQP220" s="11"/>
      <c r="OQQ220" s="11"/>
      <c r="OQR220" s="11"/>
      <c r="OQS220" s="11"/>
      <c r="OQT220" s="11"/>
      <c r="OQU220" s="11"/>
      <c r="OQV220" s="11"/>
      <c r="OQW220" s="11"/>
      <c r="OQX220" s="11"/>
      <c r="OQY220" s="11"/>
      <c r="OQZ220" s="11"/>
      <c r="ORA220" s="11"/>
      <c r="ORB220" s="11"/>
      <c r="ORC220" s="11"/>
      <c r="ORD220" s="11"/>
      <c r="ORE220" s="11"/>
      <c r="ORF220" s="11"/>
      <c r="ORG220" s="11"/>
      <c r="ORH220" s="11"/>
      <c r="ORI220" s="11"/>
      <c r="ORJ220" s="11"/>
      <c r="ORK220" s="11"/>
      <c r="ORL220" s="11"/>
      <c r="ORM220" s="11"/>
      <c r="ORN220" s="11"/>
      <c r="ORO220" s="11"/>
      <c r="ORP220" s="11"/>
      <c r="ORQ220" s="11"/>
      <c r="ORR220" s="11"/>
      <c r="ORS220" s="11"/>
      <c r="ORT220" s="11"/>
      <c r="ORU220" s="11"/>
      <c r="ORV220" s="11"/>
      <c r="ORW220" s="11"/>
      <c r="ORX220" s="11"/>
      <c r="ORY220" s="11"/>
      <c r="ORZ220" s="11"/>
      <c r="OSA220" s="11"/>
      <c r="OSB220" s="11"/>
      <c r="OSC220" s="11"/>
      <c r="OSD220" s="11"/>
      <c r="OSE220" s="11"/>
      <c r="OSF220" s="11"/>
      <c r="OSG220" s="11"/>
      <c r="OSH220" s="11"/>
      <c r="OSI220" s="11"/>
      <c r="OSJ220" s="11"/>
      <c r="OSK220" s="11"/>
      <c r="OSL220" s="11"/>
      <c r="OSM220" s="11"/>
      <c r="OSN220" s="11"/>
      <c r="OSO220" s="11"/>
      <c r="OSP220" s="11"/>
      <c r="OSQ220" s="11"/>
      <c r="OSR220" s="11"/>
      <c r="OSS220" s="11"/>
      <c r="OST220" s="11"/>
      <c r="OSU220" s="11"/>
      <c r="OSV220" s="11"/>
      <c r="OSW220" s="11"/>
      <c r="OSX220" s="11"/>
      <c r="OSY220" s="11"/>
      <c r="OSZ220" s="11"/>
      <c r="OTA220" s="11"/>
      <c r="OTB220" s="11"/>
      <c r="OTC220" s="11"/>
      <c r="OTD220" s="11"/>
      <c r="OTE220" s="11"/>
      <c r="OTF220" s="11"/>
      <c r="OTG220" s="11"/>
      <c r="OTH220" s="11"/>
      <c r="OTI220" s="11"/>
      <c r="OTJ220" s="11"/>
      <c r="OTK220" s="11"/>
      <c r="OTL220" s="11"/>
      <c r="OTM220" s="11"/>
      <c r="OTN220" s="11"/>
      <c r="OTO220" s="11"/>
      <c r="OTP220" s="11"/>
      <c r="OTQ220" s="11"/>
      <c r="OTR220" s="11"/>
      <c r="OTS220" s="11"/>
      <c r="OTT220" s="11"/>
      <c r="OTU220" s="11"/>
      <c r="OTV220" s="11"/>
      <c r="OTW220" s="11"/>
      <c r="OTX220" s="11"/>
      <c r="OTY220" s="11"/>
      <c r="OTZ220" s="11"/>
      <c r="OUA220" s="11"/>
      <c r="OUB220" s="11"/>
      <c r="OUC220" s="11"/>
      <c r="OUD220" s="11"/>
      <c r="OUE220" s="11"/>
      <c r="OUF220" s="11"/>
      <c r="OUG220" s="11"/>
      <c r="OUH220" s="11"/>
      <c r="OUI220" s="11"/>
      <c r="OUJ220" s="11"/>
      <c r="OUK220" s="11"/>
      <c r="OUL220" s="11"/>
      <c r="OUM220" s="11"/>
      <c r="OUN220" s="11"/>
      <c r="OUO220" s="11"/>
      <c r="OUP220" s="11"/>
      <c r="OUQ220" s="11"/>
      <c r="OUR220" s="11"/>
      <c r="OUS220" s="11"/>
      <c r="OUT220" s="11"/>
      <c r="OUU220" s="11"/>
      <c r="OUV220" s="11"/>
      <c r="OUW220" s="11"/>
      <c r="OUX220" s="11"/>
      <c r="OUY220" s="11"/>
      <c r="OUZ220" s="11"/>
      <c r="OVA220" s="11"/>
      <c r="OVB220" s="11"/>
      <c r="OVC220" s="11"/>
      <c r="OVD220" s="11"/>
      <c r="OVE220" s="11"/>
      <c r="OVF220" s="11"/>
      <c r="OVG220" s="11"/>
      <c r="OVH220" s="11"/>
      <c r="OVI220" s="11"/>
      <c r="OVJ220" s="11"/>
      <c r="OVK220" s="11"/>
      <c r="OVL220" s="11"/>
      <c r="OVM220" s="11"/>
      <c r="OVN220" s="11"/>
      <c r="OVO220" s="11"/>
      <c r="OVP220" s="11"/>
      <c r="OVQ220" s="11"/>
      <c r="OVR220" s="11"/>
      <c r="OVS220" s="11"/>
      <c r="OVT220" s="11"/>
      <c r="OVU220" s="11"/>
      <c r="OVV220" s="11"/>
      <c r="OVW220" s="11"/>
      <c r="OVX220" s="11"/>
      <c r="OVY220" s="11"/>
      <c r="OVZ220" s="11"/>
      <c r="OWA220" s="11"/>
      <c r="OWB220" s="11"/>
      <c r="OWC220" s="11"/>
      <c r="OWD220" s="11"/>
      <c r="OWE220" s="11"/>
      <c r="OWF220" s="11"/>
      <c r="OWG220" s="11"/>
      <c r="OWH220" s="11"/>
      <c r="OWI220" s="11"/>
      <c r="OWJ220" s="11"/>
      <c r="OWK220" s="11"/>
      <c r="OWL220" s="11"/>
      <c r="OWM220" s="11"/>
      <c r="OWN220" s="11"/>
      <c r="OWO220" s="11"/>
      <c r="OWP220" s="11"/>
      <c r="OWQ220" s="11"/>
      <c r="OWR220" s="11"/>
      <c r="OWS220" s="11"/>
      <c r="OWT220" s="11"/>
      <c r="OWU220" s="11"/>
      <c r="OWV220" s="11"/>
      <c r="OWW220" s="11"/>
      <c r="OWX220" s="11"/>
      <c r="OWY220" s="11"/>
      <c r="OWZ220" s="11"/>
      <c r="OXA220" s="11"/>
      <c r="OXB220" s="11"/>
      <c r="OXC220" s="11"/>
      <c r="OXD220" s="11"/>
      <c r="OXE220" s="11"/>
      <c r="OXF220" s="11"/>
      <c r="OXG220" s="11"/>
      <c r="OXH220" s="11"/>
      <c r="OXI220" s="11"/>
      <c r="OXJ220" s="11"/>
      <c r="OXK220" s="11"/>
      <c r="OXL220" s="11"/>
      <c r="OXM220" s="11"/>
      <c r="OXN220" s="11"/>
      <c r="OXO220" s="11"/>
      <c r="OXP220" s="11"/>
      <c r="OXQ220" s="11"/>
      <c r="OXR220" s="11"/>
      <c r="OXS220" s="11"/>
      <c r="OXT220" s="11"/>
      <c r="OXU220" s="11"/>
      <c r="OXV220" s="11"/>
      <c r="OXW220" s="11"/>
      <c r="OXX220" s="11"/>
      <c r="OXY220" s="11"/>
      <c r="OXZ220" s="11"/>
      <c r="OYA220" s="11"/>
      <c r="OYB220" s="11"/>
      <c r="OYC220" s="11"/>
      <c r="OYD220" s="11"/>
      <c r="OYE220" s="11"/>
      <c r="OYF220" s="11"/>
      <c r="OYG220" s="11"/>
      <c r="OYH220" s="11"/>
      <c r="OYI220" s="11"/>
      <c r="OYJ220" s="11"/>
      <c r="OYK220" s="11"/>
      <c r="OYL220" s="11"/>
      <c r="OYM220" s="11"/>
      <c r="OYN220" s="11"/>
      <c r="OYO220" s="11"/>
      <c r="OYP220" s="11"/>
      <c r="OYQ220" s="11"/>
      <c r="OYR220" s="11"/>
      <c r="OYS220" s="11"/>
      <c r="OYT220" s="11"/>
      <c r="OYU220" s="11"/>
      <c r="OYV220" s="11"/>
      <c r="OYW220" s="11"/>
      <c r="OYX220" s="11"/>
      <c r="OYY220" s="11"/>
      <c r="OYZ220" s="11"/>
      <c r="OZA220" s="11"/>
      <c r="OZB220" s="11"/>
      <c r="OZC220" s="11"/>
      <c r="OZD220" s="11"/>
      <c r="OZE220" s="11"/>
      <c r="OZF220" s="11"/>
      <c r="OZG220" s="11"/>
      <c r="OZH220" s="11"/>
      <c r="OZI220" s="11"/>
      <c r="OZJ220" s="11"/>
      <c r="OZK220" s="11"/>
      <c r="OZL220" s="11"/>
      <c r="OZM220" s="11"/>
      <c r="OZN220" s="11"/>
      <c r="OZO220" s="11"/>
      <c r="OZP220" s="11"/>
      <c r="OZQ220" s="11"/>
      <c r="OZR220" s="11"/>
      <c r="OZS220" s="11"/>
      <c r="OZT220" s="11"/>
      <c r="OZU220" s="11"/>
      <c r="OZV220" s="11"/>
      <c r="OZW220" s="11"/>
      <c r="OZX220" s="11"/>
      <c r="OZY220" s="11"/>
      <c r="OZZ220" s="11"/>
      <c r="PAA220" s="11"/>
      <c r="PAB220" s="11"/>
      <c r="PAC220" s="11"/>
      <c r="PAD220" s="11"/>
      <c r="PAE220" s="11"/>
      <c r="PAF220" s="11"/>
      <c r="PAG220" s="11"/>
      <c r="PAH220" s="11"/>
      <c r="PAI220" s="11"/>
      <c r="PAJ220" s="11"/>
      <c r="PAK220" s="11"/>
      <c r="PAL220" s="11"/>
      <c r="PAM220" s="11"/>
      <c r="PAN220" s="11"/>
      <c r="PAO220" s="11"/>
      <c r="PAP220" s="11"/>
      <c r="PAQ220" s="11"/>
      <c r="PAR220" s="11"/>
      <c r="PAS220" s="11"/>
      <c r="PAT220" s="11"/>
      <c r="PAU220" s="11"/>
      <c r="PAV220" s="11"/>
      <c r="PAW220" s="11"/>
      <c r="PAX220" s="11"/>
      <c r="PAY220" s="11"/>
      <c r="PAZ220" s="11"/>
      <c r="PBA220" s="11"/>
      <c r="PBB220" s="11"/>
      <c r="PBC220" s="11"/>
      <c r="PBD220" s="11"/>
      <c r="PBE220" s="11"/>
      <c r="PBF220" s="11"/>
      <c r="PBG220" s="11"/>
      <c r="PBH220" s="11"/>
      <c r="PBI220" s="11"/>
      <c r="PBJ220" s="11"/>
      <c r="PBK220" s="11"/>
      <c r="PBL220" s="11"/>
      <c r="PBM220" s="11"/>
      <c r="PBN220" s="11"/>
      <c r="PBO220" s="11"/>
      <c r="PBP220" s="11"/>
      <c r="PBQ220" s="11"/>
      <c r="PBR220" s="11"/>
      <c r="PBS220" s="11"/>
      <c r="PBT220" s="11"/>
      <c r="PBU220" s="11"/>
      <c r="PBV220" s="11"/>
      <c r="PBW220" s="11"/>
      <c r="PBX220" s="11"/>
      <c r="PBY220" s="11"/>
      <c r="PBZ220" s="11"/>
      <c r="PCA220" s="11"/>
      <c r="PCB220" s="11"/>
      <c r="PCC220" s="11"/>
      <c r="PCD220" s="11"/>
      <c r="PCE220" s="11"/>
      <c r="PCF220" s="11"/>
      <c r="PCG220" s="11"/>
      <c r="PCH220" s="11"/>
      <c r="PCI220" s="11"/>
      <c r="PCJ220" s="11"/>
      <c r="PCK220" s="11"/>
      <c r="PCL220" s="11"/>
      <c r="PCM220" s="11"/>
      <c r="PCN220" s="11"/>
      <c r="PCO220" s="11"/>
      <c r="PCP220" s="11"/>
      <c r="PCQ220" s="11"/>
      <c r="PCR220" s="11"/>
      <c r="PCS220" s="11"/>
      <c r="PCT220" s="11"/>
      <c r="PCU220" s="11"/>
      <c r="PCV220" s="11"/>
      <c r="PCW220" s="11"/>
      <c r="PCX220" s="11"/>
      <c r="PCY220" s="11"/>
      <c r="PCZ220" s="11"/>
      <c r="PDA220" s="11"/>
      <c r="PDB220" s="11"/>
      <c r="PDC220" s="11"/>
      <c r="PDD220" s="11"/>
      <c r="PDE220" s="11"/>
      <c r="PDF220" s="11"/>
      <c r="PDG220" s="11"/>
      <c r="PDH220" s="11"/>
      <c r="PDI220" s="11"/>
      <c r="PDJ220" s="11"/>
      <c r="PDK220" s="11"/>
      <c r="PDL220" s="11"/>
      <c r="PDM220" s="11"/>
      <c r="PDN220" s="11"/>
      <c r="PDO220" s="11"/>
      <c r="PDP220" s="11"/>
      <c r="PDQ220" s="11"/>
      <c r="PDR220" s="11"/>
      <c r="PDS220" s="11"/>
      <c r="PDT220" s="11"/>
      <c r="PDU220" s="11"/>
      <c r="PDV220" s="11"/>
      <c r="PDW220" s="11"/>
      <c r="PDX220" s="11"/>
      <c r="PDY220" s="11"/>
      <c r="PDZ220" s="11"/>
      <c r="PEA220" s="11"/>
      <c r="PEB220" s="11"/>
      <c r="PEC220" s="11"/>
      <c r="PED220" s="11"/>
      <c r="PEE220" s="11"/>
      <c r="PEF220" s="11"/>
      <c r="PEG220" s="11"/>
      <c r="PEH220" s="11"/>
      <c r="PEI220" s="11"/>
      <c r="PEJ220" s="11"/>
      <c r="PEK220" s="11"/>
      <c r="PEL220" s="11"/>
      <c r="PEM220" s="11"/>
      <c r="PEN220" s="11"/>
      <c r="PEO220" s="11"/>
      <c r="PEP220" s="11"/>
      <c r="PEQ220" s="11"/>
      <c r="PER220" s="11"/>
      <c r="PES220" s="11"/>
      <c r="PET220" s="11"/>
      <c r="PEU220" s="11"/>
      <c r="PEV220" s="11"/>
      <c r="PEW220" s="11"/>
      <c r="PEX220" s="11"/>
      <c r="PEY220" s="11"/>
      <c r="PEZ220" s="11"/>
      <c r="PFA220" s="11"/>
      <c r="PFB220" s="11"/>
      <c r="PFC220" s="11"/>
      <c r="PFD220" s="11"/>
      <c r="PFE220" s="11"/>
      <c r="PFF220" s="11"/>
      <c r="PFG220" s="11"/>
      <c r="PFH220" s="11"/>
      <c r="PFI220" s="11"/>
      <c r="PFJ220" s="11"/>
      <c r="PFK220" s="11"/>
      <c r="PFL220" s="11"/>
      <c r="PFM220" s="11"/>
      <c r="PFN220" s="11"/>
      <c r="PFO220" s="11"/>
      <c r="PFP220" s="11"/>
      <c r="PFQ220" s="11"/>
      <c r="PFR220" s="11"/>
      <c r="PFS220" s="11"/>
      <c r="PFT220" s="11"/>
      <c r="PFU220" s="11"/>
      <c r="PFV220" s="11"/>
      <c r="PFW220" s="11"/>
      <c r="PFX220" s="11"/>
      <c r="PFY220" s="11"/>
      <c r="PFZ220" s="11"/>
      <c r="PGA220" s="11"/>
      <c r="PGB220" s="11"/>
      <c r="PGC220" s="11"/>
      <c r="PGD220" s="11"/>
      <c r="PGE220" s="11"/>
      <c r="PGF220" s="11"/>
      <c r="PGG220" s="11"/>
      <c r="PGH220" s="11"/>
      <c r="PGI220" s="11"/>
      <c r="PGJ220" s="11"/>
      <c r="PGK220" s="11"/>
      <c r="PGL220" s="11"/>
      <c r="PGM220" s="11"/>
      <c r="PGN220" s="11"/>
      <c r="PGO220" s="11"/>
      <c r="PGP220" s="11"/>
      <c r="PGQ220" s="11"/>
      <c r="PGR220" s="11"/>
      <c r="PGS220" s="11"/>
      <c r="PGT220" s="11"/>
      <c r="PGU220" s="11"/>
      <c r="PGV220" s="11"/>
      <c r="PGW220" s="11"/>
      <c r="PGX220" s="11"/>
      <c r="PGY220" s="11"/>
      <c r="PGZ220" s="11"/>
      <c r="PHA220" s="11"/>
      <c r="PHB220" s="11"/>
      <c r="PHC220" s="11"/>
      <c r="PHD220" s="11"/>
      <c r="PHE220" s="11"/>
      <c r="PHF220" s="11"/>
      <c r="PHG220" s="11"/>
      <c r="PHH220" s="11"/>
      <c r="PHI220" s="11"/>
      <c r="PHJ220" s="11"/>
      <c r="PHK220" s="11"/>
      <c r="PHL220" s="11"/>
      <c r="PHM220" s="11"/>
      <c r="PHN220" s="11"/>
      <c r="PHO220" s="11"/>
      <c r="PHP220" s="11"/>
      <c r="PHQ220" s="11"/>
      <c r="PHR220" s="11"/>
      <c r="PHS220" s="11"/>
      <c r="PHT220" s="11"/>
      <c r="PHU220" s="11"/>
      <c r="PHV220" s="11"/>
      <c r="PHW220" s="11"/>
      <c r="PHX220" s="11"/>
      <c r="PHY220" s="11"/>
      <c r="PHZ220" s="11"/>
      <c r="PIA220" s="11"/>
      <c r="PIB220" s="11"/>
      <c r="PIC220" s="11"/>
      <c r="PID220" s="11"/>
      <c r="PIE220" s="11"/>
      <c r="PIF220" s="11"/>
      <c r="PIG220" s="11"/>
      <c r="PIH220" s="11"/>
      <c r="PII220" s="11"/>
      <c r="PIJ220" s="11"/>
      <c r="PIK220" s="11"/>
      <c r="PIL220" s="11"/>
      <c r="PIM220" s="11"/>
      <c r="PIN220" s="11"/>
      <c r="PIO220" s="11"/>
      <c r="PIP220" s="11"/>
      <c r="PIQ220" s="11"/>
      <c r="PIR220" s="11"/>
      <c r="PIS220" s="11"/>
      <c r="PIT220" s="11"/>
      <c r="PIU220" s="11"/>
      <c r="PIV220" s="11"/>
      <c r="PIW220" s="11"/>
      <c r="PIX220" s="11"/>
      <c r="PIY220" s="11"/>
      <c r="PIZ220" s="11"/>
      <c r="PJA220" s="11"/>
      <c r="PJB220" s="11"/>
      <c r="PJC220" s="11"/>
      <c r="PJD220" s="11"/>
      <c r="PJE220" s="11"/>
      <c r="PJF220" s="11"/>
      <c r="PJG220" s="11"/>
      <c r="PJH220" s="11"/>
      <c r="PJI220" s="11"/>
      <c r="PJJ220" s="11"/>
      <c r="PJK220" s="11"/>
      <c r="PJL220" s="11"/>
      <c r="PJM220" s="11"/>
      <c r="PJN220" s="11"/>
      <c r="PJO220" s="11"/>
      <c r="PJP220" s="11"/>
      <c r="PJQ220" s="11"/>
      <c r="PJR220" s="11"/>
      <c r="PJS220" s="11"/>
      <c r="PJT220" s="11"/>
      <c r="PJU220" s="11"/>
      <c r="PJV220" s="11"/>
      <c r="PJW220" s="11"/>
      <c r="PJX220" s="11"/>
      <c r="PJY220" s="11"/>
      <c r="PJZ220" s="11"/>
      <c r="PKA220" s="11"/>
      <c r="PKB220" s="11"/>
      <c r="PKC220" s="11"/>
      <c r="PKD220" s="11"/>
      <c r="PKE220" s="11"/>
      <c r="PKF220" s="11"/>
      <c r="PKG220" s="11"/>
      <c r="PKH220" s="11"/>
      <c r="PKI220" s="11"/>
      <c r="PKJ220" s="11"/>
      <c r="PKK220" s="11"/>
      <c r="PKL220" s="11"/>
      <c r="PKM220" s="11"/>
      <c r="PKN220" s="11"/>
      <c r="PKO220" s="11"/>
      <c r="PKP220" s="11"/>
      <c r="PKQ220" s="11"/>
      <c r="PKR220" s="11"/>
      <c r="PKS220" s="11"/>
      <c r="PKT220" s="11"/>
      <c r="PKU220" s="11"/>
      <c r="PKV220" s="11"/>
      <c r="PKW220" s="11"/>
      <c r="PKX220" s="11"/>
      <c r="PKY220" s="11"/>
      <c r="PKZ220" s="11"/>
      <c r="PLA220" s="11"/>
      <c r="PLB220" s="11"/>
      <c r="PLC220" s="11"/>
      <c r="PLD220" s="11"/>
      <c r="PLE220" s="11"/>
      <c r="PLF220" s="11"/>
      <c r="PLG220" s="11"/>
      <c r="PLH220" s="11"/>
      <c r="PLI220" s="11"/>
      <c r="PLJ220" s="11"/>
      <c r="PLK220" s="11"/>
      <c r="PLL220" s="11"/>
      <c r="PLM220" s="11"/>
      <c r="PLN220" s="11"/>
      <c r="PLO220" s="11"/>
      <c r="PLP220" s="11"/>
      <c r="PLQ220" s="11"/>
      <c r="PLR220" s="11"/>
      <c r="PLS220" s="11"/>
      <c r="PLT220" s="11"/>
      <c r="PLU220" s="11"/>
      <c r="PLV220" s="11"/>
      <c r="PLW220" s="11"/>
      <c r="PLX220" s="11"/>
      <c r="PLY220" s="11"/>
      <c r="PLZ220" s="11"/>
      <c r="PMA220" s="11"/>
      <c r="PMB220" s="11"/>
      <c r="PMC220" s="11"/>
      <c r="PMD220" s="11"/>
      <c r="PME220" s="11"/>
      <c r="PMF220" s="11"/>
      <c r="PMG220" s="11"/>
      <c r="PMH220" s="11"/>
      <c r="PMI220" s="11"/>
      <c r="PMJ220" s="11"/>
      <c r="PMK220" s="11"/>
      <c r="PML220" s="11"/>
      <c r="PMM220" s="11"/>
      <c r="PMN220" s="11"/>
      <c r="PMO220" s="11"/>
      <c r="PMP220" s="11"/>
      <c r="PMQ220" s="11"/>
      <c r="PMR220" s="11"/>
      <c r="PMS220" s="11"/>
      <c r="PMT220" s="11"/>
      <c r="PMU220" s="11"/>
      <c r="PMV220" s="11"/>
      <c r="PMW220" s="11"/>
      <c r="PMX220" s="11"/>
      <c r="PMY220" s="11"/>
      <c r="PMZ220" s="11"/>
      <c r="PNA220" s="11"/>
      <c r="PNB220" s="11"/>
      <c r="PNC220" s="11"/>
      <c r="PND220" s="11"/>
      <c r="PNE220" s="11"/>
      <c r="PNF220" s="11"/>
      <c r="PNG220" s="11"/>
      <c r="PNH220" s="11"/>
      <c r="PNI220" s="11"/>
      <c r="PNJ220" s="11"/>
      <c r="PNK220" s="11"/>
      <c r="PNL220" s="11"/>
      <c r="PNM220" s="11"/>
      <c r="PNN220" s="11"/>
      <c r="PNO220" s="11"/>
      <c r="PNP220" s="11"/>
      <c r="PNQ220" s="11"/>
      <c r="PNR220" s="11"/>
      <c r="PNS220" s="11"/>
      <c r="PNT220" s="11"/>
      <c r="PNU220" s="11"/>
      <c r="PNV220" s="11"/>
      <c r="PNW220" s="11"/>
      <c r="PNX220" s="11"/>
      <c r="PNY220" s="11"/>
      <c r="PNZ220" s="11"/>
      <c r="POA220" s="11"/>
      <c r="POB220" s="11"/>
      <c r="POC220" s="11"/>
      <c r="POD220" s="11"/>
      <c r="POE220" s="11"/>
      <c r="POF220" s="11"/>
      <c r="POG220" s="11"/>
      <c r="POH220" s="11"/>
      <c r="POI220" s="11"/>
      <c r="POJ220" s="11"/>
      <c r="POK220" s="11"/>
      <c r="POL220" s="11"/>
      <c r="POM220" s="11"/>
      <c r="PON220" s="11"/>
      <c r="POO220" s="11"/>
      <c r="POP220" s="11"/>
      <c r="POQ220" s="11"/>
      <c r="POR220" s="11"/>
      <c r="POS220" s="11"/>
      <c r="POT220" s="11"/>
      <c r="POU220" s="11"/>
      <c r="POV220" s="11"/>
      <c r="POW220" s="11"/>
      <c r="POX220" s="11"/>
      <c r="POY220" s="11"/>
      <c r="POZ220" s="11"/>
      <c r="PPA220" s="11"/>
      <c r="PPB220" s="11"/>
      <c r="PPC220" s="11"/>
      <c r="PPD220" s="11"/>
      <c r="PPE220" s="11"/>
      <c r="PPF220" s="11"/>
      <c r="PPG220" s="11"/>
      <c r="PPH220" s="11"/>
      <c r="PPI220" s="11"/>
      <c r="PPJ220" s="11"/>
      <c r="PPK220" s="11"/>
      <c r="PPL220" s="11"/>
      <c r="PPM220" s="11"/>
      <c r="PPN220" s="11"/>
      <c r="PPO220" s="11"/>
      <c r="PPP220" s="11"/>
      <c r="PPQ220" s="11"/>
      <c r="PPR220" s="11"/>
      <c r="PPS220" s="11"/>
      <c r="PPT220" s="11"/>
      <c r="PPU220" s="11"/>
      <c r="PPV220" s="11"/>
      <c r="PPW220" s="11"/>
      <c r="PPX220" s="11"/>
      <c r="PPY220" s="11"/>
      <c r="PPZ220" s="11"/>
      <c r="PQA220" s="11"/>
      <c r="PQB220" s="11"/>
      <c r="PQC220" s="11"/>
      <c r="PQD220" s="11"/>
      <c r="PQE220" s="11"/>
      <c r="PQF220" s="11"/>
      <c r="PQG220" s="11"/>
      <c r="PQH220" s="11"/>
      <c r="PQI220" s="11"/>
      <c r="PQJ220" s="11"/>
      <c r="PQK220" s="11"/>
      <c r="PQL220" s="11"/>
      <c r="PQM220" s="11"/>
      <c r="PQN220" s="11"/>
      <c r="PQO220" s="11"/>
      <c r="PQP220" s="11"/>
      <c r="PQQ220" s="11"/>
      <c r="PQR220" s="11"/>
      <c r="PQS220" s="11"/>
      <c r="PQT220" s="11"/>
      <c r="PQU220" s="11"/>
      <c r="PQV220" s="11"/>
      <c r="PQW220" s="11"/>
      <c r="PQX220" s="11"/>
      <c r="PQY220" s="11"/>
      <c r="PQZ220" s="11"/>
      <c r="PRA220" s="11"/>
      <c r="PRB220" s="11"/>
      <c r="PRC220" s="11"/>
      <c r="PRD220" s="11"/>
      <c r="PRE220" s="11"/>
      <c r="PRF220" s="11"/>
      <c r="PRG220" s="11"/>
      <c r="PRH220" s="11"/>
      <c r="PRI220" s="11"/>
      <c r="PRJ220" s="11"/>
      <c r="PRK220" s="11"/>
      <c r="PRL220" s="11"/>
      <c r="PRM220" s="11"/>
      <c r="PRN220" s="11"/>
      <c r="PRO220" s="11"/>
      <c r="PRP220" s="11"/>
      <c r="PRQ220" s="11"/>
      <c r="PRR220" s="11"/>
      <c r="PRS220" s="11"/>
      <c r="PRT220" s="11"/>
      <c r="PRU220" s="11"/>
      <c r="PRV220" s="11"/>
      <c r="PRW220" s="11"/>
      <c r="PRX220" s="11"/>
      <c r="PRY220" s="11"/>
      <c r="PRZ220" s="11"/>
      <c r="PSA220" s="11"/>
      <c r="PSB220" s="11"/>
      <c r="PSC220" s="11"/>
      <c r="PSD220" s="11"/>
      <c r="PSE220" s="11"/>
      <c r="PSF220" s="11"/>
      <c r="PSG220" s="11"/>
      <c r="PSH220" s="11"/>
      <c r="PSI220" s="11"/>
      <c r="PSJ220" s="11"/>
      <c r="PSK220" s="11"/>
      <c r="PSL220" s="11"/>
      <c r="PSM220" s="11"/>
      <c r="PSN220" s="11"/>
      <c r="PSO220" s="11"/>
      <c r="PSP220" s="11"/>
      <c r="PSQ220" s="11"/>
      <c r="PSR220" s="11"/>
      <c r="PSS220" s="11"/>
      <c r="PST220" s="11"/>
      <c r="PSU220" s="11"/>
      <c r="PSV220" s="11"/>
      <c r="PSW220" s="11"/>
      <c r="PSX220" s="11"/>
      <c r="PSY220" s="11"/>
      <c r="PSZ220" s="11"/>
      <c r="PTA220" s="11"/>
      <c r="PTB220" s="11"/>
      <c r="PTC220" s="11"/>
      <c r="PTD220" s="11"/>
      <c r="PTE220" s="11"/>
      <c r="PTF220" s="11"/>
      <c r="PTG220" s="11"/>
      <c r="PTH220" s="11"/>
      <c r="PTI220" s="11"/>
      <c r="PTJ220" s="11"/>
      <c r="PTK220" s="11"/>
      <c r="PTL220" s="11"/>
      <c r="PTM220" s="11"/>
      <c r="PTN220" s="11"/>
      <c r="PTO220" s="11"/>
      <c r="PTP220" s="11"/>
      <c r="PTQ220" s="11"/>
      <c r="PTR220" s="11"/>
      <c r="PTS220" s="11"/>
      <c r="PTT220" s="11"/>
      <c r="PTU220" s="11"/>
      <c r="PTV220" s="11"/>
      <c r="PTW220" s="11"/>
      <c r="PTX220" s="11"/>
      <c r="PTY220" s="11"/>
      <c r="PTZ220" s="11"/>
      <c r="PUA220" s="11"/>
      <c r="PUB220" s="11"/>
      <c r="PUC220" s="11"/>
      <c r="PUD220" s="11"/>
      <c r="PUE220" s="11"/>
      <c r="PUF220" s="11"/>
      <c r="PUG220" s="11"/>
      <c r="PUH220" s="11"/>
      <c r="PUI220" s="11"/>
      <c r="PUJ220" s="11"/>
      <c r="PUK220" s="11"/>
      <c r="PUL220" s="11"/>
      <c r="PUM220" s="11"/>
      <c r="PUN220" s="11"/>
      <c r="PUO220" s="11"/>
      <c r="PUP220" s="11"/>
      <c r="PUQ220" s="11"/>
      <c r="PUR220" s="11"/>
      <c r="PUS220" s="11"/>
      <c r="PUT220" s="11"/>
      <c r="PUU220" s="11"/>
      <c r="PUV220" s="11"/>
      <c r="PUW220" s="11"/>
      <c r="PUX220" s="11"/>
      <c r="PUY220" s="11"/>
      <c r="PUZ220" s="11"/>
      <c r="PVA220" s="11"/>
      <c r="PVB220" s="11"/>
      <c r="PVC220" s="11"/>
      <c r="PVD220" s="11"/>
      <c r="PVE220" s="11"/>
      <c r="PVF220" s="11"/>
      <c r="PVG220" s="11"/>
      <c r="PVH220" s="11"/>
      <c r="PVI220" s="11"/>
      <c r="PVJ220" s="11"/>
      <c r="PVK220" s="11"/>
      <c r="PVL220" s="11"/>
      <c r="PVM220" s="11"/>
      <c r="PVN220" s="11"/>
      <c r="PVO220" s="11"/>
      <c r="PVP220" s="11"/>
      <c r="PVQ220" s="11"/>
      <c r="PVR220" s="11"/>
      <c r="PVS220" s="11"/>
      <c r="PVT220" s="11"/>
      <c r="PVU220" s="11"/>
      <c r="PVV220" s="11"/>
      <c r="PVW220" s="11"/>
      <c r="PVX220" s="11"/>
      <c r="PVY220" s="11"/>
      <c r="PVZ220" s="11"/>
      <c r="PWA220" s="11"/>
      <c r="PWB220" s="11"/>
      <c r="PWC220" s="11"/>
      <c r="PWD220" s="11"/>
      <c r="PWE220" s="11"/>
      <c r="PWF220" s="11"/>
      <c r="PWG220" s="11"/>
      <c r="PWH220" s="11"/>
      <c r="PWI220" s="11"/>
      <c r="PWJ220" s="11"/>
      <c r="PWK220" s="11"/>
      <c r="PWL220" s="11"/>
      <c r="PWM220" s="11"/>
      <c r="PWN220" s="11"/>
      <c r="PWO220" s="11"/>
      <c r="PWP220" s="11"/>
      <c r="PWQ220" s="11"/>
      <c r="PWR220" s="11"/>
      <c r="PWS220" s="11"/>
      <c r="PWT220" s="11"/>
      <c r="PWU220" s="11"/>
      <c r="PWV220" s="11"/>
      <c r="PWW220" s="11"/>
      <c r="PWX220" s="11"/>
      <c r="PWY220" s="11"/>
      <c r="PWZ220" s="11"/>
      <c r="PXA220" s="11"/>
      <c r="PXB220" s="11"/>
      <c r="PXC220" s="11"/>
      <c r="PXD220" s="11"/>
      <c r="PXE220" s="11"/>
      <c r="PXF220" s="11"/>
      <c r="PXG220" s="11"/>
      <c r="PXH220" s="11"/>
      <c r="PXI220" s="11"/>
      <c r="PXJ220" s="11"/>
      <c r="PXK220" s="11"/>
      <c r="PXL220" s="11"/>
      <c r="PXM220" s="11"/>
      <c r="PXN220" s="11"/>
      <c r="PXO220" s="11"/>
      <c r="PXP220" s="11"/>
      <c r="PXQ220" s="11"/>
      <c r="PXR220" s="11"/>
      <c r="PXS220" s="11"/>
      <c r="PXT220" s="11"/>
      <c r="PXU220" s="11"/>
      <c r="PXV220" s="11"/>
      <c r="PXW220" s="11"/>
      <c r="PXX220" s="11"/>
      <c r="PXY220" s="11"/>
      <c r="PXZ220" s="11"/>
      <c r="PYA220" s="11"/>
      <c r="PYB220" s="11"/>
      <c r="PYC220" s="11"/>
      <c r="PYD220" s="11"/>
      <c r="PYE220" s="11"/>
      <c r="PYF220" s="11"/>
      <c r="PYG220" s="11"/>
      <c r="PYH220" s="11"/>
      <c r="PYI220" s="11"/>
      <c r="PYJ220" s="11"/>
      <c r="PYK220" s="11"/>
      <c r="PYL220" s="11"/>
      <c r="PYM220" s="11"/>
      <c r="PYN220" s="11"/>
      <c r="PYO220" s="11"/>
      <c r="PYP220" s="11"/>
      <c r="PYQ220" s="11"/>
      <c r="PYR220" s="11"/>
      <c r="PYS220" s="11"/>
      <c r="PYT220" s="11"/>
      <c r="PYU220" s="11"/>
      <c r="PYV220" s="11"/>
      <c r="PYW220" s="11"/>
      <c r="PYX220" s="11"/>
      <c r="PYY220" s="11"/>
      <c r="PYZ220" s="11"/>
      <c r="PZA220" s="11"/>
      <c r="PZB220" s="11"/>
      <c r="PZC220" s="11"/>
      <c r="PZD220" s="11"/>
      <c r="PZE220" s="11"/>
      <c r="PZF220" s="11"/>
      <c r="PZG220" s="11"/>
      <c r="PZH220" s="11"/>
      <c r="PZI220" s="11"/>
      <c r="PZJ220" s="11"/>
      <c r="PZK220" s="11"/>
      <c r="PZL220" s="11"/>
      <c r="PZM220" s="11"/>
      <c r="PZN220" s="11"/>
      <c r="PZO220" s="11"/>
      <c r="PZP220" s="11"/>
      <c r="PZQ220" s="11"/>
      <c r="PZR220" s="11"/>
      <c r="PZS220" s="11"/>
      <c r="PZT220" s="11"/>
      <c r="PZU220" s="11"/>
      <c r="PZV220" s="11"/>
      <c r="PZW220" s="11"/>
      <c r="PZX220" s="11"/>
      <c r="PZY220" s="11"/>
      <c r="PZZ220" s="11"/>
      <c r="QAA220" s="11"/>
      <c r="QAB220" s="11"/>
      <c r="QAC220" s="11"/>
      <c r="QAD220" s="11"/>
      <c r="QAE220" s="11"/>
      <c r="QAF220" s="11"/>
      <c r="QAG220" s="11"/>
      <c r="QAH220" s="11"/>
      <c r="QAI220" s="11"/>
      <c r="QAJ220" s="11"/>
      <c r="QAK220" s="11"/>
      <c r="QAL220" s="11"/>
      <c r="QAM220" s="11"/>
      <c r="QAN220" s="11"/>
      <c r="QAO220" s="11"/>
      <c r="QAP220" s="11"/>
      <c r="QAQ220" s="11"/>
      <c r="QAR220" s="11"/>
      <c r="QAS220" s="11"/>
      <c r="QAT220" s="11"/>
      <c r="QAU220" s="11"/>
      <c r="QAV220" s="11"/>
      <c r="QAW220" s="11"/>
      <c r="QAX220" s="11"/>
      <c r="QAY220" s="11"/>
      <c r="QAZ220" s="11"/>
      <c r="QBA220" s="11"/>
      <c r="QBB220" s="11"/>
      <c r="QBC220" s="11"/>
      <c r="QBD220" s="11"/>
      <c r="QBE220" s="11"/>
      <c r="QBF220" s="11"/>
      <c r="QBG220" s="11"/>
      <c r="QBH220" s="11"/>
      <c r="QBI220" s="11"/>
      <c r="QBJ220" s="11"/>
      <c r="QBK220" s="11"/>
      <c r="QBL220" s="11"/>
      <c r="QBM220" s="11"/>
      <c r="QBN220" s="11"/>
      <c r="QBO220" s="11"/>
      <c r="QBP220" s="11"/>
      <c r="QBQ220" s="11"/>
      <c r="QBR220" s="11"/>
      <c r="QBS220" s="11"/>
      <c r="QBT220" s="11"/>
      <c r="QBU220" s="11"/>
      <c r="QBV220" s="11"/>
      <c r="QBW220" s="11"/>
      <c r="QBX220" s="11"/>
      <c r="QBY220" s="11"/>
      <c r="QBZ220" s="11"/>
      <c r="QCA220" s="11"/>
      <c r="QCB220" s="11"/>
      <c r="QCC220" s="11"/>
      <c r="QCD220" s="11"/>
      <c r="QCE220" s="11"/>
      <c r="QCF220" s="11"/>
      <c r="QCG220" s="11"/>
      <c r="QCH220" s="11"/>
      <c r="QCI220" s="11"/>
      <c r="QCJ220" s="11"/>
      <c r="QCK220" s="11"/>
      <c r="QCL220" s="11"/>
      <c r="QCM220" s="11"/>
      <c r="QCN220" s="11"/>
      <c r="QCO220" s="11"/>
      <c r="QCP220" s="11"/>
      <c r="QCQ220" s="11"/>
      <c r="QCR220" s="11"/>
      <c r="QCS220" s="11"/>
      <c r="QCT220" s="11"/>
      <c r="QCU220" s="11"/>
      <c r="QCV220" s="11"/>
      <c r="QCW220" s="11"/>
      <c r="QCX220" s="11"/>
      <c r="QCY220" s="11"/>
      <c r="QCZ220" s="11"/>
      <c r="QDA220" s="11"/>
      <c r="QDB220" s="11"/>
      <c r="QDC220" s="11"/>
      <c r="QDD220" s="11"/>
      <c r="QDE220" s="11"/>
      <c r="QDF220" s="11"/>
      <c r="QDG220" s="11"/>
      <c r="QDH220" s="11"/>
      <c r="QDI220" s="11"/>
      <c r="QDJ220" s="11"/>
      <c r="QDK220" s="11"/>
      <c r="QDL220" s="11"/>
      <c r="QDM220" s="11"/>
      <c r="QDN220" s="11"/>
      <c r="QDO220" s="11"/>
      <c r="QDP220" s="11"/>
      <c r="QDQ220" s="11"/>
      <c r="QDR220" s="11"/>
      <c r="QDS220" s="11"/>
      <c r="QDT220" s="11"/>
      <c r="QDU220" s="11"/>
      <c r="QDV220" s="11"/>
      <c r="QDW220" s="11"/>
      <c r="QDX220" s="11"/>
      <c r="QDY220" s="11"/>
      <c r="QDZ220" s="11"/>
      <c r="QEA220" s="11"/>
      <c r="QEB220" s="11"/>
      <c r="QEC220" s="11"/>
      <c r="QED220" s="11"/>
      <c r="QEE220" s="11"/>
      <c r="QEF220" s="11"/>
      <c r="QEG220" s="11"/>
      <c r="QEH220" s="11"/>
      <c r="QEI220" s="11"/>
      <c r="QEJ220" s="11"/>
      <c r="QEK220" s="11"/>
      <c r="QEL220" s="11"/>
      <c r="QEM220" s="11"/>
      <c r="QEN220" s="11"/>
      <c r="QEO220" s="11"/>
      <c r="QEP220" s="11"/>
      <c r="QEQ220" s="11"/>
      <c r="QER220" s="11"/>
      <c r="QES220" s="11"/>
      <c r="QET220" s="11"/>
      <c r="QEU220" s="11"/>
      <c r="QEV220" s="11"/>
      <c r="QEW220" s="11"/>
      <c r="QEX220" s="11"/>
      <c r="QEY220" s="11"/>
      <c r="QEZ220" s="11"/>
      <c r="QFA220" s="11"/>
      <c r="QFB220" s="11"/>
      <c r="QFC220" s="11"/>
      <c r="QFD220" s="11"/>
      <c r="QFE220" s="11"/>
      <c r="QFF220" s="11"/>
      <c r="QFG220" s="11"/>
      <c r="QFH220" s="11"/>
      <c r="QFI220" s="11"/>
      <c r="QFJ220" s="11"/>
      <c r="QFK220" s="11"/>
      <c r="QFL220" s="11"/>
      <c r="QFM220" s="11"/>
      <c r="QFN220" s="11"/>
      <c r="QFO220" s="11"/>
      <c r="QFP220" s="11"/>
      <c r="QFQ220" s="11"/>
      <c r="QFR220" s="11"/>
      <c r="QFS220" s="11"/>
      <c r="QFT220" s="11"/>
      <c r="QFU220" s="11"/>
      <c r="QFV220" s="11"/>
      <c r="QFW220" s="11"/>
      <c r="QFX220" s="11"/>
      <c r="QFY220" s="11"/>
      <c r="QFZ220" s="11"/>
      <c r="QGA220" s="11"/>
      <c r="QGB220" s="11"/>
      <c r="QGC220" s="11"/>
      <c r="QGD220" s="11"/>
      <c r="QGE220" s="11"/>
      <c r="QGF220" s="11"/>
      <c r="QGG220" s="11"/>
      <c r="QGH220" s="11"/>
      <c r="QGI220" s="11"/>
      <c r="QGJ220" s="11"/>
      <c r="QGK220" s="11"/>
      <c r="QGL220" s="11"/>
      <c r="QGM220" s="11"/>
      <c r="QGN220" s="11"/>
      <c r="QGO220" s="11"/>
      <c r="QGP220" s="11"/>
      <c r="QGQ220" s="11"/>
      <c r="QGR220" s="11"/>
      <c r="QGS220" s="11"/>
      <c r="QGT220" s="11"/>
      <c r="QGU220" s="11"/>
      <c r="QGV220" s="11"/>
      <c r="QGW220" s="11"/>
      <c r="QGX220" s="11"/>
      <c r="QGY220" s="11"/>
      <c r="QGZ220" s="11"/>
      <c r="QHA220" s="11"/>
      <c r="QHB220" s="11"/>
      <c r="QHC220" s="11"/>
      <c r="QHD220" s="11"/>
      <c r="QHE220" s="11"/>
      <c r="QHF220" s="11"/>
      <c r="QHG220" s="11"/>
      <c r="QHH220" s="11"/>
      <c r="QHI220" s="11"/>
      <c r="QHJ220" s="11"/>
      <c r="QHK220" s="11"/>
      <c r="QHL220" s="11"/>
      <c r="QHM220" s="11"/>
      <c r="QHN220" s="11"/>
      <c r="QHO220" s="11"/>
      <c r="QHP220" s="11"/>
      <c r="QHQ220" s="11"/>
      <c r="QHR220" s="11"/>
      <c r="QHS220" s="11"/>
      <c r="QHT220" s="11"/>
      <c r="QHU220" s="11"/>
      <c r="QHV220" s="11"/>
      <c r="QHW220" s="11"/>
      <c r="QHX220" s="11"/>
      <c r="QHY220" s="11"/>
      <c r="QHZ220" s="11"/>
      <c r="QIA220" s="11"/>
      <c r="QIB220" s="11"/>
      <c r="QIC220" s="11"/>
      <c r="QID220" s="11"/>
      <c r="QIE220" s="11"/>
      <c r="QIF220" s="11"/>
      <c r="QIG220" s="11"/>
      <c r="QIH220" s="11"/>
      <c r="QII220" s="11"/>
      <c r="QIJ220" s="11"/>
      <c r="QIK220" s="11"/>
      <c r="QIL220" s="11"/>
      <c r="QIM220" s="11"/>
      <c r="QIN220" s="11"/>
      <c r="QIO220" s="11"/>
      <c r="QIP220" s="11"/>
      <c r="QIQ220" s="11"/>
      <c r="QIR220" s="11"/>
      <c r="QIS220" s="11"/>
      <c r="QIT220" s="11"/>
      <c r="QIU220" s="11"/>
      <c r="QIV220" s="11"/>
      <c r="QIW220" s="11"/>
      <c r="QIX220" s="11"/>
      <c r="QIY220" s="11"/>
      <c r="QIZ220" s="11"/>
      <c r="QJA220" s="11"/>
      <c r="QJB220" s="11"/>
      <c r="QJC220" s="11"/>
      <c r="QJD220" s="11"/>
      <c r="QJE220" s="11"/>
      <c r="QJF220" s="11"/>
      <c r="QJG220" s="11"/>
      <c r="QJH220" s="11"/>
      <c r="QJI220" s="11"/>
      <c r="QJJ220" s="11"/>
      <c r="QJK220" s="11"/>
      <c r="QJL220" s="11"/>
      <c r="QJM220" s="11"/>
      <c r="QJN220" s="11"/>
      <c r="QJO220" s="11"/>
      <c r="QJP220" s="11"/>
      <c r="QJQ220" s="11"/>
      <c r="QJR220" s="11"/>
      <c r="QJS220" s="11"/>
      <c r="QJT220" s="11"/>
      <c r="QJU220" s="11"/>
      <c r="QJV220" s="11"/>
      <c r="QJW220" s="11"/>
      <c r="QJX220" s="11"/>
      <c r="QJY220" s="11"/>
      <c r="QJZ220" s="11"/>
      <c r="QKA220" s="11"/>
      <c r="QKB220" s="11"/>
      <c r="QKC220" s="11"/>
      <c r="QKD220" s="11"/>
      <c r="QKE220" s="11"/>
      <c r="QKF220" s="11"/>
      <c r="QKG220" s="11"/>
      <c r="QKH220" s="11"/>
      <c r="QKI220" s="11"/>
      <c r="QKJ220" s="11"/>
      <c r="QKK220" s="11"/>
      <c r="QKL220" s="11"/>
      <c r="QKM220" s="11"/>
      <c r="QKN220" s="11"/>
      <c r="QKO220" s="11"/>
      <c r="QKP220" s="11"/>
      <c r="QKQ220" s="11"/>
      <c r="QKR220" s="11"/>
      <c r="QKS220" s="11"/>
      <c r="QKT220" s="11"/>
      <c r="QKU220" s="11"/>
      <c r="QKV220" s="11"/>
      <c r="QKW220" s="11"/>
      <c r="QKX220" s="11"/>
      <c r="QKY220" s="11"/>
      <c r="QKZ220" s="11"/>
      <c r="QLA220" s="11"/>
      <c r="QLB220" s="11"/>
      <c r="QLC220" s="11"/>
      <c r="QLD220" s="11"/>
      <c r="QLE220" s="11"/>
      <c r="QLF220" s="11"/>
      <c r="QLG220" s="11"/>
      <c r="QLH220" s="11"/>
      <c r="QLI220" s="11"/>
      <c r="QLJ220" s="11"/>
      <c r="QLK220" s="11"/>
      <c r="QLL220" s="11"/>
      <c r="QLM220" s="11"/>
      <c r="QLN220" s="11"/>
      <c r="QLO220" s="11"/>
      <c r="QLP220" s="11"/>
      <c r="QLQ220" s="11"/>
      <c r="QLR220" s="11"/>
      <c r="QLS220" s="11"/>
      <c r="QLT220" s="11"/>
      <c r="QLU220" s="11"/>
      <c r="QLV220" s="11"/>
      <c r="QLW220" s="11"/>
      <c r="QLX220" s="11"/>
      <c r="QLY220" s="11"/>
      <c r="QLZ220" s="11"/>
      <c r="QMA220" s="11"/>
      <c r="QMB220" s="11"/>
      <c r="QMC220" s="11"/>
      <c r="QMD220" s="11"/>
      <c r="QME220" s="11"/>
      <c r="QMF220" s="11"/>
      <c r="QMG220" s="11"/>
      <c r="QMH220" s="11"/>
      <c r="QMI220" s="11"/>
      <c r="QMJ220" s="11"/>
      <c r="QMK220" s="11"/>
      <c r="QML220" s="11"/>
      <c r="QMM220" s="11"/>
      <c r="QMN220" s="11"/>
      <c r="QMO220" s="11"/>
      <c r="QMP220" s="11"/>
      <c r="QMQ220" s="11"/>
      <c r="QMR220" s="11"/>
      <c r="QMS220" s="11"/>
      <c r="QMT220" s="11"/>
      <c r="QMU220" s="11"/>
      <c r="QMV220" s="11"/>
      <c r="QMW220" s="11"/>
      <c r="QMX220" s="11"/>
      <c r="QMY220" s="11"/>
      <c r="QMZ220" s="11"/>
      <c r="QNA220" s="11"/>
      <c r="QNB220" s="11"/>
      <c r="QNC220" s="11"/>
      <c r="QND220" s="11"/>
      <c r="QNE220" s="11"/>
      <c r="QNF220" s="11"/>
      <c r="QNG220" s="11"/>
      <c r="QNH220" s="11"/>
      <c r="QNI220" s="11"/>
      <c r="QNJ220" s="11"/>
      <c r="QNK220" s="11"/>
      <c r="QNL220" s="11"/>
      <c r="QNM220" s="11"/>
      <c r="QNN220" s="11"/>
      <c r="QNO220" s="11"/>
      <c r="QNP220" s="11"/>
      <c r="QNQ220" s="11"/>
      <c r="QNR220" s="11"/>
      <c r="QNS220" s="11"/>
      <c r="QNT220" s="11"/>
      <c r="QNU220" s="11"/>
      <c r="QNV220" s="11"/>
      <c r="QNW220" s="11"/>
      <c r="QNX220" s="11"/>
      <c r="QNY220" s="11"/>
      <c r="QNZ220" s="11"/>
      <c r="QOA220" s="11"/>
      <c r="QOB220" s="11"/>
      <c r="QOC220" s="11"/>
      <c r="QOD220" s="11"/>
      <c r="QOE220" s="11"/>
      <c r="QOF220" s="11"/>
      <c r="QOG220" s="11"/>
      <c r="QOH220" s="11"/>
      <c r="QOI220" s="11"/>
      <c r="QOJ220" s="11"/>
      <c r="QOK220" s="11"/>
      <c r="QOL220" s="11"/>
      <c r="QOM220" s="11"/>
      <c r="QON220" s="11"/>
      <c r="QOO220" s="11"/>
      <c r="QOP220" s="11"/>
      <c r="QOQ220" s="11"/>
      <c r="QOR220" s="11"/>
      <c r="QOS220" s="11"/>
      <c r="QOT220" s="11"/>
      <c r="QOU220" s="11"/>
      <c r="QOV220" s="11"/>
      <c r="QOW220" s="11"/>
      <c r="QOX220" s="11"/>
      <c r="QOY220" s="11"/>
      <c r="QOZ220" s="11"/>
      <c r="QPA220" s="11"/>
      <c r="QPB220" s="11"/>
      <c r="QPC220" s="11"/>
      <c r="QPD220" s="11"/>
      <c r="QPE220" s="11"/>
      <c r="QPF220" s="11"/>
      <c r="QPG220" s="11"/>
      <c r="QPH220" s="11"/>
      <c r="QPI220" s="11"/>
      <c r="QPJ220" s="11"/>
      <c r="QPK220" s="11"/>
      <c r="QPL220" s="11"/>
      <c r="QPM220" s="11"/>
      <c r="QPN220" s="11"/>
      <c r="QPO220" s="11"/>
      <c r="QPP220" s="11"/>
      <c r="QPQ220" s="11"/>
      <c r="QPR220" s="11"/>
      <c r="QPS220" s="11"/>
      <c r="QPT220" s="11"/>
      <c r="QPU220" s="11"/>
      <c r="QPV220" s="11"/>
      <c r="QPW220" s="11"/>
      <c r="QPX220" s="11"/>
      <c r="QPY220" s="11"/>
      <c r="QPZ220" s="11"/>
      <c r="QQA220" s="11"/>
      <c r="QQB220" s="11"/>
      <c r="QQC220" s="11"/>
      <c r="QQD220" s="11"/>
      <c r="QQE220" s="11"/>
      <c r="QQF220" s="11"/>
      <c r="QQG220" s="11"/>
      <c r="QQH220" s="11"/>
      <c r="QQI220" s="11"/>
      <c r="QQJ220" s="11"/>
      <c r="QQK220" s="11"/>
      <c r="QQL220" s="11"/>
      <c r="QQM220" s="11"/>
      <c r="QQN220" s="11"/>
      <c r="QQO220" s="11"/>
      <c r="QQP220" s="11"/>
      <c r="QQQ220" s="11"/>
      <c r="QQR220" s="11"/>
      <c r="QQS220" s="11"/>
      <c r="QQT220" s="11"/>
      <c r="QQU220" s="11"/>
      <c r="QQV220" s="11"/>
      <c r="QQW220" s="11"/>
      <c r="QQX220" s="11"/>
      <c r="QQY220" s="11"/>
      <c r="QQZ220" s="11"/>
      <c r="QRA220" s="11"/>
      <c r="QRB220" s="11"/>
      <c r="QRC220" s="11"/>
      <c r="QRD220" s="11"/>
      <c r="QRE220" s="11"/>
      <c r="QRF220" s="11"/>
      <c r="QRG220" s="11"/>
      <c r="QRH220" s="11"/>
      <c r="QRI220" s="11"/>
      <c r="QRJ220" s="11"/>
      <c r="QRK220" s="11"/>
      <c r="QRL220" s="11"/>
      <c r="QRM220" s="11"/>
      <c r="QRN220" s="11"/>
      <c r="QRO220" s="11"/>
      <c r="QRP220" s="11"/>
      <c r="QRQ220" s="11"/>
      <c r="QRR220" s="11"/>
      <c r="QRS220" s="11"/>
      <c r="QRT220" s="11"/>
      <c r="QRU220" s="11"/>
      <c r="QRV220" s="11"/>
      <c r="QRW220" s="11"/>
      <c r="QRX220" s="11"/>
      <c r="QRY220" s="11"/>
      <c r="QRZ220" s="11"/>
      <c r="QSA220" s="11"/>
      <c r="QSB220" s="11"/>
      <c r="QSC220" s="11"/>
      <c r="QSD220" s="11"/>
      <c r="QSE220" s="11"/>
      <c r="QSF220" s="11"/>
      <c r="QSG220" s="11"/>
      <c r="QSH220" s="11"/>
      <c r="QSI220" s="11"/>
      <c r="QSJ220" s="11"/>
      <c r="QSK220" s="11"/>
      <c r="QSL220" s="11"/>
      <c r="QSM220" s="11"/>
      <c r="QSN220" s="11"/>
      <c r="QSO220" s="11"/>
      <c r="QSP220" s="11"/>
      <c r="QSQ220" s="11"/>
      <c r="QSR220" s="11"/>
      <c r="QSS220" s="11"/>
      <c r="QST220" s="11"/>
      <c r="QSU220" s="11"/>
      <c r="QSV220" s="11"/>
      <c r="QSW220" s="11"/>
      <c r="QSX220" s="11"/>
      <c r="QSY220" s="11"/>
      <c r="QSZ220" s="11"/>
      <c r="QTA220" s="11"/>
      <c r="QTB220" s="11"/>
      <c r="QTC220" s="11"/>
      <c r="QTD220" s="11"/>
      <c r="QTE220" s="11"/>
      <c r="QTF220" s="11"/>
      <c r="QTG220" s="11"/>
      <c r="QTH220" s="11"/>
      <c r="QTI220" s="11"/>
      <c r="QTJ220" s="11"/>
      <c r="QTK220" s="11"/>
      <c r="QTL220" s="11"/>
      <c r="QTM220" s="11"/>
      <c r="QTN220" s="11"/>
      <c r="QTO220" s="11"/>
      <c r="QTP220" s="11"/>
      <c r="QTQ220" s="11"/>
      <c r="QTR220" s="11"/>
      <c r="QTS220" s="11"/>
      <c r="QTT220" s="11"/>
      <c r="QTU220" s="11"/>
      <c r="QTV220" s="11"/>
      <c r="QTW220" s="11"/>
      <c r="QTX220" s="11"/>
      <c r="QTY220" s="11"/>
      <c r="QTZ220" s="11"/>
      <c r="QUA220" s="11"/>
      <c r="QUB220" s="11"/>
      <c r="QUC220" s="11"/>
      <c r="QUD220" s="11"/>
      <c r="QUE220" s="11"/>
      <c r="QUF220" s="11"/>
      <c r="QUG220" s="11"/>
      <c r="QUH220" s="11"/>
      <c r="QUI220" s="11"/>
      <c r="QUJ220" s="11"/>
      <c r="QUK220" s="11"/>
      <c r="QUL220" s="11"/>
      <c r="QUM220" s="11"/>
      <c r="QUN220" s="11"/>
      <c r="QUO220" s="11"/>
      <c r="QUP220" s="11"/>
      <c r="QUQ220" s="11"/>
      <c r="QUR220" s="11"/>
      <c r="QUS220" s="11"/>
      <c r="QUT220" s="11"/>
      <c r="QUU220" s="11"/>
      <c r="QUV220" s="11"/>
      <c r="QUW220" s="11"/>
      <c r="QUX220" s="11"/>
      <c r="QUY220" s="11"/>
      <c r="QUZ220" s="11"/>
      <c r="QVA220" s="11"/>
      <c r="QVB220" s="11"/>
      <c r="QVC220" s="11"/>
      <c r="QVD220" s="11"/>
      <c r="QVE220" s="11"/>
      <c r="QVF220" s="11"/>
      <c r="QVG220" s="11"/>
      <c r="QVH220" s="11"/>
      <c r="QVI220" s="11"/>
      <c r="QVJ220" s="11"/>
      <c r="QVK220" s="11"/>
      <c r="QVL220" s="11"/>
      <c r="QVM220" s="11"/>
      <c r="QVN220" s="11"/>
      <c r="QVO220" s="11"/>
      <c r="QVP220" s="11"/>
      <c r="QVQ220" s="11"/>
      <c r="QVR220" s="11"/>
      <c r="QVS220" s="11"/>
      <c r="QVT220" s="11"/>
      <c r="QVU220" s="11"/>
      <c r="QVV220" s="11"/>
      <c r="QVW220" s="11"/>
      <c r="QVX220" s="11"/>
      <c r="QVY220" s="11"/>
      <c r="QVZ220" s="11"/>
      <c r="QWA220" s="11"/>
      <c r="QWB220" s="11"/>
      <c r="QWC220" s="11"/>
      <c r="QWD220" s="11"/>
      <c r="QWE220" s="11"/>
      <c r="QWF220" s="11"/>
      <c r="QWG220" s="11"/>
      <c r="QWH220" s="11"/>
      <c r="QWI220" s="11"/>
      <c r="QWJ220" s="11"/>
      <c r="QWK220" s="11"/>
      <c r="QWL220" s="11"/>
      <c r="QWM220" s="11"/>
      <c r="QWN220" s="11"/>
      <c r="QWO220" s="11"/>
      <c r="QWP220" s="11"/>
      <c r="QWQ220" s="11"/>
      <c r="QWR220" s="11"/>
      <c r="QWS220" s="11"/>
      <c r="QWT220" s="11"/>
      <c r="QWU220" s="11"/>
      <c r="QWV220" s="11"/>
      <c r="QWW220" s="11"/>
      <c r="QWX220" s="11"/>
      <c r="QWY220" s="11"/>
      <c r="QWZ220" s="11"/>
      <c r="QXA220" s="11"/>
      <c r="QXB220" s="11"/>
      <c r="QXC220" s="11"/>
      <c r="QXD220" s="11"/>
      <c r="QXE220" s="11"/>
      <c r="QXF220" s="11"/>
      <c r="QXG220" s="11"/>
      <c r="QXH220" s="11"/>
      <c r="QXI220" s="11"/>
      <c r="QXJ220" s="11"/>
      <c r="QXK220" s="11"/>
      <c r="QXL220" s="11"/>
      <c r="QXM220" s="11"/>
      <c r="QXN220" s="11"/>
      <c r="QXO220" s="11"/>
      <c r="QXP220" s="11"/>
      <c r="QXQ220" s="11"/>
      <c r="QXR220" s="11"/>
      <c r="QXS220" s="11"/>
      <c r="QXT220" s="11"/>
      <c r="QXU220" s="11"/>
      <c r="QXV220" s="11"/>
      <c r="QXW220" s="11"/>
      <c r="QXX220" s="11"/>
      <c r="QXY220" s="11"/>
      <c r="QXZ220" s="11"/>
      <c r="QYA220" s="11"/>
      <c r="QYB220" s="11"/>
      <c r="QYC220" s="11"/>
      <c r="QYD220" s="11"/>
      <c r="QYE220" s="11"/>
      <c r="QYF220" s="11"/>
      <c r="QYG220" s="11"/>
      <c r="QYH220" s="11"/>
      <c r="QYI220" s="11"/>
      <c r="QYJ220" s="11"/>
      <c r="QYK220" s="11"/>
      <c r="QYL220" s="11"/>
      <c r="QYM220" s="11"/>
      <c r="QYN220" s="11"/>
      <c r="QYO220" s="11"/>
      <c r="QYP220" s="11"/>
      <c r="QYQ220" s="11"/>
      <c r="QYR220" s="11"/>
      <c r="QYS220" s="11"/>
      <c r="QYT220" s="11"/>
      <c r="QYU220" s="11"/>
      <c r="QYV220" s="11"/>
      <c r="QYW220" s="11"/>
      <c r="QYX220" s="11"/>
      <c r="QYY220" s="11"/>
      <c r="QYZ220" s="11"/>
      <c r="QZA220" s="11"/>
      <c r="QZB220" s="11"/>
      <c r="QZC220" s="11"/>
      <c r="QZD220" s="11"/>
      <c r="QZE220" s="11"/>
      <c r="QZF220" s="11"/>
      <c r="QZG220" s="11"/>
      <c r="QZH220" s="11"/>
      <c r="QZI220" s="11"/>
      <c r="QZJ220" s="11"/>
      <c r="QZK220" s="11"/>
      <c r="QZL220" s="11"/>
      <c r="QZM220" s="11"/>
      <c r="QZN220" s="11"/>
      <c r="QZO220" s="11"/>
      <c r="QZP220" s="11"/>
      <c r="QZQ220" s="11"/>
      <c r="QZR220" s="11"/>
      <c r="QZS220" s="11"/>
      <c r="QZT220" s="11"/>
      <c r="QZU220" s="11"/>
      <c r="QZV220" s="11"/>
      <c r="QZW220" s="11"/>
      <c r="QZX220" s="11"/>
      <c r="QZY220" s="11"/>
      <c r="QZZ220" s="11"/>
      <c r="RAA220" s="11"/>
      <c r="RAB220" s="11"/>
      <c r="RAC220" s="11"/>
      <c r="RAD220" s="11"/>
      <c r="RAE220" s="11"/>
      <c r="RAF220" s="11"/>
      <c r="RAG220" s="11"/>
      <c r="RAH220" s="11"/>
      <c r="RAI220" s="11"/>
      <c r="RAJ220" s="11"/>
      <c r="RAK220" s="11"/>
      <c r="RAL220" s="11"/>
      <c r="RAM220" s="11"/>
      <c r="RAN220" s="11"/>
      <c r="RAO220" s="11"/>
      <c r="RAP220" s="11"/>
      <c r="RAQ220" s="11"/>
      <c r="RAR220" s="11"/>
      <c r="RAS220" s="11"/>
      <c r="RAT220" s="11"/>
      <c r="RAU220" s="11"/>
      <c r="RAV220" s="11"/>
      <c r="RAW220" s="11"/>
      <c r="RAX220" s="11"/>
      <c r="RAY220" s="11"/>
      <c r="RAZ220" s="11"/>
      <c r="RBA220" s="11"/>
      <c r="RBB220" s="11"/>
      <c r="RBC220" s="11"/>
      <c r="RBD220" s="11"/>
      <c r="RBE220" s="11"/>
      <c r="RBF220" s="11"/>
      <c r="RBG220" s="11"/>
      <c r="RBH220" s="11"/>
      <c r="RBI220" s="11"/>
      <c r="RBJ220" s="11"/>
      <c r="RBK220" s="11"/>
      <c r="RBL220" s="11"/>
      <c r="RBM220" s="11"/>
      <c r="RBN220" s="11"/>
      <c r="RBO220" s="11"/>
      <c r="RBP220" s="11"/>
      <c r="RBQ220" s="11"/>
      <c r="RBR220" s="11"/>
      <c r="RBS220" s="11"/>
      <c r="RBT220" s="11"/>
      <c r="RBU220" s="11"/>
      <c r="RBV220" s="11"/>
      <c r="RBW220" s="11"/>
      <c r="RBX220" s="11"/>
      <c r="RBY220" s="11"/>
      <c r="RBZ220" s="11"/>
      <c r="RCA220" s="11"/>
      <c r="RCB220" s="11"/>
      <c r="RCC220" s="11"/>
      <c r="RCD220" s="11"/>
      <c r="RCE220" s="11"/>
      <c r="RCF220" s="11"/>
      <c r="RCG220" s="11"/>
      <c r="RCH220" s="11"/>
      <c r="RCI220" s="11"/>
      <c r="RCJ220" s="11"/>
      <c r="RCK220" s="11"/>
      <c r="RCL220" s="11"/>
      <c r="RCM220" s="11"/>
      <c r="RCN220" s="11"/>
      <c r="RCO220" s="11"/>
      <c r="RCP220" s="11"/>
      <c r="RCQ220" s="11"/>
      <c r="RCR220" s="11"/>
      <c r="RCS220" s="11"/>
      <c r="RCT220" s="11"/>
      <c r="RCU220" s="11"/>
      <c r="RCV220" s="11"/>
      <c r="RCW220" s="11"/>
      <c r="RCX220" s="11"/>
      <c r="RCY220" s="11"/>
      <c r="RCZ220" s="11"/>
      <c r="RDA220" s="11"/>
      <c r="RDB220" s="11"/>
      <c r="RDC220" s="11"/>
      <c r="RDD220" s="11"/>
      <c r="RDE220" s="11"/>
      <c r="RDF220" s="11"/>
      <c r="RDG220" s="11"/>
      <c r="RDH220" s="11"/>
      <c r="RDI220" s="11"/>
      <c r="RDJ220" s="11"/>
      <c r="RDK220" s="11"/>
      <c r="RDL220" s="11"/>
      <c r="RDM220" s="11"/>
      <c r="RDN220" s="11"/>
      <c r="RDO220" s="11"/>
      <c r="RDP220" s="11"/>
      <c r="RDQ220" s="11"/>
      <c r="RDR220" s="11"/>
      <c r="RDS220" s="11"/>
      <c r="RDT220" s="11"/>
      <c r="RDU220" s="11"/>
      <c r="RDV220" s="11"/>
      <c r="RDW220" s="11"/>
      <c r="RDX220" s="11"/>
      <c r="RDY220" s="11"/>
      <c r="RDZ220" s="11"/>
      <c r="REA220" s="11"/>
      <c r="REB220" s="11"/>
      <c r="REC220" s="11"/>
      <c r="RED220" s="11"/>
      <c r="REE220" s="11"/>
      <c r="REF220" s="11"/>
      <c r="REG220" s="11"/>
      <c r="REH220" s="11"/>
      <c r="REI220" s="11"/>
      <c r="REJ220" s="11"/>
      <c r="REK220" s="11"/>
      <c r="REL220" s="11"/>
      <c r="REM220" s="11"/>
      <c r="REN220" s="11"/>
      <c r="REO220" s="11"/>
      <c r="REP220" s="11"/>
      <c r="REQ220" s="11"/>
      <c r="RER220" s="11"/>
      <c r="RES220" s="11"/>
      <c r="RET220" s="11"/>
      <c r="REU220" s="11"/>
      <c r="REV220" s="11"/>
      <c r="REW220" s="11"/>
      <c r="REX220" s="11"/>
      <c r="REY220" s="11"/>
      <c r="REZ220" s="11"/>
      <c r="RFA220" s="11"/>
      <c r="RFB220" s="11"/>
      <c r="RFC220" s="11"/>
      <c r="RFD220" s="11"/>
      <c r="RFE220" s="11"/>
      <c r="RFF220" s="11"/>
      <c r="RFG220" s="11"/>
      <c r="RFH220" s="11"/>
      <c r="RFI220" s="11"/>
      <c r="RFJ220" s="11"/>
      <c r="RFK220" s="11"/>
      <c r="RFL220" s="11"/>
      <c r="RFM220" s="11"/>
      <c r="RFN220" s="11"/>
      <c r="RFO220" s="11"/>
      <c r="RFP220" s="11"/>
      <c r="RFQ220" s="11"/>
      <c r="RFR220" s="11"/>
      <c r="RFS220" s="11"/>
      <c r="RFT220" s="11"/>
      <c r="RFU220" s="11"/>
      <c r="RFV220" s="11"/>
      <c r="RFW220" s="11"/>
      <c r="RFX220" s="11"/>
      <c r="RFY220" s="11"/>
      <c r="RFZ220" s="11"/>
      <c r="RGA220" s="11"/>
      <c r="RGB220" s="11"/>
      <c r="RGC220" s="11"/>
      <c r="RGD220" s="11"/>
      <c r="RGE220" s="11"/>
      <c r="RGF220" s="11"/>
      <c r="RGG220" s="11"/>
      <c r="RGH220" s="11"/>
      <c r="RGI220" s="11"/>
      <c r="RGJ220" s="11"/>
      <c r="RGK220" s="11"/>
      <c r="RGL220" s="11"/>
      <c r="RGM220" s="11"/>
      <c r="RGN220" s="11"/>
      <c r="RGO220" s="11"/>
      <c r="RGP220" s="11"/>
      <c r="RGQ220" s="11"/>
      <c r="RGR220" s="11"/>
      <c r="RGS220" s="11"/>
      <c r="RGT220" s="11"/>
      <c r="RGU220" s="11"/>
      <c r="RGV220" s="11"/>
      <c r="RGW220" s="11"/>
      <c r="RGX220" s="11"/>
      <c r="RGY220" s="11"/>
      <c r="RGZ220" s="11"/>
      <c r="RHA220" s="11"/>
      <c r="RHB220" s="11"/>
      <c r="RHC220" s="11"/>
      <c r="RHD220" s="11"/>
      <c r="RHE220" s="11"/>
      <c r="RHF220" s="11"/>
      <c r="RHG220" s="11"/>
      <c r="RHH220" s="11"/>
      <c r="RHI220" s="11"/>
      <c r="RHJ220" s="11"/>
      <c r="RHK220" s="11"/>
      <c r="RHL220" s="11"/>
      <c r="RHM220" s="11"/>
      <c r="RHN220" s="11"/>
      <c r="RHO220" s="11"/>
      <c r="RHP220" s="11"/>
      <c r="RHQ220" s="11"/>
      <c r="RHR220" s="11"/>
      <c r="RHS220" s="11"/>
      <c r="RHT220" s="11"/>
      <c r="RHU220" s="11"/>
      <c r="RHV220" s="11"/>
      <c r="RHW220" s="11"/>
      <c r="RHX220" s="11"/>
      <c r="RHY220" s="11"/>
      <c r="RHZ220" s="11"/>
      <c r="RIA220" s="11"/>
      <c r="RIB220" s="11"/>
      <c r="RIC220" s="11"/>
      <c r="RID220" s="11"/>
      <c r="RIE220" s="11"/>
      <c r="RIF220" s="11"/>
      <c r="RIG220" s="11"/>
      <c r="RIH220" s="11"/>
      <c r="RII220" s="11"/>
      <c r="RIJ220" s="11"/>
      <c r="RIK220" s="11"/>
      <c r="RIL220" s="11"/>
      <c r="RIM220" s="11"/>
      <c r="RIN220" s="11"/>
      <c r="RIO220" s="11"/>
      <c r="RIP220" s="11"/>
      <c r="RIQ220" s="11"/>
      <c r="RIR220" s="11"/>
      <c r="RIS220" s="11"/>
      <c r="RIT220" s="11"/>
      <c r="RIU220" s="11"/>
      <c r="RIV220" s="11"/>
      <c r="RIW220" s="11"/>
      <c r="RIX220" s="11"/>
      <c r="RIY220" s="11"/>
      <c r="RIZ220" s="11"/>
      <c r="RJA220" s="11"/>
      <c r="RJB220" s="11"/>
      <c r="RJC220" s="11"/>
      <c r="RJD220" s="11"/>
      <c r="RJE220" s="11"/>
      <c r="RJF220" s="11"/>
      <c r="RJG220" s="11"/>
      <c r="RJH220" s="11"/>
      <c r="RJI220" s="11"/>
      <c r="RJJ220" s="11"/>
      <c r="RJK220" s="11"/>
      <c r="RJL220" s="11"/>
      <c r="RJM220" s="11"/>
      <c r="RJN220" s="11"/>
      <c r="RJO220" s="11"/>
      <c r="RJP220" s="11"/>
      <c r="RJQ220" s="11"/>
      <c r="RJR220" s="11"/>
      <c r="RJS220" s="11"/>
      <c r="RJT220" s="11"/>
      <c r="RJU220" s="11"/>
      <c r="RJV220" s="11"/>
      <c r="RJW220" s="11"/>
      <c r="RJX220" s="11"/>
      <c r="RJY220" s="11"/>
      <c r="RJZ220" s="11"/>
      <c r="RKA220" s="11"/>
      <c r="RKB220" s="11"/>
      <c r="RKC220" s="11"/>
      <c r="RKD220" s="11"/>
      <c r="RKE220" s="11"/>
      <c r="RKF220" s="11"/>
      <c r="RKG220" s="11"/>
      <c r="RKH220" s="11"/>
      <c r="RKI220" s="11"/>
      <c r="RKJ220" s="11"/>
      <c r="RKK220" s="11"/>
      <c r="RKL220" s="11"/>
      <c r="RKM220" s="11"/>
      <c r="RKN220" s="11"/>
      <c r="RKO220" s="11"/>
      <c r="RKP220" s="11"/>
      <c r="RKQ220" s="11"/>
      <c r="RKR220" s="11"/>
      <c r="RKS220" s="11"/>
      <c r="RKT220" s="11"/>
      <c r="RKU220" s="11"/>
      <c r="RKV220" s="11"/>
      <c r="RKW220" s="11"/>
      <c r="RKX220" s="11"/>
      <c r="RKY220" s="11"/>
      <c r="RKZ220" s="11"/>
      <c r="RLA220" s="11"/>
      <c r="RLB220" s="11"/>
      <c r="RLC220" s="11"/>
      <c r="RLD220" s="11"/>
      <c r="RLE220" s="11"/>
      <c r="RLF220" s="11"/>
      <c r="RLG220" s="11"/>
      <c r="RLH220" s="11"/>
      <c r="RLI220" s="11"/>
      <c r="RLJ220" s="11"/>
      <c r="RLK220" s="11"/>
      <c r="RLL220" s="11"/>
      <c r="RLM220" s="11"/>
      <c r="RLN220" s="11"/>
      <c r="RLO220" s="11"/>
      <c r="RLP220" s="11"/>
      <c r="RLQ220" s="11"/>
      <c r="RLR220" s="11"/>
      <c r="RLS220" s="11"/>
      <c r="RLT220" s="11"/>
      <c r="RLU220" s="11"/>
      <c r="RLV220" s="11"/>
      <c r="RLW220" s="11"/>
      <c r="RLX220" s="11"/>
      <c r="RLY220" s="11"/>
      <c r="RLZ220" s="11"/>
      <c r="RMA220" s="11"/>
      <c r="RMB220" s="11"/>
      <c r="RMC220" s="11"/>
      <c r="RMD220" s="11"/>
      <c r="RME220" s="11"/>
      <c r="RMF220" s="11"/>
      <c r="RMG220" s="11"/>
      <c r="RMH220" s="11"/>
      <c r="RMI220" s="11"/>
      <c r="RMJ220" s="11"/>
      <c r="RMK220" s="11"/>
      <c r="RML220" s="11"/>
      <c r="RMM220" s="11"/>
      <c r="RMN220" s="11"/>
      <c r="RMO220" s="11"/>
      <c r="RMP220" s="11"/>
      <c r="RMQ220" s="11"/>
      <c r="RMR220" s="11"/>
      <c r="RMS220" s="11"/>
      <c r="RMT220" s="11"/>
      <c r="RMU220" s="11"/>
      <c r="RMV220" s="11"/>
      <c r="RMW220" s="11"/>
      <c r="RMX220" s="11"/>
      <c r="RMY220" s="11"/>
      <c r="RMZ220" s="11"/>
      <c r="RNA220" s="11"/>
      <c r="RNB220" s="11"/>
      <c r="RNC220" s="11"/>
      <c r="RND220" s="11"/>
      <c r="RNE220" s="11"/>
      <c r="RNF220" s="11"/>
      <c r="RNG220" s="11"/>
      <c r="RNH220" s="11"/>
      <c r="RNI220" s="11"/>
      <c r="RNJ220" s="11"/>
      <c r="RNK220" s="11"/>
      <c r="RNL220" s="11"/>
      <c r="RNM220" s="11"/>
      <c r="RNN220" s="11"/>
      <c r="RNO220" s="11"/>
      <c r="RNP220" s="11"/>
      <c r="RNQ220" s="11"/>
      <c r="RNR220" s="11"/>
      <c r="RNS220" s="11"/>
      <c r="RNT220" s="11"/>
      <c r="RNU220" s="11"/>
      <c r="RNV220" s="11"/>
      <c r="RNW220" s="11"/>
      <c r="RNX220" s="11"/>
      <c r="RNY220" s="11"/>
      <c r="RNZ220" s="11"/>
      <c r="ROA220" s="11"/>
      <c r="ROB220" s="11"/>
      <c r="ROC220" s="11"/>
      <c r="ROD220" s="11"/>
      <c r="ROE220" s="11"/>
      <c r="ROF220" s="11"/>
      <c r="ROG220" s="11"/>
      <c r="ROH220" s="11"/>
      <c r="ROI220" s="11"/>
      <c r="ROJ220" s="11"/>
      <c r="ROK220" s="11"/>
      <c r="ROL220" s="11"/>
      <c r="ROM220" s="11"/>
      <c r="RON220" s="11"/>
      <c r="ROO220" s="11"/>
      <c r="ROP220" s="11"/>
      <c r="ROQ220" s="11"/>
      <c r="ROR220" s="11"/>
      <c r="ROS220" s="11"/>
      <c r="ROT220" s="11"/>
      <c r="ROU220" s="11"/>
      <c r="ROV220" s="11"/>
      <c r="ROW220" s="11"/>
      <c r="ROX220" s="11"/>
      <c r="ROY220" s="11"/>
      <c r="ROZ220" s="11"/>
      <c r="RPA220" s="11"/>
      <c r="RPB220" s="11"/>
      <c r="RPC220" s="11"/>
      <c r="RPD220" s="11"/>
      <c r="RPE220" s="11"/>
      <c r="RPF220" s="11"/>
      <c r="RPG220" s="11"/>
      <c r="RPH220" s="11"/>
      <c r="RPI220" s="11"/>
      <c r="RPJ220" s="11"/>
      <c r="RPK220" s="11"/>
      <c r="RPL220" s="11"/>
      <c r="RPM220" s="11"/>
      <c r="RPN220" s="11"/>
      <c r="RPO220" s="11"/>
      <c r="RPP220" s="11"/>
      <c r="RPQ220" s="11"/>
      <c r="RPR220" s="11"/>
      <c r="RPS220" s="11"/>
      <c r="RPT220" s="11"/>
      <c r="RPU220" s="11"/>
      <c r="RPV220" s="11"/>
      <c r="RPW220" s="11"/>
      <c r="RPX220" s="11"/>
      <c r="RPY220" s="11"/>
      <c r="RPZ220" s="11"/>
      <c r="RQA220" s="11"/>
      <c r="RQB220" s="11"/>
      <c r="RQC220" s="11"/>
      <c r="RQD220" s="11"/>
      <c r="RQE220" s="11"/>
      <c r="RQF220" s="11"/>
      <c r="RQG220" s="11"/>
      <c r="RQH220" s="11"/>
      <c r="RQI220" s="11"/>
      <c r="RQJ220" s="11"/>
      <c r="RQK220" s="11"/>
      <c r="RQL220" s="11"/>
      <c r="RQM220" s="11"/>
      <c r="RQN220" s="11"/>
      <c r="RQO220" s="11"/>
      <c r="RQP220" s="11"/>
      <c r="RQQ220" s="11"/>
      <c r="RQR220" s="11"/>
      <c r="RQS220" s="11"/>
      <c r="RQT220" s="11"/>
      <c r="RQU220" s="11"/>
      <c r="RQV220" s="11"/>
      <c r="RQW220" s="11"/>
      <c r="RQX220" s="11"/>
      <c r="RQY220" s="11"/>
      <c r="RQZ220" s="11"/>
      <c r="RRA220" s="11"/>
      <c r="RRB220" s="11"/>
      <c r="RRC220" s="11"/>
      <c r="RRD220" s="11"/>
      <c r="RRE220" s="11"/>
      <c r="RRF220" s="11"/>
      <c r="RRG220" s="11"/>
      <c r="RRH220" s="11"/>
      <c r="RRI220" s="11"/>
      <c r="RRJ220" s="11"/>
      <c r="RRK220" s="11"/>
      <c r="RRL220" s="11"/>
      <c r="RRM220" s="11"/>
      <c r="RRN220" s="11"/>
      <c r="RRO220" s="11"/>
      <c r="RRP220" s="11"/>
      <c r="RRQ220" s="11"/>
      <c r="RRR220" s="11"/>
      <c r="RRS220" s="11"/>
      <c r="RRT220" s="11"/>
      <c r="RRU220" s="11"/>
      <c r="RRV220" s="11"/>
      <c r="RRW220" s="11"/>
      <c r="RRX220" s="11"/>
      <c r="RRY220" s="11"/>
      <c r="RRZ220" s="11"/>
      <c r="RSA220" s="11"/>
      <c r="RSB220" s="11"/>
      <c r="RSC220" s="11"/>
      <c r="RSD220" s="11"/>
      <c r="RSE220" s="11"/>
      <c r="RSF220" s="11"/>
      <c r="RSG220" s="11"/>
      <c r="RSH220" s="11"/>
      <c r="RSI220" s="11"/>
      <c r="RSJ220" s="11"/>
      <c r="RSK220" s="11"/>
      <c r="RSL220" s="11"/>
      <c r="RSM220" s="11"/>
      <c r="RSN220" s="11"/>
      <c r="RSO220" s="11"/>
      <c r="RSP220" s="11"/>
      <c r="RSQ220" s="11"/>
      <c r="RSR220" s="11"/>
      <c r="RSS220" s="11"/>
      <c r="RST220" s="11"/>
      <c r="RSU220" s="11"/>
      <c r="RSV220" s="11"/>
      <c r="RSW220" s="11"/>
      <c r="RSX220" s="11"/>
      <c r="RSY220" s="11"/>
      <c r="RSZ220" s="11"/>
      <c r="RTA220" s="11"/>
      <c r="RTB220" s="11"/>
      <c r="RTC220" s="11"/>
      <c r="RTD220" s="11"/>
      <c r="RTE220" s="11"/>
      <c r="RTF220" s="11"/>
      <c r="RTG220" s="11"/>
      <c r="RTH220" s="11"/>
      <c r="RTI220" s="11"/>
      <c r="RTJ220" s="11"/>
      <c r="RTK220" s="11"/>
      <c r="RTL220" s="11"/>
      <c r="RTM220" s="11"/>
      <c r="RTN220" s="11"/>
      <c r="RTO220" s="11"/>
      <c r="RTP220" s="11"/>
      <c r="RTQ220" s="11"/>
      <c r="RTR220" s="11"/>
      <c r="RTS220" s="11"/>
      <c r="RTT220" s="11"/>
      <c r="RTU220" s="11"/>
      <c r="RTV220" s="11"/>
      <c r="RTW220" s="11"/>
      <c r="RTX220" s="11"/>
      <c r="RTY220" s="11"/>
      <c r="RTZ220" s="11"/>
      <c r="RUA220" s="11"/>
      <c r="RUB220" s="11"/>
      <c r="RUC220" s="11"/>
      <c r="RUD220" s="11"/>
      <c r="RUE220" s="11"/>
      <c r="RUF220" s="11"/>
      <c r="RUG220" s="11"/>
      <c r="RUH220" s="11"/>
      <c r="RUI220" s="11"/>
      <c r="RUJ220" s="11"/>
      <c r="RUK220" s="11"/>
      <c r="RUL220" s="11"/>
      <c r="RUM220" s="11"/>
      <c r="RUN220" s="11"/>
      <c r="RUO220" s="11"/>
      <c r="RUP220" s="11"/>
      <c r="RUQ220" s="11"/>
      <c r="RUR220" s="11"/>
      <c r="RUS220" s="11"/>
      <c r="RUT220" s="11"/>
      <c r="RUU220" s="11"/>
      <c r="RUV220" s="11"/>
      <c r="RUW220" s="11"/>
      <c r="RUX220" s="11"/>
      <c r="RUY220" s="11"/>
      <c r="RUZ220" s="11"/>
      <c r="RVA220" s="11"/>
      <c r="RVB220" s="11"/>
      <c r="RVC220" s="11"/>
      <c r="RVD220" s="11"/>
      <c r="RVE220" s="11"/>
      <c r="RVF220" s="11"/>
      <c r="RVG220" s="11"/>
      <c r="RVH220" s="11"/>
      <c r="RVI220" s="11"/>
      <c r="RVJ220" s="11"/>
      <c r="RVK220" s="11"/>
      <c r="RVL220" s="11"/>
      <c r="RVM220" s="11"/>
      <c r="RVN220" s="11"/>
      <c r="RVO220" s="11"/>
      <c r="RVP220" s="11"/>
      <c r="RVQ220" s="11"/>
      <c r="RVR220" s="11"/>
      <c r="RVS220" s="11"/>
      <c r="RVT220" s="11"/>
      <c r="RVU220" s="11"/>
      <c r="RVV220" s="11"/>
      <c r="RVW220" s="11"/>
      <c r="RVX220" s="11"/>
      <c r="RVY220" s="11"/>
      <c r="RVZ220" s="11"/>
      <c r="RWA220" s="11"/>
      <c r="RWB220" s="11"/>
      <c r="RWC220" s="11"/>
      <c r="RWD220" s="11"/>
      <c r="RWE220" s="11"/>
      <c r="RWF220" s="11"/>
      <c r="RWG220" s="11"/>
      <c r="RWH220" s="11"/>
      <c r="RWI220" s="11"/>
      <c r="RWJ220" s="11"/>
      <c r="RWK220" s="11"/>
      <c r="RWL220" s="11"/>
      <c r="RWM220" s="11"/>
      <c r="RWN220" s="11"/>
      <c r="RWO220" s="11"/>
      <c r="RWP220" s="11"/>
      <c r="RWQ220" s="11"/>
      <c r="RWR220" s="11"/>
      <c r="RWS220" s="11"/>
      <c r="RWT220" s="11"/>
      <c r="RWU220" s="11"/>
      <c r="RWV220" s="11"/>
      <c r="RWW220" s="11"/>
      <c r="RWX220" s="11"/>
      <c r="RWY220" s="11"/>
      <c r="RWZ220" s="11"/>
      <c r="RXA220" s="11"/>
      <c r="RXB220" s="11"/>
      <c r="RXC220" s="11"/>
      <c r="RXD220" s="11"/>
      <c r="RXE220" s="11"/>
      <c r="RXF220" s="11"/>
      <c r="RXG220" s="11"/>
      <c r="RXH220" s="11"/>
      <c r="RXI220" s="11"/>
      <c r="RXJ220" s="11"/>
      <c r="RXK220" s="11"/>
      <c r="RXL220" s="11"/>
      <c r="RXM220" s="11"/>
      <c r="RXN220" s="11"/>
      <c r="RXO220" s="11"/>
      <c r="RXP220" s="11"/>
      <c r="RXQ220" s="11"/>
      <c r="RXR220" s="11"/>
      <c r="RXS220" s="11"/>
      <c r="RXT220" s="11"/>
      <c r="RXU220" s="11"/>
      <c r="RXV220" s="11"/>
      <c r="RXW220" s="11"/>
      <c r="RXX220" s="11"/>
      <c r="RXY220" s="11"/>
      <c r="RXZ220" s="11"/>
      <c r="RYA220" s="11"/>
      <c r="RYB220" s="11"/>
      <c r="RYC220" s="11"/>
      <c r="RYD220" s="11"/>
      <c r="RYE220" s="11"/>
      <c r="RYF220" s="11"/>
      <c r="RYG220" s="11"/>
      <c r="RYH220" s="11"/>
      <c r="RYI220" s="11"/>
      <c r="RYJ220" s="11"/>
      <c r="RYK220" s="11"/>
      <c r="RYL220" s="11"/>
      <c r="RYM220" s="11"/>
      <c r="RYN220" s="11"/>
      <c r="RYO220" s="11"/>
      <c r="RYP220" s="11"/>
      <c r="RYQ220" s="11"/>
      <c r="RYR220" s="11"/>
      <c r="RYS220" s="11"/>
      <c r="RYT220" s="11"/>
      <c r="RYU220" s="11"/>
      <c r="RYV220" s="11"/>
      <c r="RYW220" s="11"/>
      <c r="RYX220" s="11"/>
      <c r="RYY220" s="11"/>
      <c r="RYZ220" s="11"/>
      <c r="RZA220" s="11"/>
      <c r="RZB220" s="11"/>
      <c r="RZC220" s="11"/>
      <c r="RZD220" s="11"/>
      <c r="RZE220" s="11"/>
      <c r="RZF220" s="11"/>
      <c r="RZG220" s="11"/>
      <c r="RZH220" s="11"/>
      <c r="RZI220" s="11"/>
      <c r="RZJ220" s="11"/>
      <c r="RZK220" s="11"/>
      <c r="RZL220" s="11"/>
      <c r="RZM220" s="11"/>
      <c r="RZN220" s="11"/>
      <c r="RZO220" s="11"/>
      <c r="RZP220" s="11"/>
      <c r="RZQ220" s="11"/>
      <c r="RZR220" s="11"/>
      <c r="RZS220" s="11"/>
      <c r="RZT220" s="11"/>
      <c r="RZU220" s="11"/>
      <c r="RZV220" s="11"/>
      <c r="RZW220" s="11"/>
      <c r="RZX220" s="11"/>
      <c r="RZY220" s="11"/>
      <c r="RZZ220" s="11"/>
      <c r="SAA220" s="11"/>
      <c r="SAB220" s="11"/>
      <c r="SAC220" s="11"/>
      <c r="SAD220" s="11"/>
      <c r="SAE220" s="11"/>
      <c r="SAF220" s="11"/>
      <c r="SAG220" s="11"/>
      <c r="SAH220" s="11"/>
      <c r="SAI220" s="11"/>
      <c r="SAJ220" s="11"/>
      <c r="SAK220" s="11"/>
      <c r="SAL220" s="11"/>
      <c r="SAM220" s="11"/>
      <c r="SAN220" s="11"/>
      <c r="SAO220" s="11"/>
      <c r="SAP220" s="11"/>
      <c r="SAQ220" s="11"/>
      <c r="SAR220" s="11"/>
      <c r="SAS220" s="11"/>
      <c r="SAT220" s="11"/>
      <c r="SAU220" s="11"/>
      <c r="SAV220" s="11"/>
      <c r="SAW220" s="11"/>
      <c r="SAX220" s="11"/>
      <c r="SAY220" s="11"/>
      <c r="SAZ220" s="11"/>
      <c r="SBA220" s="11"/>
      <c r="SBB220" s="11"/>
      <c r="SBC220" s="11"/>
      <c r="SBD220" s="11"/>
      <c r="SBE220" s="11"/>
      <c r="SBF220" s="11"/>
      <c r="SBG220" s="11"/>
      <c r="SBH220" s="11"/>
      <c r="SBI220" s="11"/>
      <c r="SBJ220" s="11"/>
      <c r="SBK220" s="11"/>
      <c r="SBL220" s="11"/>
      <c r="SBM220" s="11"/>
      <c r="SBN220" s="11"/>
      <c r="SBO220" s="11"/>
      <c r="SBP220" s="11"/>
      <c r="SBQ220" s="11"/>
      <c r="SBR220" s="11"/>
      <c r="SBS220" s="11"/>
      <c r="SBT220" s="11"/>
      <c r="SBU220" s="11"/>
      <c r="SBV220" s="11"/>
      <c r="SBW220" s="11"/>
      <c r="SBX220" s="11"/>
      <c r="SBY220" s="11"/>
      <c r="SBZ220" s="11"/>
      <c r="SCA220" s="11"/>
      <c r="SCB220" s="11"/>
      <c r="SCC220" s="11"/>
      <c r="SCD220" s="11"/>
      <c r="SCE220" s="11"/>
      <c r="SCF220" s="11"/>
      <c r="SCG220" s="11"/>
      <c r="SCH220" s="11"/>
      <c r="SCI220" s="11"/>
      <c r="SCJ220" s="11"/>
      <c r="SCK220" s="11"/>
      <c r="SCL220" s="11"/>
      <c r="SCM220" s="11"/>
      <c r="SCN220" s="11"/>
      <c r="SCO220" s="11"/>
      <c r="SCP220" s="11"/>
      <c r="SCQ220" s="11"/>
      <c r="SCR220" s="11"/>
      <c r="SCS220" s="11"/>
      <c r="SCT220" s="11"/>
      <c r="SCU220" s="11"/>
      <c r="SCV220" s="11"/>
      <c r="SCW220" s="11"/>
      <c r="SCX220" s="11"/>
      <c r="SCY220" s="11"/>
      <c r="SCZ220" s="11"/>
      <c r="SDA220" s="11"/>
      <c r="SDB220" s="11"/>
      <c r="SDC220" s="11"/>
      <c r="SDD220" s="11"/>
      <c r="SDE220" s="11"/>
      <c r="SDF220" s="11"/>
      <c r="SDG220" s="11"/>
      <c r="SDH220" s="11"/>
      <c r="SDI220" s="11"/>
      <c r="SDJ220" s="11"/>
      <c r="SDK220" s="11"/>
      <c r="SDL220" s="11"/>
      <c r="SDM220" s="11"/>
      <c r="SDN220" s="11"/>
      <c r="SDO220" s="11"/>
      <c r="SDP220" s="11"/>
      <c r="SDQ220" s="11"/>
      <c r="SDR220" s="11"/>
      <c r="SDS220" s="11"/>
      <c r="SDT220" s="11"/>
      <c r="SDU220" s="11"/>
      <c r="SDV220" s="11"/>
      <c r="SDW220" s="11"/>
      <c r="SDX220" s="11"/>
      <c r="SDY220" s="11"/>
      <c r="SDZ220" s="11"/>
      <c r="SEA220" s="11"/>
      <c r="SEB220" s="11"/>
      <c r="SEC220" s="11"/>
      <c r="SED220" s="11"/>
      <c r="SEE220" s="11"/>
      <c r="SEF220" s="11"/>
      <c r="SEG220" s="11"/>
      <c r="SEH220" s="11"/>
      <c r="SEI220" s="11"/>
      <c r="SEJ220" s="11"/>
      <c r="SEK220" s="11"/>
      <c r="SEL220" s="11"/>
      <c r="SEM220" s="11"/>
      <c r="SEN220" s="11"/>
      <c r="SEO220" s="11"/>
      <c r="SEP220" s="11"/>
      <c r="SEQ220" s="11"/>
      <c r="SER220" s="11"/>
      <c r="SES220" s="11"/>
      <c r="SET220" s="11"/>
      <c r="SEU220" s="11"/>
      <c r="SEV220" s="11"/>
      <c r="SEW220" s="11"/>
      <c r="SEX220" s="11"/>
      <c r="SEY220" s="11"/>
      <c r="SEZ220" s="11"/>
      <c r="SFA220" s="11"/>
      <c r="SFB220" s="11"/>
      <c r="SFC220" s="11"/>
      <c r="SFD220" s="11"/>
      <c r="SFE220" s="11"/>
      <c r="SFF220" s="11"/>
      <c r="SFG220" s="11"/>
      <c r="SFH220" s="11"/>
      <c r="SFI220" s="11"/>
      <c r="SFJ220" s="11"/>
      <c r="SFK220" s="11"/>
      <c r="SFL220" s="11"/>
      <c r="SFM220" s="11"/>
      <c r="SFN220" s="11"/>
      <c r="SFO220" s="11"/>
      <c r="SFP220" s="11"/>
      <c r="SFQ220" s="11"/>
      <c r="SFR220" s="11"/>
      <c r="SFS220" s="11"/>
      <c r="SFT220" s="11"/>
      <c r="SFU220" s="11"/>
      <c r="SFV220" s="11"/>
      <c r="SFW220" s="11"/>
      <c r="SFX220" s="11"/>
      <c r="SFY220" s="11"/>
      <c r="SFZ220" s="11"/>
      <c r="SGA220" s="11"/>
      <c r="SGB220" s="11"/>
      <c r="SGC220" s="11"/>
      <c r="SGD220" s="11"/>
      <c r="SGE220" s="11"/>
      <c r="SGF220" s="11"/>
      <c r="SGG220" s="11"/>
      <c r="SGH220" s="11"/>
      <c r="SGI220" s="11"/>
      <c r="SGJ220" s="11"/>
      <c r="SGK220" s="11"/>
      <c r="SGL220" s="11"/>
      <c r="SGM220" s="11"/>
      <c r="SGN220" s="11"/>
      <c r="SGO220" s="11"/>
      <c r="SGP220" s="11"/>
      <c r="SGQ220" s="11"/>
      <c r="SGR220" s="11"/>
      <c r="SGS220" s="11"/>
      <c r="SGT220" s="11"/>
      <c r="SGU220" s="11"/>
      <c r="SGV220" s="11"/>
      <c r="SGW220" s="11"/>
      <c r="SGX220" s="11"/>
      <c r="SGY220" s="11"/>
      <c r="SGZ220" s="11"/>
      <c r="SHA220" s="11"/>
      <c r="SHB220" s="11"/>
      <c r="SHC220" s="11"/>
      <c r="SHD220" s="11"/>
      <c r="SHE220" s="11"/>
      <c r="SHF220" s="11"/>
      <c r="SHG220" s="11"/>
      <c r="SHH220" s="11"/>
      <c r="SHI220" s="11"/>
      <c r="SHJ220" s="11"/>
      <c r="SHK220" s="11"/>
      <c r="SHL220" s="11"/>
      <c r="SHM220" s="11"/>
      <c r="SHN220" s="11"/>
      <c r="SHO220" s="11"/>
      <c r="SHP220" s="11"/>
      <c r="SHQ220" s="11"/>
      <c r="SHR220" s="11"/>
      <c r="SHS220" s="11"/>
      <c r="SHT220" s="11"/>
      <c r="SHU220" s="11"/>
      <c r="SHV220" s="11"/>
      <c r="SHW220" s="11"/>
      <c r="SHX220" s="11"/>
      <c r="SHY220" s="11"/>
      <c r="SHZ220" s="11"/>
      <c r="SIA220" s="11"/>
      <c r="SIB220" s="11"/>
      <c r="SIC220" s="11"/>
      <c r="SID220" s="11"/>
      <c r="SIE220" s="11"/>
      <c r="SIF220" s="11"/>
      <c r="SIG220" s="11"/>
      <c r="SIH220" s="11"/>
      <c r="SII220" s="11"/>
      <c r="SIJ220" s="11"/>
      <c r="SIK220" s="11"/>
      <c r="SIL220" s="11"/>
      <c r="SIM220" s="11"/>
      <c r="SIN220" s="11"/>
      <c r="SIO220" s="11"/>
      <c r="SIP220" s="11"/>
      <c r="SIQ220" s="11"/>
      <c r="SIR220" s="11"/>
      <c r="SIS220" s="11"/>
      <c r="SIT220" s="11"/>
      <c r="SIU220" s="11"/>
      <c r="SIV220" s="11"/>
      <c r="SIW220" s="11"/>
      <c r="SIX220" s="11"/>
      <c r="SIY220" s="11"/>
      <c r="SIZ220" s="11"/>
      <c r="SJA220" s="11"/>
      <c r="SJB220" s="11"/>
      <c r="SJC220" s="11"/>
      <c r="SJD220" s="11"/>
      <c r="SJE220" s="11"/>
      <c r="SJF220" s="11"/>
      <c r="SJG220" s="11"/>
      <c r="SJH220" s="11"/>
      <c r="SJI220" s="11"/>
      <c r="SJJ220" s="11"/>
      <c r="SJK220" s="11"/>
      <c r="SJL220" s="11"/>
      <c r="SJM220" s="11"/>
      <c r="SJN220" s="11"/>
      <c r="SJO220" s="11"/>
      <c r="SJP220" s="11"/>
      <c r="SJQ220" s="11"/>
      <c r="SJR220" s="11"/>
      <c r="SJS220" s="11"/>
      <c r="SJT220" s="11"/>
      <c r="SJU220" s="11"/>
      <c r="SJV220" s="11"/>
      <c r="SJW220" s="11"/>
      <c r="SJX220" s="11"/>
      <c r="SJY220" s="11"/>
      <c r="SJZ220" s="11"/>
      <c r="SKA220" s="11"/>
      <c r="SKB220" s="11"/>
      <c r="SKC220" s="11"/>
      <c r="SKD220" s="11"/>
      <c r="SKE220" s="11"/>
      <c r="SKF220" s="11"/>
      <c r="SKG220" s="11"/>
      <c r="SKH220" s="11"/>
      <c r="SKI220" s="11"/>
      <c r="SKJ220" s="11"/>
      <c r="SKK220" s="11"/>
      <c r="SKL220" s="11"/>
      <c r="SKM220" s="11"/>
      <c r="SKN220" s="11"/>
      <c r="SKO220" s="11"/>
      <c r="SKP220" s="11"/>
      <c r="SKQ220" s="11"/>
      <c r="SKR220" s="11"/>
      <c r="SKS220" s="11"/>
      <c r="SKT220" s="11"/>
      <c r="SKU220" s="11"/>
      <c r="SKV220" s="11"/>
      <c r="SKW220" s="11"/>
      <c r="SKX220" s="11"/>
      <c r="SKY220" s="11"/>
      <c r="SKZ220" s="11"/>
      <c r="SLA220" s="11"/>
      <c r="SLB220" s="11"/>
      <c r="SLC220" s="11"/>
      <c r="SLD220" s="11"/>
      <c r="SLE220" s="11"/>
      <c r="SLF220" s="11"/>
      <c r="SLG220" s="11"/>
      <c r="SLH220" s="11"/>
      <c r="SLI220" s="11"/>
      <c r="SLJ220" s="11"/>
      <c r="SLK220" s="11"/>
      <c r="SLL220" s="11"/>
      <c r="SLM220" s="11"/>
      <c r="SLN220" s="11"/>
      <c r="SLO220" s="11"/>
      <c r="SLP220" s="11"/>
      <c r="SLQ220" s="11"/>
      <c r="SLR220" s="11"/>
      <c r="SLS220" s="11"/>
      <c r="SLT220" s="11"/>
      <c r="SLU220" s="11"/>
      <c r="SLV220" s="11"/>
      <c r="SLW220" s="11"/>
      <c r="SLX220" s="11"/>
      <c r="SLY220" s="11"/>
      <c r="SLZ220" s="11"/>
      <c r="SMA220" s="11"/>
      <c r="SMB220" s="11"/>
      <c r="SMC220" s="11"/>
      <c r="SMD220" s="11"/>
      <c r="SME220" s="11"/>
      <c r="SMF220" s="11"/>
      <c r="SMG220" s="11"/>
      <c r="SMH220" s="11"/>
      <c r="SMI220" s="11"/>
      <c r="SMJ220" s="11"/>
      <c r="SMK220" s="11"/>
      <c r="SML220" s="11"/>
      <c r="SMM220" s="11"/>
      <c r="SMN220" s="11"/>
      <c r="SMO220" s="11"/>
      <c r="SMP220" s="11"/>
      <c r="SMQ220" s="11"/>
      <c r="SMR220" s="11"/>
      <c r="SMS220" s="11"/>
      <c r="SMT220" s="11"/>
      <c r="SMU220" s="11"/>
      <c r="SMV220" s="11"/>
      <c r="SMW220" s="11"/>
      <c r="SMX220" s="11"/>
      <c r="SMY220" s="11"/>
      <c r="SMZ220" s="11"/>
      <c r="SNA220" s="11"/>
      <c r="SNB220" s="11"/>
      <c r="SNC220" s="11"/>
      <c r="SND220" s="11"/>
      <c r="SNE220" s="11"/>
      <c r="SNF220" s="11"/>
      <c r="SNG220" s="11"/>
      <c r="SNH220" s="11"/>
      <c r="SNI220" s="11"/>
      <c r="SNJ220" s="11"/>
      <c r="SNK220" s="11"/>
      <c r="SNL220" s="11"/>
      <c r="SNM220" s="11"/>
      <c r="SNN220" s="11"/>
      <c r="SNO220" s="11"/>
      <c r="SNP220" s="11"/>
      <c r="SNQ220" s="11"/>
      <c r="SNR220" s="11"/>
      <c r="SNS220" s="11"/>
      <c r="SNT220" s="11"/>
      <c r="SNU220" s="11"/>
      <c r="SNV220" s="11"/>
      <c r="SNW220" s="11"/>
      <c r="SNX220" s="11"/>
      <c r="SNY220" s="11"/>
      <c r="SNZ220" s="11"/>
      <c r="SOA220" s="11"/>
      <c r="SOB220" s="11"/>
      <c r="SOC220" s="11"/>
      <c r="SOD220" s="11"/>
      <c r="SOE220" s="11"/>
      <c r="SOF220" s="11"/>
      <c r="SOG220" s="11"/>
      <c r="SOH220" s="11"/>
      <c r="SOI220" s="11"/>
      <c r="SOJ220" s="11"/>
      <c r="SOK220" s="11"/>
      <c r="SOL220" s="11"/>
      <c r="SOM220" s="11"/>
      <c r="SON220" s="11"/>
      <c r="SOO220" s="11"/>
      <c r="SOP220" s="11"/>
      <c r="SOQ220" s="11"/>
      <c r="SOR220" s="11"/>
      <c r="SOS220" s="11"/>
      <c r="SOT220" s="11"/>
      <c r="SOU220" s="11"/>
      <c r="SOV220" s="11"/>
      <c r="SOW220" s="11"/>
      <c r="SOX220" s="11"/>
      <c r="SOY220" s="11"/>
      <c r="SOZ220" s="11"/>
      <c r="SPA220" s="11"/>
      <c r="SPB220" s="11"/>
      <c r="SPC220" s="11"/>
      <c r="SPD220" s="11"/>
      <c r="SPE220" s="11"/>
      <c r="SPF220" s="11"/>
      <c r="SPG220" s="11"/>
      <c r="SPH220" s="11"/>
      <c r="SPI220" s="11"/>
      <c r="SPJ220" s="11"/>
      <c r="SPK220" s="11"/>
      <c r="SPL220" s="11"/>
      <c r="SPM220" s="11"/>
      <c r="SPN220" s="11"/>
      <c r="SPO220" s="11"/>
      <c r="SPP220" s="11"/>
      <c r="SPQ220" s="11"/>
      <c r="SPR220" s="11"/>
      <c r="SPS220" s="11"/>
      <c r="SPT220" s="11"/>
      <c r="SPU220" s="11"/>
      <c r="SPV220" s="11"/>
      <c r="SPW220" s="11"/>
      <c r="SPX220" s="11"/>
      <c r="SPY220" s="11"/>
      <c r="SPZ220" s="11"/>
      <c r="SQA220" s="11"/>
      <c r="SQB220" s="11"/>
      <c r="SQC220" s="11"/>
      <c r="SQD220" s="11"/>
      <c r="SQE220" s="11"/>
      <c r="SQF220" s="11"/>
      <c r="SQG220" s="11"/>
      <c r="SQH220" s="11"/>
      <c r="SQI220" s="11"/>
      <c r="SQJ220" s="11"/>
      <c r="SQK220" s="11"/>
      <c r="SQL220" s="11"/>
      <c r="SQM220" s="11"/>
      <c r="SQN220" s="11"/>
      <c r="SQO220" s="11"/>
      <c r="SQP220" s="11"/>
      <c r="SQQ220" s="11"/>
      <c r="SQR220" s="11"/>
      <c r="SQS220" s="11"/>
      <c r="SQT220" s="11"/>
      <c r="SQU220" s="11"/>
      <c r="SQV220" s="11"/>
      <c r="SQW220" s="11"/>
      <c r="SQX220" s="11"/>
      <c r="SQY220" s="11"/>
      <c r="SQZ220" s="11"/>
      <c r="SRA220" s="11"/>
      <c r="SRB220" s="11"/>
      <c r="SRC220" s="11"/>
      <c r="SRD220" s="11"/>
      <c r="SRE220" s="11"/>
      <c r="SRF220" s="11"/>
      <c r="SRG220" s="11"/>
      <c r="SRH220" s="11"/>
      <c r="SRI220" s="11"/>
      <c r="SRJ220" s="11"/>
      <c r="SRK220" s="11"/>
      <c r="SRL220" s="11"/>
      <c r="SRM220" s="11"/>
      <c r="SRN220" s="11"/>
      <c r="SRO220" s="11"/>
      <c r="SRP220" s="11"/>
      <c r="SRQ220" s="11"/>
      <c r="SRR220" s="11"/>
      <c r="SRS220" s="11"/>
      <c r="SRT220" s="11"/>
      <c r="SRU220" s="11"/>
      <c r="SRV220" s="11"/>
      <c r="SRW220" s="11"/>
      <c r="SRX220" s="11"/>
      <c r="SRY220" s="11"/>
      <c r="SRZ220" s="11"/>
      <c r="SSA220" s="11"/>
      <c r="SSB220" s="11"/>
      <c r="SSC220" s="11"/>
      <c r="SSD220" s="11"/>
      <c r="SSE220" s="11"/>
      <c r="SSF220" s="11"/>
      <c r="SSG220" s="11"/>
      <c r="SSH220" s="11"/>
      <c r="SSI220" s="11"/>
      <c r="SSJ220" s="11"/>
      <c r="SSK220" s="11"/>
      <c r="SSL220" s="11"/>
      <c r="SSM220" s="11"/>
      <c r="SSN220" s="11"/>
      <c r="SSO220" s="11"/>
      <c r="SSP220" s="11"/>
      <c r="SSQ220" s="11"/>
      <c r="SSR220" s="11"/>
      <c r="SSS220" s="11"/>
      <c r="SST220" s="11"/>
      <c r="SSU220" s="11"/>
      <c r="SSV220" s="11"/>
      <c r="SSW220" s="11"/>
      <c r="SSX220" s="11"/>
      <c r="SSY220" s="11"/>
      <c r="SSZ220" s="11"/>
      <c r="STA220" s="11"/>
      <c r="STB220" s="11"/>
      <c r="STC220" s="11"/>
      <c r="STD220" s="11"/>
      <c r="STE220" s="11"/>
      <c r="STF220" s="11"/>
      <c r="STG220" s="11"/>
      <c r="STH220" s="11"/>
      <c r="STI220" s="11"/>
      <c r="STJ220" s="11"/>
      <c r="STK220" s="11"/>
      <c r="STL220" s="11"/>
      <c r="STM220" s="11"/>
      <c r="STN220" s="11"/>
      <c r="STO220" s="11"/>
      <c r="STP220" s="11"/>
      <c r="STQ220" s="11"/>
      <c r="STR220" s="11"/>
      <c r="STS220" s="11"/>
      <c r="STT220" s="11"/>
      <c r="STU220" s="11"/>
      <c r="STV220" s="11"/>
      <c r="STW220" s="11"/>
      <c r="STX220" s="11"/>
      <c r="STY220" s="11"/>
      <c r="STZ220" s="11"/>
      <c r="SUA220" s="11"/>
      <c r="SUB220" s="11"/>
      <c r="SUC220" s="11"/>
      <c r="SUD220" s="11"/>
      <c r="SUE220" s="11"/>
      <c r="SUF220" s="11"/>
      <c r="SUG220" s="11"/>
      <c r="SUH220" s="11"/>
      <c r="SUI220" s="11"/>
      <c r="SUJ220" s="11"/>
      <c r="SUK220" s="11"/>
      <c r="SUL220" s="11"/>
      <c r="SUM220" s="11"/>
      <c r="SUN220" s="11"/>
      <c r="SUO220" s="11"/>
      <c r="SUP220" s="11"/>
      <c r="SUQ220" s="11"/>
      <c r="SUR220" s="11"/>
      <c r="SUS220" s="11"/>
      <c r="SUT220" s="11"/>
      <c r="SUU220" s="11"/>
      <c r="SUV220" s="11"/>
      <c r="SUW220" s="11"/>
      <c r="SUX220" s="11"/>
      <c r="SUY220" s="11"/>
      <c r="SUZ220" s="11"/>
      <c r="SVA220" s="11"/>
      <c r="SVB220" s="11"/>
      <c r="SVC220" s="11"/>
      <c r="SVD220" s="11"/>
      <c r="SVE220" s="11"/>
      <c r="SVF220" s="11"/>
      <c r="SVG220" s="11"/>
      <c r="SVH220" s="11"/>
      <c r="SVI220" s="11"/>
      <c r="SVJ220" s="11"/>
      <c r="SVK220" s="11"/>
      <c r="SVL220" s="11"/>
      <c r="SVM220" s="11"/>
      <c r="SVN220" s="11"/>
      <c r="SVO220" s="11"/>
      <c r="SVP220" s="11"/>
      <c r="SVQ220" s="11"/>
      <c r="SVR220" s="11"/>
      <c r="SVS220" s="11"/>
      <c r="SVT220" s="11"/>
      <c r="SVU220" s="11"/>
      <c r="SVV220" s="11"/>
      <c r="SVW220" s="11"/>
      <c r="SVX220" s="11"/>
      <c r="SVY220" s="11"/>
      <c r="SVZ220" s="11"/>
      <c r="SWA220" s="11"/>
      <c r="SWB220" s="11"/>
      <c r="SWC220" s="11"/>
      <c r="SWD220" s="11"/>
      <c r="SWE220" s="11"/>
      <c r="SWF220" s="11"/>
      <c r="SWG220" s="11"/>
      <c r="SWH220" s="11"/>
      <c r="SWI220" s="11"/>
      <c r="SWJ220" s="11"/>
      <c r="SWK220" s="11"/>
      <c r="SWL220" s="11"/>
      <c r="SWM220" s="11"/>
      <c r="SWN220" s="11"/>
      <c r="SWO220" s="11"/>
      <c r="SWP220" s="11"/>
      <c r="SWQ220" s="11"/>
      <c r="SWR220" s="11"/>
      <c r="SWS220" s="11"/>
      <c r="SWT220" s="11"/>
      <c r="SWU220" s="11"/>
      <c r="SWV220" s="11"/>
      <c r="SWW220" s="11"/>
      <c r="SWX220" s="11"/>
      <c r="SWY220" s="11"/>
      <c r="SWZ220" s="11"/>
      <c r="SXA220" s="11"/>
      <c r="SXB220" s="11"/>
      <c r="SXC220" s="11"/>
      <c r="SXD220" s="11"/>
      <c r="SXE220" s="11"/>
      <c r="SXF220" s="11"/>
      <c r="SXG220" s="11"/>
      <c r="SXH220" s="11"/>
      <c r="SXI220" s="11"/>
      <c r="SXJ220" s="11"/>
      <c r="SXK220" s="11"/>
      <c r="SXL220" s="11"/>
      <c r="SXM220" s="11"/>
      <c r="SXN220" s="11"/>
      <c r="SXO220" s="11"/>
      <c r="SXP220" s="11"/>
      <c r="SXQ220" s="11"/>
      <c r="SXR220" s="11"/>
      <c r="SXS220" s="11"/>
      <c r="SXT220" s="11"/>
      <c r="SXU220" s="11"/>
      <c r="SXV220" s="11"/>
      <c r="SXW220" s="11"/>
      <c r="SXX220" s="11"/>
      <c r="SXY220" s="11"/>
      <c r="SXZ220" s="11"/>
      <c r="SYA220" s="11"/>
      <c r="SYB220" s="11"/>
      <c r="SYC220" s="11"/>
      <c r="SYD220" s="11"/>
      <c r="SYE220" s="11"/>
      <c r="SYF220" s="11"/>
      <c r="SYG220" s="11"/>
      <c r="SYH220" s="11"/>
      <c r="SYI220" s="11"/>
      <c r="SYJ220" s="11"/>
      <c r="SYK220" s="11"/>
      <c r="SYL220" s="11"/>
      <c r="SYM220" s="11"/>
      <c r="SYN220" s="11"/>
      <c r="SYO220" s="11"/>
      <c r="SYP220" s="11"/>
      <c r="SYQ220" s="11"/>
      <c r="SYR220" s="11"/>
      <c r="SYS220" s="11"/>
      <c r="SYT220" s="11"/>
      <c r="SYU220" s="11"/>
      <c r="SYV220" s="11"/>
      <c r="SYW220" s="11"/>
      <c r="SYX220" s="11"/>
      <c r="SYY220" s="11"/>
      <c r="SYZ220" s="11"/>
      <c r="SZA220" s="11"/>
      <c r="SZB220" s="11"/>
      <c r="SZC220" s="11"/>
      <c r="SZD220" s="11"/>
      <c r="SZE220" s="11"/>
      <c r="SZF220" s="11"/>
      <c r="SZG220" s="11"/>
      <c r="SZH220" s="11"/>
      <c r="SZI220" s="11"/>
      <c r="SZJ220" s="11"/>
      <c r="SZK220" s="11"/>
      <c r="SZL220" s="11"/>
      <c r="SZM220" s="11"/>
      <c r="SZN220" s="11"/>
      <c r="SZO220" s="11"/>
      <c r="SZP220" s="11"/>
      <c r="SZQ220" s="11"/>
      <c r="SZR220" s="11"/>
      <c r="SZS220" s="11"/>
      <c r="SZT220" s="11"/>
      <c r="SZU220" s="11"/>
      <c r="SZV220" s="11"/>
      <c r="SZW220" s="11"/>
      <c r="SZX220" s="11"/>
      <c r="SZY220" s="11"/>
      <c r="SZZ220" s="11"/>
      <c r="TAA220" s="11"/>
      <c r="TAB220" s="11"/>
      <c r="TAC220" s="11"/>
      <c r="TAD220" s="11"/>
      <c r="TAE220" s="11"/>
      <c r="TAF220" s="11"/>
      <c r="TAG220" s="11"/>
      <c r="TAH220" s="11"/>
      <c r="TAI220" s="11"/>
      <c r="TAJ220" s="11"/>
      <c r="TAK220" s="11"/>
      <c r="TAL220" s="11"/>
      <c r="TAM220" s="11"/>
      <c r="TAN220" s="11"/>
      <c r="TAO220" s="11"/>
      <c r="TAP220" s="11"/>
      <c r="TAQ220" s="11"/>
      <c r="TAR220" s="11"/>
      <c r="TAS220" s="11"/>
      <c r="TAT220" s="11"/>
      <c r="TAU220" s="11"/>
      <c r="TAV220" s="11"/>
      <c r="TAW220" s="11"/>
      <c r="TAX220" s="11"/>
      <c r="TAY220" s="11"/>
      <c r="TAZ220" s="11"/>
      <c r="TBA220" s="11"/>
      <c r="TBB220" s="11"/>
      <c r="TBC220" s="11"/>
      <c r="TBD220" s="11"/>
      <c r="TBE220" s="11"/>
      <c r="TBF220" s="11"/>
      <c r="TBG220" s="11"/>
      <c r="TBH220" s="11"/>
      <c r="TBI220" s="11"/>
      <c r="TBJ220" s="11"/>
      <c r="TBK220" s="11"/>
      <c r="TBL220" s="11"/>
      <c r="TBM220" s="11"/>
      <c r="TBN220" s="11"/>
      <c r="TBO220" s="11"/>
      <c r="TBP220" s="11"/>
      <c r="TBQ220" s="11"/>
      <c r="TBR220" s="11"/>
      <c r="TBS220" s="11"/>
      <c r="TBT220" s="11"/>
      <c r="TBU220" s="11"/>
      <c r="TBV220" s="11"/>
      <c r="TBW220" s="11"/>
      <c r="TBX220" s="11"/>
      <c r="TBY220" s="11"/>
      <c r="TBZ220" s="11"/>
      <c r="TCA220" s="11"/>
      <c r="TCB220" s="11"/>
      <c r="TCC220" s="11"/>
      <c r="TCD220" s="11"/>
      <c r="TCE220" s="11"/>
      <c r="TCF220" s="11"/>
      <c r="TCG220" s="11"/>
      <c r="TCH220" s="11"/>
      <c r="TCI220" s="11"/>
      <c r="TCJ220" s="11"/>
      <c r="TCK220" s="11"/>
      <c r="TCL220" s="11"/>
      <c r="TCM220" s="11"/>
      <c r="TCN220" s="11"/>
      <c r="TCO220" s="11"/>
      <c r="TCP220" s="11"/>
      <c r="TCQ220" s="11"/>
      <c r="TCR220" s="11"/>
      <c r="TCS220" s="11"/>
      <c r="TCT220" s="11"/>
      <c r="TCU220" s="11"/>
      <c r="TCV220" s="11"/>
      <c r="TCW220" s="11"/>
      <c r="TCX220" s="11"/>
      <c r="TCY220" s="11"/>
      <c r="TCZ220" s="11"/>
      <c r="TDA220" s="11"/>
      <c r="TDB220" s="11"/>
      <c r="TDC220" s="11"/>
      <c r="TDD220" s="11"/>
      <c r="TDE220" s="11"/>
      <c r="TDF220" s="11"/>
      <c r="TDG220" s="11"/>
      <c r="TDH220" s="11"/>
      <c r="TDI220" s="11"/>
      <c r="TDJ220" s="11"/>
      <c r="TDK220" s="11"/>
      <c r="TDL220" s="11"/>
      <c r="TDM220" s="11"/>
      <c r="TDN220" s="11"/>
      <c r="TDO220" s="11"/>
      <c r="TDP220" s="11"/>
      <c r="TDQ220" s="11"/>
      <c r="TDR220" s="11"/>
      <c r="TDS220" s="11"/>
      <c r="TDT220" s="11"/>
      <c r="TDU220" s="11"/>
      <c r="TDV220" s="11"/>
      <c r="TDW220" s="11"/>
      <c r="TDX220" s="11"/>
      <c r="TDY220" s="11"/>
      <c r="TDZ220" s="11"/>
      <c r="TEA220" s="11"/>
      <c r="TEB220" s="11"/>
      <c r="TEC220" s="11"/>
      <c r="TED220" s="11"/>
      <c r="TEE220" s="11"/>
      <c r="TEF220" s="11"/>
      <c r="TEG220" s="11"/>
      <c r="TEH220" s="11"/>
      <c r="TEI220" s="11"/>
      <c r="TEJ220" s="11"/>
      <c r="TEK220" s="11"/>
      <c r="TEL220" s="11"/>
      <c r="TEM220" s="11"/>
      <c r="TEN220" s="11"/>
      <c r="TEO220" s="11"/>
      <c r="TEP220" s="11"/>
      <c r="TEQ220" s="11"/>
      <c r="TER220" s="11"/>
      <c r="TES220" s="11"/>
      <c r="TET220" s="11"/>
      <c r="TEU220" s="11"/>
      <c r="TEV220" s="11"/>
      <c r="TEW220" s="11"/>
      <c r="TEX220" s="11"/>
      <c r="TEY220" s="11"/>
      <c r="TEZ220" s="11"/>
      <c r="TFA220" s="11"/>
      <c r="TFB220" s="11"/>
      <c r="TFC220" s="11"/>
      <c r="TFD220" s="11"/>
      <c r="TFE220" s="11"/>
      <c r="TFF220" s="11"/>
      <c r="TFG220" s="11"/>
      <c r="TFH220" s="11"/>
      <c r="TFI220" s="11"/>
      <c r="TFJ220" s="11"/>
      <c r="TFK220" s="11"/>
      <c r="TFL220" s="11"/>
      <c r="TFM220" s="11"/>
      <c r="TFN220" s="11"/>
      <c r="TFO220" s="11"/>
      <c r="TFP220" s="11"/>
      <c r="TFQ220" s="11"/>
      <c r="TFR220" s="11"/>
      <c r="TFS220" s="11"/>
      <c r="TFT220" s="11"/>
      <c r="TFU220" s="11"/>
      <c r="TFV220" s="11"/>
      <c r="TFW220" s="11"/>
      <c r="TFX220" s="11"/>
      <c r="TFY220" s="11"/>
      <c r="TFZ220" s="11"/>
      <c r="TGA220" s="11"/>
      <c r="TGB220" s="11"/>
      <c r="TGC220" s="11"/>
      <c r="TGD220" s="11"/>
      <c r="TGE220" s="11"/>
      <c r="TGF220" s="11"/>
      <c r="TGG220" s="11"/>
      <c r="TGH220" s="11"/>
      <c r="TGI220" s="11"/>
      <c r="TGJ220" s="11"/>
      <c r="TGK220" s="11"/>
      <c r="TGL220" s="11"/>
      <c r="TGM220" s="11"/>
      <c r="TGN220" s="11"/>
      <c r="TGO220" s="11"/>
      <c r="TGP220" s="11"/>
      <c r="TGQ220" s="11"/>
      <c r="TGR220" s="11"/>
      <c r="TGS220" s="11"/>
      <c r="TGT220" s="11"/>
      <c r="TGU220" s="11"/>
      <c r="TGV220" s="11"/>
      <c r="TGW220" s="11"/>
      <c r="TGX220" s="11"/>
      <c r="TGY220" s="11"/>
      <c r="TGZ220" s="11"/>
      <c r="THA220" s="11"/>
      <c r="THB220" s="11"/>
      <c r="THC220" s="11"/>
      <c r="THD220" s="11"/>
      <c r="THE220" s="11"/>
      <c r="THF220" s="11"/>
      <c r="THG220" s="11"/>
      <c r="THH220" s="11"/>
      <c r="THI220" s="11"/>
      <c r="THJ220" s="11"/>
      <c r="THK220" s="11"/>
      <c r="THL220" s="11"/>
      <c r="THM220" s="11"/>
      <c r="THN220" s="11"/>
      <c r="THO220" s="11"/>
      <c r="THP220" s="11"/>
      <c r="THQ220" s="11"/>
      <c r="THR220" s="11"/>
      <c r="THS220" s="11"/>
      <c r="THT220" s="11"/>
      <c r="THU220" s="11"/>
      <c r="THV220" s="11"/>
      <c r="THW220" s="11"/>
      <c r="THX220" s="11"/>
      <c r="THY220" s="11"/>
      <c r="THZ220" s="11"/>
      <c r="TIA220" s="11"/>
      <c r="TIB220" s="11"/>
      <c r="TIC220" s="11"/>
      <c r="TID220" s="11"/>
      <c r="TIE220" s="11"/>
      <c r="TIF220" s="11"/>
      <c r="TIG220" s="11"/>
      <c r="TIH220" s="11"/>
      <c r="TII220" s="11"/>
      <c r="TIJ220" s="11"/>
      <c r="TIK220" s="11"/>
      <c r="TIL220" s="11"/>
      <c r="TIM220" s="11"/>
      <c r="TIN220" s="11"/>
      <c r="TIO220" s="11"/>
      <c r="TIP220" s="11"/>
      <c r="TIQ220" s="11"/>
      <c r="TIR220" s="11"/>
      <c r="TIS220" s="11"/>
      <c r="TIT220" s="11"/>
      <c r="TIU220" s="11"/>
      <c r="TIV220" s="11"/>
      <c r="TIW220" s="11"/>
      <c r="TIX220" s="11"/>
      <c r="TIY220" s="11"/>
      <c r="TIZ220" s="11"/>
      <c r="TJA220" s="11"/>
      <c r="TJB220" s="11"/>
      <c r="TJC220" s="11"/>
      <c r="TJD220" s="11"/>
      <c r="TJE220" s="11"/>
      <c r="TJF220" s="11"/>
      <c r="TJG220" s="11"/>
      <c r="TJH220" s="11"/>
      <c r="TJI220" s="11"/>
      <c r="TJJ220" s="11"/>
      <c r="TJK220" s="11"/>
      <c r="TJL220" s="11"/>
      <c r="TJM220" s="11"/>
      <c r="TJN220" s="11"/>
      <c r="TJO220" s="11"/>
      <c r="TJP220" s="11"/>
      <c r="TJQ220" s="11"/>
      <c r="TJR220" s="11"/>
      <c r="TJS220" s="11"/>
      <c r="TJT220" s="11"/>
      <c r="TJU220" s="11"/>
      <c r="TJV220" s="11"/>
      <c r="TJW220" s="11"/>
      <c r="TJX220" s="11"/>
      <c r="TJY220" s="11"/>
      <c r="TJZ220" s="11"/>
      <c r="TKA220" s="11"/>
      <c r="TKB220" s="11"/>
      <c r="TKC220" s="11"/>
      <c r="TKD220" s="11"/>
      <c r="TKE220" s="11"/>
      <c r="TKF220" s="11"/>
      <c r="TKG220" s="11"/>
      <c r="TKH220" s="11"/>
      <c r="TKI220" s="11"/>
      <c r="TKJ220" s="11"/>
      <c r="TKK220" s="11"/>
      <c r="TKL220" s="11"/>
      <c r="TKM220" s="11"/>
      <c r="TKN220" s="11"/>
      <c r="TKO220" s="11"/>
      <c r="TKP220" s="11"/>
      <c r="TKQ220" s="11"/>
      <c r="TKR220" s="11"/>
      <c r="TKS220" s="11"/>
      <c r="TKT220" s="11"/>
      <c r="TKU220" s="11"/>
      <c r="TKV220" s="11"/>
      <c r="TKW220" s="11"/>
      <c r="TKX220" s="11"/>
      <c r="TKY220" s="11"/>
      <c r="TKZ220" s="11"/>
      <c r="TLA220" s="11"/>
      <c r="TLB220" s="11"/>
      <c r="TLC220" s="11"/>
      <c r="TLD220" s="11"/>
      <c r="TLE220" s="11"/>
      <c r="TLF220" s="11"/>
      <c r="TLG220" s="11"/>
      <c r="TLH220" s="11"/>
      <c r="TLI220" s="11"/>
      <c r="TLJ220" s="11"/>
      <c r="TLK220" s="11"/>
      <c r="TLL220" s="11"/>
      <c r="TLM220" s="11"/>
      <c r="TLN220" s="11"/>
      <c r="TLO220" s="11"/>
      <c r="TLP220" s="11"/>
      <c r="TLQ220" s="11"/>
      <c r="TLR220" s="11"/>
      <c r="TLS220" s="11"/>
      <c r="TLT220" s="11"/>
      <c r="TLU220" s="11"/>
      <c r="TLV220" s="11"/>
      <c r="TLW220" s="11"/>
      <c r="TLX220" s="11"/>
      <c r="TLY220" s="11"/>
      <c r="TLZ220" s="11"/>
      <c r="TMA220" s="11"/>
      <c r="TMB220" s="11"/>
      <c r="TMC220" s="11"/>
      <c r="TMD220" s="11"/>
      <c r="TME220" s="11"/>
      <c r="TMF220" s="11"/>
      <c r="TMG220" s="11"/>
      <c r="TMH220" s="11"/>
      <c r="TMI220" s="11"/>
      <c r="TMJ220" s="11"/>
      <c r="TMK220" s="11"/>
      <c r="TML220" s="11"/>
      <c r="TMM220" s="11"/>
      <c r="TMN220" s="11"/>
      <c r="TMO220" s="11"/>
      <c r="TMP220" s="11"/>
      <c r="TMQ220" s="11"/>
      <c r="TMR220" s="11"/>
      <c r="TMS220" s="11"/>
      <c r="TMT220" s="11"/>
      <c r="TMU220" s="11"/>
      <c r="TMV220" s="11"/>
      <c r="TMW220" s="11"/>
      <c r="TMX220" s="11"/>
      <c r="TMY220" s="11"/>
      <c r="TMZ220" s="11"/>
      <c r="TNA220" s="11"/>
      <c r="TNB220" s="11"/>
      <c r="TNC220" s="11"/>
      <c r="TND220" s="11"/>
      <c r="TNE220" s="11"/>
      <c r="TNF220" s="11"/>
      <c r="TNG220" s="11"/>
      <c r="TNH220" s="11"/>
      <c r="TNI220" s="11"/>
      <c r="TNJ220" s="11"/>
      <c r="TNK220" s="11"/>
      <c r="TNL220" s="11"/>
      <c r="TNM220" s="11"/>
      <c r="TNN220" s="11"/>
      <c r="TNO220" s="11"/>
      <c r="TNP220" s="11"/>
      <c r="TNQ220" s="11"/>
      <c r="TNR220" s="11"/>
      <c r="TNS220" s="11"/>
      <c r="TNT220" s="11"/>
      <c r="TNU220" s="11"/>
      <c r="TNV220" s="11"/>
      <c r="TNW220" s="11"/>
      <c r="TNX220" s="11"/>
      <c r="TNY220" s="11"/>
      <c r="TNZ220" s="11"/>
      <c r="TOA220" s="11"/>
      <c r="TOB220" s="11"/>
      <c r="TOC220" s="11"/>
      <c r="TOD220" s="11"/>
      <c r="TOE220" s="11"/>
      <c r="TOF220" s="11"/>
      <c r="TOG220" s="11"/>
      <c r="TOH220" s="11"/>
      <c r="TOI220" s="11"/>
      <c r="TOJ220" s="11"/>
      <c r="TOK220" s="11"/>
      <c r="TOL220" s="11"/>
      <c r="TOM220" s="11"/>
      <c r="TON220" s="11"/>
      <c r="TOO220" s="11"/>
      <c r="TOP220" s="11"/>
      <c r="TOQ220" s="11"/>
      <c r="TOR220" s="11"/>
      <c r="TOS220" s="11"/>
      <c r="TOT220" s="11"/>
      <c r="TOU220" s="11"/>
      <c r="TOV220" s="11"/>
      <c r="TOW220" s="11"/>
      <c r="TOX220" s="11"/>
      <c r="TOY220" s="11"/>
      <c r="TOZ220" s="11"/>
      <c r="TPA220" s="11"/>
      <c r="TPB220" s="11"/>
      <c r="TPC220" s="11"/>
      <c r="TPD220" s="11"/>
      <c r="TPE220" s="11"/>
      <c r="TPF220" s="11"/>
      <c r="TPG220" s="11"/>
      <c r="TPH220" s="11"/>
      <c r="TPI220" s="11"/>
      <c r="TPJ220" s="11"/>
      <c r="TPK220" s="11"/>
      <c r="TPL220" s="11"/>
      <c r="TPM220" s="11"/>
      <c r="TPN220" s="11"/>
      <c r="TPO220" s="11"/>
      <c r="TPP220" s="11"/>
      <c r="TPQ220" s="11"/>
      <c r="TPR220" s="11"/>
      <c r="TPS220" s="11"/>
      <c r="TPT220" s="11"/>
      <c r="TPU220" s="11"/>
      <c r="TPV220" s="11"/>
      <c r="TPW220" s="11"/>
      <c r="TPX220" s="11"/>
      <c r="TPY220" s="11"/>
      <c r="TPZ220" s="11"/>
      <c r="TQA220" s="11"/>
      <c r="TQB220" s="11"/>
      <c r="TQC220" s="11"/>
      <c r="TQD220" s="11"/>
      <c r="TQE220" s="11"/>
      <c r="TQF220" s="11"/>
      <c r="TQG220" s="11"/>
      <c r="TQH220" s="11"/>
      <c r="TQI220" s="11"/>
      <c r="TQJ220" s="11"/>
      <c r="TQK220" s="11"/>
      <c r="TQL220" s="11"/>
      <c r="TQM220" s="11"/>
      <c r="TQN220" s="11"/>
      <c r="TQO220" s="11"/>
      <c r="TQP220" s="11"/>
      <c r="TQQ220" s="11"/>
      <c r="TQR220" s="11"/>
      <c r="TQS220" s="11"/>
      <c r="TQT220" s="11"/>
      <c r="TQU220" s="11"/>
      <c r="TQV220" s="11"/>
      <c r="TQW220" s="11"/>
      <c r="TQX220" s="11"/>
      <c r="TQY220" s="11"/>
      <c r="TQZ220" s="11"/>
      <c r="TRA220" s="11"/>
      <c r="TRB220" s="11"/>
      <c r="TRC220" s="11"/>
      <c r="TRD220" s="11"/>
      <c r="TRE220" s="11"/>
      <c r="TRF220" s="11"/>
      <c r="TRG220" s="11"/>
      <c r="TRH220" s="11"/>
      <c r="TRI220" s="11"/>
      <c r="TRJ220" s="11"/>
      <c r="TRK220" s="11"/>
      <c r="TRL220" s="11"/>
      <c r="TRM220" s="11"/>
      <c r="TRN220" s="11"/>
      <c r="TRO220" s="11"/>
      <c r="TRP220" s="11"/>
      <c r="TRQ220" s="11"/>
      <c r="TRR220" s="11"/>
      <c r="TRS220" s="11"/>
      <c r="TRT220" s="11"/>
      <c r="TRU220" s="11"/>
      <c r="TRV220" s="11"/>
      <c r="TRW220" s="11"/>
      <c r="TRX220" s="11"/>
      <c r="TRY220" s="11"/>
      <c r="TRZ220" s="11"/>
      <c r="TSA220" s="11"/>
      <c r="TSB220" s="11"/>
      <c r="TSC220" s="11"/>
      <c r="TSD220" s="11"/>
      <c r="TSE220" s="11"/>
      <c r="TSF220" s="11"/>
      <c r="TSG220" s="11"/>
      <c r="TSH220" s="11"/>
      <c r="TSI220" s="11"/>
      <c r="TSJ220" s="11"/>
      <c r="TSK220" s="11"/>
      <c r="TSL220" s="11"/>
      <c r="TSM220" s="11"/>
      <c r="TSN220" s="11"/>
      <c r="TSO220" s="11"/>
      <c r="TSP220" s="11"/>
      <c r="TSQ220" s="11"/>
      <c r="TSR220" s="11"/>
      <c r="TSS220" s="11"/>
      <c r="TST220" s="11"/>
      <c r="TSU220" s="11"/>
      <c r="TSV220" s="11"/>
      <c r="TSW220" s="11"/>
      <c r="TSX220" s="11"/>
      <c r="TSY220" s="11"/>
      <c r="TSZ220" s="11"/>
      <c r="TTA220" s="11"/>
      <c r="TTB220" s="11"/>
      <c r="TTC220" s="11"/>
      <c r="TTD220" s="11"/>
      <c r="TTE220" s="11"/>
      <c r="TTF220" s="11"/>
      <c r="TTG220" s="11"/>
      <c r="TTH220" s="11"/>
      <c r="TTI220" s="11"/>
      <c r="TTJ220" s="11"/>
      <c r="TTK220" s="11"/>
      <c r="TTL220" s="11"/>
      <c r="TTM220" s="11"/>
      <c r="TTN220" s="11"/>
      <c r="TTO220" s="11"/>
      <c r="TTP220" s="11"/>
      <c r="TTQ220" s="11"/>
      <c r="TTR220" s="11"/>
      <c r="TTS220" s="11"/>
      <c r="TTT220" s="11"/>
      <c r="TTU220" s="11"/>
      <c r="TTV220" s="11"/>
      <c r="TTW220" s="11"/>
      <c r="TTX220" s="11"/>
      <c r="TTY220" s="11"/>
      <c r="TTZ220" s="11"/>
      <c r="TUA220" s="11"/>
      <c r="TUB220" s="11"/>
      <c r="TUC220" s="11"/>
      <c r="TUD220" s="11"/>
      <c r="TUE220" s="11"/>
      <c r="TUF220" s="11"/>
      <c r="TUG220" s="11"/>
      <c r="TUH220" s="11"/>
      <c r="TUI220" s="11"/>
      <c r="TUJ220" s="11"/>
      <c r="TUK220" s="11"/>
      <c r="TUL220" s="11"/>
      <c r="TUM220" s="11"/>
      <c r="TUN220" s="11"/>
      <c r="TUO220" s="11"/>
      <c r="TUP220" s="11"/>
      <c r="TUQ220" s="11"/>
      <c r="TUR220" s="11"/>
      <c r="TUS220" s="11"/>
      <c r="TUT220" s="11"/>
      <c r="TUU220" s="11"/>
      <c r="TUV220" s="11"/>
      <c r="TUW220" s="11"/>
      <c r="TUX220" s="11"/>
      <c r="TUY220" s="11"/>
      <c r="TUZ220" s="11"/>
      <c r="TVA220" s="11"/>
      <c r="TVB220" s="11"/>
      <c r="TVC220" s="11"/>
      <c r="TVD220" s="11"/>
      <c r="TVE220" s="11"/>
      <c r="TVF220" s="11"/>
      <c r="TVG220" s="11"/>
      <c r="TVH220" s="11"/>
      <c r="TVI220" s="11"/>
      <c r="TVJ220" s="11"/>
      <c r="TVK220" s="11"/>
      <c r="TVL220" s="11"/>
      <c r="TVM220" s="11"/>
      <c r="TVN220" s="11"/>
      <c r="TVO220" s="11"/>
      <c r="TVP220" s="11"/>
      <c r="TVQ220" s="11"/>
      <c r="TVR220" s="11"/>
      <c r="TVS220" s="11"/>
      <c r="TVT220" s="11"/>
      <c r="TVU220" s="11"/>
      <c r="TVV220" s="11"/>
      <c r="TVW220" s="11"/>
      <c r="TVX220" s="11"/>
      <c r="TVY220" s="11"/>
      <c r="TVZ220" s="11"/>
      <c r="TWA220" s="11"/>
      <c r="TWB220" s="11"/>
      <c r="TWC220" s="11"/>
      <c r="TWD220" s="11"/>
      <c r="TWE220" s="11"/>
      <c r="TWF220" s="11"/>
      <c r="TWG220" s="11"/>
      <c r="TWH220" s="11"/>
      <c r="TWI220" s="11"/>
      <c r="TWJ220" s="11"/>
      <c r="TWK220" s="11"/>
      <c r="TWL220" s="11"/>
      <c r="TWM220" s="11"/>
      <c r="TWN220" s="11"/>
      <c r="TWO220" s="11"/>
      <c r="TWP220" s="11"/>
      <c r="TWQ220" s="11"/>
      <c r="TWR220" s="11"/>
      <c r="TWS220" s="11"/>
      <c r="TWT220" s="11"/>
      <c r="TWU220" s="11"/>
      <c r="TWV220" s="11"/>
      <c r="TWW220" s="11"/>
      <c r="TWX220" s="11"/>
      <c r="TWY220" s="11"/>
      <c r="TWZ220" s="11"/>
      <c r="TXA220" s="11"/>
      <c r="TXB220" s="11"/>
      <c r="TXC220" s="11"/>
      <c r="TXD220" s="11"/>
      <c r="TXE220" s="11"/>
      <c r="TXF220" s="11"/>
      <c r="TXG220" s="11"/>
      <c r="TXH220" s="11"/>
      <c r="TXI220" s="11"/>
      <c r="TXJ220" s="11"/>
      <c r="TXK220" s="11"/>
      <c r="TXL220" s="11"/>
      <c r="TXM220" s="11"/>
      <c r="TXN220" s="11"/>
      <c r="TXO220" s="11"/>
      <c r="TXP220" s="11"/>
      <c r="TXQ220" s="11"/>
      <c r="TXR220" s="11"/>
      <c r="TXS220" s="11"/>
      <c r="TXT220" s="11"/>
      <c r="TXU220" s="11"/>
      <c r="TXV220" s="11"/>
      <c r="TXW220" s="11"/>
      <c r="TXX220" s="11"/>
      <c r="TXY220" s="11"/>
      <c r="TXZ220" s="11"/>
      <c r="TYA220" s="11"/>
      <c r="TYB220" s="11"/>
      <c r="TYC220" s="11"/>
      <c r="TYD220" s="11"/>
      <c r="TYE220" s="11"/>
      <c r="TYF220" s="11"/>
      <c r="TYG220" s="11"/>
      <c r="TYH220" s="11"/>
      <c r="TYI220" s="11"/>
      <c r="TYJ220" s="11"/>
      <c r="TYK220" s="11"/>
      <c r="TYL220" s="11"/>
      <c r="TYM220" s="11"/>
      <c r="TYN220" s="11"/>
      <c r="TYO220" s="11"/>
      <c r="TYP220" s="11"/>
      <c r="TYQ220" s="11"/>
      <c r="TYR220" s="11"/>
      <c r="TYS220" s="11"/>
      <c r="TYT220" s="11"/>
      <c r="TYU220" s="11"/>
      <c r="TYV220" s="11"/>
      <c r="TYW220" s="11"/>
      <c r="TYX220" s="11"/>
      <c r="TYY220" s="11"/>
      <c r="TYZ220" s="11"/>
      <c r="TZA220" s="11"/>
      <c r="TZB220" s="11"/>
      <c r="TZC220" s="11"/>
      <c r="TZD220" s="11"/>
      <c r="TZE220" s="11"/>
      <c r="TZF220" s="11"/>
      <c r="TZG220" s="11"/>
      <c r="TZH220" s="11"/>
      <c r="TZI220" s="11"/>
      <c r="TZJ220" s="11"/>
      <c r="TZK220" s="11"/>
      <c r="TZL220" s="11"/>
      <c r="TZM220" s="11"/>
      <c r="TZN220" s="11"/>
      <c r="TZO220" s="11"/>
      <c r="TZP220" s="11"/>
      <c r="TZQ220" s="11"/>
      <c r="TZR220" s="11"/>
      <c r="TZS220" s="11"/>
      <c r="TZT220" s="11"/>
      <c r="TZU220" s="11"/>
      <c r="TZV220" s="11"/>
      <c r="TZW220" s="11"/>
      <c r="TZX220" s="11"/>
      <c r="TZY220" s="11"/>
      <c r="TZZ220" s="11"/>
      <c r="UAA220" s="11"/>
      <c r="UAB220" s="11"/>
      <c r="UAC220" s="11"/>
      <c r="UAD220" s="11"/>
      <c r="UAE220" s="11"/>
      <c r="UAF220" s="11"/>
      <c r="UAG220" s="11"/>
      <c r="UAH220" s="11"/>
      <c r="UAI220" s="11"/>
      <c r="UAJ220" s="11"/>
      <c r="UAK220" s="11"/>
      <c r="UAL220" s="11"/>
      <c r="UAM220" s="11"/>
      <c r="UAN220" s="11"/>
      <c r="UAO220" s="11"/>
      <c r="UAP220" s="11"/>
      <c r="UAQ220" s="11"/>
      <c r="UAR220" s="11"/>
      <c r="UAS220" s="11"/>
      <c r="UAT220" s="11"/>
      <c r="UAU220" s="11"/>
      <c r="UAV220" s="11"/>
      <c r="UAW220" s="11"/>
      <c r="UAX220" s="11"/>
      <c r="UAY220" s="11"/>
      <c r="UAZ220" s="11"/>
      <c r="UBA220" s="11"/>
      <c r="UBB220" s="11"/>
      <c r="UBC220" s="11"/>
      <c r="UBD220" s="11"/>
      <c r="UBE220" s="11"/>
      <c r="UBF220" s="11"/>
      <c r="UBG220" s="11"/>
      <c r="UBH220" s="11"/>
      <c r="UBI220" s="11"/>
      <c r="UBJ220" s="11"/>
      <c r="UBK220" s="11"/>
      <c r="UBL220" s="11"/>
      <c r="UBM220" s="11"/>
      <c r="UBN220" s="11"/>
      <c r="UBO220" s="11"/>
      <c r="UBP220" s="11"/>
      <c r="UBQ220" s="11"/>
      <c r="UBR220" s="11"/>
      <c r="UBS220" s="11"/>
      <c r="UBT220" s="11"/>
      <c r="UBU220" s="11"/>
      <c r="UBV220" s="11"/>
      <c r="UBW220" s="11"/>
      <c r="UBX220" s="11"/>
      <c r="UBY220" s="11"/>
      <c r="UBZ220" s="11"/>
      <c r="UCA220" s="11"/>
      <c r="UCB220" s="11"/>
      <c r="UCC220" s="11"/>
      <c r="UCD220" s="11"/>
      <c r="UCE220" s="11"/>
      <c r="UCF220" s="11"/>
      <c r="UCG220" s="11"/>
      <c r="UCH220" s="11"/>
      <c r="UCI220" s="11"/>
      <c r="UCJ220" s="11"/>
      <c r="UCK220" s="11"/>
      <c r="UCL220" s="11"/>
      <c r="UCM220" s="11"/>
      <c r="UCN220" s="11"/>
      <c r="UCO220" s="11"/>
      <c r="UCP220" s="11"/>
      <c r="UCQ220" s="11"/>
      <c r="UCR220" s="11"/>
      <c r="UCS220" s="11"/>
      <c r="UCT220" s="11"/>
      <c r="UCU220" s="11"/>
      <c r="UCV220" s="11"/>
      <c r="UCW220" s="11"/>
      <c r="UCX220" s="11"/>
      <c r="UCY220" s="11"/>
      <c r="UCZ220" s="11"/>
      <c r="UDA220" s="11"/>
      <c r="UDB220" s="11"/>
      <c r="UDC220" s="11"/>
      <c r="UDD220" s="11"/>
      <c r="UDE220" s="11"/>
      <c r="UDF220" s="11"/>
      <c r="UDG220" s="11"/>
      <c r="UDH220" s="11"/>
      <c r="UDI220" s="11"/>
      <c r="UDJ220" s="11"/>
      <c r="UDK220" s="11"/>
      <c r="UDL220" s="11"/>
      <c r="UDM220" s="11"/>
      <c r="UDN220" s="11"/>
      <c r="UDO220" s="11"/>
      <c r="UDP220" s="11"/>
      <c r="UDQ220" s="11"/>
      <c r="UDR220" s="11"/>
      <c r="UDS220" s="11"/>
      <c r="UDT220" s="11"/>
      <c r="UDU220" s="11"/>
      <c r="UDV220" s="11"/>
      <c r="UDW220" s="11"/>
      <c r="UDX220" s="11"/>
      <c r="UDY220" s="11"/>
      <c r="UDZ220" s="11"/>
      <c r="UEA220" s="11"/>
      <c r="UEB220" s="11"/>
      <c r="UEC220" s="11"/>
      <c r="UED220" s="11"/>
      <c r="UEE220" s="11"/>
      <c r="UEF220" s="11"/>
      <c r="UEG220" s="11"/>
      <c r="UEH220" s="11"/>
      <c r="UEI220" s="11"/>
      <c r="UEJ220" s="11"/>
      <c r="UEK220" s="11"/>
      <c r="UEL220" s="11"/>
      <c r="UEM220" s="11"/>
      <c r="UEN220" s="11"/>
      <c r="UEO220" s="11"/>
      <c r="UEP220" s="11"/>
      <c r="UEQ220" s="11"/>
      <c r="UER220" s="11"/>
      <c r="UES220" s="11"/>
      <c r="UET220" s="11"/>
      <c r="UEU220" s="11"/>
      <c r="UEV220" s="11"/>
      <c r="UEW220" s="11"/>
      <c r="UEX220" s="11"/>
      <c r="UEY220" s="11"/>
      <c r="UEZ220" s="11"/>
      <c r="UFA220" s="11"/>
      <c r="UFB220" s="11"/>
      <c r="UFC220" s="11"/>
      <c r="UFD220" s="11"/>
      <c r="UFE220" s="11"/>
      <c r="UFF220" s="11"/>
      <c r="UFG220" s="11"/>
      <c r="UFH220" s="11"/>
      <c r="UFI220" s="11"/>
      <c r="UFJ220" s="11"/>
      <c r="UFK220" s="11"/>
      <c r="UFL220" s="11"/>
      <c r="UFM220" s="11"/>
      <c r="UFN220" s="11"/>
      <c r="UFO220" s="11"/>
      <c r="UFP220" s="11"/>
      <c r="UFQ220" s="11"/>
      <c r="UFR220" s="11"/>
      <c r="UFS220" s="11"/>
      <c r="UFT220" s="11"/>
      <c r="UFU220" s="11"/>
      <c r="UFV220" s="11"/>
      <c r="UFW220" s="11"/>
      <c r="UFX220" s="11"/>
      <c r="UFY220" s="11"/>
      <c r="UFZ220" s="11"/>
      <c r="UGA220" s="11"/>
      <c r="UGB220" s="11"/>
      <c r="UGC220" s="11"/>
      <c r="UGD220" s="11"/>
      <c r="UGE220" s="11"/>
      <c r="UGF220" s="11"/>
      <c r="UGG220" s="11"/>
      <c r="UGH220" s="11"/>
      <c r="UGI220" s="11"/>
      <c r="UGJ220" s="11"/>
      <c r="UGK220" s="11"/>
      <c r="UGL220" s="11"/>
      <c r="UGM220" s="11"/>
      <c r="UGN220" s="11"/>
      <c r="UGO220" s="11"/>
      <c r="UGP220" s="11"/>
      <c r="UGQ220" s="11"/>
      <c r="UGR220" s="11"/>
      <c r="UGS220" s="11"/>
      <c r="UGT220" s="11"/>
      <c r="UGU220" s="11"/>
      <c r="UGV220" s="11"/>
      <c r="UGW220" s="11"/>
      <c r="UGX220" s="11"/>
      <c r="UGY220" s="11"/>
      <c r="UGZ220" s="11"/>
      <c r="UHA220" s="11"/>
      <c r="UHB220" s="11"/>
      <c r="UHC220" s="11"/>
      <c r="UHD220" s="11"/>
      <c r="UHE220" s="11"/>
      <c r="UHF220" s="11"/>
      <c r="UHG220" s="11"/>
      <c r="UHH220" s="11"/>
      <c r="UHI220" s="11"/>
      <c r="UHJ220" s="11"/>
      <c r="UHK220" s="11"/>
      <c r="UHL220" s="11"/>
      <c r="UHM220" s="11"/>
      <c r="UHN220" s="11"/>
      <c r="UHO220" s="11"/>
      <c r="UHP220" s="11"/>
      <c r="UHQ220" s="11"/>
      <c r="UHR220" s="11"/>
      <c r="UHS220" s="11"/>
      <c r="UHT220" s="11"/>
      <c r="UHU220" s="11"/>
      <c r="UHV220" s="11"/>
      <c r="UHW220" s="11"/>
      <c r="UHX220" s="11"/>
      <c r="UHY220" s="11"/>
      <c r="UHZ220" s="11"/>
      <c r="UIA220" s="11"/>
      <c r="UIB220" s="11"/>
      <c r="UIC220" s="11"/>
      <c r="UID220" s="11"/>
      <c r="UIE220" s="11"/>
      <c r="UIF220" s="11"/>
      <c r="UIG220" s="11"/>
      <c r="UIH220" s="11"/>
      <c r="UII220" s="11"/>
      <c r="UIJ220" s="11"/>
      <c r="UIK220" s="11"/>
      <c r="UIL220" s="11"/>
      <c r="UIM220" s="11"/>
      <c r="UIN220" s="11"/>
      <c r="UIO220" s="11"/>
      <c r="UIP220" s="11"/>
      <c r="UIQ220" s="11"/>
      <c r="UIR220" s="11"/>
      <c r="UIS220" s="11"/>
      <c r="UIT220" s="11"/>
      <c r="UIU220" s="11"/>
      <c r="UIV220" s="11"/>
      <c r="UIW220" s="11"/>
      <c r="UIX220" s="11"/>
      <c r="UIY220" s="11"/>
      <c r="UIZ220" s="11"/>
      <c r="UJA220" s="11"/>
      <c r="UJB220" s="11"/>
      <c r="UJC220" s="11"/>
      <c r="UJD220" s="11"/>
      <c r="UJE220" s="11"/>
      <c r="UJF220" s="11"/>
      <c r="UJG220" s="11"/>
      <c r="UJH220" s="11"/>
      <c r="UJI220" s="11"/>
      <c r="UJJ220" s="11"/>
      <c r="UJK220" s="11"/>
      <c r="UJL220" s="11"/>
      <c r="UJM220" s="11"/>
      <c r="UJN220" s="11"/>
      <c r="UJO220" s="11"/>
      <c r="UJP220" s="11"/>
      <c r="UJQ220" s="11"/>
      <c r="UJR220" s="11"/>
      <c r="UJS220" s="11"/>
      <c r="UJT220" s="11"/>
      <c r="UJU220" s="11"/>
      <c r="UJV220" s="11"/>
      <c r="UJW220" s="11"/>
      <c r="UJX220" s="11"/>
      <c r="UJY220" s="11"/>
      <c r="UJZ220" s="11"/>
      <c r="UKA220" s="11"/>
      <c r="UKB220" s="11"/>
      <c r="UKC220" s="11"/>
      <c r="UKD220" s="11"/>
      <c r="UKE220" s="11"/>
      <c r="UKF220" s="11"/>
      <c r="UKG220" s="11"/>
      <c r="UKH220" s="11"/>
      <c r="UKI220" s="11"/>
      <c r="UKJ220" s="11"/>
      <c r="UKK220" s="11"/>
      <c r="UKL220" s="11"/>
      <c r="UKM220" s="11"/>
      <c r="UKN220" s="11"/>
      <c r="UKO220" s="11"/>
      <c r="UKP220" s="11"/>
      <c r="UKQ220" s="11"/>
      <c r="UKR220" s="11"/>
      <c r="UKS220" s="11"/>
      <c r="UKT220" s="11"/>
      <c r="UKU220" s="11"/>
      <c r="UKV220" s="11"/>
      <c r="UKW220" s="11"/>
      <c r="UKX220" s="11"/>
      <c r="UKY220" s="11"/>
      <c r="UKZ220" s="11"/>
      <c r="ULA220" s="11"/>
      <c r="ULB220" s="11"/>
      <c r="ULC220" s="11"/>
      <c r="ULD220" s="11"/>
      <c r="ULE220" s="11"/>
      <c r="ULF220" s="11"/>
      <c r="ULG220" s="11"/>
      <c r="ULH220" s="11"/>
      <c r="ULI220" s="11"/>
      <c r="ULJ220" s="11"/>
      <c r="ULK220" s="11"/>
      <c r="ULL220" s="11"/>
      <c r="ULM220" s="11"/>
      <c r="ULN220" s="11"/>
      <c r="ULO220" s="11"/>
      <c r="ULP220" s="11"/>
      <c r="ULQ220" s="11"/>
      <c r="ULR220" s="11"/>
      <c r="ULS220" s="11"/>
      <c r="ULT220" s="11"/>
      <c r="ULU220" s="11"/>
      <c r="ULV220" s="11"/>
      <c r="ULW220" s="11"/>
      <c r="ULX220" s="11"/>
      <c r="ULY220" s="11"/>
      <c r="ULZ220" s="11"/>
      <c r="UMA220" s="11"/>
      <c r="UMB220" s="11"/>
      <c r="UMC220" s="11"/>
      <c r="UMD220" s="11"/>
      <c r="UME220" s="11"/>
      <c r="UMF220" s="11"/>
      <c r="UMG220" s="11"/>
      <c r="UMH220" s="11"/>
      <c r="UMI220" s="11"/>
      <c r="UMJ220" s="11"/>
      <c r="UMK220" s="11"/>
      <c r="UML220" s="11"/>
      <c r="UMM220" s="11"/>
      <c r="UMN220" s="11"/>
      <c r="UMO220" s="11"/>
      <c r="UMP220" s="11"/>
      <c r="UMQ220" s="11"/>
      <c r="UMR220" s="11"/>
      <c r="UMS220" s="11"/>
      <c r="UMT220" s="11"/>
      <c r="UMU220" s="11"/>
      <c r="UMV220" s="11"/>
      <c r="UMW220" s="11"/>
      <c r="UMX220" s="11"/>
      <c r="UMY220" s="11"/>
      <c r="UMZ220" s="11"/>
      <c r="UNA220" s="11"/>
      <c r="UNB220" s="11"/>
      <c r="UNC220" s="11"/>
      <c r="UND220" s="11"/>
      <c r="UNE220" s="11"/>
      <c r="UNF220" s="11"/>
      <c r="UNG220" s="11"/>
      <c r="UNH220" s="11"/>
      <c r="UNI220" s="11"/>
      <c r="UNJ220" s="11"/>
      <c r="UNK220" s="11"/>
      <c r="UNL220" s="11"/>
      <c r="UNM220" s="11"/>
      <c r="UNN220" s="11"/>
      <c r="UNO220" s="11"/>
      <c r="UNP220" s="11"/>
      <c r="UNQ220" s="11"/>
      <c r="UNR220" s="11"/>
      <c r="UNS220" s="11"/>
      <c r="UNT220" s="11"/>
      <c r="UNU220" s="11"/>
      <c r="UNV220" s="11"/>
      <c r="UNW220" s="11"/>
      <c r="UNX220" s="11"/>
      <c r="UNY220" s="11"/>
      <c r="UNZ220" s="11"/>
      <c r="UOA220" s="11"/>
      <c r="UOB220" s="11"/>
      <c r="UOC220" s="11"/>
      <c r="UOD220" s="11"/>
      <c r="UOE220" s="11"/>
      <c r="UOF220" s="11"/>
      <c r="UOG220" s="11"/>
      <c r="UOH220" s="11"/>
      <c r="UOI220" s="11"/>
      <c r="UOJ220" s="11"/>
      <c r="UOK220" s="11"/>
      <c r="UOL220" s="11"/>
      <c r="UOM220" s="11"/>
      <c r="UON220" s="11"/>
      <c r="UOO220" s="11"/>
      <c r="UOP220" s="11"/>
      <c r="UOQ220" s="11"/>
      <c r="UOR220" s="11"/>
      <c r="UOS220" s="11"/>
      <c r="UOT220" s="11"/>
      <c r="UOU220" s="11"/>
      <c r="UOV220" s="11"/>
      <c r="UOW220" s="11"/>
      <c r="UOX220" s="11"/>
      <c r="UOY220" s="11"/>
      <c r="UOZ220" s="11"/>
      <c r="UPA220" s="11"/>
      <c r="UPB220" s="11"/>
      <c r="UPC220" s="11"/>
      <c r="UPD220" s="11"/>
      <c r="UPE220" s="11"/>
      <c r="UPF220" s="11"/>
      <c r="UPG220" s="11"/>
      <c r="UPH220" s="11"/>
      <c r="UPI220" s="11"/>
      <c r="UPJ220" s="11"/>
      <c r="UPK220" s="11"/>
      <c r="UPL220" s="11"/>
      <c r="UPM220" s="11"/>
      <c r="UPN220" s="11"/>
      <c r="UPO220" s="11"/>
      <c r="UPP220" s="11"/>
      <c r="UPQ220" s="11"/>
      <c r="UPR220" s="11"/>
      <c r="UPS220" s="11"/>
      <c r="UPT220" s="11"/>
      <c r="UPU220" s="11"/>
      <c r="UPV220" s="11"/>
      <c r="UPW220" s="11"/>
      <c r="UPX220" s="11"/>
      <c r="UPY220" s="11"/>
      <c r="UPZ220" s="11"/>
      <c r="UQA220" s="11"/>
      <c r="UQB220" s="11"/>
      <c r="UQC220" s="11"/>
      <c r="UQD220" s="11"/>
      <c r="UQE220" s="11"/>
      <c r="UQF220" s="11"/>
      <c r="UQG220" s="11"/>
      <c r="UQH220" s="11"/>
      <c r="UQI220" s="11"/>
      <c r="UQJ220" s="11"/>
      <c r="UQK220" s="11"/>
      <c r="UQL220" s="11"/>
      <c r="UQM220" s="11"/>
      <c r="UQN220" s="11"/>
      <c r="UQO220" s="11"/>
      <c r="UQP220" s="11"/>
      <c r="UQQ220" s="11"/>
      <c r="UQR220" s="11"/>
      <c r="UQS220" s="11"/>
      <c r="UQT220" s="11"/>
      <c r="UQU220" s="11"/>
      <c r="UQV220" s="11"/>
      <c r="UQW220" s="11"/>
      <c r="UQX220" s="11"/>
      <c r="UQY220" s="11"/>
      <c r="UQZ220" s="11"/>
      <c r="URA220" s="11"/>
      <c r="URB220" s="11"/>
      <c r="URC220" s="11"/>
      <c r="URD220" s="11"/>
      <c r="URE220" s="11"/>
      <c r="URF220" s="11"/>
      <c r="URG220" s="11"/>
      <c r="URH220" s="11"/>
      <c r="URI220" s="11"/>
      <c r="URJ220" s="11"/>
      <c r="URK220" s="11"/>
      <c r="URL220" s="11"/>
      <c r="URM220" s="11"/>
      <c r="URN220" s="11"/>
      <c r="URO220" s="11"/>
      <c r="URP220" s="11"/>
      <c r="URQ220" s="11"/>
      <c r="URR220" s="11"/>
      <c r="URS220" s="11"/>
      <c r="URT220" s="11"/>
      <c r="URU220" s="11"/>
      <c r="URV220" s="11"/>
      <c r="URW220" s="11"/>
      <c r="URX220" s="11"/>
      <c r="URY220" s="11"/>
      <c r="URZ220" s="11"/>
      <c r="USA220" s="11"/>
      <c r="USB220" s="11"/>
      <c r="USC220" s="11"/>
      <c r="USD220" s="11"/>
      <c r="USE220" s="11"/>
      <c r="USF220" s="11"/>
      <c r="USG220" s="11"/>
      <c r="USH220" s="11"/>
      <c r="USI220" s="11"/>
      <c r="USJ220" s="11"/>
      <c r="USK220" s="11"/>
      <c r="USL220" s="11"/>
      <c r="USM220" s="11"/>
      <c r="USN220" s="11"/>
      <c r="USO220" s="11"/>
      <c r="USP220" s="11"/>
      <c r="USQ220" s="11"/>
      <c r="USR220" s="11"/>
      <c r="USS220" s="11"/>
      <c r="UST220" s="11"/>
      <c r="USU220" s="11"/>
      <c r="USV220" s="11"/>
      <c r="USW220" s="11"/>
      <c r="USX220" s="11"/>
      <c r="USY220" s="11"/>
      <c r="USZ220" s="11"/>
      <c r="UTA220" s="11"/>
      <c r="UTB220" s="11"/>
      <c r="UTC220" s="11"/>
      <c r="UTD220" s="11"/>
      <c r="UTE220" s="11"/>
      <c r="UTF220" s="11"/>
      <c r="UTG220" s="11"/>
      <c r="UTH220" s="11"/>
      <c r="UTI220" s="11"/>
      <c r="UTJ220" s="11"/>
      <c r="UTK220" s="11"/>
      <c r="UTL220" s="11"/>
      <c r="UTM220" s="11"/>
      <c r="UTN220" s="11"/>
      <c r="UTO220" s="11"/>
      <c r="UTP220" s="11"/>
      <c r="UTQ220" s="11"/>
      <c r="UTR220" s="11"/>
      <c r="UTS220" s="11"/>
      <c r="UTT220" s="11"/>
      <c r="UTU220" s="11"/>
      <c r="UTV220" s="11"/>
      <c r="UTW220" s="11"/>
      <c r="UTX220" s="11"/>
      <c r="UTY220" s="11"/>
      <c r="UTZ220" s="11"/>
      <c r="UUA220" s="11"/>
      <c r="UUB220" s="11"/>
      <c r="UUC220" s="11"/>
      <c r="UUD220" s="11"/>
      <c r="UUE220" s="11"/>
      <c r="UUF220" s="11"/>
      <c r="UUG220" s="11"/>
      <c r="UUH220" s="11"/>
      <c r="UUI220" s="11"/>
      <c r="UUJ220" s="11"/>
      <c r="UUK220" s="11"/>
      <c r="UUL220" s="11"/>
      <c r="UUM220" s="11"/>
      <c r="UUN220" s="11"/>
      <c r="UUO220" s="11"/>
      <c r="UUP220" s="11"/>
      <c r="UUQ220" s="11"/>
      <c r="UUR220" s="11"/>
      <c r="UUS220" s="11"/>
      <c r="UUT220" s="11"/>
      <c r="UUU220" s="11"/>
      <c r="UUV220" s="11"/>
      <c r="UUW220" s="11"/>
      <c r="UUX220" s="11"/>
      <c r="UUY220" s="11"/>
      <c r="UUZ220" s="11"/>
      <c r="UVA220" s="11"/>
      <c r="UVB220" s="11"/>
      <c r="UVC220" s="11"/>
      <c r="UVD220" s="11"/>
      <c r="UVE220" s="11"/>
      <c r="UVF220" s="11"/>
      <c r="UVG220" s="11"/>
      <c r="UVH220" s="11"/>
      <c r="UVI220" s="11"/>
      <c r="UVJ220" s="11"/>
      <c r="UVK220" s="11"/>
      <c r="UVL220" s="11"/>
      <c r="UVM220" s="11"/>
      <c r="UVN220" s="11"/>
      <c r="UVO220" s="11"/>
      <c r="UVP220" s="11"/>
      <c r="UVQ220" s="11"/>
      <c r="UVR220" s="11"/>
      <c r="UVS220" s="11"/>
      <c r="UVT220" s="11"/>
      <c r="UVU220" s="11"/>
      <c r="UVV220" s="11"/>
      <c r="UVW220" s="11"/>
      <c r="UVX220" s="11"/>
      <c r="UVY220" s="11"/>
      <c r="UVZ220" s="11"/>
      <c r="UWA220" s="11"/>
      <c r="UWB220" s="11"/>
      <c r="UWC220" s="11"/>
      <c r="UWD220" s="11"/>
      <c r="UWE220" s="11"/>
      <c r="UWF220" s="11"/>
      <c r="UWG220" s="11"/>
      <c r="UWH220" s="11"/>
      <c r="UWI220" s="11"/>
      <c r="UWJ220" s="11"/>
      <c r="UWK220" s="11"/>
      <c r="UWL220" s="11"/>
      <c r="UWM220" s="11"/>
      <c r="UWN220" s="11"/>
      <c r="UWO220" s="11"/>
      <c r="UWP220" s="11"/>
      <c r="UWQ220" s="11"/>
      <c r="UWR220" s="11"/>
      <c r="UWS220" s="11"/>
      <c r="UWT220" s="11"/>
      <c r="UWU220" s="11"/>
      <c r="UWV220" s="11"/>
      <c r="UWW220" s="11"/>
      <c r="UWX220" s="11"/>
      <c r="UWY220" s="11"/>
      <c r="UWZ220" s="11"/>
      <c r="UXA220" s="11"/>
      <c r="UXB220" s="11"/>
      <c r="UXC220" s="11"/>
      <c r="UXD220" s="11"/>
      <c r="UXE220" s="11"/>
      <c r="UXF220" s="11"/>
      <c r="UXG220" s="11"/>
      <c r="UXH220" s="11"/>
      <c r="UXI220" s="11"/>
      <c r="UXJ220" s="11"/>
      <c r="UXK220" s="11"/>
      <c r="UXL220" s="11"/>
      <c r="UXM220" s="11"/>
      <c r="UXN220" s="11"/>
      <c r="UXO220" s="11"/>
      <c r="UXP220" s="11"/>
      <c r="UXQ220" s="11"/>
      <c r="UXR220" s="11"/>
      <c r="UXS220" s="11"/>
      <c r="UXT220" s="11"/>
      <c r="UXU220" s="11"/>
      <c r="UXV220" s="11"/>
      <c r="UXW220" s="11"/>
      <c r="UXX220" s="11"/>
      <c r="UXY220" s="11"/>
      <c r="UXZ220" s="11"/>
      <c r="UYA220" s="11"/>
      <c r="UYB220" s="11"/>
      <c r="UYC220" s="11"/>
      <c r="UYD220" s="11"/>
      <c r="UYE220" s="11"/>
      <c r="UYF220" s="11"/>
      <c r="UYG220" s="11"/>
      <c r="UYH220" s="11"/>
      <c r="UYI220" s="11"/>
      <c r="UYJ220" s="11"/>
      <c r="UYK220" s="11"/>
      <c r="UYL220" s="11"/>
      <c r="UYM220" s="11"/>
      <c r="UYN220" s="11"/>
      <c r="UYO220" s="11"/>
      <c r="UYP220" s="11"/>
      <c r="UYQ220" s="11"/>
      <c r="UYR220" s="11"/>
      <c r="UYS220" s="11"/>
      <c r="UYT220" s="11"/>
      <c r="UYU220" s="11"/>
      <c r="UYV220" s="11"/>
      <c r="UYW220" s="11"/>
      <c r="UYX220" s="11"/>
      <c r="UYY220" s="11"/>
      <c r="UYZ220" s="11"/>
      <c r="UZA220" s="11"/>
      <c r="UZB220" s="11"/>
      <c r="UZC220" s="11"/>
      <c r="UZD220" s="11"/>
      <c r="UZE220" s="11"/>
      <c r="UZF220" s="11"/>
      <c r="UZG220" s="11"/>
      <c r="UZH220" s="11"/>
      <c r="UZI220" s="11"/>
      <c r="UZJ220" s="11"/>
      <c r="UZK220" s="11"/>
      <c r="UZL220" s="11"/>
      <c r="UZM220" s="11"/>
      <c r="UZN220" s="11"/>
      <c r="UZO220" s="11"/>
      <c r="UZP220" s="11"/>
      <c r="UZQ220" s="11"/>
      <c r="UZR220" s="11"/>
      <c r="UZS220" s="11"/>
      <c r="UZT220" s="11"/>
      <c r="UZU220" s="11"/>
      <c r="UZV220" s="11"/>
      <c r="UZW220" s="11"/>
      <c r="UZX220" s="11"/>
      <c r="UZY220" s="11"/>
      <c r="UZZ220" s="11"/>
      <c r="VAA220" s="11"/>
      <c r="VAB220" s="11"/>
      <c r="VAC220" s="11"/>
      <c r="VAD220" s="11"/>
      <c r="VAE220" s="11"/>
      <c r="VAF220" s="11"/>
      <c r="VAG220" s="11"/>
      <c r="VAH220" s="11"/>
      <c r="VAI220" s="11"/>
      <c r="VAJ220" s="11"/>
      <c r="VAK220" s="11"/>
      <c r="VAL220" s="11"/>
      <c r="VAM220" s="11"/>
      <c r="VAN220" s="11"/>
      <c r="VAO220" s="11"/>
      <c r="VAP220" s="11"/>
      <c r="VAQ220" s="11"/>
      <c r="VAR220" s="11"/>
      <c r="VAS220" s="11"/>
      <c r="VAT220" s="11"/>
      <c r="VAU220" s="11"/>
      <c r="VAV220" s="11"/>
      <c r="VAW220" s="11"/>
      <c r="VAX220" s="11"/>
      <c r="VAY220" s="11"/>
      <c r="VAZ220" s="11"/>
      <c r="VBA220" s="11"/>
      <c r="VBB220" s="11"/>
      <c r="VBC220" s="11"/>
      <c r="VBD220" s="11"/>
      <c r="VBE220" s="11"/>
      <c r="VBF220" s="11"/>
      <c r="VBG220" s="11"/>
      <c r="VBH220" s="11"/>
      <c r="VBI220" s="11"/>
      <c r="VBJ220" s="11"/>
      <c r="VBK220" s="11"/>
      <c r="VBL220" s="11"/>
      <c r="VBM220" s="11"/>
      <c r="VBN220" s="11"/>
      <c r="VBO220" s="11"/>
      <c r="VBP220" s="11"/>
      <c r="VBQ220" s="11"/>
      <c r="VBR220" s="11"/>
      <c r="VBS220" s="11"/>
      <c r="VBT220" s="11"/>
      <c r="VBU220" s="11"/>
      <c r="VBV220" s="11"/>
      <c r="VBW220" s="11"/>
      <c r="VBX220" s="11"/>
      <c r="VBY220" s="11"/>
      <c r="VBZ220" s="11"/>
      <c r="VCA220" s="11"/>
      <c r="VCB220" s="11"/>
      <c r="VCC220" s="11"/>
      <c r="VCD220" s="11"/>
      <c r="VCE220" s="11"/>
      <c r="VCF220" s="11"/>
      <c r="VCG220" s="11"/>
      <c r="VCH220" s="11"/>
      <c r="VCI220" s="11"/>
      <c r="VCJ220" s="11"/>
      <c r="VCK220" s="11"/>
      <c r="VCL220" s="11"/>
      <c r="VCM220" s="11"/>
      <c r="VCN220" s="11"/>
      <c r="VCO220" s="11"/>
      <c r="VCP220" s="11"/>
      <c r="VCQ220" s="11"/>
      <c r="VCR220" s="11"/>
      <c r="VCS220" s="11"/>
      <c r="VCT220" s="11"/>
      <c r="VCU220" s="11"/>
      <c r="VCV220" s="11"/>
      <c r="VCW220" s="11"/>
      <c r="VCX220" s="11"/>
      <c r="VCY220" s="11"/>
      <c r="VCZ220" s="11"/>
      <c r="VDA220" s="11"/>
      <c r="VDB220" s="11"/>
      <c r="VDC220" s="11"/>
      <c r="VDD220" s="11"/>
      <c r="VDE220" s="11"/>
      <c r="VDF220" s="11"/>
      <c r="VDG220" s="11"/>
      <c r="VDH220" s="11"/>
      <c r="VDI220" s="11"/>
      <c r="VDJ220" s="11"/>
      <c r="VDK220" s="11"/>
      <c r="VDL220" s="11"/>
      <c r="VDM220" s="11"/>
      <c r="VDN220" s="11"/>
      <c r="VDO220" s="11"/>
      <c r="VDP220" s="11"/>
      <c r="VDQ220" s="11"/>
      <c r="VDR220" s="11"/>
      <c r="VDS220" s="11"/>
      <c r="VDT220" s="11"/>
      <c r="VDU220" s="11"/>
      <c r="VDV220" s="11"/>
      <c r="VDW220" s="11"/>
      <c r="VDX220" s="11"/>
      <c r="VDY220" s="11"/>
      <c r="VDZ220" s="11"/>
      <c r="VEA220" s="11"/>
      <c r="VEB220" s="11"/>
      <c r="VEC220" s="11"/>
      <c r="VED220" s="11"/>
      <c r="VEE220" s="11"/>
      <c r="VEF220" s="11"/>
      <c r="VEG220" s="11"/>
      <c r="VEH220" s="11"/>
      <c r="VEI220" s="11"/>
      <c r="VEJ220" s="11"/>
      <c r="VEK220" s="11"/>
      <c r="VEL220" s="11"/>
      <c r="VEM220" s="11"/>
      <c r="VEN220" s="11"/>
      <c r="VEO220" s="11"/>
      <c r="VEP220" s="11"/>
      <c r="VEQ220" s="11"/>
      <c r="VER220" s="11"/>
      <c r="VES220" s="11"/>
      <c r="VET220" s="11"/>
      <c r="VEU220" s="11"/>
      <c r="VEV220" s="11"/>
      <c r="VEW220" s="11"/>
      <c r="VEX220" s="11"/>
      <c r="VEY220" s="11"/>
      <c r="VEZ220" s="11"/>
      <c r="VFA220" s="11"/>
      <c r="VFB220" s="11"/>
      <c r="VFC220" s="11"/>
      <c r="VFD220" s="11"/>
      <c r="VFE220" s="11"/>
      <c r="VFF220" s="11"/>
      <c r="VFG220" s="11"/>
      <c r="VFH220" s="11"/>
      <c r="VFI220" s="11"/>
      <c r="VFJ220" s="11"/>
      <c r="VFK220" s="11"/>
      <c r="VFL220" s="11"/>
      <c r="VFM220" s="11"/>
      <c r="VFN220" s="11"/>
      <c r="VFO220" s="11"/>
      <c r="VFP220" s="11"/>
      <c r="VFQ220" s="11"/>
      <c r="VFR220" s="11"/>
      <c r="VFS220" s="11"/>
      <c r="VFT220" s="11"/>
      <c r="VFU220" s="11"/>
      <c r="VFV220" s="11"/>
      <c r="VFW220" s="11"/>
      <c r="VFX220" s="11"/>
      <c r="VFY220" s="11"/>
      <c r="VFZ220" s="11"/>
      <c r="VGA220" s="11"/>
      <c r="VGB220" s="11"/>
      <c r="VGC220" s="11"/>
      <c r="VGD220" s="11"/>
      <c r="VGE220" s="11"/>
      <c r="VGF220" s="11"/>
      <c r="VGG220" s="11"/>
      <c r="VGH220" s="11"/>
      <c r="VGI220" s="11"/>
      <c r="VGJ220" s="11"/>
      <c r="VGK220" s="11"/>
      <c r="VGL220" s="11"/>
      <c r="VGM220" s="11"/>
      <c r="VGN220" s="11"/>
      <c r="VGO220" s="11"/>
      <c r="VGP220" s="11"/>
      <c r="VGQ220" s="11"/>
      <c r="VGR220" s="11"/>
      <c r="VGS220" s="11"/>
      <c r="VGT220" s="11"/>
      <c r="VGU220" s="11"/>
      <c r="VGV220" s="11"/>
      <c r="VGW220" s="11"/>
      <c r="VGX220" s="11"/>
      <c r="VGY220" s="11"/>
      <c r="VGZ220" s="11"/>
      <c r="VHA220" s="11"/>
      <c r="VHB220" s="11"/>
      <c r="VHC220" s="11"/>
      <c r="VHD220" s="11"/>
      <c r="VHE220" s="11"/>
      <c r="VHF220" s="11"/>
      <c r="VHG220" s="11"/>
      <c r="VHH220" s="11"/>
      <c r="VHI220" s="11"/>
      <c r="VHJ220" s="11"/>
      <c r="VHK220" s="11"/>
      <c r="VHL220" s="11"/>
      <c r="VHM220" s="11"/>
      <c r="VHN220" s="11"/>
      <c r="VHO220" s="11"/>
      <c r="VHP220" s="11"/>
      <c r="VHQ220" s="11"/>
      <c r="VHR220" s="11"/>
      <c r="VHS220" s="11"/>
      <c r="VHT220" s="11"/>
      <c r="VHU220" s="11"/>
      <c r="VHV220" s="11"/>
      <c r="VHW220" s="11"/>
      <c r="VHX220" s="11"/>
      <c r="VHY220" s="11"/>
      <c r="VHZ220" s="11"/>
      <c r="VIA220" s="11"/>
      <c r="VIB220" s="11"/>
      <c r="VIC220" s="11"/>
      <c r="VID220" s="11"/>
      <c r="VIE220" s="11"/>
      <c r="VIF220" s="11"/>
      <c r="VIG220" s="11"/>
      <c r="VIH220" s="11"/>
      <c r="VII220" s="11"/>
      <c r="VIJ220" s="11"/>
      <c r="VIK220" s="11"/>
      <c r="VIL220" s="11"/>
      <c r="VIM220" s="11"/>
      <c r="VIN220" s="11"/>
      <c r="VIO220" s="11"/>
      <c r="VIP220" s="11"/>
      <c r="VIQ220" s="11"/>
      <c r="VIR220" s="11"/>
      <c r="VIS220" s="11"/>
      <c r="VIT220" s="11"/>
      <c r="VIU220" s="11"/>
      <c r="VIV220" s="11"/>
      <c r="VIW220" s="11"/>
      <c r="VIX220" s="11"/>
      <c r="VIY220" s="11"/>
      <c r="VIZ220" s="11"/>
      <c r="VJA220" s="11"/>
      <c r="VJB220" s="11"/>
      <c r="VJC220" s="11"/>
      <c r="VJD220" s="11"/>
      <c r="VJE220" s="11"/>
      <c r="VJF220" s="11"/>
      <c r="VJG220" s="11"/>
      <c r="VJH220" s="11"/>
      <c r="VJI220" s="11"/>
      <c r="VJJ220" s="11"/>
      <c r="VJK220" s="11"/>
      <c r="VJL220" s="11"/>
      <c r="VJM220" s="11"/>
      <c r="VJN220" s="11"/>
      <c r="VJO220" s="11"/>
      <c r="VJP220" s="11"/>
      <c r="VJQ220" s="11"/>
      <c r="VJR220" s="11"/>
      <c r="VJS220" s="11"/>
      <c r="VJT220" s="11"/>
      <c r="VJU220" s="11"/>
      <c r="VJV220" s="11"/>
      <c r="VJW220" s="11"/>
      <c r="VJX220" s="11"/>
      <c r="VJY220" s="11"/>
      <c r="VJZ220" s="11"/>
      <c r="VKA220" s="11"/>
      <c r="VKB220" s="11"/>
      <c r="VKC220" s="11"/>
      <c r="VKD220" s="11"/>
      <c r="VKE220" s="11"/>
      <c r="VKF220" s="11"/>
      <c r="VKG220" s="11"/>
      <c r="VKH220" s="11"/>
      <c r="VKI220" s="11"/>
      <c r="VKJ220" s="11"/>
      <c r="VKK220" s="11"/>
      <c r="VKL220" s="11"/>
      <c r="VKM220" s="11"/>
      <c r="VKN220" s="11"/>
      <c r="VKO220" s="11"/>
      <c r="VKP220" s="11"/>
      <c r="VKQ220" s="11"/>
      <c r="VKR220" s="11"/>
      <c r="VKS220" s="11"/>
      <c r="VKT220" s="11"/>
      <c r="VKU220" s="11"/>
      <c r="VKV220" s="11"/>
      <c r="VKW220" s="11"/>
      <c r="VKX220" s="11"/>
      <c r="VKY220" s="11"/>
      <c r="VKZ220" s="11"/>
      <c r="VLA220" s="11"/>
      <c r="VLB220" s="11"/>
      <c r="VLC220" s="11"/>
      <c r="VLD220" s="11"/>
      <c r="VLE220" s="11"/>
      <c r="VLF220" s="11"/>
      <c r="VLG220" s="11"/>
      <c r="VLH220" s="11"/>
      <c r="VLI220" s="11"/>
      <c r="VLJ220" s="11"/>
      <c r="VLK220" s="11"/>
      <c r="VLL220" s="11"/>
      <c r="VLM220" s="11"/>
      <c r="VLN220" s="11"/>
      <c r="VLO220" s="11"/>
      <c r="VLP220" s="11"/>
      <c r="VLQ220" s="11"/>
      <c r="VLR220" s="11"/>
      <c r="VLS220" s="11"/>
      <c r="VLT220" s="11"/>
      <c r="VLU220" s="11"/>
      <c r="VLV220" s="11"/>
      <c r="VLW220" s="11"/>
      <c r="VLX220" s="11"/>
      <c r="VLY220" s="11"/>
      <c r="VLZ220" s="11"/>
      <c r="VMA220" s="11"/>
      <c r="VMB220" s="11"/>
      <c r="VMC220" s="11"/>
      <c r="VMD220" s="11"/>
      <c r="VME220" s="11"/>
      <c r="VMF220" s="11"/>
      <c r="VMG220" s="11"/>
      <c r="VMH220" s="11"/>
      <c r="VMI220" s="11"/>
      <c r="VMJ220" s="11"/>
      <c r="VMK220" s="11"/>
      <c r="VML220" s="11"/>
      <c r="VMM220" s="11"/>
      <c r="VMN220" s="11"/>
      <c r="VMO220" s="11"/>
      <c r="VMP220" s="11"/>
      <c r="VMQ220" s="11"/>
      <c r="VMR220" s="11"/>
      <c r="VMS220" s="11"/>
      <c r="VMT220" s="11"/>
      <c r="VMU220" s="11"/>
      <c r="VMV220" s="11"/>
      <c r="VMW220" s="11"/>
      <c r="VMX220" s="11"/>
      <c r="VMY220" s="11"/>
      <c r="VMZ220" s="11"/>
      <c r="VNA220" s="11"/>
      <c r="VNB220" s="11"/>
      <c r="VNC220" s="11"/>
      <c r="VND220" s="11"/>
      <c r="VNE220" s="11"/>
      <c r="VNF220" s="11"/>
      <c r="VNG220" s="11"/>
      <c r="VNH220" s="11"/>
      <c r="VNI220" s="11"/>
      <c r="VNJ220" s="11"/>
      <c r="VNK220" s="11"/>
      <c r="VNL220" s="11"/>
      <c r="VNM220" s="11"/>
      <c r="VNN220" s="11"/>
      <c r="VNO220" s="11"/>
      <c r="VNP220" s="11"/>
      <c r="VNQ220" s="11"/>
      <c r="VNR220" s="11"/>
      <c r="VNS220" s="11"/>
      <c r="VNT220" s="11"/>
      <c r="VNU220" s="11"/>
      <c r="VNV220" s="11"/>
      <c r="VNW220" s="11"/>
      <c r="VNX220" s="11"/>
      <c r="VNY220" s="11"/>
      <c r="VNZ220" s="11"/>
      <c r="VOA220" s="11"/>
      <c r="VOB220" s="11"/>
      <c r="VOC220" s="11"/>
      <c r="VOD220" s="11"/>
      <c r="VOE220" s="11"/>
      <c r="VOF220" s="11"/>
      <c r="VOG220" s="11"/>
      <c r="VOH220" s="11"/>
      <c r="VOI220" s="11"/>
      <c r="VOJ220" s="11"/>
      <c r="VOK220" s="11"/>
      <c r="VOL220" s="11"/>
      <c r="VOM220" s="11"/>
      <c r="VON220" s="11"/>
      <c r="VOO220" s="11"/>
      <c r="VOP220" s="11"/>
      <c r="VOQ220" s="11"/>
      <c r="VOR220" s="11"/>
      <c r="VOS220" s="11"/>
      <c r="VOT220" s="11"/>
      <c r="VOU220" s="11"/>
      <c r="VOV220" s="11"/>
      <c r="VOW220" s="11"/>
      <c r="VOX220" s="11"/>
      <c r="VOY220" s="11"/>
      <c r="VOZ220" s="11"/>
      <c r="VPA220" s="11"/>
      <c r="VPB220" s="11"/>
      <c r="VPC220" s="11"/>
      <c r="VPD220" s="11"/>
      <c r="VPE220" s="11"/>
      <c r="VPF220" s="11"/>
      <c r="VPG220" s="11"/>
      <c r="VPH220" s="11"/>
      <c r="VPI220" s="11"/>
      <c r="VPJ220" s="11"/>
      <c r="VPK220" s="11"/>
      <c r="VPL220" s="11"/>
      <c r="VPM220" s="11"/>
      <c r="VPN220" s="11"/>
      <c r="VPO220" s="11"/>
      <c r="VPP220" s="11"/>
      <c r="VPQ220" s="11"/>
      <c r="VPR220" s="11"/>
      <c r="VPS220" s="11"/>
      <c r="VPT220" s="11"/>
      <c r="VPU220" s="11"/>
      <c r="VPV220" s="11"/>
      <c r="VPW220" s="11"/>
      <c r="VPX220" s="11"/>
      <c r="VPY220" s="11"/>
      <c r="VPZ220" s="11"/>
      <c r="VQA220" s="11"/>
      <c r="VQB220" s="11"/>
      <c r="VQC220" s="11"/>
      <c r="VQD220" s="11"/>
      <c r="VQE220" s="11"/>
      <c r="VQF220" s="11"/>
      <c r="VQG220" s="11"/>
      <c r="VQH220" s="11"/>
      <c r="VQI220" s="11"/>
      <c r="VQJ220" s="11"/>
      <c r="VQK220" s="11"/>
      <c r="VQL220" s="11"/>
      <c r="VQM220" s="11"/>
      <c r="VQN220" s="11"/>
      <c r="VQO220" s="11"/>
      <c r="VQP220" s="11"/>
      <c r="VQQ220" s="11"/>
      <c r="VQR220" s="11"/>
      <c r="VQS220" s="11"/>
      <c r="VQT220" s="11"/>
      <c r="VQU220" s="11"/>
      <c r="VQV220" s="11"/>
      <c r="VQW220" s="11"/>
      <c r="VQX220" s="11"/>
      <c r="VQY220" s="11"/>
      <c r="VQZ220" s="11"/>
      <c r="VRA220" s="11"/>
      <c r="VRB220" s="11"/>
      <c r="VRC220" s="11"/>
      <c r="VRD220" s="11"/>
      <c r="VRE220" s="11"/>
      <c r="VRF220" s="11"/>
      <c r="VRG220" s="11"/>
      <c r="VRH220" s="11"/>
      <c r="VRI220" s="11"/>
      <c r="VRJ220" s="11"/>
      <c r="VRK220" s="11"/>
      <c r="VRL220" s="11"/>
      <c r="VRM220" s="11"/>
      <c r="VRN220" s="11"/>
      <c r="VRO220" s="11"/>
      <c r="VRP220" s="11"/>
      <c r="VRQ220" s="11"/>
      <c r="VRR220" s="11"/>
      <c r="VRS220" s="11"/>
      <c r="VRT220" s="11"/>
      <c r="VRU220" s="11"/>
      <c r="VRV220" s="11"/>
      <c r="VRW220" s="11"/>
      <c r="VRX220" s="11"/>
      <c r="VRY220" s="11"/>
      <c r="VRZ220" s="11"/>
      <c r="VSA220" s="11"/>
      <c r="VSB220" s="11"/>
      <c r="VSC220" s="11"/>
      <c r="VSD220" s="11"/>
      <c r="VSE220" s="11"/>
      <c r="VSF220" s="11"/>
      <c r="VSG220" s="11"/>
      <c r="VSH220" s="11"/>
      <c r="VSI220" s="11"/>
      <c r="VSJ220" s="11"/>
      <c r="VSK220" s="11"/>
      <c r="VSL220" s="11"/>
      <c r="VSM220" s="11"/>
      <c r="VSN220" s="11"/>
      <c r="VSO220" s="11"/>
      <c r="VSP220" s="11"/>
      <c r="VSQ220" s="11"/>
      <c r="VSR220" s="11"/>
      <c r="VSS220" s="11"/>
      <c r="VST220" s="11"/>
      <c r="VSU220" s="11"/>
      <c r="VSV220" s="11"/>
      <c r="VSW220" s="11"/>
      <c r="VSX220" s="11"/>
      <c r="VSY220" s="11"/>
      <c r="VSZ220" s="11"/>
      <c r="VTA220" s="11"/>
      <c r="VTB220" s="11"/>
      <c r="VTC220" s="11"/>
      <c r="VTD220" s="11"/>
      <c r="VTE220" s="11"/>
      <c r="VTF220" s="11"/>
      <c r="VTG220" s="11"/>
      <c r="VTH220" s="11"/>
      <c r="VTI220" s="11"/>
      <c r="VTJ220" s="11"/>
      <c r="VTK220" s="11"/>
      <c r="VTL220" s="11"/>
      <c r="VTM220" s="11"/>
      <c r="VTN220" s="11"/>
      <c r="VTO220" s="11"/>
      <c r="VTP220" s="11"/>
      <c r="VTQ220" s="11"/>
      <c r="VTR220" s="11"/>
      <c r="VTS220" s="11"/>
      <c r="VTT220" s="11"/>
      <c r="VTU220" s="11"/>
      <c r="VTV220" s="11"/>
      <c r="VTW220" s="11"/>
      <c r="VTX220" s="11"/>
      <c r="VTY220" s="11"/>
      <c r="VTZ220" s="11"/>
      <c r="VUA220" s="11"/>
      <c r="VUB220" s="11"/>
      <c r="VUC220" s="11"/>
      <c r="VUD220" s="11"/>
      <c r="VUE220" s="11"/>
      <c r="VUF220" s="11"/>
      <c r="VUG220" s="11"/>
      <c r="VUH220" s="11"/>
      <c r="VUI220" s="11"/>
      <c r="VUJ220" s="11"/>
      <c r="VUK220" s="11"/>
      <c r="VUL220" s="11"/>
      <c r="VUM220" s="11"/>
      <c r="VUN220" s="11"/>
      <c r="VUO220" s="11"/>
      <c r="VUP220" s="11"/>
      <c r="VUQ220" s="11"/>
      <c r="VUR220" s="11"/>
      <c r="VUS220" s="11"/>
      <c r="VUT220" s="11"/>
      <c r="VUU220" s="11"/>
      <c r="VUV220" s="11"/>
      <c r="VUW220" s="11"/>
      <c r="VUX220" s="11"/>
      <c r="VUY220" s="11"/>
      <c r="VUZ220" s="11"/>
      <c r="VVA220" s="11"/>
      <c r="VVB220" s="11"/>
      <c r="VVC220" s="11"/>
      <c r="VVD220" s="11"/>
      <c r="VVE220" s="11"/>
      <c r="VVF220" s="11"/>
      <c r="VVG220" s="11"/>
      <c r="VVH220" s="11"/>
      <c r="VVI220" s="11"/>
      <c r="VVJ220" s="11"/>
      <c r="VVK220" s="11"/>
      <c r="VVL220" s="11"/>
      <c r="VVM220" s="11"/>
      <c r="VVN220" s="11"/>
      <c r="VVO220" s="11"/>
      <c r="VVP220" s="11"/>
      <c r="VVQ220" s="11"/>
      <c r="VVR220" s="11"/>
      <c r="VVS220" s="11"/>
      <c r="VVT220" s="11"/>
      <c r="VVU220" s="11"/>
      <c r="VVV220" s="11"/>
      <c r="VVW220" s="11"/>
      <c r="VVX220" s="11"/>
      <c r="VVY220" s="11"/>
      <c r="VVZ220" s="11"/>
      <c r="VWA220" s="11"/>
      <c r="VWB220" s="11"/>
      <c r="VWC220" s="11"/>
      <c r="VWD220" s="11"/>
      <c r="VWE220" s="11"/>
      <c r="VWF220" s="11"/>
      <c r="VWG220" s="11"/>
      <c r="VWH220" s="11"/>
      <c r="VWI220" s="11"/>
      <c r="VWJ220" s="11"/>
      <c r="VWK220" s="11"/>
      <c r="VWL220" s="11"/>
      <c r="VWM220" s="11"/>
      <c r="VWN220" s="11"/>
      <c r="VWO220" s="11"/>
      <c r="VWP220" s="11"/>
      <c r="VWQ220" s="11"/>
      <c r="VWR220" s="11"/>
      <c r="VWS220" s="11"/>
      <c r="VWT220" s="11"/>
      <c r="VWU220" s="11"/>
      <c r="VWV220" s="11"/>
      <c r="VWW220" s="11"/>
      <c r="VWX220" s="11"/>
      <c r="VWY220" s="11"/>
      <c r="VWZ220" s="11"/>
      <c r="VXA220" s="11"/>
      <c r="VXB220" s="11"/>
      <c r="VXC220" s="11"/>
      <c r="VXD220" s="11"/>
      <c r="VXE220" s="11"/>
      <c r="VXF220" s="11"/>
      <c r="VXG220" s="11"/>
      <c r="VXH220" s="11"/>
      <c r="VXI220" s="11"/>
      <c r="VXJ220" s="11"/>
      <c r="VXK220" s="11"/>
      <c r="VXL220" s="11"/>
      <c r="VXM220" s="11"/>
      <c r="VXN220" s="11"/>
      <c r="VXO220" s="11"/>
      <c r="VXP220" s="11"/>
      <c r="VXQ220" s="11"/>
      <c r="VXR220" s="11"/>
      <c r="VXS220" s="11"/>
      <c r="VXT220" s="11"/>
      <c r="VXU220" s="11"/>
      <c r="VXV220" s="11"/>
      <c r="VXW220" s="11"/>
      <c r="VXX220" s="11"/>
      <c r="VXY220" s="11"/>
      <c r="VXZ220" s="11"/>
      <c r="VYA220" s="11"/>
      <c r="VYB220" s="11"/>
      <c r="VYC220" s="11"/>
      <c r="VYD220" s="11"/>
      <c r="VYE220" s="11"/>
      <c r="VYF220" s="11"/>
      <c r="VYG220" s="11"/>
      <c r="VYH220" s="11"/>
      <c r="VYI220" s="11"/>
      <c r="VYJ220" s="11"/>
      <c r="VYK220" s="11"/>
      <c r="VYL220" s="11"/>
      <c r="VYM220" s="11"/>
      <c r="VYN220" s="11"/>
      <c r="VYO220" s="11"/>
      <c r="VYP220" s="11"/>
      <c r="VYQ220" s="11"/>
      <c r="VYR220" s="11"/>
      <c r="VYS220" s="11"/>
      <c r="VYT220" s="11"/>
      <c r="VYU220" s="11"/>
      <c r="VYV220" s="11"/>
      <c r="VYW220" s="11"/>
      <c r="VYX220" s="11"/>
      <c r="VYY220" s="11"/>
      <c r="VYZ220" s="11"/>
      <c r="VZA220" s="11"/>
      <c r="VZB220" s="11"/>
      <c r="VZC220" s="11"/>
      <c r="VZD220" s="11"/>
      <c r="VZE220" s="11"/>
      <c r="VZF220" s="11"/>
      <c r="VZG220" s="11"/>
      <c r="VZH220" s="11"/>
      <c r="VZI220" s="11"/>
      <c r="VZJ220" s="11"/>
      <c r="VZK220" s="11"/>
      <c r="VZL220" s="11"/>
      <c r="VZM220" s="11"/>
      <c r="VZN220" s="11"/>
      <c r="VZO220" s="11"/>
      <c r="VZP220" s="11"/>
      <c r="VZQ220" s="11"/>
      <c r="VZR220" s="11"/>
      <c r="VZS220" s="11"/>
      <c r="VZT220" s="11"/>
      <c r="VZU220" s="11"/>
      <c r="VZV220" s="11"/>
      <c r="VZW220" s="11"/>
      <c r="VZX220" s="11"/>
      <c r="VZY220" s="11"/>
      <c r="VZZ220" s="11"/>
      <c r="WAA220" s="11"/>
      <c r="WAB220" s="11"/>
      <c r="WAC220" s="11"/>
      <c r="WAD220" s="11"/>
      <c r="WAE220" s="11"/>
      <c r="WAF220" s="11"/>
      <c r="WAG220" s="11"/>
      <c r="WAH220" s="11"/>
      <c r="WAI220" s="11"/>
      <c r="WAJ220" s="11"/>
      <c r="WAK220" s="11"/>
      <c r="WAL220" s="11"/>
      <c r="WAM220" s="11"/>
      <c r="WAN220" s="11"/>
      <c r="WAO220" s="11"/>
      <c r="WAP220" s="11"/>
      <c r="WAQ220" s="11"/>
      <c r="WAR220" s="11"/>
      <c r="WAS220" s="11"/>
      <c r="WAT220" s="11"/>
      <c r="WAU220" s="11"/>
      <c r="WAV220" s="11"/>
      <c r="WAW220" s="11"/>
      <c r="WAX220" s="11"/>
      <c r="WAY220" s="11"/>
      <c r="WAZ220" s="11"/>
      <c r="WBA220" s="11"/>
      <c r="WBB220" s="11"/>
      <c r="WBC220" s="11"/>
      <c r="WBD220" s="11"/>
      <c r="WBE220" s="11"/>
      <c r="WBF220" s="11"/>
      <c r="WBG220" s="11"/>
      <c r="WBH220" s="11"/>
      <c r="WBI220" s="11"/>
      <c r="WBJ220" s="11"/>
      <c r="WBK220" s="11"/>
      <c r="WBL220" s="11"/>
      <c r="WBM220" s="11"/>
      <c r="WBN220" s="11"/>
      <c r="WBO220" s="11"/>
      <c r="WBP220" s="11"/>
      <c r="WBQ220" s="11"/>
      <c r="WBR220" s="11"/>
      <c r="WBS220" s="11"/>
      <c r="WBT220" s="11"/>
      <c r="WBU220" s="11"/>
      <c r="WBV220" s="11"/>
      <c r="WBW220" s="11"/>
      <c r="WBX220" s="11"/>
      <c r="WBY220" s="11"/>
      <c r="WBZ220" s="11"/>
      <c r="WCA220" s="11"/>
      <c r="WCB220" s="11"/>
      <c r="WCC220" s="11"/>
      <c r="WCD220" s="11"/>
      <c r="WCE220" s="11"/>
      <c r="WCF220" s="11"/>
      <c r="WCG220" s="11"/>
      <c r="WCH220" s="11"/>
      <c r="WCI220" s="11"/>
      <c r="WCJ220" s="11"/>
      <c r="WCK220" s="11"/>
      <c r="WCL220" s="11"/>
      <c r="WCM220" s="11"/>
      <c r="WCN220" s="11"/>
      <c r="WCO220" s="11"/>
      <c r="WCP220" s="11"/>
      <c r="WCQ220" s="11"/>
      <c r="WCR220" s="11"/>
      <c r="WCS220" s="11"/>
      <c r="WCT220" s="11"/>
      <c r="WCU220" s="11"/>
      <c r="WCV220" s="11"/>
      <c r="WCW220" s="11"/>
      <c r="WCX220" s="11"/>
      <c r="WCY220" s="11"/>
      <c r="WCZ220" s="11"/>
      <c r="WDA220" s="11"/>
      <c r="WDB220" s="11"/>
      <c r="WDC220" s="11"/>
      <c r="WDD220" s="11"/>
      <c r="WDE220" s="11"/>
      <c r="WDF220" s="11"/>
      <c r="WDG220" s="11"/>
      <c r="WDH220" s="11"/>
      <c r="WDI220" s="11"/>
      <c r="WDJ220" s="11"/>
      <c r="WDK220" s="11"/>
      <c r="WDL220" s="11"/>
      <c r="WDM220" s="11"/>
      <c r="WDN220" s="11"/>
      <c r="WDO220" s="11"/>
      <c r="WDP220" s="11"/>
      <c r="WDQ220" s="11"/>
      <c r="WDR220" s="11"/>
      <c r="WDS220" s="11"/>
      <c r="WDT220" s="11"/>
      <c r="WDU220" s="11"/>
      <c r="WDV220" s="11"/>
      <c r="WDW220" s="11"/>
      <c r="WDX220" s="11"/>
      <c r="WDY220" s="11"/>
      <c r="WDZ220" s="11"/>
      <c r="WEA220" s="11"/>
      <c r="WEB220" s="11"/>
      <c r="WEC220" s="11"/>
      <c r="WED220" s="11"/>
      <c r="WEE220" s="11"/>
      <c r="WEF220" s="11"/>
      <c r="WEG220" s="11"/>
      <c r="WEH220" s="11"/>
      <c r="WEI220" s="11"/>
      <c r="WEJ220" s="11"/>
      <c r="WEK220" s="11"/>
      <c r="WEL220" s="11"/>
      <c r="WEM220" s="11"/>
      <c r="WEN220" s="11"/>
      <c r="WEO220" s="11"/>
      <c r="WEP220" s="11"/>
      <c r="WEQ220" s="11"/>
      <c r="WER220" s="11"/>
      <c r="WES220" s="11"/>
      <c r="WET220" s="11"/>
      <c r="WEU220" s="11"/>
      <c r="WEV220" s="11"/>
      <c r="WEW220" s="11"/>
      <c r="WEX220" s="11"/>
      <c r="WEY220" s="11"/>
      <c r="WEZ220" s="11"/>
      <c r="WFA220" s="11"/>
      <c r="WFB220" s="11"/>
      <c r="WFC220" s="11"/>
      <c r="WFD220" s="11"/>
      <c r="WFE220" s="11"/>
      <c r="WFF220" s="11"/>
      <c r="WFG220" s="11"/>
      <c r="WFH220" s="11"/>
      <c r="WFI220" s="11"/>
      <c r="WFJ220" s="11"/>
      <c r="WFK220" s="11"/>
      <c r="WFL220" s="11"/>
      <c r="WFM220" s="11"/>
      <c r="WFN220" s="11"/>
      <c r="WFO220" s="11"/>
      <c r="WFP220" s="11"/>
      <c r="WFQ220" s="11"/>
      <c r="WFR220" s="11"/>
      <c r="WFS220" s="11"/>
      <c r="WFT220" s="11"/>
      <c r="WFU220" s="11"/>
      <c r="WFV220" s="11"/>
      <c r="WFW220" s="11"/>
      <c r="WFX220" s="11"/>
      <c r="WFY220" s="11"/>
      <c r="WFZ220" s="11"/>
      <c r="WGA220" s="11"/>
      <c r="WGB220" s="11"/>
      <c r="WGC220" s="11"/>
      <c r="WGD220" s="11"/>
      <c r="WGE220" s="11"/>
      <c r="WGF220" s="11"/>
      <c r="WGG220" s="11"/>
      <c r="WGH220" s="11"/>
      <c r="WGI220" s="11"/>
      <c r="WGJ220" s="11"/>
      <c r="WGK220" s="11"/>
      <c r="WGL220" s="11"/>
      <c r="WGM220" s="11"/>
      <c r="WGN220" s="11"/>
      <c r="WGO220" s="11"/>
      <c r="WGP220" s="11"/>
      <c r="WGQ220" s="11"/>
      <c r="WGR220" s="11"/>
      <c r="WGS220" s="11"/>
      <c r="WGT220" s="11"/>
      <c r="WGU220" s="11"/>
      <c r="WGV220" s="11"/>
      <c r="WGW220" s="11"/>
      <c r="WGX220" s="11"/>
      <c r="WGY220" s="11"/>
      <c r="WGZ220" s="11"/>
      <c r="WHA220" s="11"/>
      <c r="WHB220" s="11"/>
      <c r="WHC220" s="11"/>
      <c r="WHD220" s="11"/>
      <c r="WHE220" s="11"/>
      <c r="WHF220" s="11"/>
      <c r="WHG220" s="11"/>
      <c r="WHH220" s="11"/>
      <c r="WHI220" s="11"/>
      <c r="WHJ220" s="11"/>
      <c r="WHK220" s="11"/>
      <c r="WHL220" s="11"/>
      <c r="WHM220" s="11"/>
      <c r="WHN220" s="11"/>
      <c r="WHO220" s="11"/>
      <c r="WHP220" s="11"/>
      <c r="WHQ220" s="11"/>
      <c r="WHR220" s="11"/>
      <c r="WHS220" s="11"/>
      <c r="WHT220" s="11"/>
      <c r="WHU220" s="11"/>
      <c r="WHV220" s="11"/>
      <c r="WHW220" s="11"/>
      <c r="WHX220" s="11"/>
      <c r="WHY220" s="11"/>
      <c r="WHZ220" s="11"/>
      <c r="WIA220" s="11"/>
      <c r="WIB220" s="11"/>
      <c r="WIC220" s="11"/>
      <c r="WID220" s="11"/>
      <c r="WIE220" s="11"/>
      <c r="WIF220" s="11"/>
      <c r="WIG220" s="11"/>
      <c r="WIH220" s="11"/>
      <c r="WII220" s="11"/>
      <c r="WIJ220" s="11"/>
      <c r="WIK220" s="11"/>
      <c r="WIL220" s="11"/>
      <c r="WIM220" s="11"/>
      <c r="WIN220" s="11"/>
      <c r="WIO220" s="11"/>
      <c r="WIP220" s="11"/>
      <c r="WIQ220" s="11"/>
      <c r="WIR220" s="11"/>
      <c r="WIS220" s="11"/>
      <c r="WIT220" s="11"/>
      <c r="WIU220" s="11"/>
      <c r="WIV220" s="11"/>
      <c r="WIW220" s="11"/>
      <c r="WIX220" s="11"/>
      <c r="WIY220" s="11"/>
      <c r="WIZ220" s="11"/>
      <c r="WJA220" s="11"/>
      <c r="WJB220" s="11"/>
      <c r="WJC220" s="11"/>
      <c r="WJD220" s="11"/>
      <c r="WJE220" s="11"/>
      <c r="WJF220" s="11"/>
      <c r="WJG220" s="11"/>
      <c r="WJH220" s="11"/>
      <c r="WJI220" s="11"/>
      <c r="WJJ220" s="11"/>
      <c r="WJK220" s="11"/>
      <c r="WJL220" s="11"/>
      <c r="WJM220" s="11"/>
      <c r="WJN220" s="11"/>
      <c r="WJO220" s="11"/>
      <c r="WJP220" s="11"/>
      <c r="WJQ220" s="11"/>
      <c r="WJR220" s="11"/>
      <c r="WJS220" s="11"/>
      <c r="WJT220" s="11"/>
      <c r="WJU220" s="11"/>
      <c r="WJV220" s="11"/>
      <c r="WJW220" s="11"/>
      <c r="WJX220" s="11"/>
      <c r="WJY220" s="11"/>
      <c r="WJZ220" s="11"/>
      <c r="WKA220" s="11"/>
      <c r="WKB220" s="11"/>
      <c r="WKC220" s="11"/>
      <c r="WKD220" s="11"/>
      <c r="WKE220" s="11"/>
      <c r="WKF220" s="11"/>
      <c r="WKG220" s="11"/>
      <c r="WKH220" s="11"/>
      <c r="WKI220" s="11"/>
      <c r="WKJ220" s="11"/>
      <c r="WKK220" s="11"/>
      <c r="WKL220" s="11"/>
      <c r="WKM220" s="11"/>
      <c r="WKN220" s="11"/>
      <c r="WKO220" s="11"/>
      <c r="WKP220" s="11"/>
      <c r="WKQ220" s="11"/>
      <c r="WKR220" s="11"/>
      <c r="WKS220" s="11"/>
      <c r="WKT220" s="11"/>
      <c r="WKU220" s="11"/>
      <c r="WKV220" s="11"/>
      <c r="WKW220" s="11"/>
      <c r="WKX220" s="11"/>
      <c r="WKY220" s="11"/>
      <c r="WKZ220" s="11"/>
      <c r="WLA220" s="11"/>
      <c r="WLB220" s="11"/>
      <c r="WLC220" s="11"/>
      <c r="WLD220" s="11"/>
      <c r="WLE220" s="11"/>
      <c r="WLF220" s="11"/>
      <c r="WLG220" s="11"/>
      <c r="WLH220" s="11"/>
      <c r="WLI220" s="11"/>
      <c r="WLJ220" s="11"/>
      <c r="WLK220" s="11"/>
      <c r="WLL220" s="11"/>
      <c r="WLM220" s="11"/>
      <c r="WLN220" s="11"/>
      <c r="WLO220" s="11"/>
      <c r="WLP220" s="11"/>
      <c r="WLQ220" s="11"/>
      <c r="WLR220" s="11"/>
      <c r="WLS220" s="11"/>
      <c r="WLT220" s="11"/>
      <c r="WLU220" s="11"/>
      <c r="WLV220" s="11"/>
      <c r="WLW220" s="11"/>
      <c r="WLX220" s="11"/>
      <c r="WLY220" s="11"/>
      <c r="WLZ220" s="11"/>
      <c r="WMA220" s="11"/>
      <c r="WMB220" s="11"/>
      <c r="WMC220" s="11"/>
      <c r="WMD220" s="11"/>
      <c r="WME220" s="11"/>
      <c r="WMF220" s="11"/>
      <c r="WMG220" s="11"/>
      <c r="WMH220" s="11"/>
      <c r="WMI220" s="11"/>
      <c r="WMJ220" s="11"/>
      <c r="WMK220" s="11"/>
      <c r="WML220" s="11"/>
      <c r="WMM220" s="11"/>
      <c r="WMN220" s="11"/>
      <c r="WMO220" s="11"/>
      <c r="WMP220" s="11"/>
      <c r="WMQ220" s="11"/>
      <c r="WMR220" s="11"/>
      <c r="WMS220" s="11"/>
      <c r="WMT220" s="11"/>
      <c r="WMU220" s="11"/>
      <c r="WMV220" s="11"/>
      <c r="WMW220" s="11"/>
      <c r="WMX220" s="11"/>
      <c r="WMY220" s="11"/>
      <c r="WMZ220" s="11"/>
      <c r="WNA220" s="11"/>
      <c r="WNB220" s="11"/>
      <c r="WNC220" s="11"/>
      <c r="WND220" s="11"/>
      <c r="WNE220" s="11"/>
      <c r="WNF220" s="11"/>
      <c r="WNG220" s="11"/>
      <c r="WNH220" s="11"/>
      <c r="WNI220" s="11"/>
      <c r="WNJ220" s="11"/>
      <c r="WNK220" s="11"/>
      <c r="WNL220" s="11"/>
      <c r="WNM220" s="11"/>
      <c r="WNN220" s="11"/>
      <c r="WNO220" s="11"/>
      <c r="WNP220" s="11"/>
      <c r="WNQ220" s="11"/>
      <c r="WNR220" s="11"/>
      <c r="WNS220" s="11"/>
      <c r="WNT220" s="11"/>
      <c r="WNU220" s="11"/>
      <c r="WNV220" s="11"/>
      <c r="WNW220" s="11"/>
      <c r="WNX220" s="11"/>
      <c r="WNY220" s="11"/>
      <c r="WNZ220" s="11"/>
      <c r="WOA220" s="11"/>
      <c r="WOB220" s="11"/>
      <c r="WOC220" s="11"/>
      <c r="WOD220" s="11"/>
      <c r="WOE220" s="11"/>
      <c r="WOF220" s="11"/>
      <c r="WOG220" s="11"/>
      <c r="WOH220" s="11"/>
      <c r="WOI220" s="11"/>
      <c r="WOJ220" s="11"/>
      <c r="WOK220" s="11"/>
      <c r="WOL220" s="11"/>
      <c r="WOM220" s="11"/>
      <c r="WON220" s="11"/>
      <c r="WOO220" s="11"/>
      <c r="WOP220" s="11"/>
      <c r="WOQ220" s="11"/>
      <c r="WOR220" s="11"/>
      <c r="WOS220" s="11"/>
      <c r="WOT220" s="11"/>
      <c r="WOU220" s="11"/>
      <c r="WOV220" s="11"/>
      <c r="WOW220" s="11"/>
      <c r="WOX220" s="11"/>
      <c r="WOY220" s="11"/>
      <c r="WOZ220" s="11"/>
      <c r="WPA220" s="11"/>
      <c r="WPB220" s="11"/>
      <c r="WPC220" s="11"/>
      <c r="WPD220" s="11"/>
      <c r="WPE220" s="11"/>
      <c r="WPF220" s="11"/>
      <c r="WPG220" s="11"/>
      <c r="WPH220" s="11"/>
      <c r="WPI220" s="11"/>
      <c r="WPJ220" s="11"/>
      <c r="WPK220" s="11"/>
      <c r="WPL220" s="11"/>
      <c r="WPM220" s="11"/>
      <c r="WPN220" s="11"/>
      <c r="WPO220" s="11"/>
      <c r="WPP220" s="11"/>
      <c r="WPQ220" s="11"/>
      <c r="WPR220" s="11"/>
      <c r="WPS220" s="11"/>
      <c r="WPT220" s="11"/>
      <c r="WPU220" s="11"/>
      <c r="WPV220" s="11"/>
      <c r="WPW220" s="11"/>
      <c r="WPX220" s="11"/>
      <c r="WPY220" s="11"/>
      <c r="WPZ220" s="11"/>
      <c r="WQA220" s="11"/>
      <c r="WQB220" s="11"/>
      <c r="WQC220" s="11"/>
      <c r="WQD220" s="11"/>
      <c r="WQE220" s="11"/>
      <c r="WQF220" s="11"/>
      <c r="WQG220" s="11"/>
      <c r="WQH220" s="11"/>
      <c r="WQI220" s="11"/>
      <c r="WQJ220" s="11"/>
      <c r="WQK220" s="11"/>
      <c r="WQL220" s="11"/>
      <c r="WQM220" s="11"/>
      <c r="WQN220" s="11"/>
      <c r="WQO220" s="11"/>
      <c r="WQP220" s="11"/>
      <c r="WQQ220" s="11"/>
      <c r="WQR220" s="11"/>
      <c r="WQS220" s="11"/>
      <c r="WQT220" s="11"/>
      <c r="WQU220" s="11"/>
      <c r="WQV220" s="11"/>
      <c r="WQW220" s="11"/>
      <c r="WQX220" s="11"/>
      <c r="WQY220" s="11"/>
      <c r="WQZ220" s="11"/>
      <c r="WRA220" s="11"/>
      <c r="WRB220" s="11"/>
      <c r="WRC220" s="11"/>
      <c r="WRD220" s="11"/>
      <c r="WRE220" s="11"/>
      <c r="WRF220" s="11"/>
      <c r="WRG220" s="11"/>
      <c r="WRH220" s="11"/>
      <c r="WRI220" s="11"/>
      <c r="WRJ220" s="11"/>
      <c r="WRK220" s="11"/>
      <c r="WRL220" s="11"/>
      <c r="WRM220" s="11"/>
      <c r="WRN220" s="11"/>
      <c r="WRO220" s="11"/>
      <c r="WRP220" s="11"/>
      <c r="WRQ220" s="11"/>
      <c r="WRR220" s="11"/>
      <c r="WRS220" s="11"/>
      <c r="WRT220" s="11"/>
      <c r="WRU220" s="11"/>
      <c r="WRV220" s="11"/>
      <c r="WRW220" s="11"/>
      <c r="WRX220" s="11"/>
      <c r="WRY220" s="11"/>
      <c r="WRZ220" s="11"/>
      <c r="WSA220" s="11"/>
      <c r="WSB220" s="11"/>
      <c r="WSC220" s="11"/>
      <c r="WSD220" s="11"/>
      <c r="WSE220" s="11"/>
      <c r="WSF220" s="11"/>
      <c r="WSG220" s="11"/>
      <c r="WSH220" s="11"/>
      <c r="WSI220" s="11"/>
      <c r="WSJ220" s="11"/>
      <c r="WSK220" s="11"/>
      <c r="WSL220" s="11"/>
      <c r="WSM220" s="11"/>
      <c r="WSN220" s="11"/>
      <c r="WSO220" s="11"/>
      <c r="WSP220" s="11"/>
      <c r="WSQ220" s="11"/>
      <c r="WSR220" s="11"/>
      <c r="WSS220" s="11"/>
      <c r="WST220" s="11"/>
      <c r="WSU220" s="11"/>
      <c r="WSV220" s="11"/>
      <c r="WSW220" s="11"/>
      <c r="WSX220" s="11"/>
      <c r="WSY220" s="11"/>
      <c r="WSZ220" s="11"/>
      <c r="WTA220" s="11"/>
      <c r="WTB220" s="11"/>
      <c r="WTC220" s="11"/>
      <c r="WTD220" s="11"/>
      <c r="WTE220" s="11"/>
      <c r="WTF220" s="11"/>
      <c r="WTG220" s="11"/>
      <c r="WTH220" s="11"/>
      <c r="WTI220" s="11"/>
      <c r="WTJ220" s="11"/>
      <c r="WTK220" s="11"/>
      <c r="WTL220" s="11"/>
      <c r="WTM220" s="11"/>
      <c r="WTN220" s="11"/>
      <c r="WTO220" s="11"/>
      <c r="WTP220" s="11"/>
      <c r="WTQ220" s="11"/>
      <c r="WTR220" s="11"/>
      <c r="WTS220" s="11"/>
      <c r="WTT220" s="11"/>
      <c r="WTU220" s="11"/>
      <c r="WTV220" s="11"/>
      <c r="WTW220" s="11"/>
      <c r="WTX220" s="11"/>
      <c r="WTY220" s="11"/>
      <c r="WTZ220" s="11"/>
      <c r="WUA220" s="11"/>
      <c r="WUB220" s="11"/>
      <c r="WUC220" s="11"/>
      <c r="WUD220" s="11"/>
      <c r="WUE220" s="11"/>
      <c r="WUF220" s="11"/>
      <c r="WUG220" s="11"/>
      <c r="WUH220" s="11"/>
      <c r="WUI220" s="11"/>
      <c r="WUJ220" s="11"/>
      <c r="WUK220" s="11"/>
      <c r="WUL220" s="11"/>
      <c r="WUM220" s="11"/>
      <c r="WUN220" s="11"/>
      <c r="WUO220" s="11"/>
      <c r="WUP220" s="11"/>
      <c r="WUQ220" s="11"/>
      <c r="WUR220" s="11"/>
      <c r="WUS220" s="11"/>
      <c r="WUT220" s="11"/>
      <c r="WUU220" s="11"/>
      <c r="WUV220" s="11"/>
      <c r="WUW220" s="11"/>
      <c r="WUX220" s="11"/>
      <c r="WUY220" s="11"/>
      <c r="WUZ220" s="11"/>
      <c r="WVA220" s="11"/>
      <c r="WVB220" s="11"/>
      <c r="WVC220" s="11"/>
      <c r="WVD220" s="11"/>
      <c r="WVE220" s="11"/>
      <c r="WVF220" s="11"/>
      <c r="WVG220" s="11"/>
      <c r="WVH220" s="11"/>
      <c r="WVI220" s="11"/>
      <c r="WVJ220" s="11"/>
      <c r="WVK220" s="11"/>
      <c r="WVL220" s="11"/>
      <c r="WVM220" s="11"/>
      <c r="WVN220" s="11"/>
      <c r="WVO220" s="11"/>
      <c r="WVP220" s="11"/>
      <c r="WVQ220" s="11"/>
      <c r="WVR220" s="11"/>
      <c r="WVS220" s="11"/>
    </row>
    <row r="221" spans="1:16139" s="13" customFormat="1" ht="56.25" customHeight="1">
      <c r="A221" s="29">
        <v>7729314745</v>
      </c>
      <c r="B221" s="25" t="s">
        <v>377</v>
      </c>
      <c r="C221" s="25" t="s">
        <v>81</v>
      </c>
      <c r="D221" s="25" t="s">
        <v>383</v>
      </c>
      <c r="E221" s="39">
        <v>2507.7330000000002</v>
      </c>
      <c r="F221" s="39">
        <v>1826.6789999999999</v>
      </c>
      <c r="G221" s="39">
        <v>433.73899999999998</v>
      </c>
      <c r="H221" s="39">
        <v>2557.779</v>
      </c>
      <c r="I221" s="26">
        <f t="shared" si="66"/>
        <v>7325.93</v>
      </c>
      <c r="J221" s="40">
        <v>1764.46</v>
      </c>
      <c r="K221" s="40">
        <v>1764.46</v>
      </c>
      <c r="L221" s="40">
        <v>1483.33</v>
      </c>
      <c r="M221" s="40">
        <v>1520</v>
      </c>
      <c r="N221" s="28">
        <f t="shared" si="62"/>
        <v>704998.97829000035</v>
      </c>
      <c r="O221" s="28">
        <f t="shared" si="68"/>
        <v>513534.26727000019</v>
      </c>
      <c r="P221" s="41">
        <f t="shared" si="67"/>
        <v>106031.83594</v>
      </c>
      <c r="Q221" s="41">
        <f t="shared" si="64"/>
        <v>625274.65434000012</v>
      </c>
      <c r="R221" s="28">
        <f t="shared" si="65"/>
        <v>1949839.7358400007</v>
      </c>
      <c r="S221" s="42"/>
      <c r="T221" s="43"/>
      <c r="U221" s="43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/>
      <c r="KX221" s="11"/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/>
      <c r="MD221" s="11"/>
      <c r="ME221" s="11"/>
      <c r="MF221" s="11"/>
      <c r="MG221" s="11"/>
      <c r="MH221" s="11"/>
      <c r="MI221" s="11"/>
      <c r="MJ221" s="11"/>
      <c r="MK221" s="11"/>
      <c r="ML221" s="11"/>
      <c r="MM221" s="11"/>
      <c r="MN221" s="11"/>
      <c r="MO221" s="11"/>
      <c r="MP221" s="11"/>
      <c r="MQ221" s="11"/>
      <c r="MR221" s="11"/>
      <c r="MS221" s="11"/>
      <c r="MT221" s="11"/>
      <c r="MU221" s="11"/>
      <c r="MV221" s="11"/>
      <c r="MW221" s="11"/>
      <c r="MX221" s="11"/>
      <c r="MY221" s="11"/>
      <c r="MZ221" s="11"/>
      <c r="NA221" s="11"/>
      <c r="NB221" s="11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11"/>
      <c r="OC221" s="11"/>
      <c r="OD221" s="11"/>
      <c r="OE221" s="11"/>
      <c r="OF221" s="11"/>
      <c r="OG221" s="11"/>
      <c r="OH221" s="11"/>
      <c r="OI221" s="11"/>
      <c r="OJ221" s="11"/>
      <c r="OK221" s="11"/>
      <c r="OL221" s="11"/>
      <c r="OM221" s="11"/>
      <c r="ON221" s="11"/>
      <c r="OO221" s="11"/>
      <c r="OP221" s="11"/>
      <c r="OQ221" s="11"/>
      <c r="OR221" s="11"/>
      <c r="OS221" s="11"/>
      <c r="OT221" s="11"/>
      <c r="OU221" s="11"/>
      <c r="OV221" s="11"/>
      <c r="OW221" s="11"/>
      <c r="OX221" s="11"/>
      <c r="OY221" s="11"/>
      <c r="OZ221" s="11"/>
      <c r="PA221" s="11"/>
      <c r="PB221" s="11"/>
      <c r="PC221" s="11"/>
      <c r="PD221" s="11"/>
      <c r="PE221" s="11"/>
      <c r="PF221" s="11"/>
      <c r="PG221" s="11"/>
      <c r="PH221" s="11"/>
      <c r="PI221" s="11"/>
      <c r="PJ221" s="11"/>
      <c r="PK221" s="11"/>
      <c r="PL221" s="11"/>
      <c r="PM221" s="11"/>
      <c r="PN221" s="11"/>
      <c r="PO221" s="11"/>
      <c r="PP221" s="11"/>
      <c r="PQ221" s="11"/>
      <c r="PR221" s="11"/>
      <c r="PS221" s="11"/>
      <c r="PT221" s="11"/>
      <c r="PU221" s="11"/>
      <c r="PV221" s="11"/>
      <c r="PW221" s="11"/>
      <c r="PX221" s="11"/>
      <c r="PY221" s="11"/>
      <c r="PZ221" s="11"/>
      <c r="QA221" s="11"/>
      <c r="QB221" s="11"/>
      <c r="QC221" s="11"/>
      <c r="QD221" s="11"/>
      <c r="QE221" s="11"/>
      <c r="QF221" s="11"/>
      <c r="QG221" s="11"/>
      <c r="QH221" s="11"/>
      <c r="QI221" s="11"/>
      <c r="QJ221" s="11"/>
      <c r="QK221" s="11"/>
      <c r="QL221" s="11"/>
      <c r="QM221" s="11"/>
      <c r="QN221" s="11"/>
      <c r="QO221" s="11"/>
      <c r="QP221" s="11"/>
      <c r="QQ221" s="11"/>
      <c r="QR221" s="11"/>
      <c r="QS221" s="11"/>
      <c r="QT221" s="11"/>
      <c r="QU221" s="11"/>
      <c r="QV221" s="11"/>
      <c r="QW221" s="11"/>
      <c r="QX221" s="11"/>
      <c r="QY221" s="11"/>
      <c r="QZ221" s="11"/>
      <c r="RA221" s="11"/>
      <c r="RB221" s="11"/>
      <c r="RC221" s="11"/>
      <c r="RD221" s="11"/>
      <c r="RE221" s="11"/>
      <c r="RF221" s="11"/>
      <c r="RG221" s="11"/>
      <c r="RH221" s="11"/>
      <c r="RI221" s="11"/>
      <c r="RJ221" s="11"/>
      <c r="RK221" s="11"/>
      <c r="RL221" s="11"/>
      <c r="RM221" s="11"/>
      <c r="RN221" s="11"/>
      <c r="RO221" s="11"/>
      <c r="RP221" s="11"/>
      <c r="RQ221" s="11"/>
      <c r="RR221" s="11"/>
      <c r="RS221" s="11"/>
      <c r="RT221" s="11"/>
      <c r="RU221" s="11"/>
      <c r="RV221" s="11"/>
      <c r="RW221" s="11"/>
      <c r="RX221" s="11"/>
      <c r="RY221" s="11"/>
      <c r="RZ221" s="11"/>
      <c r="SA221" s="11"/>
      <c r="SB221" s="11"/>
      <c r="SC221" s="11"/>
      <c r="SD221" s="11"/>
      <c r="SE221" s="11"/>
      <c r="SF221" s="11"/>
      <c r="SG221" s="11"/>
      <c r="SH221" s="11"/>
      <c r="SI221" s="11"/>
      <c r="SJ221" s="11"/>
      <c r="SK221" s="11"/>
      <c r="SL221" s="11"/>
      <c r="SM221" s="11"/>
      <c r="SN221" s="11"/>
      <c r="SO221" s="11"/>
      <c r="SP221" s="11"/>
      <c r="SQ221" s="11"/>
      <c r="SR221" s="11"/>
      <c r="SS221" s="11"/>
      <c r="ST221" s="11"/>
      <c r="SU221" s="11"/>
      <c r="SV221" s="11"/>
      <c r="SW221" s="11"/>
      <c r="SX221" s="11"/>
      <c r="SY221" s="11"/>
      <c r="SZ221" s="11"/>
      <c r="TA221" s="11"/>
      <c r="TB221" s="11"/>
      <c r="TC221" s="11"/>
      <c r="TD221" s="11"/>
      <c r="TE221" s="11"/>
      <c r="TF221" s="11"/>
      <c r="TG221" s="11"/>
      <c r="TH221" s="11"/>
      <c r="TI221" s="11"/>
      <c r="TJ221" s="11"/>
      <c r="TK221" s="11"/>
      <c r="TL221" s="11"/>
      <c r="TM221" s="11"/>
      <c r="TN221" s="11"/>
      <c r="TO221" s="11"/>
      <c r="TP221" s="11"/>
      <c r="TQ221" s="11"/>
      <c r="TR221" s="11"/>
      <c r="TS221" s="11"/>
      <c r="TT221" s="11"/>
      <c r="TU221" s="11"/>
      <c r="TV221" s="11"/>
      <c r="TW221" s="11"/>
      <c r="TX221" s="11"/>
      <c r="TY221" s="11"/>
      <c r="TZ221" s="11"/>
      <c r="UA221" s="11"/>
      <c r="UB221" s="11"/>
      <c r="UC221" s="11"/>
      <c r="UD221" s="11"/>
      <c r="UE221" s="11"/>
      <c r="UF221" s="11"/>
      <c r="UG221" s="11"/>
      <c r="UH221" s="11"/>
      <c r="UI221" s="11"/>
      <c r="UJ221" s="11"/>
      <c r="UK221" s="11"/>
      <c r="UL221" s="11"/>
      <c r="UM221" s="11"/>
      <c r="UN221" s="11"/>
      <c r="UO221" s="11"/>
      <c r="UP221" s="11"/>
      <c r="UQ221" s="11"/>
      <c r="UR221" s="11"/>
      <c r="US221" s="11"/>
      <c r="UT221" s="11"/>
      <c r="UU221" s="11"/>
      <c r="UV221" s="11"/>
      <c r="UW221" s="11"/>
      <c r="UX221" s="11"/>
      <c r="UY221" s="11"/>
      <c r="UZ221" s="11"/>
      <c r="VA221" s="11"/>
      <c r="VB221" s="11"/>
      <c r="VC221" s="11"/>
      <c r="VD221" s="11"/>
      <c r="VE221" s="11"/>
      <c r="VF221" s="11"/>
      <c r="VG221" s="11"/>
      <c r="VH221" s="11"/>
      <c r="VI221" s="11"/>
      <c r="VJ221" s="11"/>
      <c r="VK221" s="11"/>
      <c r="VL221" s="11"/>
      <c r="VM221" s="11"/>
      <c r="VN221" s="11"/>
      <c r="VO221" s="11"/>
      <c r="VP221" s="11"/>
      <c r="VQ221" s="11"/>
      <c r="VR221" s="11"/>
      <c r="VS221" s="11"/>
      <c r="VT221" s="11"/>
      <c r="VU221" s="11"/>
      <c r="VV221" s="11"/>
      <c r="VW221" s="11"/>
      <c r="VX221" s="11"/>
      <c r="VY221" s="11"/>
      <c r="VZ221" s="11"/>
      <c r="WA221" s="11"/>
      <c r="WB221" s="11"/>
      <c r="WC221" s="11"/>
      <c r="WD221" s="11"/>
      <c r="WE221" s="11"/>
      <c r="WF221" s="11"/>
      <c r="WG221" s="11"/>
      <c r="WH221" s="11"/>
      <c r="WI221" s="11"/>
      <c r="WJ221" s="11"/>
      <c r="WK221" s="11"/>
      <c r="WL221" s="11"/>
      <c r="WM221" s="11"/>
      <c r="WN221" s="11"/>
      <c r="WO221" s="11"/>
      <c r="WP221" s="11"/>
      <c r="WQ221" s="11"/>
      <c r="WR221" s="11"/>
      <c r="WS221" s="11"/>
      <c r="WT221" s="11"/>
      <c r="WU221" s="11"/>
      <c r="WV221" s="11"/>
      <c r="WW221" s="11"/>
      <c r="WX221" s="11"/>
      <c r="WY221" s="11"/>
      <c r="WZ221" s="11"/>
      <c r="XA221" s="11"/>
      <c r="XB221" s="11"/>
      <c r="XC221" s="11"/>
      <c r="XD221" s="11"/>
      <c r="XE221" s="11"/>
      <c r="XF221" s="11"/>
      <c r="XG221" s="11"/>
      <c r="XH221" s="11"/>
      <c r="XI221" s="11"/>
      <c r="XJ221" s="11"/>
      <c r="XK221" s="11"/>
      <c r="XL221" s="11"/>
      <c r="XM221" s="11"/>
      <c r="XN221" s="11"/>
      <c r="XO221" s="11"/>
      <c r="XP221" s="11"/>
      <c r="XQ221" s="11"/>
      <c r="XR221" s="11"/>
      <c r="XS221" s="11"/>
      <c r="XT221" s="11"/>
      <c r="XU221" s="11"/>
      <c r="XV221" s="11"/>
      <c r="XW221" s="11"/>
      <c r="XX221" s="11"/>
      <c r="XY221" s="11"/>
      <c r="XZ221" s="11"/>
      <c r="YA221" s="11"/>
      <c r="YB221" s="11"/>
      <c r="YC221" s="11"/>
      <c r="YD221" s="11"/>
      <c r="YE221" s="11"/>
      <c r="YF221" s="11"/>
      <c r="YG221" s="11"/>
      <c r="YH221" s="11"/>
      <c r="YI221" s="11"/>
      <c r="YJ221" s="11"/>
      <c r="YK221" s="11"/>
      <c r="YL221" s="11"/>
      <c r="YM221" s="11"/>
      <c r="YN221" s="11"/>
      <c r="YO221" s="11"/>
      <c r="YP221" s="11"/>
      <c r="YQ221" s="11"/>
      <c r="YR221" s="11"/>
      <c r="YS221" s="11"/>
      <c r="YT221" s="11"/>
      <c r="YU221" s="11"/>
      <c r="YV221" s="11"/>
      <c r="YW221" s="11"/>
      <c r="YX221" s="11"/>
      <c r="YY221" s="11"/>
      <c r="YZ221" s="11"/>
      <c r="ZA221" s="11"/>
      <c r="ZB221" s="11"/>
      <c r="ZC221" s="11"/>
      <c r="ZD221" s="11"/>
      <c r="ZE221" s="11"/>
      <c r="ZF221" s="11"/>
      <c r="ZG221" s="11"/>
      <c r="ZH221" s="11"/>
      <c r="ZI221" s="11"/>
      <c r="ZJ221" s="11"/>
      <c r="ZK221" s="11"/>
      <c r="ZL221" s="11"/>
      <c r="ZM221" s="11"/>
      <c r="ZN221" s="11"/>
      <c r="ZO221" s="11"/>
      <c r="ZP221" s="11"/>
      <c r="ZQ221" s="11"/>
      <c r="ZR221" s="11"/>
      <c r="ZS221" s="11"/>
      <c r="ZT221" s="11"/>
      <c r="ZU221" s="11"/>
      <c r="ZV221" s="11"/>
      <c r="ZW221" s="11"/>
      <c r="ZX221" s="11"/>
      <c r="ZY221" s="11"/>
      <c r="ZZ221" s="11"/>
      <c r="AAA221" s="11"/>
      <c r="AAB221" s="11"/>
      <c r="AAC221" s="11"/>
      <c r="AAD221" s="11"/>
      <c r="AAE221" s="11"/>
      <c r="AAF221" s="11"/>
      <c r="AAG221" s="11"/>
      <c r="AAH221" s="11"/>
      <c r="AAI221" s="11"/>
      <c r="AAJ221" s="11"/>
      <c r="AAK221" s="11"/>
      <c r="AAL221" s="11"/>
      <c r="AAM221" s="11"/>
      <c r="AAN221" s="11"/>
      <c r="AAO221" s="11"/>
      <c r="AAP221" s="11"/>
      <c r="AAQ221" s="11"/>
      <c r="AAR221" s="11"/>
      <c r="AAS221" s="11"/>
      <c r="AAT221" s="11"/>
      <c r="AAU221" s="11"/>
      <c r="AAV221" s="11"/>
      <c r="AAW221" s="11"/>
      <c r="AAX221" s="11"/>
      <c r="AAY221" s="11"/>
      <c r="AAZ221" s="11"/>
      <c r="ABA221" s="11"/>
      <c r="ABB221" s="11"/>
      <c r="ABC221" s="11"/>
      <c r="ABD221" s="11"/>
      <c r="ABE221" s="11"/>
      <c r="ABF221" s="11"/>
      <c r="ABG221" s="11"/>
      <c r="ABH221" s="11"/>
      <c r="ABI221" s="11"/>
      <c r="ABJ221" s="11"/>
      <c r="ABK221" s="11"/>
      <c r="ABL221" s="11"/>
      <c r="ABM221" s="11"/>
      <c r="ABN221" s="11"/>
      <c r="ABO221" s="11"/>
      <c r="ABP221" s="11"/>
      <c r="ABQ221" s="11"/>
      <c r="ABR221" s="11"/>
      <c r="ABS221" s="11"/>
      <c r="ABT221" s="11"/>
      <c r="ABU221" s="11"/>
      <c r="ABV221" s="11"/>
      <c r="ABW221" s="11"/>
      <c r="ABX221" s="11"/>
      <c r="ABY221" s="11"/>
      <c r="ABZ221" s="11"/>
      <c r="ACA221" s="11"/>
      <c r="ACB221" s="11"/>
      <c r="ACC221" s="11"/>
      <c r="ACD221" s="11"/>
      <c r="ACE221" s="11"/>
      <c r="ACF221" s="11"/>
      <c r="ACG221" s="11"/>
      <c r="ACH221" s="11"/>
      <c r="ACI221" s="11"/>
      <c r="ACJ221" s="11"/>
      <c r="ACK221" s="11"/>
      <c r="ACL221" s="11"/>
      <c r="ACM221" s="11"/>
      <c r="ACN221" s="11"/>
      <c r="ACO221" s="11"/>
      <c r="ACP221" s="11"/>
      <c r="ACQ221" s="11"/>
      <c r="ACR221" s="11"/>
      <c r="ACS221" s="11"/>
      <c r="ACT221" s="11"/>
      <c r="ACU221" s="11"/>
      <c r="ACV221" s="11"/>
      <c r="ACW221" s="11"/>
      <c r="ACX221" s="11"/>
      <c r="ACY221" s="11"/>
      <c r="ACZ221" s="11"/>
      <c r="ADA221" s="11"/>
      <c r="ADB221" s="11"/>
      <c r="ADC221" s="11"/>
      <c r="ADD221" s="11"/>
      <c r="ADE221" s="11"/>
      <c r="ADF221" s="11"/>
      <c r="ADG221" s="11"/>
      <c r="ADH221" s="11"/>
      <c r="ADI221" s="11"/>
      <c r="ADJ221" s="11"/>
      <c r="ADK221" s="11"/>
      <c r="ADL221" s="11"/>
      <c r="ADM221" s="11"/>
      <c r="ADN221" s="11"/>
      <c r="ADO221" s="11"/>
      <c r="ADP221" s="11"/>
      <c r="ADQ221" s="11"/>
      <c r="ADR221" s="11"/>
      <c r="ADS221" s="11"/>
      <c r="ADT221" s="11"/>
      <c r="ADU221" s="11"/>
      <c r="ADV221" s="11"/>
      <c r="ADW221" s="11"/>
      <c r="ADX221" s="11"/>
      <c r="ADY221" s="11"/>
      <c r="ADZ221" s="11"/>
      <c r="AEA221" s="11"/>
      <c r="AEB221" s="11"/>
      <c r="AEC221" s="11"/>
      <c r="AED221" s="11"/>
      <c r="AEE221" s="11"/>
      <c r="AEF221" s="11"/>
      <c r="AEG221" s="11"/>
      <c r="AEH221" s="11"/>
      <c r="AEI221" s="11"/>
      <c r="AEJ221" s="11"/>
      <c r="AEK221" s="11"/>
      <c r="AEL221" s="11"/>
      <c r="AEM221" s="11"/>
      <c r="AEN221" s="11"/>
      <c r="AEO221" s="11"/>
      <c r="AEP221" s="11"/>
      <c r="AEQ221" s="11"/>
      <c r="AER221" s="11"/>
      <c r="AES221" s="11"/>
      <c r="AET221" s="11"/>
      <c r="AEU221" s="11"/>
      <c r="AEV221" s="11"/>
      <c r="AEW221" s="11"/>
      <c r="AEX221" s="11"/>
      <c r="AEY221" s="11"/>
      <c r="AEZ221" s="11"/>
      <c r="AFA221" s="11"/>
      <c r="AFB221" s="11"/>
      <c r="AFC221" s="11"/>
      <c r="AFD221" s="11"/>
      <c r="AFE221" s="11"/>
      <c r="AFF221" s="11"/>
      <c r="AFG221" s="11"/>
      <c r="AFH221" s="11"/>
      <c r="AFI221" s="11"/>
      <c r="AFJ221" s="11"/>
      <c r="AFK221" s="11"/>
      <c r="AFL221" s="11"/>
      <c r="AFM221" s="11"/>
      <c r="AFN221" s="11"/>
      <c r="AFO221" s="11"/>
      <c r="AFP221" s="11"/>
      <c r="AFQ221" s="11"/>
      <c r="AFR221" s="11"/>
      <c r="AFS221" s="11"/>
      <c r="AFT221" s="11"/>
      <c r="AFU221" s="11"/>
      <c r="AFV221" s="11"/>
      <c r="AFW221" s="11"/>
      <c r="AFX221" s="11"/>
      <c r="AFY221" s="11"/>
      <c r="AFZ221" s="11"/>
      <c r="AGA221" s="11"/>
      <c r="AGB221" s="11"/>
      <c r="AGC221" s="11"/>
      <c r="AGD221" s="11"/>
      <c r="AGE221" s="11"/>
      <c r="AGF221" s="11"/>
      <c r="AGG221" s="11"/>
      <c r="AGH221" s="11"/>
      <c r="AGI221" s="11"/>
      <c r="AGJ221" s="11"/>
      <c r="AGK221" s="11"/>
      <c r="AGL221" s="11"/>
      <c r="AGM221" s="11"/>
      <c r="AGN221" s="11"/>
      <c r="AGO221" s="11"/>
      <c r="AGP221" s="11"/>
      <c r="AGQ221" s="11"/>
      <c r="AGR221" s="11"/>
      <c r="AGS221" s="11"/>
      <c r="AGT221" s="11"/>
      <c r="AGU221" s="11"/>
      <c r="AGV221" s="11"/>
      <c r="AGW221" s="11"/>
      <c r="AGX221" s="11"/>
      <c r="AGY221" s="11"/>
      <c r="AGZ221" s="11"/>
      <c r="AHA221" s="11"/>
      <c r="AHB221" s="11"/>
      <c r="AHC221" s="11"/>
      <c r="AHD221" s="11"/>
      <c r="AHE221" s="11"/>
      <c r="AHF221" s="11"/>
      <c r="AHG221" s="11"/>
      <c r="AHH221" s="11"/>
      <c r="AHI221" s="11"/>
      <c r="AHJ221" s="11"/>
      <c r="AHK221" s="11"/>
      <c r="AHL221" s="11"/>
      <c r="AHM221" s="11"/>
      <c r="AHN221" s="11"/>
      <c r="AHO221" s="11"/>
      <c r="AHP221" s="11"/>
      <c r="AHQ221" s="11"/>
      <c r="AHR221" s="11"/>
      <c r="AHS221" s="11"/>
      <c r="AHT221" s="11"/>
      <c r="AHU221" s="11"/>
      <c r="AHV221" s="11"/>
      <c r="AHW221" s="11"/>
      <c r="AHX221" s="11"/>
      <c r="AHY221" s="11"/>
      <c r="AHZ221" s="11"/>
      <c r="AIA221" s="11"/>
      <c r="AIB221" s="11"/>
      <c r="AIC221" s="11"/>
      <c r="AID221" s="11"/>
      <c r="AIE221" s="11"/>
      <c r="AIF221" s="11"/>
      <c r="AIG221" s="11"/>
      <c r="AIH221" s="11"/>
      <c r="AII221" s="11"/>
      <c r="AIJ221" s="11"/>
      <c r="AIK221" s="11"/>
      <c r="AIL221" s="11"/>
      <c r="AIM221" s="11"/>
      <c r="AIN221" s="11"/>
      <c r="AIO221" s="11"/>
      <c r="AIP221" s="11"/>
      <c r="AIQ221" s="11"/>
      <c r="AIR221" s="11"/>
      <c r="AIS221" s="11"/>
      <c r="AIT221" s="11"/>
      <c r="AIU221" s="11"/>
      <c r="AIV221" s="11"/>
      <c r="AIW221" s="11"/>
      <c r="AIX221" s="11"/>
      <c r="AIY221" s="11"/>
      <c r="AIZ221" s="11"/>
      <c r="AJA221" s="11"/>
      <c r="AJB221" s="11"/>
      <c r="AJC221" s="11"/>
      <c r="AJD221" s="11"/>
      <c r="AJE221" s="11"/>
      <c r="AJF221" s="11"/>
      <c r="AJG221" s="11"/>
      <c r="AJH221" s="11"/>
      <c r="AJI221" s="11"/>
      <c r="AJJ221" s="11"/>
      <c r="AJK221" s="11"/>
      <c r="AJL221" s="11"/>
      <c r="AJM221" s="11"/>
      <c r="AJN221" s="11"/>
      <c r="AJO221" s="11"/>
      <c r="AJP221" s="11"/>
      <c r="AJQ221" s="11"/>
      <c r="AJR221" s="11"/>
      <c r="AJS221" s="11"/>
      <c r="AJT221" s="11"/>
      <c r="AJU221" s="11"/>
      <c r="AJV221" s="11"/>
      <c r="AJW221" s="11"/>
      <c r="AJX221" s="11"/>
      <c r="AJY221" s="11"/>
      <c r="AJZ221" s="11"/>
      <c r="AKA221" s="11"/>
      <c r="AKB221" s="11"/>
      <c r="AKC221" s="11"/>
      <c r="AKD221" s="11"/>
      <c r="AKE221" s="11"/>
      <c r="AKF221" s="11"/>
      <c r="AKG221" s="11"/>
      <c r="AKH221" s="11"/>
      <c r="AKI221" s="11"/>
      <c r="AKJ221" s="11"/>
      <c r="AKK221" s="11"/>
      <c r="AKL221" s="11"/>
      <c r="AKM221" s="11"/>
      <c r="AKN221" s="11"/>
      <c r="AKO221" s="11"/>
      <c r="AKP221" s="11"/>
      <c r="AKQ221" s="11"/>
      <c r="AKR221" s="11"/>
      <c r="AKS221" s="11"/>
      <c r="AKT221" s="11"/>
      <c r="AKU221" s="11"/>
      <c r="AKV221" s="11"/>
      <c r="AKW221" s="11"/>
      <c r="AKX221" s="11"/>
      <c r="AKY221" s="11"/>
      <c r="AKZ221" s="11"/>
      <c r="ALA221" s="11"/>
      <c r="ALB221" s="11"/>
      <c r="ALC221" s="11"/>
      <c r="ALD221" s="11"/>
      <c r="ALE221" s="11"/>
      <c r="ALF221" s="11"/>
      <c r="ALG221" s="11"/>
      <c r="ALH221" s="11"/>
      <c r="ALI221" s="11"/>
      <c r="ALJ221" s="11"/>
      <c r="ALK221" s="11"/>
      <c r="ALL221" s="11"/>
      <c r="ALM221" s="11"/>
      <c r="ALN221" s="11"/>
      <c r="ALO221" s="11"/>
      <c r="ALP221" s="11"/>
      <c r="ALQ221" s="11"/>
      <c r="ALR221" s="11"/>
      <c r="ALS221" s="11"/>
      <c r="ALT221" s="11"/>
      <c r="ALU221" s="11"/>
      <c r="ALV221" s="11"/>
      <c r="ALW221" s="11"/>
      <c r="ALX221" s="11"/>
      <c r="ALY221" s="11"/>
      <c r="ALZ221" s="11"/>
      <c r="AMA221" s="11"/>
      <c r="AMB221" s="11"/>
      <c r="AMC221" s="11"/>
      <c r="AMD221" s="11"/>
      <c r="AME221" s="11"/>
      <c r="AMF221" s="11"/>
      <c r="AMG221" s="11"/>
      <c r="AMH221" s="11"/>
      <c r="AMI221" s="11"/>
      <c r="AMJ221" s="11"/>
      <c r="AMK221" s="11"/>
      <c r="AML221" s="11"/>
      <c r="AMM221" s="11"/>
      <c r="AMN221" s="11"/>
      <c r="AMO221" s="11"/>
      <c r="AMP221" s="11"/>
      <c r="AMQ221" s="11"/>
      <c r="AMR221" s="11"/>
      <c r="AMS221" s="11"/>
      <c r="AMT221" s="11"/>
      <c r="AMU221" s="11"/>
      <c r="AMV221" s="11"/>
      <c r="AMW221" s="11"/>
      <c r="AMX221" s="11"/>
      <c r="AMY221" s="11"/>
      <c r="AMZ221" s="11"/>
      <c r="ANA221" s="11"/>
      <c r="ANB221" s="11"/>
      <c r="ANC221" s="11"/>
      <c r="AND221" s="11"/>
      <c r="ANE221" s="11"/>
      <c r="ANF221" s="11"/>
      <c r="ANG221" s="11"/>
      <c r="ANH221" s="11"/>
      <c r="ANI221" s="11"/>
      <c r="ANJ221" s="11"/>
      <c r="ANK221" s="11"/>
      <c r="ANL221" s="11"/>
      <c r="ANM221" s="11"/>
      <c r="ANN221" s="11"/>
      <c r="ANO221" s="11"/>
      <c r="ANP221" s="11"/>
      <c r="ANQ221" s="11"/>
      <c r="ANR221" s="11"/>
      <c r="ANS221" s="11"/>
      <c r="ANT221" s="11"/>
      <c r="ANU221" s="11"/>
      <c r="ANV221" s="11"/>
      <c r="ANW221" s="11"/>
      <c r="ANX221" s="11"/>
      <c r="ANY221" s="11"/>
      <c r="ANZ221" s="11"/>
      <c r="AOA221" s="11"/>
      <c r="AOB221" s="11"/>
      <c r="AOC221" s="11"/>
      <c r="AOD221" s="11"/>
      <c r="AOE221" s="11"/>
      <c r="AOF221" s="11"/>
      <c r="AOG221" s="11"/>
      <c r="AOH221" s="11"/>
      <c r="AOI221" s="11"/>
      <c r="AOJ221" s="11"/>
      <c r="AOK221" s="11"/>
      <c r="AOL221" s="11"/>
      <c r="AOM221" s="11"/>
      <c r="AON221" s="11"/>
      <c r="AOO221" s="11"/>
      <c r="AOP221" s="11"/>
      <c r="AOQ221" s="11"/>
      <c r="AOR221" s="11"/>
      <c r="AOS221" s="11"/>
      <c r="AOT221" s="11"/>
      <c r="AOU221" s="11"/>
      <c r="AOV221" s="11"/>
      <c r="AOW221" s="11"/>
      <c r="AOX221" s="11"/>
      <c r="AOY221" s="11"/>
      <c r="AOZ221" s="11"/>
      <c r="APA221" s="11"/>
      <c r="APB221" s="11"/>
      <c r="APC221" s="11"/>
      <c r="APD221" s="11"/>
      <c r="APE221" s="11"/>
      <c r="APF221" s="11"/>
      <c r="APG221" s="11"/>
      <c r="APH221" s="11"/>
      <c r="API221" s="11"/>
      <c r="APJ221" s="11"/>
      <c r="APK221" s="11"/>
      <c r="APL221" s="11"/>
      <c r="APM221" s="11"/>
      <c r="APN221" s="11"/>
      <c r="APO221" s="11"/>
      <c r="APP221" s="11"/>
      <c r="APQ221" s="11"/>
      <c r="APR221" s="11"/>
      <c r="APS221" s="11"/>
      <c r="APT221" s="11"/>
      <c r="APU221" s="11"/>
      <c r="APV221" s="11"/>
      <c r="APW221" s="11"/>
      <c r="APX221" s="11"/>
      <c r="APY221" s="11"/>
      <c r="APZ221" s="11"/>
      <c r="AQA221" s="11"/>
      <c r="AQB221" s="11"/>
      <c r="AQC221" s="11"/>
      <c r="AQD221" s="11"/>
      <c r="AQE221" s="11"/>
      <c r="AQF221" s="11"/>
      <c r="AQG221" s="11"/>
      <c r="AQH221" s="11"/>
      <c r="AQI221" s="11"/>
      <c r="AQJ221" s="11"/>
      <c r="AQK221" s="11"/>
      <c r="AQL221" s="11"/>
      <c r="AQM221" s="11"/>
      <c r="AQN221" s="11"/>
      <c r="AQO221" s="11"/>
      <c r="AQP221" s="11"/>
      <c r="AQQ221" s="11"/>
      <c r="AQR221" s="11"/>
      <c r="AQS221" s="11"/>
      <c r="AQT221" s="11"/>
      <c r="AQU221" s="11"/>
      <c r="AQV221" s="11"/>
      <c r="AQW221" s="11"/>
      <c r="AQX221" s="11"/>
      <c r="AQY221" s="11"/>
      <c r="AQZ221" s="11"/>
      <c r="ARA221" s="11"/>
      <c r="ARB221" s="11"/>
      <c r="ARC221" s="11"/>
      <c r="ARD221" s="11"/>
      <c r="ARE221" s="11"/>
      <c r="ARF221" s="11"/>
      <c r="ARG221" s="11"/>
      <c r="ARH221" s="11"/>
      <c r="ARI221" s="11"/>
      <c r="ARJ221" s="11"/>
      <c r="ARK221" s="11"/>
      <c r="ARL221" s="11"/>
      <c r="ARM221" s="11"/>
      <c r="ARN221" s="11"/>
      <c r="ARO221" s="11"/>
      <c r="ARP221" s="11"/>
      <c r="ARQ221" s="11"/>
      <c r="ARR221" s="11"/>
      <c r="ARS221" s="11"/>
      <c r="ART221" s="11"/>
      <c r="ARU221" s="11"/>
      <c r="ARV221" s="11"/>
      <c r="ARW221" s="11"/>
      <c r="ARX221" s="11"/>
      <c r="ARY221" s="11"/>
      <c r="ARZ221" s="11"/>
      <c r="ASA221" s="11"/>
      <c r="ASB221" s="11"/>
      <c r="ASC221" s="11"/>
      <c r="ASD221" s="11"/>
      <c r="ASE221" s="11"/>
      <c r="ASF221" s="11"/>
      <c r="ASG221" s="11"/>
      <c r="ASH221" s="11"/>
      <c r="ASI221" s="11"/>
      <c r="ASJ221" s="11"/>
      <c r="ASK221" s="11"/>
      <c r="ASL221" s="11"/>
      <c r="ASM221" s="11"/>
      <c r="ASN221" s="11"/>
      <c r="ASO221" s="11"/>
      <c r="ASP221" s="11"/>
      <c r="ASQ221" s="11"/>
      <c r="ASR221" s="11"/>
      <c r="ASS221" s="11"/>
      <c r="AST221" s="11"/>
      <c r="ASU221" s="11"/>
      <c r="ASV221" s="11"/>
      <c r="ASW221" s="11"/>
      <c r="ASX221" s="11"/>
      <c r="ASY221" s="11"/>
      <c r="ASZ221" s="11"/>
      <c r="ATA221" s="11"/>
      <c r="ATB221" s="11"/>
      <c r="ATC221" s="11"/>
      <c r="ATD221" s="11"/>
      <c r="ATE221" s="11"/>
      <c r="ATF221" s="11"/>
      <c r="ATG221" s="11"/>
      <c r="ATH221" s="11"/>
      <c r="ATI221" s="11"/>
      <c r="ATJ221" s="11"/>
      <c r="ATK221" s="11"/>
      <c r="ATL221" s="11"/>
      <c r="ATM221" s="11"/>
      <c r="ATN221" s="11"/>
      <c r="ATO221" s="11"/>
      <c r="ATP221" s="11"/>
      <c r="ATQ221" s="11"/>
      <c r="ATR221" s="11"/>
      <c r="ATS221" s="11"/>
      <c r="ATT221" s="11"/>
      <c r="ATU221" s="11"/>
      <c r="ATV221" s="11"/>
      <c r="ATW221" s="11"/>
      <c r="ATX221" s="11"/>
      <c r="ATY221" s="11"/>
      <c r="ATZ221" s="11"/>
      <c r="AUA221" s="11"/>
      <c r="AUB221" s="11"/>
      <c r="AUC221" s="11"/>
      <c r="AUD221" s="11"/>
      <c r="AUE221" s="11"/>
      <c r="AUF221" s="11"/>
      <c r="AUG221" s="11"/>
      <c r="AUH221" s="11"/>
      <c r="AUI221" s="11"/>
      <c r="AUJ221" s="11"/>
      <c r="AUK221" s="11"/>
      <c r="AUL221" s="11"/>
      <c r="AUM221" s="11"/>
      <c r="AUN221" s="11"/>
      <c r="AUO221" s="11"/>
      <c r="AUP221" s="11"/>
      <c r="AUQ221" s="11"/>
      <c r="AUR221" s="11"/>
      <c r="AUS221" s="11"/>
      <c r="AUT221" s="11"/>
      <c r="AUU221" s="11"/>
      <c r="AUV221" s="11"/>
      <c r="AUW221" s="11"/>
      <c r="AUX221" s="11"/>
      <c r="AUY221" s="11"/>
      <c r="AUZ221" s="11"/>
      <c r="AVA221" s="11"/>
      <c r="AVB221" s="11"/>
      <c r="AVC221" s="11"/>
      <c r="AVD221" s="11"/>
      <c r="AVE221" s="11"/>
      <c r="AVF221" s="11"/>
      <c r="AVG221" s="11"/>
      <c r="AVH221" s="11"/>
      <c r="AVI221" s="11"/>
      <c r="AVJ221" s="11"/>
      <c r="AVK221" s="11"/>
      <c r="AVL221" s="11"/>
      <c r="AVM221" s="11"/>
      <c r="AVN221" s="11"/>
      <c r="AVO221" s="11"/>
      <c r="AVP221" s="11"/>
      <c r="AVQ221" s="11"/>
      <c r="AVR221" s="11"/>
      <c r="AVS221" s="11"/>
      <c r="AVT221" s="11"/>
      <c r="AVU221" s="11"/>
      <c r="AVV221" s="11"/>
      <c r="AVW221" s="11"/>
      <c r="AVX221" s="11"/>
      <c r="AVY221" s="11"/>
      <c r="AVZ221" s="11"/>
      <c r="AWA221" s="11"/>
      <c r="AWB221" s="11"/>
      <c r="AWC221" s="11"/>
      <c r="AWD221" s="11"/>
      <c r="AWE221" s="11"/>
      <c r="AWF221" s="11"/>
      <c r="AWG221" s="11"/>
      <c r="AWH221" s="11"/>
      <c r="AWI221" s="11"/>
      <c r="AWJ221" s="11"/>
      <c r="AWK221" s="11"/>
      <c r="AWL221" s="11"/>
      <c r="AWM221" s="11"/>
      <c r="AWN221" s="11"/>
      <c r="AWO221" s="11"/>
      <c r="AWP221" s="11"/>
      <c r="AWQ221" s="11"/>
      <c r="AWR221" s="11"/>
      <c r="AWS221" s="11"/>
      <c r="AWT221" s="11"/>
      <c r="AWU221" s="11"/>
      <c r="AWV221" s="11"/>
      <c r="AWW221" s="11"/>
      <c r="AWX221" s="11"/>
      <c r="AWY221" s="11"/>
      <c r="AWZ221" s="11"/>
      <c r="AXA221" s="11"/>
      <c r="AXB221" s="11"/>
      <c r="AXC221" s="11"/>
      <c r="AXD221" s="11"/>
      <c r="AXE221" s="11"/>
      <c r="AXF221" s="11"/>
      <c r="AXG221" s="11"/>
      <c r="AXH221" s="11"/>
      <c r="AXI221" s="11"/>
      <c r="AXJ221" s="11"/>
      <c r="AXK221" s="11"/>
      <c r="AXL221" s="11"/>
      <c r="AXM221" s="11"/>
      <c r="AXN221" s="11"/>
      <c r="AXO221" s="11"/>
      <c r="AXP221" s="11"/>
      <c r="AXQ221" s="11"/>
      <c r="AXR221" s="11"/>
      <c r="AXS221" s="11"/>
      <c r="AXT221" s="11"/>
      <c r="AXU221" s="11"/>
      <c r="AXV221" s="11"/>
      <c r="AXW221" s="11"/>
      <c r="AXX221" s="11"/>
      <c r="AXY221" s="11"/>
      <c r="AXZ221" s="11"/>
      <c r="AYA221" s="11"/>
      <c r="AYB221" s="11"/>
      <c r="AYC221" s="11"/>
      <c r="AYD221" s="11"/>
      <c r="AYE221" s="11"/>
      <c r="AYF221" s="11"/>
      <c r="AYG221" s="11"/>
      <c r="AYH221" s="11"/>
      <c r="AYI221" s="11"/>
      <c r="AYJ221" s="11"/>
      <c r="AYK221" s="11"/>
      <c r="AYL221" s="11"/>
      <c r="AYM221" s="11"/>
      <c r="AYN221" s="11"/>
      <c r="AYO221" s="11"/>
      <c r="AYP221" s="11"/>
      <c r="AYQ221" s="11"/>
      <c r="AYR221" s="11"/>
      <c r="AYS221" s="11"/>
      <c r="AYT221" s="11"/>
      <c r="AYU221" s="11"/>
      <c r="AYV221" s="11"/>
      <c r="AYW221" s="11"/>
      <c r="AYX221" s="11"/>
      <c r="AYY221" s="11"/>
      <c r="AYZ221" s="11"/>
      <c r="AZA221" s="11"/>
      <c r="AZB221" s="11"/>
      <c r="AZC221" s="11"/>
      <c r="AZD221" s="11"/>
      <c r="AZE221" s="11"/>
      <c r="AZF221" s="11"/>
      <c r="AZG221" s="11"/>
      <c r="AZH221" s="11"/>
      <c r="AZI221" s="11"/>
      <c r="AZJ221" s="11"/>
      <c r="AZK221" s="11"/>
      <c r="AZL221" s="11"/>
      <c r="AZM221" s="11"/>
      <c r="AZN221" s="11"/>
      <c r="AZO221" s="11"/>
      <c r="AZP221" s="11"/>
      <c r="AZQ221" s="11"/>
      <c r="AZR221" s="11"/>
      <c r="AZS221" s="11"/>
      <c r="AZT221" s="11"/>
      <c r="AZU221" s="11"/>
      <c r="AZV221" s="11"/>
      <c r="AZW221" s="11"/>
      <c r="AZX221" s="11"/>
      <c r="AZY221" s="11"/>
      <c r="AZZ221" s="11"/>
      <c r="BAA221" s="11"/>
      <c r="BAB221" s="11"/>
      <c r="BAC221" s="11"/>
      <c r="BAD221" s="11"/>
      <c r="BAE221" s="11"/>
      <c r="BAF221" s="11"/>
      <c r="BAG221" s="11"/>
      <c r="BAH221" s="11"/>
      <c r="BAI221" s="11"/>
      <c r="BAJ221" s="11"/>
      <c r="BAK221" s="11"/>
      <c r="BAL221" s="11"/>
      <c r="BAM221" s="11"/>
      <c r="BAN221" s="11"/>
      <c r="BAO221" s="11"/>
      <c r="BAP221" s="11"/>
      <c r="BAQ221" s="11"/>
      <c r="BAR221" s="11"/>
      <c r="BAS221" s="11"/>
      <c r="BAT221" s="11"/>
      <c r="BAU221" s="11"/>
      <c r="BAV221" s="11"/>
      <c r="BAW221" s="11"/>
      <c r="BAX221" s="11"/>
      <c r="BAY221" s="11"/>
      <c r="BAZ221" s="11"/>
      <c r="BBA221" s="11"/>
      <c r="BBB221" s="11"/>
      <c r="BBC221" s="11"/>
      <c r="BBD221" s="11"/>
      <c r="BBE221" s="11"/>
      <c r="BBF221" s="11"/>
      <c r="BBG221" s="11"/>
      <c r="BBH221" s="11"/>
      <c r="BBI221" s="11"/>
      <c r="BBJ221" s="11"/>
      <c r="BBK221" s="11"/>
      <c r="BBL221" s="11"/>
      <c r="BBM221" s="11"/>
      <c r="BBN221" s="11"/>
      <c r="BBO221" s="11"/>
      <c r="BBP221" s="11"/>
      <c r="BBQ221" s="11"/>
      <c r="BBR221" s="11"/>
      <c r="BBS221" s="11"/>
      <c r="BBT221" s="11"/>
      <c r="BBU221" s="11"/>
      <c r="BBV221" s="11"/>
      <c r="BBW221" s="11"/>
      <c r="BBX221" s="11"/>
      <c r="BBY221" s="11"/>
      <c r="BBZ221" s="11"/>
      <c r="BCA221" s="11"/>
      <c r="BCB221" s="11"/>
      <c r="BCC221" s="11"/>
      <c r="BCD221" s="11"/>
      <c r="BCE221" s="11"/>
      <c r="BCF221" s="11"/>
      <c r="BCG221" s="11"/>
      <c r="BCH221" s="11"/>
      <c r="BCI221" s="11"/>
      <c r="BCJ221" s="11"/>
      <c r="BCK221" s="11"/>
      <c r="BCL221" s="11"/>
      <c r="BCM221" s="11"/>
      <c r="BCN221" s="11"/>
      <c r="BCO221" s="11"/>
      <c r="BCP221" s="11"/>
      <c r="BCQ221" s="11"/>
      <c r="BCR221" s="11"/>
      <c r="BCS221" s="11"/>
      <c r="BCT221" s="11"/>
      <c r="BCU221" s="11"/>
      <c r="BCV221" s="11"/>
      <c r="BCW221" s="11"/>
      <c r="BCX221" s="11"/>
      <c r="BCY221" s="11"/>
      <c r="BCZ221" s="11"/>
      <c r="BDA221" s="11"/>
      <c r="BDB221" s="11"/>
      <c r="BDC221" s="11"/>
      <c r="BDD221" s="11"/>
      <c r="BDE221" s="11"/>
      <c r="BDF221" s="11"/>
      <c r="BDG221" s="11"/>
      <c r="BDH221" s="11"/>
      <c r="BDI221" s="11"/>
      <c r="BDJ221" s="11"/>
      <c r="BDK221" s="11"/>
      <c r="BDL221" s="11"/>
      <c r="BDM221" s="11"/>
      <c r="BDN221" s="11"/>
      <c r="BDO221" s="11"/>
      <c r="BDP221" s="11"/>
      <c r="BDQ221" s="11"/>
      <c r="BDR221" s="11"/>
      <c r="BDS221" s="11"/>
      <c r="BDT221" s="11"/>
      <c r="BDU221" s="11"/>
      <c r="BDV221" s="11"/>
      <c r="BDW221" s="11"/>
      <c r="BDX221" s="11"/>
      <c r="BDY221" s="11"/>
      <c r="BDZ221" s="11"/>
      <c r="BEA221" s="11"/>
      <c r="BEB221" s="11"/>
      <c r="BEC221" s="11"/>
      <c r="BED221" s="11"/>
      <c r="BEE221" s="11"/>
      <c r="BEF221" s="11"/>
      <c r="BEG221" s="11"/>
      <c r="BEH221" s="11"/>
      <c r="BEI221" s="11"/>
      <c r="BEJ221" s="11"/>
      <c r="BEK221" s="11"/>
      <c r="BEL221" s="11"/>
      <c r="BEM221" s="11"/>
      <c r="BEN221" s="11"/>
      <c r="BEO221" s="11"/>
      <c r="BEP221" s="11"/>
      <c r="BEQ221" s="11"/>
      <c r="BER221" s="11"/>
      <c r="BES221" s="11"/>
      <c r="BET221" s="11"/>
      <c r="BEU221" s="11"/>
      <c r="BEV221" s="11"/>
      <c r="BEW221" s="11"/>
      <c r="BEX221" s="11"/>
      <c r="BEY221" s="11"/>
      <c r="BEZ221" s="11"/>
      <c r="BFA221" s="11"/>
      <c r="BFB221" s="11"/>
      <c r="BFC221" s="11"/>
      <c r="BFD221" s="11"/>
      <c r="BFE221" s="11"/>
      <c r="BFF221" s="11"/>
      <c r="BFG221" s="11"/>
      <c r="BFH221" s="11"/>
      <c r="BFI221" s="11"/>
      <c r="BFJ221" s="11"/>
      <c r="BFK221" s="11"/>
      <c r="BFL221" s="11"/>
      <c r="BFM221" s="11"/>
      <c r="BFN221" s="11"/>
      <c r="BFO221" s="11"/>
      <c r="BFP221" s="11"/>
      <c r="BFQ221" s="11"/>
      <c r="BFR221" s="11"/>
      <c r="BFS221" s="11"/>
      <c r="BFT221" s="11"/>
      <c r="BFU221" s="11"/>
      <c r="BFV221" s="11"/>
      <c r="BFW221" s="11"/>
      <c r="BFX221" s="11"/>
      <c r="BFY221" s="11"/>
      <c r="BFZ221" s="11"/>
      <c r="BGA221" s="11"/>
      <c r="BGB221" s="11"/>
      <c r="BGC221" s="11"/>
      <c r="BGD221" s="11"/>
      <c r="BGE221" s="11"/>
      <c r="BGF221" s="11"/>
      <c r="BGG221" s="11"/>
      <c r="BGH221" s="11"/>
      <c r="BGI221" s="11"/>
      <c r="BGJ221" s="11"/>
      <c r="BGK221" s="11"/>
      <c r="BGL221" s="11"/>
      <c r="BGM221" s="11"/>
      <c r="BGN221" s="11"/>
      <c r="BGO221" s="11"/>
      <c r="BGP221" s="11"/>
      <c r="BGQ221" s="11"/>
      <c r="BGR221" s="11"/>
      <c r="BGS221" s="11"/>
      <c r="BGT221" s="11"/>
      <c r="BGU221" s="11"/>
      <c r="BGV221" s="11"/>
      <c r="BGW221" s="11"/>
      <c r="BGX221" s="11"/>
      <c r="BGY221" s="11"/>
      <c r="BGZ221" s="11"/>
      <c r="BHA221" s="11"/>
      <c r="BHB221" s="11"/>
      <c r="BHC221" s="11"/>
      <c r="BHD221" s="11"/>
      <c r="BHE221" s="11"/>
      <c r="BHF221" s="11"/>
      <c r="BHG221" s="11"/>
      <c r="BHH221" s="11"/>
      <c r="BHI221" s="11"/>
      <c r="BHJ221" s="11"/>
      <c r="BHK221" s="11"/>
      <c r="BHL221" s="11"/>
      <c r="BHM221" s="11"/>
      <c r="BHN221" s="11"/>
      <c r="BHO221" s="11"/>
      <c r="BHP221" s="11"/>
      <c r="BHQ221" s="11"/>
      <c r="BHR221" s="11"/>
      <c r="BHS221" s="11"/>
      <c r="BHT221" s="11"/>
      <c r="BHU221" s="11"/>
      <c r="BHV221" s="11"/>
      <c r="BHW221" s="11"/>
      <c r="BHX221" s="11"/>
      <c r="BHY221" s="11"/>
      <c r="BHZ221" s="11"/>
      <c r="BIA221" s="11"/>
      <c r="BIB221" s="11"/>
      <c r="BIC221" s="11"/>
      <c r="BID221" s="11"/>
      <c r="BIE221" s="11"/>
      <c r="BIF221" s="11"/>
      <c r="BIG221" s="11"/>
      <c r="BIH221" s="11"/>
      <c r="BII221" s="11"/>
      <c r="BIJ221" s="11"/>
      <c r="BIK221" s="11"/>
      <c r="BIL221" s="11"/>
      <c r="BIM221" s="11"/>
      <c r="BIN221" s="11"/>
      <c r="BIO221" s="11"/>
      <c r="BIP221" s="11"/>
      <c r="BIQ221" s="11"/>
      <c r="BIR221" s="11"/>
      <c r="BIS221" s="11"/>
      <c r="BIT221" s="11"/>
      <c r="BIU221" s="11"/>
      <c r="BIV221" s="11"/>
      <c r="BIW221" s="11"/>
      <c r="BIX221" s="11"/>
      <c r="BIY221" s="11"/>
      <c r="BIZ221" s="11"/>
      <c r="BJA221" s="11"/>
      <c r="BJB221" s="11"/>
      <c r="BJC221" s="11"/>
      <c r="BJD221" s="11"/>
      <c r="BJE221" s="11"/>
      <c r="BJF221" s="11"/>
      <c r="BJG221" s="11"/>
      <c r="BJH221" s="11"/>
      <c r="BJI221" s="11"/>
      <c r="BJJ221" s="11"/>
      <c r="BJK221" s="11"/>
      <c r="BJL221" s="11"/>
      <c r="BJM221" s="11"/>
      <c r="BJN221" s="11"/>
      <c r="BJO221" s="11"/>
      <c r="BJP221" s="11"/>
      <c r="BJQ221" s="11"/>
      <c r="BJR221" s="11"/>
      <c r="BJS221" s="11"/>
      <c r="BJT221" s="11"/>
      <c r="BJU221" s="11"/>
      <c r="BJV221" s="11"/>
      <c r="BJW221" s="11"/>
      <c r="BJX221" s="11"/>
      <c r="BJY221" s="11"/>
      <c r="BJZ221" s="11"/>
      <c r="BKA221" s="11"/>
      <c r="BKB221" s="11"/>
      <c r="BKC221" s="11"/>
      <c r="BKD221" s="11"/>
      <c r="BKE221" s="11"/>
      <c r="BKF221" s="11"/>
      <c r="BKG221" s="11"/>
      <c r="BKH221" s="11"/>
      <c r="BKI221" s="11"/>
      <c r="BKJ221" s="11"/>
      <c r="BKK221" s="11"/>
      <c r="BKL221" s="11"/>
      <c r="BKM221" s="11"/>
      <c r="BKN221" s="11"/>
      <c r="BKO221" s="11"/>
      <c r="BKP221" s="11"/>
      <c r="BKQ221" s="11"/>
      <c r="BKR221" s="11"/>
      <c r="BKS221" s="11"/>
      <c r="BKT221" s="11"/>
      <c r="BKU221" s="11"/>
      <c r="BKV221" s="11"/>
      <c r="BKW221" s="11"/>
      <c r="BKX221" s="11"/>
      <c r="BKY221" s="11"/>
      <c r="BKZ221" s="11"/>
      <c r="BLA221" s="11"/>
      <c r="BLB221" s="11"/>
      <c r="BLC221" s="11"/>
      <c r="BLD221" s="11"/>
      <c r="BLE221" s="11"/>
      <c r="BLF221" s="11"/>
      <c r="BLG221" s="11"/>
      <c r="BLH221" s="11"/>
      <c r="BLI221" s="11"/>
      <c r="BLJ221" s="11"/>
      <c r="BLK221" s="11"/>
      <c r="BLL221" s="11"/>
      <c r="BLM221" s="11"/>
      <c r="BLN221" s="11"/>
      <c r="BLO221" s="11"/>
      <c r="BLP221" s="11"/>
      <c r="BLQ221" s="11"/>
      <c r="BLR221" s="11"/>
      <c r="BLS221" s="11"/>
      <c r="BLT221" s="11"/>
      <c r="BLU221" s="11"/>
      <c r="BLV221" s="11"/>
      <c r="BLW221" s="11"/>
      <c r="BLX221" s="11"/>
      <c r="BLY221" s="11"/>
      <c r="BLZ221" s="11"/>
      <c r="BMA221" s="11"/>
      <c r="BMB221" s="11"/>
      <c r="BMC221" s="11"/>
      <c r="BMD221" s="11"/>
      <c r="BME221" s="11"/>
      <c r="BMF221" s="11"/>
      <c r="BMG221" s="11"/>
      <c r="BMH221" s="11"/>
      <c r="BMI221" s="11"/>
      <c r="BMJ221" s="11"/>
      <c r="BMK221" s="11"/>
      <c r="BML221" s="11"/>
      <c r="BMM221" s="11"/>
      <c r="BMN221" s="11"/>
      <c r="BMO221" s="11"/>
      <c r="BMP221" s="11"/>
      <c r="BMQ221" s="11"/>
      <c r="BMR221" s="11"/>
      <c r="BMS221" s="11"/>
      <c r="BMT221" s="11"/>
      <c r="BMU221" s="11"/>
      <c r="BMV221" s="11"/>
      <c r="BMW221" s="11"/>
      <c r="BMX221" s="11"/>
      <c r="BMY221" s="11"/>
      <c r="BMZ221" s="11"/>
      <c r="BNA221" s="11"/>
      <c r="BNB221" s="11"/>
      <c r="BNC221" s="11"/>
      <c r="BND221" s="11"/>
      <c r="BNE221" s="11"/>
      <c r="BNF221" s="11"/>
      <c r="BNG221" s="11"/>
      <c r="BNH221" s="11"/>
      <c r="BNI221" s="11"/>
      <c r="BNJ221" s="11"/>
      <c r="BNK221" s="11"/>
      <c r="BNL221" s="11"/>
      <c r="BNM221" s="11"/>
      <c r="BNN221" s="11"/>
      <c r="BNO221" s="11"/>
      <c r="BNP221" s="11"/>
      <c r="BNQ221" s="11"/>
      <c r="BNR221" s="11"/>
      <c r="BNS221" s="11"/>
      <c r="BNT221" s="11"/>
      <c r="BNU221" s="11"/>
      <c r="BNV221" s="11"/>
      <c r="BNW221" s="11"/>
      <c r="BNX221" s="11"/>
      <c r="BNY221" s="11"/>
      <c r="BNZ221" s="11"/>
      <c r="BOA221" s="11"/>
      <c r="BOB221" s="11"/>
      <c r="BOC221" s="11"/>
      <c r="BOD221" s="11"/>
      <c r="BOE221" s="11"/>
      <c r="BOF221" s="11"/>
      <c r="BOG221" s="11"/>
      <c r="BOH221" s="11"/>
      <c r="BOI221" s="11"/>
      <c r="BOJ221" s="11"/>
      <c r="BOK221" s="11"/>
      <c r="BOL221" s="11"/>
      <c r="BOM221" s="11"/>
      <c r="BON221" s="11"/>
      <c r="BOO221" s="11"/>
      <c r="BOP221" s="11"/>
      <c r="BOQ221" s="11"/>
      <c r="BOR221" s="11"/>
      <c r="BOS221" s="11"/>
      <c r="BOT221" s="11"/>
      <c r="BOU221" s="11"/>
      <c r="BOV221" s="11"/>
      <c r="BOW221" s="11"/>
      <c r="BOX221" s="11"/>
      <c r="BOY221" s="11"/>
      <c r="BOZ221" s="11"/>
      <c r="BPA221" s="11"/>
      <c r="BPB221" s="11"/>
      <c r="BPC221" s="11"/>
      <c r="BPD221" s="11"/>
      <c r="BPE221" s="11"/>
      <c r="BPF221" s="11"/>
      <c r="BPG221" s="11"/>
      <c r="BPH221" s="11"/>
      <c r="BPI221" s="11"/>
      <c r="BPJ221" s="11"/>
      <c r="BPK221" s="11"/>
      <c r="BPL221" s="11"/>
      <c r="BPM221" s="11"/>
      <c r="BPN221" s="11"/>
      <c r="BPO221" s="11"/>
      <c r="BPP221" s="11"/>
      <c r="BPQ221" s="11"/>
      <c r="BPR221" s="11"/>
      <c r="BPS221" s="11"/>
      <c r="BPT221" s="11"/>
      <c r="BPU221" s="11"/>
      <c r="BPV221" s="11"/>
      <c r="BPW221" s="11"/>
      <c r="BPX221" s="11"/>
      <c r="BPY221" s="11"/>
      <c r="BPZ221" s="11"/>
      <c r="BQA221" s="11"/>
      <c r="BQB221" s="11"/>
      <c r="BQC221" s="11"/>
      <c r="BQD221" s="11"/>
      <c r="BQE221" s="11"/>
      <c r="BQF221" s="11"/>
      <c r="BQG221" s="11"/>
      <c r="BQH221" s="11"/>
      <c r="BQI221" s="11"/>
      <c r="BQJ221" s="11"/>
      <c r="BQK221" s="11"/>
      <c r="BQL221" s="11"/>
      <c r="BQM221" s="11"/>
      <c r="BQN221" s="11"/>
      <c r="BQO221" s="11"/>
      <c r="BQP221" s="11"/>
      <c r="BQQ221" s="11"/>
      <c r="BQR221" s="11"/>
      <c r="BQS221" s="11"/>
      <c r="BQT221" s="11"/>
      <c r="BQU221" s="11"/>
      <c r="BQV221" s="11"/>
      <c r="BQW221" s="11"/>
      <c r="BQX221" s="11"/>
      <c r="BQY221" s="11"/>
      <c r="BQZ221" s="11"/>
      <c r="BRA221" s="11"/>
      <c r="BRB221" s="11"/>
      <c r="BRC221" s="11"/>
      <c r="BRD221" s="11"/>
      <c r="BRE221" s="11"/>
      <c r="BRF221" s="11"/>
      <c r="BRG221" s="11"/>
      <c r="BRH221" s="11"/>
      <c r="BRI221" s="11"/>
      <c r="BRJ221" s="11"/>
      <c r="BRK221" s="11"/>
      <c r="BRL221" s="11"/>
      <c r="BRM221" s="11"/>
      <c r="BRN221" s="11"/>
      <c r="BRO221" s="11"/>
      <c r="BRP221" s="11"/>
      <c r="BRQ221" s="11"/>
      <c r="BRR221" s="11"/>
      <c r="BRS221" s="11"/>
      <c r="BRT221" s="11"/>
      <c r="BRU221" s="11"/>
      <c r="BRV221" s="11"/>
      <c r="BRW221" s="11"/>
      <c r="BRX221" s="11"/>
      <c r="BRY221" s="11"/>
      <c r="BRZ221" s="11"/>
      <c r="BSA221" s="11"/>
      <c r="BSB221" s="11"/>
      <c r="BSC221" s="11"/>
      <c r="BSD221" s="11"/>
      <c r="BSE221" s="11"/>
      <c r="BSF221" s="11"/>
      <c r="BSG221" s="11"/>
      <c r="BSH221" s="11"/>
      <c r="BSI221" s="11"/>
      <c r="BSJ221" s="11"/>
      <c r="BSK221" s="11"/>
      <c r="BSL221" s="11"/>
      <c r="BSM221" s="11"/>
      <c r="BSN221" s="11"/>
      <c r="BSO221" s="11"/>
      <c r="BSP221" s="11"/>
      <c r="BSQ221" s="11"/>
      <c r="BSR221" s="11"/>
      <c r="BSS221" s="11"/>
      <c r="BST221" s="11"/>
      <c r="BSU221" s="11"/>
      <c r="BSV221" s="11"/>
      <c r="BSW221" s="11"/>
      <c r="BSX221" s="11"/>
      <c r="BSY221" s="11"/>
      <c r="BSZ221" s="11"/>
      <c r="BTA221" s="11"/>
      <c r="BTB221" s="11"/>
      <c r="BTC221" s="11"/>
      <c r="BTD221" s="11"/>
      <c r="BTE221" s="11"/>
      <c r="BTF221" s="11"/>
      <c r="BTG221" s="11"/>
      <c r="BTH221" s="11"/>
      <c r="BTI221" s="11"/>
      <c r="BTJ221" s="11"/>
      <c r="BTK221" s="11"/>
      <c r="BTL221" s="11"/>
      <c r="BTM221" s="11"/>
      <c r="BTN221" s="11"/>
      <c r="BTO221" s="11"/>
      <c r="BTP221" s="11"/>
      <c r="BTQ221" s="11"/>
      <c r="BTR221" s="11"/>
      <c r="BTS221" s="11"/>
      <c r="BTT221" s="11"/>
      <c r="BTU221" s="11"/>
      <c r="BTV221" s="11"/>
      <c r="BTW221" s="11"/>
      <c r="BTX221" s="11"/>
      <c r="BTY221" s="11"/>
      <c r="BTZ221" s="11"/>
      <c r="BUA221" s="11"/>
      <c r="BUB221" s="11"/>
      <c r="BUC221" s="11"/>
      <c r="BUD221" s="11"/>
      <c r="BUE221" s="11"/>
      <c r="BUF221" s="11"/>
      <c r="BUG221" s="11"/>
      <c r="BUH221" s="11"/>
      <c r="BUI221" s="11"/>
      <c r="BUJ221" s="11"/>
      <c r="BUK221" s="11"/>
      <c r="BUL221" s="11"/>
      <c r="BUM221" s="11"/>
      <c r="BUN221" s="11"/>
      <c r="BUO221" s="11"/>
      <c r="BUP221" s="11"/>
      <c r="BUQ221" s="11"/>
      <c r="BUR221" s="11"/>
      <c r="BUS221" s="11"/>
      <c r="BUT221" s="11"/>
      <c r="BUU221" s="11"/>
      <c r="BUV221" s="11"/>
      <c r="BUW221" s="11"/>
      <c r="BUX221" s="11"/>
      <c r="BUY221" s="11"/>
      <c r="BUZ221" s="11"/>
      <c r="BVA221" s="11"/>
      <c r="BVB221" s="11"/>
      <c r="BVC221" s="11"/>
      <c r="BVD221" s="11"/>
      <c r="BVE221" s="11"/>
      <c r="BVF221" s="11"/>
      <c r="BVG221" s="11"/>
      <c r="BVH221" s="11"/>
      <c r="BVI221" s="11"/>
      <c r="BVJ221" s="11"/>
      <c r="BVK221" s="11"/>
      <c r="BVL221" s="11"/>
      <c r="BVM221" s="11"/>
      <c r="BVN221" s="11"/>
      <c r="BVO221" s="11"/>
      <c r="BVP221" s="11"/>
      <c r="BVQ221" s="11"/>
      <c r="BVR221" s="11"/>
      <c r="BVS221" s="11"/>
      <c r="BVT221" s="11"/>
      <c r="BVU221" s="11"/>
      <c r="BVV221" s="11"/>
      <c r="BVW221" s="11"/>
      <c r="BVX221" s="11"/>
      <c r="BVY221" s="11"/>
      <c r="BVZ221" s="11"/>
      <c r="BWA221" s="11"/>
      <c r="BWB221" s="11"/>
      <c r="BWC221" s="11"/>
      <c r="BWD221" s="11"/>
      <c r="BWE221" s="11"/>
      <c r="BWF221" s="11"/>
      <c r="BWG221" s="11"/>
      <c r="BWH221" s="11"/>
      <c r="BWI221" s="11"/>
      <c r="BWJ221" s="11"/>
      <c r="BWK221" s="11"/>
      <c r="BWL221" s="11"/>
      <c r="BWM221" s="11"/>
      <c r="BWN221" s="11"/>
      <c r="BWO221" s="11"/>
      <c r="BWP221" s="11"/>
      <c r="BWQ221" s="11"/>
      <c r="BWR221" s="11"/>
      <c r="BWS221" s="11"/>
      <c r="BWT221" s="11"/>
      <c r="BWU221" s="11"/>
      <c r="BWV221" s="11"/>
      <c r="BWW221" s="11"/>
      <c r="BWX221" s="11"/>
      <c r="BWY221" s="11"/>
      <c r="BWZ221" s="11"/>
      <c r="BXA221" s="11"/>
      <c r="BXB221" s="11"/>
      <c r="BXC221" s="11"/>
      <c r="BXD221" s="11"/>
      <c r="BXE221" s="11"/>
      <c r="BXF221" s="11"/>
      <c r="BXG221" s="11"/>
      <c r="BXH221" s="11"/>
      <c r="BXI221" s="11"/>
      <c r="BXJ221" s="11"/>
      <c r="BXK221" s="11"/>
      <c r="BXL221" s="11"/>
      <c r="BXM221" s="11"/>
      <c r="BXN221" s="11"/>
      <c r="BXO221" s="11"/>
      <c r="BXP221" s="11"/>
      <c r="BXQ221" s="11"/>
      <c r="BXR221" s="11"/>
      <c r="BXS221" s="11"/>
      <c r="BXT221" s="11"/>
      <c r="BXU221" s="11"/>
      <c r="BXV221" s="11"/>
      <c r="BXW221" s="11"/>
      <c r="BXX221" s="11"/>
      <c r="BXY221" s="11"/>
      <c r="BXZ221" s="11"/>
      <c r="BYA221" s="11"/>
      <c r="BYB221" s="11"/>
      <c r="BYC221" s="11"/>
      <c r="BYD221" s="11"/>
      <c r="BYE221" s="11"/>
      <c r="BYF221" s="11"/>
      <c r="BYG221" s="11"/>
      <c r="BYH221" s="11"/>
      <c r="BYI221" s="11"/>
      <c r="BYJ221" s="11"/>
      <c r="BYK221" s="11"/>
      <c r="BYL221" s="11"/>
      <c r="BYM221" s="11"/>
      <c r="BYN221" s="11"/>
      <c r="BYO221" s="11"/>
      <c r="BYP221" s="11"/>
      <c r="BYQ221" s="11"/>
      <c r="BYR221" s="11"/>
      <c r="BYS221" s="11"/>
      <c r="BYT221" s="11"/>
      <c r="BYU221" s="11"/>
      <c r="BYV221" s="11"/>
      <c r="BYW221" s="11"/>
      <c r="BYX221" s="11"/>
      <c r="BYY221" s="11"/>
      <c r="BYZ221" s="11"/>
      <c r="BZA221" s="11"/>
      <c r="BZB221" s="11"/>
      <c r="BZC221" s="11"/>
      <c r="BZD221" s="11"/>
      <c r="BZE221" s="11"/>
      <c r="BZF221" s="11"/>
      <c r="BZG221" s="11"/>
      <c r="BZH221" s="11"/>
      <c r="BZI221" s="11"/>
      <c r="BZJ221" s="11"/>
      <c r="BZK221" s="11"/>
      <c r="BZL221" s="11"/>
      <c r="BZM221" s="11"/>
      <c r="BZN221" s="11"/>
      <c r="BZO221" s="11"/>
      <c r="BZP221" s="11"/>
      <c r="BZQ221" s="11"/>
      <c r="BZR221" s="11"/>
      <c r="BZS221" s="11"/>
      <c r="BZT221" s="11"/>
      <c r="BZU221" s="11"/>
      <c r="BZV221" s="11"/>
      <c r="BZW221" s="11"/>
      <c r="BZX221" s="11"/>
      <c r="BZY221" s="11"/>
      <c r="BZZ221" s="11"/>
      <c r="CAA221" s="11"/>
      <c r="CAB221" s="11"/>
      <c r="CAC221" s="11"/>
      <c r="CAD221" s="11"/>
      <c r="CAE221" s="11"/>
      <c r="CAF221" s="11"/>
      <c r="CAG221" s="11"/>
      <c r="CAH221" s="11"/>
      <c r="CAI221" s="11"/>
      <c r="CAJ221" s="11"/>
      <c r="CAK221" s="11"/>
      <c r="CAL221" s="11"/>
      <c r="CAM221" s="11"/>
      <c r="CAN221" s="11"/>
      <c r="CAO221" s="11"/>
      <c r="CAP221" s="11"/>
      <c r="CAQ221" s="11"/>
      <c r="CAR221" s="11"/>
      <c r="CAS221" s="11"/>
      <c r="CAT221" s="11"/>
      <c r="CAU221" s="11"/>
      <c r="CAV221" s="11"/>
      <c r="CAW221" s="11"/>
      <c r="CAX221" s="11"/>
      <c r="CAY221" s="11"/>
      <c r="CAZ221" s="11"/>
      <c r="CBA221" s="11"/>
      <c r="CBB221" s="11"/>
      <c r="CBC221" s="11"/>
      <c r="CBD221" s="11"/>
      <c r="CBE221" s="11"/>
      <c r="CBF221" s="11"/>
      <c r="CBG221" s="11"/>
      <c r="CBH221" s="11"/>
      <c r="CBI221" s="11"/>
      <c r="CBJ221" s="11"/>
      <c r="CBK221" s="11"/>
      <c r="CBL221" s="11"/>
      <c r="CBM221" s="11"/>
      <c r="CBN221" s="11"/>
      <c r="CBO221" s="11"/>
      <c r="CBP221" s="11"/>
      <c r="CBQ221" s="11"/>
      <c r="CBR221" s="11"/>
      <c r="CBS221" s="11"/>
      <c r="CBT221" s="11"/>
      <c r="CBU221" s="11"/>
      <c r="CBV221" s="11"/>
      <c r="CBW221" s="11"/>
      <c r="CBX221" s="11"/>
      <c r="CBY221" s="11"/>
      <c r="CBZ221" s="11"/>
      <c r="CCA221" s="11"/>
      <c r="CCB221" s="11"/>
      <c r="CCC221" s="11"/>
      <c r="CCD221" s="11"/>
      <c r="CCE221" s="11"/>
      <c r="CCF221" s="11"/>
      <c r="CCG221" s="11"/>
      <c r="CCH221" s="11"/>
      <c r="CCI221" s="11"/>
      <c r="CCJ221" s="11"/>
      <c r="CCK221" s="11"/>
      <c r="CCL221" s="11"/>
      <c r="CCM221" s="11"/>
      <c r="CCN221" s="11"/>
      <c r="CCO221" s="11"/>
      <c r="CCP221" s="11"/>
      <c r="CCQ221" s="11"/>
      <c r="CCR221" s="11"/>
      <c r="CCS221" s="11"/>
      <c r="CCT221" s="11"/>
      <c r="CCU221" s="11"/>
      <c r="CCV221" s="11"/>
      <c r="CCW221" s="11"/>
      <c r="CCX221" s="11"/>
      <c r="CCY221" s="11"/>
      <c r="CCZ221" s="11"/>
      <c r="CDA221" s="11"/>
      <c r="CDB221" s="11"/>
      <c r="CDC221" s="11"/>
      <c r="CDD221" s="11"/>
      <c r="CDE221" s="11"/>
      <c r="CDF221" s="11"/>
      <c r="CDG221" s="11"/>
      <c r="CDH221" s="11"/>
      <c r="CDI221" s="11"/>
      <c r="CDJ221" s="11"/>
      <c r="CDK221" s="11"/>
      <c r="CDL221" s="11"/>
      <c r="CDM221" s="11"/>
      <c r="CDN221" s="11"/>
      <c r="CDO221" s="11"/>
      <c r="CDP221" s="11"/>
      <c r="CDQ221" s="11"/>
      <c r="CDR221" s="11"/>
      <c r="CDS221" s="11"/>
      <c r="CDT221" s="11"/>
      <c r="CDU221" s="11"/>
      <c r="CDV221" s="11"/>
      <c r="CDW221" s="11"/>
      <c r="CDX221" s="11"/>
      <c r="CDY221" s="11"/>
      <c r="CDZ221" s="11"/>
      <c r="CEA221" s="11"/>
      <c r="CEB221" s="11"/>
      <c r="CEC221" s="11"/>
      <c r="CED221" s="11"/>
      <c r="CEE221" s="11"/>
      <c r="CEF221" s="11"/>
      <c r="CEG221" s="11"/>
      <c r="CEH221" s="11"/>
      <c r="CEI221" s="11"/>
      <c r="CEJ221" s="11"/>
      <c r="CEK221" s="11"/>
      <c r="CEL221" s="11"/>
      <c r="CEM221" s="11"/>
      <c r="CEN221" s="11"/>
      <c r="CEO221" s="11"/>
      <c r="CEP221" s="11"/>
      <c r="CEQ221" s="11"/>
      <c r="CER221" s="11"/>
      <c r="CES221" s="11"/>
      <c r="CET221" s="11"/>
      <c r="CEU221" s="11"/>
      <c r="CEV221" s="11"/>
      <c r="CEW221" s="11"/>
      <c r="CEX221" s="11"/>
      <c r="CEY221" s="11"/>
      <c r="CEZ221" s="11"/>
      <c r="CFA221" s="11"/>
      <c r="CFB221" s="11"/>
      <c r="CFC221" s="11"/>
      <c r="CFD221" s="11"/>
      <c r="CFE221" s="11"/>
      <c r="CFF221" s="11"/>
      <c r="CFG221" s="11"/>
      <c r="CFH221" s="11"/>
      <c r="CFI221" s="11"/>
      <c r="CFJ221" s="11"/>
      <c r="CFK221" s="11"/>
      <c r="CFL221" s="11"/>
      <c r="CFM221" s="11"/>
      <c r="CFN221" s="11"/>
      <c r="CFO221" s="11"/>
      <c r="CFP221" s="11"/>
      <c r="CFQ221" s="11"/>
      <c r="CFR221" s="11"/>
      <c r="CFS221" s="11"/>
      <c r="CFT221" s="11"/>
      <c r="CFU221" s="11"/>
      <c r="CFV221" s="11"/>
      <c r="CFW221" s="11"/>
      <c r="CFX221" s="11"/>
      <c r="CFY221" s="11"/>
      <c r="CFZ221" s="11"/>
      <c r="CGA221" s="11"/>
      <c r="CGB221" s="11"/>
      <c r="CGC221" s="11"/>
      <c r="CGD221" s="11"/>
      <c r="CGE221" s="11"/>
      <c r="CGF221" s="11"/>
      <c r="CGG221" s="11"/>
      <c r="CGH221" s="11"/>
      <c r="CGI221" s="11"/>
      <c r="CGJ221" s="11"/>
      <c r="CGK221" s="11"/>
      <c r="CGL221" s="11"/>
      <c r="CGM221" s="11"/>
      <c r="CGN221" s="11"/>
      <c r="CGO221" s="11"/>
      <c r="CGP221" s="11"/>
      <c r="CGQ221" s="11"/>
      <c r="CGR221" s="11"/>
      <c r="CGS221" s="11"/>
      <c r="CGT221" s="11"/>
      <c r="CGU221" s="11"/>
      <c r="CGV221" s="11"/>
      <c r="CGW221" s="11"/>
      <c r="CGX221" s="11"/>
      <c r="CGY221" s="11"/>
      <c r="CGZ221" s="11"/>
      <c r="CHA221" s="11"/>
      <c r="CHB221" s="11"/>
      <c r="CHC221" s="11"/>
      <c r="CHD221" s="11"/>
      <c r="CHE221" s="11"/>
      <c r="CHF221" s="11"/>
      <c r="CHG221" s="11"/>
      <c r="CHH221" s="11"/>
      <c r="CHI221" s="11"/>
      <c r="CHJ221" s="11"/>
      <c r="CHK221" s="11"/>
      <c r="CHL221" s="11"/>
      <c r="CHM221" s="11"/>
      <c r="CHN221" s="11"/>
      <c r="CHO221" s="11"/>
      <c r="CHP221" s="11"/>
      <c r="CHQ221" s="11"/>
      <c r="CHR221" s="11"/>
      <c r="CHS221" s="11"/>
      <c r="CHT221" s="11"/>
      <c r="CHU221" s="11"/>
      <c r="CHV221" s="11"/>
      <c r="CHW221" s="11"/>
      <c r="CHX221" s="11"/>
      <c r="CHY221" s="11"/>
      <c r="CHZ221" s="11"/>
      <c r="CIA221" s="11"/>
      <c r="CIB221" s="11"/>
      <c r="CIC221" s="11"/>
      <c r="CID221" s="11"/>
      <c r="CIE221" s="11"/>
      <c r="CIF221" s="11"/>
      <c r="CIG221" s="11"/>
      <c r="CIH221" s="11"/>
      <c r="CII221" s="11"/>
      <c r="CIJ221" s="11"/>
      <c r="CIK221" s="11"/>
      <c r="CIL221" s="11"/>
      <c r="CIM221" s="11"/>
      <c r="CIN221" s="11"/>
      <c r="CIO221" s="11"/>
      <c r="CIP221" s="11"/>
      <c r="CIQ221" s="11"/>
      <c r="CIR221" s="11"/>
      <c r="CIS221" s="11"/>
      <c r="CIT221" s="11"/>
      <c r="CIU221" s="11"/>
      <c r="CIV221" s="11"/>
      <c r="CIW221" s="11"/>
      <c r="CIX221" s="11"/>
      <c r="CIY221" s="11"/>
      <c r="CIZ221" s="11"/>
      <c r="CJA221" s="11"/>
      <c r="CJB221" s="11"/>
      <c r="CJC221" s="11"/>
      <c r="CJD221" s="11"/>
      <c r="CJE221" s="11"/>
      <c r="CJF221" s="11"/>
      <c r="CJG221" s="11"/>
      <c r="CJH221" s="11"/>
      <c r="CJI221" s="11"/>
      <c r="CJJ221" s="11"/>
      <c r="CJK221" s="11"/>
      <c r="CJL221" s="11"/>
      <c r="CJM221" s="11"/>
      <c r="CJN221" s="11"/>
      <c r="CJO221" s="11"/>
      <c r="CJP221" s="11"/>
      <c r="CJQ221" s="11"/>
      <c r="CJR221" s="11"/>
      <c r="CJS221" s="11"/>
      <c r="CJT221" s="11"/>
      <c r="CJU221" s="11"/>
      <c r="CJV221" s="11"/>
      <c r="CJW221" s="11"/>
      <c r="CJX221" s="11"/>
      <c r="CJY221" s="11"/>
      <c r="CJZ221" s="11"/>
      <c r="CKA221" s="11"/>
      <c r="CKB221" s="11"/>
      <c r="CKC221" s="11"/>
      <c r="CKD221" s="11"/>
      <c r="CKE221" s="11"/>
      <c r="CKF221" s="11"/>
      <c r="CKG221" s="11"/>
      <c r="CKH221" s="11"/>
      <c r="CKI221" s="11"/>
      <c r="CKJ221" s="11"/>
      <c r="CKK221" s="11"/>
      <c r="CKL221" s="11"/>
      <c r="CKM221" s="11"/>
      <c r="CKN221" s="11"/>
      <c r="CKO221" s="11"/>
      <c r="CKP221" s="11"/>
      <c r="CKQ221" s="11"/>
      <c r="CKR221" s="11"/>
      <c r="CKS221" s="11"/>
      <c r="CKT221" s="11"/>
      <c r="CKU221" s="11"/>
      <c r="CKV221" s="11"/>
      <c r="CKW221" s="11"/>
      <c r="CKX221" s="11"/>
      <c r="CKY221" s="11"/>
      <c r="CKZ221" s="11"/>
      <c r="CLA221" s="11"/>
      <c r="CLB221" s="11"/>
      <c r="CLC221" s="11"/>
      <c r="CLD221" s="11"/>
      <c r="CLE221" s="11"/>
      <c r="CLF221" s="11"/>
      <c r="CLG221" s="11"/>
      <c r="CLH221" s="11"/>
      <c r="CLI221" s="11"/>
      <c r="CLJ221" s="11"/>
      <c r="CLK221" s="11"/>
      <c r="CLL221" s="11"/>
      <c r="CLM221" s="11"/>
      <c r="CLN221" s="11"/>
      <c r="CLO221" s="11"/>
      <c r="CLP221" s="11"/>
      <c r="CLQ221" s="11"/>
      <c r="CLR221" s="11"/>
      <c r="CLS221" s="11"/>
      <c r="CLT221" s="11"/>
      <c r="CLU221" s="11"/>
      <c r="CLV221" s="11"/>
      <c r="CLW221" s="11"/>
      <c r="CLX221" s="11"/>
      <c r="CLY221" s="11"/>
      <c r="CLZ221" s="11"/>
      <c r="CMA221" s="11"/>
      <c r="CMB221" s="11"/>
      <c r="CMC221" s="11"/>
      <c r="CMD221" s="11"/>
      <c r="CME221" s="11"/>
      <c r="CMF221" s="11"/>
      <c r="CMG221" s="11"/>
      <c r="CMH221" s="11"/>
      <c r="CMI221" s="11"/>
      <c r="CMJ221" s="11"/>
      <c r="CMK221" s="11"/>
      <c r="CML221" s="11"/>
      <c r="CMM221" s="11"/>
      <c r="CMN221" s="11"/>
      <c r="CMO221" s="11"/>
      <c r="CMP221" s="11"/>
      <c r="CMQ221" s="11"/>
      <c r="CMR221" s="11"/>
      <c r="CMS221" s="11"/>
      <c r="CMT221" s="11"/>
      <c r="CMU221" s="11"/>
      <c r="CMV221" s="11"/>
      <c r="CMW221" s="11"/>
      <c r="CMX221" s="11"/>
      <c r="CMY221" s="11"/>
      <c r="CMZ221" s="11"/>
      <c r="CNA221" s="11"/>
      <c r="CNB221" s="11"/>
      <c r="CNC221" s="11"/>
      <c r="CND221" s="11"/>
      <c r="CNE221" s="11"/>
      <c r="CNF221" s="11"/>
      <c r="CNG221" s="11"/>
      <c r="CNH221" s="11"/>
      <c r="CNI221" s="11"/>
      <c r="CNJ221" s="11"/>
      <c r="CNK221" s="11"/>
      <c r="CNL221" s="11"/>
      <c r="CNM221" s="11"/>
      <c r="CNN221" s="11"/>
      <c r="CNO221" s="11"/>
      <c r="CNP221" s="11"/>
      <c r="CNQ221" s="11"/>
      <c r="CNR221" s="11"/>
      <c r="CNS221" s="11"/>
      <c r="CNT221" s="11"/>
      <c r="CNU221" s="11"/>
      <c r="CNV221" s="11"/>
      <c r="CNW221" s="11"/>
      <c r="CNX221" s="11"/>
      <c r="CNY221" s="11"/>
      <c r="CNZ221" s="11"/>
      <c r="COA221" s="11"/>
      <c r="COB221" s="11"/>
      <c r="COC221" s="11"/>
      <c r="COD221" s="11"/>
      <c r="COE221" s="11"/>
      <c r="COF221" s="11"/>
      <c r="COG221" s="11"/>
      <c r="COH221" s="11"/>
      <c r="COI221" s="11"/>
      <c r="COJ221" s="11"/>
      <c r="COK221" s="11"/>
      <c r="COL221" s="11"/>
      <c r="COM221" s="11"/>
      <c r="CON221" s="11"/>
      <c r="COO221" s="11"/>
      <c r="COP221" s="11"/>
      <c r="COQ221" s="11"/>
      <c r="COR221" s="11"/>
      <c r="COS221" s="11"/>
      <c r="COT221" s="11"/>
      <c r="COU221" s="11"/>
      <c r="COV221" s="11"/>
      <c r="COW221" s="11"/>
      <c r="COX221" s="11"/>
      <c r="COY221" s="11"/>
      <c r="COZ221" s="11"/>
      <c r="CPA221" s="11"/>
      <c r="CPB221" s="11"/>
      <c r="CPC221" s="11"/>
      <c r="CPD221" s="11"/>
      <c r="CPE221" s="11"/>
      <c r="CPF221" s="11"/>
      <c r="CPG221" s="11"/>
      <c r="CPH221" s="11"/>
      <c r="CPI221" s="11"/>
      <c r="CPJ221" s="11"/>
      <c r="CPK221" s="11"/>
      <c r="CPL221" s="11"/>
      <c r="CPM221" s="11"/>
      <c r="CPN221" s="11"/>
      <c r="CPO221" s="11"/>
      <c r="CPP221" s="11"/>
      <c r="CPQ221" s="11"/>
      <c r="CPR221" s="11"/>
      <c r="CPS221" s="11"/>
      <c r="CPT221" s="11"/>
      <c r="CPU221" s="11"/>
      <c r="CPV221" s="11"/>
      <c r="CPW221" s="11"/>
      <c r="CPX221" s="11"/>
      <c r="CPY221" s="11"/>
      <c r="CPZ221" s="11"/>
      <c r="CQA221" s="11"/>
      <c r="CQB221" s="11"/>
      <c r="CQC221" s="11"/>
      <c r="CQD221" s="11"/>
      <c r="CQE221" s="11"/>
      <c r="CQF221" s="11"/>
      <c r="CQG221" s="11"/>
      <c r="CQH221" s="11"/>
      <c r="CQI221" s="11"/>
      <c r="CQJ221" s="11"/>
      <c r="CQK221" s="11"/>
      <c r="CQL221" s="11"/>
      <c r="CQM221" s="11"/>
      <c r="CQN221" s="11"/>
      <c r="CQO221" s="11"/>
      <c r="CQP221" s="11"/>
      <c r="CQQ221" s="11"/>
      <c r="CQR221" s="11"/>
      <c r="CQS221" s="11"/>
      <c r="CQT221" s="11"/>
      <c r="CQU221" s="11"/>
      <c r="CQV221" s="11"/>
      <c r="CQW221" s="11"/>
      <c r="CQX221" s="11"/>
      <c r="CQY221" s="11"/>
      <c r="CQZ221" s="11"/>
      <c r="CRA221" s="11"/>
      <c r="CRB221" s="11"/>
      <c r="CRC221" s="11"/>
      <c r="CRD221" s="11"/>
      <c r="CRE221" s="11"/>
      <c r="CRF221" s="11"/>
      <c r="CRG221" s="11"/>
      <c r="CRH221" s="11"/>
      <c r="CRI221" s="11"/>
      <c r="CRJ221" s="11"/>
      <c r="CRK221" s="11"/>
      <c r="CRL221" s="11"/>
      <c r="CRM221" s="11"/>
      <c r="CRN221" s="11"/>
      <c r="CRO221" s="11"/>
      <c r="CRP221" s="11"/>
      <c r="CRQ221" s="11"/>
      <c r="CRR221" s="11"/>
      <c r="CRS221" s="11"/>
      <c r="CRT221" s="11"/>
      <c r="CRU221" s="11"/>
      <c r="CRV221" s="11"/>
      <c r="CRW221" s="11"/>
      <c r="CRX221" s="11"/>
      <c r="CRY221" s="11"/>
      <c r="CRZ221" s="11"/>
      <c r="CSA221" s="11"/>
      <c r="CSB221" s="11"/>
      <c r="CSC221" s="11"/>
      <c r="CSD221" s="11"/>
      <c r="CSE221" s="11"/>
      <c r="CSF221" s="11"/>
      <c r="CSG221" s="11"/>
      <c r="CSH221" s="11"/>
      <c r="CSI221" s="11"/>
      <c r="CSJ221" s="11"/>
      <c r="CSK221" s="11"/>
      <c r="CSL221" s="11"/>
      <c r="CSM221" s="11"/>
      <c r="CSN221" s="11"/>
      <c r="CSO221" s="11"/>
      <c r="CSP221" s="11"/>
      <c r="CSQ221" s="11"/>
      <c r="CSR221" s="11"/>
      <c r="CSS221" s="11"/>
      <c r="CST221" s="11"/>
      <c r="CSU221" s="11"/>
      <c r="CSV221" s="11"/>
      <c r="CSW221" s="11"/>
      <c r="CSX221" s="11"/>
      <c r="CSY221" s="11"/>
      <c r="CSZ221" s="11"/>
      <c r="CTA221" s="11"/>
      <c r="CTB221" s="11"/>
      <c r="CTC221" s="11"/>
      <c r="CTD221" s="11"/>
      <c r="CTE221" s="11"/>
      <c r="CTF221" s="11"/>
      <c r="CTG221" s="11"/>
      <c r="CTH221" s="11"/>
      <c r="CTI221" s="11"/>
      <c r="CTJ221" s="11"/>
      <c r="CTK221" s="11"/>
      <c r="CTL221" s="11"/>
      <c r="CTM221" s="11"/>
      <c r="CTN221" s="11"/>
      <c r="CTO221" s="11"/>
      <c r="CTP221" s="11"/>
      <c r="CTQ221" s="11"/>
      <c r="CTR221" s="11"/>
      <c r="CTS221" s="11"/>
      <c r="CTT221" s="11"/>
      <c r="CTU221" s="11"/>
      <c r="CTV221" s="11"/>
      <c r="CTW221" s="11"/>
      <c r="CTX221" s="11"/>
      <c r="CTY221" s="11"/>
      <c r="CTZ221" s="11"/>
      <c r="CUA221" s="11"/>
      <c r="CUB221" s="11"/>
      <c r="CUC221" s="11"/>
      <c r="CUD221" s="11"/>
      <c r="CUE221" s="11"/>
      <c r="CUF221" s="11"/>
      <c r="CUG221" s="11"/>
      <c r="CUH221" s="11"/>
      <c r="CUI221" s="11"/>
      <c r="CUJ221" s="11"/>
      <c r="CUK221" s="11"/>
      <c r="CUL221" s="11"/>
      <c r="CUM221" s="11"/>
      <c r="CUN221" s="11"/>
      <c r="CUO221" s="11"/>
      <c r="CUP221" s="11"/>
      <c r="CUQ221" s="11"/>
      <c r="CUR221" s="11"/>
      <c r="CUS221" s="11"/>
      <c r="CUT221" s="11"/>
      <c r="CUU221" s="11"/>
      <c r="CUV221" s="11"/>
      <c r="CUW221" s="11"/>
      <c r="CUX221" s="11"/>
      <c r="CUY221" s="11"/>
      <c r="CUZ221" s="11"/>
      <c r="CVA221" s="11"/>
      <c r="CVB221" s="11"/>
      <c r="CVC221" s="11"/>
      <c r="CVD221" s="11"/>
      <c r="CVE221" s="11"/>
      <c r="CVF221" s="11"/>
      <c r="CVG221" s="11"/>
      <c r="CVH221" s="11"/>
      <c r="CVI221" s="11"/>
      <c r="CVJ221" s="11"/>
      <c r="CVK221" s="11"/>
      <c r="CVL221" s="11"/>
      <c r="CVM221" s="11"/>
      <c r="CVN221" s="11"/>
      <c r="CVO221" s="11"/>
      <c r="CVP221" s="11"/>
      <c r="CVQ221" s="11"/>
      <c r="CVR221" s="11"/>
      <c r="CVS221" s="11"/>
      <c r="CVT221" s="11"/>
      <c r="CVU221" s="11"/>
      <c r="CVV221" s="11"/>
      <c r="CVW221" s="11"/>
      <c r="CVX221" s="11"/>
      <c r="CVY221" s="11"/>
      <c r="CVZ221" s="11"/>
      <c r="CWA221" s="11"/>
      <c r="CWB221" s="11"/>
      <c r="CWC221" s="11"/>
      <c r="CWD221" s="11"/>
      <c r="CWE221" s="11"/>
      <c r="CWF221" s="11"/>
      <c r="CWG221" s="11"/>
      <c r="CWH221" s="11"/>
      <c r="CWI221" s="11"/>
      <c r="CWJ221" s="11"/>
      <c r="CWK221" s="11"/>
      <c r="CWL221" s="11"/>
      <c r="CWM221" s="11"/>
      <c r="CWN221" s="11"/>
      <c r="CWO221" s="11"/>
      <c r="CWP221" s="11"/>
      <c r="CWQ221" s="11"/>
      <c r="CWR221" s="11"/>
      <c r="CWS221" s="11"/>
      <c r="CWT221" s="11"/>
      <c r="CWU221" s="11"/>
      <c r="CWV221" s="11"/>
      <c r="CWW221" s="11"/>
      <c r="CWX221" s="11"/>
      <c r="CWY221" s="11"/>
      <c r="CWZ221" s="11"/>
      <c r="CXA221" s="11"/>
      <c r="CXB221" s="11"/>
      <c r="CXC221" s="11"/>
      <c r="CXD221" s="11"/>
      <c r="CXE221" s="11"/>
      <c r="CXF221" s="11"/>
      <c r="CXG221" s="11"/>
      <c r="CXH221" s="11"/>
      <c r="CXI221" s="11"/>
      <c r="CXJ221" s="11"/>
      <c r="CXK221" s="11"/>
      <c r="CXL221" s="11"/>
      <c r="CXM221" s="11"/>
      <c r="CXN221" s="11"/>
      <c r="CXO221" s="11"/>
      <c r="CXP221" s="11"/>
      <c r="CXQ221" s="11"/>
      <c r="CXR221" s="11"/>
      <c r="CXS221" s="11"/>
      <c r="CXT221" s="11"/>
      <c r="CXU221" s="11"/>
      <c r="CXV221" s="11"/>
      <c r="CXW221" s="11"/>
      <c r="CXX221" s="11"/>
      <c r="CXY221" s="11"/>
      <c r="CXZ221" s="11"/>
      <c r="CYA221" s="11"/>
      <c r="CYB221" s="11"/>
      <c r="CYC221" s="11"/>
      <c r="CYD221" s="11"/>
      <c r="CYE221" s="11"/>
      <c r="CYF221" s="11"/>
      <c r="CYG221" s="11"/>
      <c r="CYH221" s="11"/>
      <c r="CYI221" s="11"/>
      <c r="CYJ221" s="11"/>
      <c r="CYK221" s="11"/>
      <c r="CYL221" s="11"/>
      <c r="CYM221" s="11"/>
      <c r="CYN221" s="11"/>
      <c r="CYO221" s="11"/>
      <c r="CYP221" s="11"/>
      <c r="CYQ221" s="11"/>
      <c r="CYR221" s="11"/>
      <c r="CYS221" s="11"/>
      <c r="CYT221" s="11"/>
      <c r="CYU221" s="11"/>
      <c r="CYV221" s="11"/>
      <c r="CYW221" s="11"/>
      <c r="CYX221" s="11"/>
      <c r="CYY221" s="11"/>
      <c r="CYZ221" s="11"/>
      <c r="CZA221" s="11"/>
      <c r="CZB221" s="11"/>
      <c r="CZC221" s="11"/>
      <c r="CZD221" s="11"/>
      <c r="CZE221" s="11"/>
      <c r="CZF221" s="11"/>
      <c r="CZG221" s="11"/>
      <c r="CZH221" s="11"/>
      <c r="CZI221" s="11"/>
      <c r="CZJ221" s="11"/>
      <c r="CZK221" s="11"/>
      <c r="CZL221" s="11"/>
      <c r="CZM221" s="11"/>
      <c r="CZN221" s="11"/>
      <c r="CZO221" s="11"/>
      <c r="CZP221" s="11"/>
      <c r="CZQ221" s="11"/>
      <c r="CZR221" s="11"/>
      <c r="CZS221" s="11"/>
      <c r="CZT221" s="11"/>
      <c r="CZU221" s="11"/>
      <c r="CZV221" s="11"/>
      <c r="CZW221" s="11"/>
      <c r="CZX221" s="11"/>
      <c r="CZY221" s="11"/>
      <c r="CZZ221" s="11"/>
      <c r="DAA221" s="11"/>
      <c r="DAB221" s="11"/>
      <c r="DAC221" s="11"/>
      <c r="DAD221" s="11"/>
      <c r="DAE221" s="11"/>
      <c r="DAF221" s="11"/>
      <c r="DAG221" s="11"/>
      <c r="DAH221" s="11"/>
      <c r="DAI221" s="11"/>
      <c r="DAJ221" s="11"/>
      <c r="DAK221" s="11"/>
      <c r="DAL221" s="11"/>
      <c r="DAM221" s="11"/>
      <c r="DAN221" s="11"/>
      <c r="DAO221" s="11"/>
      <c r="DAP221" s="11"/>
      <c r="DAQ221" s="11"/>
      <c r="DAR221" s="11"/>
      <c r="DAS221" s="11"/>
      <c r="DAT221" s="11"/>
      <c r="DAU221" s="11"/>
      <c r="DAV221" s="11"/>
      <c r="DAW221" s="11"/>
      <c r="DAX221" s="11"/>
      <c r="DAY221" s="11"/>
      <c r="DAZ221" s="11"/>
      <c r="DBA221" s="11"/>
      <c r="DBB221" s="11"/>
      <c r="DBC221" s="11"/>
      <c r="DBD221" s="11"/>
      <c r="DBE221" s="11"/>
      <c r="DBF221" s="11"/>
      <c r="DBG221" s="11"/>
      <c r="DBH221" s="11"/>
      <c r="DBI221" s="11"/>
      <c r="DBJ221" s="11"/>
      <c r="DBK221" s="11"/>
      <c r="DBL221" s="11"/>
      <c r="DBM221" s="11"/>
      <c r="DBN221" s="11"/>
      <c r="DBO221" s="11"/>
      <c r="DBP221" s="11"/>
      <c r="DBQ221" s="11"/>
      <c r="DBR221" s="11"/>
      <c r="DBS221" s="11"/>
      <c r="DBT221" s="11"/>
      <c r="DBU221" s="11"/>
      <c r="DBV221" s="11"/>
      <c r="DBW221" s="11"/>
      <c r="DBX221" s="11"/>
      <c r="DBY221" s="11"/>
      <c r="DBZ221" s="11"/>
      <c r="DCA221" s="11"/>
      <c r="DCB221" s="11"/>
      <c r="DCC221" s="11"/>
      <c r="DCD221" s="11"/>
      <c r="DCE221" s="11"/>
      <c r="DCF221" s="11"/>
      <c r="DCG221" s="11"/>
      <c r="DCH221" s="11"/>
      <c r="DCI221" s="11"/>
      <c r="DCJ221" s="11"/>
      <c r="DCK221" s="11"/>
      <c r="DCL221" s="11"/>
      <c r="DCM221" s="11"/>
      <c r="DCN221" s="11"/>
      <c r="DCO221" s="11"/>
      <c r="DCP221" s="11"/>
      <c r="DCQ221" s="11"/>
      <c r="DCR221" s="11"/>
      <c r="DCS221" s="11"/>
      <c r="DCT221" s="11"/>
      <c r="DCU221" s="11"/>
      <c r="DCV221" s="11"/>
      <c r="DCW221" s="11"/>
      <c r="DCX221" s="11"/>
      <c r="DCY221" s="11"/>
      <c r="DCZ221" s="11"/>
      <c r="DDA221" s="11"/>
      <c r="DDB221" s="11"/>
      <c r="DDC221" s="11"/>
      <c r="DDD221" s="11"/>
      <c r="DDE221" s="11"/>
      <c r="DDF221" s="11"/>
      <c r="DDG221" s="11"/>
      <c r="DDH221" s="11"/>
      <c r="DDI221" s="11"/>
      <c r="DDJ221" s="11"/>
      <c r="DDK221" s="11"/>
      <c r="DDL221" s="11"/>
      <c r="DDM221" s="11"/>
      <c r="DDN221" s="11"/>
      <c r="DDO221" s="11"/>
      <c r="DDP221" s="11"/>
      <c r="DDQ221" s="11"/>
      <c r="DDR221" s="11"/>
      <c r="DDS221" s="11"/>
      <c r="DDT221" s="11"/>
      <c r="DDU221" s="11"/>
      <c r="DDV221" s="11"/>
      <c r="DDW221" s="11"/>
      <c r="DDX221" s="11"/>
      <c r="DDY221" s="11"/>
      <c r="DDZ221" s="11"/>
      <c r="DEA221" s="11"/>
      <c r="DEB221" s="11"/>
      <c r="DEC221" s="11"/>
      <c r="DED221" s="11"/>
      <c r="DEE221" s="11"/>
      <c r="DEF221" s="11"/>
      <c r="DEG221" s="11"/>
      <c r="DEH221" s="11"/>
      <c r="DEI221" s="11"/>
      <c r="DEJ221" s="11"/>
      <c r="DEK221" s="11"/>
      <c r="DEL221" s="11"/>
      <c r="DEM221" s="11"/>
      <c r="DEN221" s="11"/>
      <c r="DEO221" s="11"/>
      <c r="DEP221" s="11"/>
      <c r="DEQ221" s="11"/>
      <c r="DER221" s="11"/>
      <c r="DES221" s="11"/>
      <c r="DET221" s="11"/>
      <c r="DEU221" s="11"/>
      <c r="DEV221" s="11"/>
      <c r="DEW221" s="11"/>
      <c r="DEX221" s="11"/>
      <c r="DEY221" s="11"/>
      <c r="DEZ221" s="11"/>
      <c r="DFA221" s="11"/>
      <c r="DFB221" s="11"/>
      <c r="DFC221" s="11"/>
      <c r="DFD221" s="11"/>
      <c r="DFE221" s="11"/>
      <c r="DFF221" s="11"/>
      <c r="DFG221" s="11"/>
      <c r="DFH221" s="11"/>
      <c r="DFI221" s="11"/>
      <c r="DFJ221" s="11"/>
      <c r="DFK221" s="11"/>
      <c r="DFL221" s="11"/>
      <c r="DFM221" s="11"/>
      <c r="DFN221" s="11"/>
      <c r="DFO221" s="11"/>
      <c r="DFP221" s="11"/>
      <c r="DFQ221" s="11"/>
      <c r="DFR221" s="11"/>
      <c r="DFS221" s="11"/>
      <c r="DFT221" s="11"/>
      <c r="DFU221" s="11"/>
      <c r="DFV221" s="11"/>
      <c r="DFW221" s="11"/>
      <c r="DFX221" s="11"/>
      <c r="DFY221" s="11"/>
      <c r="DFZ221" s="11"/>
      <c r="DGA221" s="11"/>
      <c r="DGB221" s="11"/>
      <c r="DGC221" s="11"/>
      <c r="DGD221" s="11"/>
      <c r="DGE221" s="11"/>
      <c r="DGF221" s="11"/>
      <c r="DGG221" s="11"/>
      <c r="DGH221" s="11"/>
      <c r="DGI221" s="11"/>
      <c r="DGJ221" s="11"/>
      <c r="DGK221" s="11"/>
      <c r="DGL221" s="11"/>
      <c r="DGM221" s="11"/>
      <c r="DGN221" s="11"/>
      <c r="DGO221" s="11"/>
      <c r="DGP221" s="11"/>
      <c r="DGQ221" s="11"/>
      <c r="DGR221" s="11"/>
      <c r="DGS221" s="11"/>
      <c r="DGT221" s="11"/>
      <c r="DGU221" s="11"/>
      <c r="DGV221" s="11"/>
      <c r="DGW221" s="11"/>
      <c r="DGX221" s="11"/>
      <c r="DGY221" s="11"/>
      <c r="DGZ221" s="11"/>
      <c r="DHA221" s="11"/>
      <c r="DHB221" s="11"/>
      <c r="DHC221" s="11"/>
      <c r="DHD221" s="11"/>
      <c r="DHE221" s="11"/>
      <c r="DHF221" s="11"/>
      <c r="DHG221" s="11"/>
      <c r="DHH221" s="11"/>
      <c r="DHI221" s="11"/>
      <c r="DHJ221" s="11"/>
      <c r="DHK221" s="11"/>
      <c r="DHL221" s="11"/>
      <c r="DHM221" s="11"/>
      <c r="DHN221" s="11"/>
      <c r="DHO221" s="11"/>
      <c r="DHP221" s="11"/>
      <c r="DHQ221" s="11"/>
      <c r="DHR221" s="11"/>
      <c r="DHS221" s="11"/>
      <c r="DHT221" s="11"/>
      <c r="DHU221" s="11"/>
      <c r="DHV221" s="11"/>
      <c r="DHW221" s="11"/>
      <c r="DHX221" s="11"/>
      <c r="DHY221" s="11"/>
      <c r="DHZ221" s="11"/>
      <c r="DIA221" s="11"/>
      <c r="DIB221" s="11"/>
      <c r="DIC221" s="11"/>
      <c r="DID221" s="11"/>
      <c r="DIE221" s="11"/>
      <c r="DIF221" s="11"/>
      <c r="DIG221" s="11"/>
      <c r="DIH221" s="11"/>
      <c r="DII221" s="11"/>
      <c r="DIJ221" s="11"/>
      <c r="DIK221" s="11"/>
      <c r="DIL221" s="11"/>
      <c r="DIM221" s="11"/>
      <c r="DIN221" s="11"/>
      <c r="DIO221" s="11"/>
      <c r="DIP221" s="11"/>
      <c r="DIQ221" s="11"/>
      <c r="DIR221" s="11"/>
      <c r="DIS221" s="11"/>
      <c r="DIT221" s="11"/>
      <c r="DIU221" s="11"/>
      <c r="DIV221" s="11"/>
      <c r="DIW221" s="11"/>
      <c r="DIX221" s="11"/>
      <c r="DIY221" s="11"/>
      <c r="DIZ221" s="11"/>
      <c r="DJA221" s="11"/>
      <c r="DJB221" s="11"/>
      <c r="DJC221" s="11"/>
      <c r="DJD221" s="11"/>
      <c r="DJE221" s="11"/>
      <c r="DJF221" s="11"/>
      <c r="DJG221" s="11"/>
      <c r="DJH221" s="11"/>
      <c r="DJI221" s="11"/>
      <c r="DJJ221" s="11"/>
      <c r="DJK221" s="11"/>
      <c r="DJL221" s="11"/>
      <c r="DJM221" s="11"/>
      <c r="DJN221" s="11"/>
      <c r="DJO221" s="11"/>
      <c r="DJP221" s="11"/>
      <c r="DJQ221" s="11"/>
      <c r="DJR221" s="11"/>
      <c r="DJS221" s="11"/>
      <c r="DJT221" s="11"/>
      <c r="DJU221" s="11"/>
      <c r="DJV221" s="11"/>
      <c r="DJW221" s="11"/>
      <c r="DJX221" s="11"/>
      <c r="DJY221" s="11"/>
      <c r="DJZ221" s="11"/>
      <c r="DKA221" s="11"/>
      <c r="DKB221" s="11"/>
      <c r="DKC221" s="11"/>
      <c r="DKD221" s="11"/>
      <c r="DKE221" s="11"/>
      <c r="DKF221" s="11"/>
      <c r="DKG221" s="11"/>
      <c r="DKH221" s="11"/>
      <c r="DKI221" s="11"/>
      <c r="DKJ221" s="11"/>
      <c r="DKK221" s="11"/>
      <c r="DKL221" s="11"/>
      <c r="DKM221" s="11"/>
      <c r="DKN221" s="11"/>
      <c r="DKO221" s="11"/>
      <c r="DKP221" s="11"/>
      <c r="DKQ221" s="11"/>
      <c r="DKR221" s="11"/>
      <c r="DKS221" s="11"/>
      <c r="DKT221" s="11"/>
      <c r="DKU221" s="11"/>
      <c r="DKV221" s="11"/>
      <c r="DKW221" s="11"/>
      <c r="DKX221" s="11"/>
      <c r="DKY221" s="11"/>
      <c r="DKZ221" s="11"/>
      <c r="DLA221" s="11"/>
      <c r="DLB221" s="11"/>
      <c r="DLC221" s="11"/>
      <c r="DLD221" s="11"/>
      <c r="DLE221" s="11"/>
      <c r="DLF221" s="11"/>
      <c r="DLG221" s="11"/>
      <c r="DLH221" s="11"/>
      <c r="DLI221" s="11"/>
      <c r="DLJ221" s="11"/>
      <c r="DLK221" s="11"/>
      <c r="DLL221" s="11"/>
      <c r="DLM221" s="11"/>
      <c r="DLN221" s="11"/>
      <c r="DLO221" s="11"/>
      <c r="DLP221" s="11"/>
      <c r="DLQ221" s="11"/>
      <c r="DLR221" s="11"/>
      <c r="DLS221" s="11"/>
      <c r="DLT221" s="11"/>
      <c r="DLU221" s="11"/>
      <c r="DLV221" s="11"/>
      <c r="DLW221" s="11"/>
      <c r="DLX221" s="11"/>
      <c r="DLY221" s="11"/>
      <c r="DLZ221" s="11"/>
      <c r="DMA221" s="11"/>
      <c r="DMB221" s="11"/>
      <c r="DMC221" s="11"/>
      <c r="DMD221" s="11"/>
      <c r="DME221" s="11"/>
      <c r="DMF221" s="11"/>
      <c r="DMG221" s="11"/>
      <c r="DMH221" s="11"/>
      <c r="DMI221" s="11"/>
      <c r="DMJ221" s="11"/>
      <c r="DMK221" s="11"/>
      <c r="DML221" s="11"/>
      <c r="DMM221" s="11"/>
      <c r="DMN221" s="11"/>
      <c r="DMO221" s="11"/>
      <c r="DMP221" s="11"/>
      <c r="DMQ221" s="11"/>
      <c r="DMR221" s="11"/>
      <c r="DMS221" s="11"/>
      <c r="DMT221" s="11"/>
      <c r="DMU221" s="11"/>
      <c r="DMV221" s="11"/>
      <c r="DMW221" s="11"/>
      <c r="DMX221" s="11"/>
      <c r="DMY221" s="11"/>
      <c r="DMZ221" s="11"/>
      <c r="DNA221" s="11"/>
      <c r="DNB221" s="11"/>
      <c r="DNC221" s="11"/>
      <c r="DND221" s="11"/>
      <c r="DNE221" s="11"/>
      <c r="DNF221" s="11"/>
      <c r="DNG221" s="11"/>
      <c r="DNH221" s="11"/>
      <c r="DNI221" s="11"/>
      <c r="DNJ221" s="11"/>
      <c r="DNK221" s="11"/>
      <c r="DNL221" s="11"/>
      <c r="DNM221" s="11"/>
      <c r="DNN221" s="11"/>
      <c r="DNO221" s="11"/>
      <c r="DNP221" s="11"/>
      <c r="DNQ221" s="11"/>
      <c r="DNR221" s="11"/>
      <c r="DNS221" s="11"/>
      <c r="DNT221" s="11"/>
      <c r="DNU221" s="11"/>
      <c r="DNV221" s="11"/>
      <c r="DNW221" s="11"/>
      <c r="DNX221" s="11"/>
      <c r="DNY221" s="11"/>
      <c r="DNZ221" s="11"/>
      <c r="DOA221" s="11"/>
      <c r="DOB221" s="11"/>
      <c r="DOC221" s="11"/>
      <c r="DOD221" s="11"/>
      <c r="DOE221" s="11"/>
      <c r="DOF221" s="11"/>
      <c r="DOG221" s="11"/>
      <c r="DOH221" s="11"/>
      <c r="DOI221" s="11"/>
      <c r="DOJ221" s="11"/>
      <c r="DOK221" s="11"/>
      <c r="DOL221" s="11"/>
      <c r="DOM221" s="11"/>
      <c r="DON221" s="11"/>
      <c r="DOO221" s="11"/>
      <c r="DOP221" s="11"/>
      <c r="DOQ221" s="11"/>
      <c r="DOR221" s="11"/>
      <c r="DOS221" s="11"/>
      <c r="DOT221" s="11"/>
      <c r="DOU221" s="11"/>
      <c r="DOV221" s="11"/>
      <c r="DOW221" s="11"/>
      <c r="DOX221" s="11"/>
      <c r="DOY221" s="11"/>
      <c r="DOZ221" s="11"/>
      <c r="DPA221" s="11"/>
      <c r="DPB221" s="11"/>
      <c r="DPC221" s="11"/>
      <c r="DPD221" s="11"/>
      <c r="DPE221" s="11"/>
      <c r="DPF221" s="11"/>
      <c r="DPG221" s="11"/>
      <c r="DPH221" s="11"/>
      <c r="DPI221" s="11"/>
      <c r="DPJ221" s="11"/>
      <c r="DPK221" s="11"/>
      <c r="DPL221" s="11"/>
      <c r="DPM221" s="11"/>
      <c r="DPN221" s="11"/>
      <c r="DPO221" s="11"/>
      <c r="DPP221" s="11"/>
      <c r="DPQ221" s="11"/>
      <c r="DPR221" s="11"/>
      <c r="DPS221" s="11"/>
      <c r="DPT221" s="11"/>
      <c r="DPU221" s="11"/>
      <c r="DPV221" s="11"/>
      <c r="DPW221" s="11"/>
      <c r="DPX221" s="11"/>
      <c r="DPY221" s="11"/>
      <c r="DPZ221" s="11"/>
      <c r="DQA221" s="11"/>
      <c r="DQB221" s="11"/>
      <c r="DQC221" s="11"/>
      <c r="DQD221" s="11"/>
      <c r="DQE221" s="11"/>
      <c r="DQF221" s="11"/>
      <c r="DQG221" s="11"/>
      <c r="DQH221" s="11"/>
      <c r="DQI221" s="11"/>
      <c r="DQJ221" s="11"/>
      <c r="DQK221" s="11"/>
      <c r="DQL221" s="11"/>
      <c r="DQM221" s="11"/>
      <c r="DQN221" s="11"/>
      <c r="DQO221" s="11"/>
      <c r="DQP221" s="11"/>
      <c r="DQQ221" s="11"/>
      <c r="DQR221" s="11"/>
      <c r="DQS221" s="11"/>
      <c r="DQT221" s="11"/>
      <c r="DQU221" s="11"/>
      <c r="DQV221" s="11"/>
      <c r="DQW221" s="11"/>
      <c r="DQX221" s="11"/>
      <c r="DQY221" s="11"/>
      <c r="DQZ221" s="11"/>
      <c r="DRA221" s="11"/>
      <c r="DRB221" s="11"/>
      <c r="DRC221" s="11"/>
      <c r="DRD221" s="11"/>
      <c r="DRE221" s="11"/>
      <c r="DRF221" s="11"/>
      <c r="DRG221" s="11"/>
      <c r="DRH221" s="11"/>
      <c r="DRI221" s="11"/>
      <c r="DRJ221" s="11"/>
      <c r="DRK221" s="11"/>
      <c r="DRL221" s="11"/>
      <c r="DRM221" s="11"/>
      <c r="DRN221" s="11"/>
      <c r="DRO221" s="11"/>
      <c r="DRP221" s="11"/>
      <c r="DRQ221" s="11"/>
      <c r="DRR221" s="11"/>
      <c r="DRS221" s="11"/>
      <c r="DRT221" s="11"/>
      <c r="DRU221" s="11"/>
      <c r="DRV221" s="11"/>
      <c r="DRW221" s="11"/>
      <c r="DRX221" s="11"/>
      <c r="DRY221" s="11"/>
      <c r="DRZ221" s="11"/>
      <c r="DSA221" s="11"/>
      <c r="DSB221" s="11"/>
      <c r="DSC221" s="11"/>
      <c r="DSD221" s="11"/>
      <c r="DSE221" s="11"/>
      <c r="DSF221" s="11"/>
      <c r="DSG221" s="11"/>
      <c r="DSH221" s="11"/>
      <c r="DSI221" s="11"/>
      <c r="DSJ221" s="11"/>
      <c r="DSK221" s="11"/>
      <c r="DSL221" s="11"/>
      <c r="DSM221" s="11"/>
      <c r="DSN221" s="11"/>
      <c r="DSO221" s="11"/>
      <c r="DSP221" s="11"/>
      <c r="DSQ221" s="11"/>
      <c r="DSR221" s="11"/>
      <c r="DSS221" s="11"/>
      <c r="DST221" s="11"/>
      <c r="DSU221" s="11"/>
      <c r="DSV221" s="11"/>
      <c r="DSW221" s="11"/>
      <c r="DSX221" s="11"/>
      <c r="DSY221" s="11"/>
      <c r="DSZ221" s="11"/>
      <c r="DTA221" s="11"/>
      <c r="DTB221" s="11"/>
      <c r="DTC221" s="11"/>
      <c r="DTD221" s="11"/>
      <c r="DTE221" s="11"/>
      <c r="DTF221" s="11"/>
      <c r="DTG221" s="11"/>
      <c r="DTH221" s="11"/>
      <c r="DTI221" s="11"/>
      <c r="DTJ221" s="11"/>
      <c r="DTK221" s="11"/>
      <c r="DTL221" s="11"/>
      <c r="DTM221" s="11"/>
      <c r="DTN221" s="11"/>
      <c r="DTO221" s="11"/>
      <c r="DTP221" s="11"/>
      <c r="DTQ221" s="11"/>
      <c r="DTR221" s="11"/>
      <c r="DTS221" s="11"/>
      <c r="DTT221" s="11"/>
      <c r="DTU221" s="11"/>
      <c r="DTV221" s="11"/>
      <c r="DTW221" s="11"/>
      <c r="DTX221" s="11"/>
      <c r="DTY221" s="11"/>
      <c r="DTZ221" s="11"/>
      <c r="DUA221" s="11"/>
      <c r="DUB221" s="11"/>
      <c r="DUC221" s="11"/>
      <c r="DUD221" s="11"/>
      <c r="DUE221" s="11"/>
      <c r="DUF221" s="11"/>
      <c r="DUG221" s="11"/>
      <c r="DUH221" s="11"/>
      <c r="DUI221" s="11"/>
      <c r="DUJ221" s="11"/>
      <c r="DUK221" s="11"/>
      <c r="DUL221" s="11"/>
      <c r="DUM221" s="11"/>
      <c r="DUN221" s="11"/>
      <c r="DUO221" s="11"/>
      <c r="DUP221" s="11"/>
      <c r="DUQ221" s="11"/>
      <c r="DUR221" s="11"/>
      <c r="DUS221" s="11"/>
      <c r="DUT221" s="11"/>
      <c r="DUU221" s="11"/>
      <c r="DUV221" s="11"/>
      <c r="DUW221" s="11"/>
      <c r="DUX221" s="11"/>
      <c r="DUY221" s="11"/>
      <c r="DUZ221" s="11"/>
      <c r="DVA221" s="11"/>
      <c r="DVB221" s="11"/>
      <c r="DVC221" s="11"/>
      <c r="DVD221" s="11"/>
      <c r="DVE221" s="11"/>
      <c r="DVF221" s="11"/>
      <c r="DVG221" s="11"/>
      <c r="DVH221" s="11"/>
      <c r="DVI221" s="11"/>
      <c r="DVJ221" s="11"/>
      <c r="DVK221" s="11"/>
      <c r="DVL221" s="11"/>
      <c r="DVM221" s="11"/>
      <c r="DVN221" s="11"/>
      <c r="DVO221" s="11"/>
      <c r="DVP221" s="11"/>
      <c r="DVQ221" s="11"/>
      <c r="DVR221" s="11"/>
      <c r="DVS221" s="11"/>
      <c r="DVT221" s="11"/>
      <c r="DVU221" s="11"/>
      <c r="DVV221" s="11"/>
      <c r="DVW221" s="11"/>
      <c r="DVX221" s="11"/>
      <c r="DVY221" s="11"/>
      <c r="DVZ221" s="11"/>
      <c r="DWA221" s="11"/>
      <c r="DWB221" s="11"/>
      <c r="DWC221" s="11"/>
      <c r="DWD221" s="11"/>
      <c r="DWE221" s="11"/>
      <c r="DWF221" s="11"/>
      <c r="DWG221" s="11"/>
      <c r="DWH221" s="11"/>
      <c r="DWI221" s="11"/>
      <c r="DWJ221" s="11"/>
      <c r="DWK221" s="11"/>
      <c r="DWL221" s="11"/>
      <c r="DWM221" s="11"/>
      <c r="DWN221" s="11"/>
      <c r="DWO221" s="11"/>
      <c r="DWP221" s="11"/>
      <c r="DWQ221" s="11"/>
      <c r="DWR221" s="11"/>
      <c r="DWS221" s="11"/>
      <c r="DWT221" s="11"/>
      <c r="DWU221" s="11"/>
      <c r="DWV221" s="11"/>
      <c r="DWW221" s="11"/>
      <c r="DWX221" s="11"/>
      <c r="DWY221" s="11"/>
      <c r="DWZ221" s="11"/>
      <c r="DXA221" s="11"/>
      <c r="DXB221" s="11"/>
      <c r="DXC221" s="11"/>
      <c r="DXD221" s="11"/>
      <c r="DXE221" s="11"/>
      <c r="DXF221" s="11"/>
      <c r="DXG221" s="11"/>
      <c r="DXH221" s="11"/>
      <c r="DXI221" s="11"/>
      <c r="DXJ221" s="11"/>
      <c r="DXK221" s="11"/>
      <c r="DXL221" s="11"/>
      <c r="DXM221" s="11"/>
      <c r="DXN221" s="11"/>
      <c r="DXO221" s="11"/>
      <c r="DXP221" s="11"/>
      <c r="DXQ221" s="11"/>
      <c r="DXR221" s="11"/>
      <c r="DXS221" s="11"/>
      <c r="DXT221" s="11"/>
      <c r="DXU221" s="11"/>
      <c r="DXV221" s="11"/>
      <c r="DXW221" s="11"/>
      <c r="DXX221" s="11"/>
      <c r="DXY221" s="11"/>
      <c r="DXZ221" s="11"/>
      <c r="DYA221" s="11"/>
      <c r="DYB221" s="11"/>
      <c r="DYC221" s="11"/>
      <c r="DYD221" s="11"/>
      <c r="DYE221" s="11"/>
      <c r="DYF221" s="11"/>
      <c r="DYG221" s="11"/>
      <c r="DYH221" s="11"/>
      <c r="DYI221" s="11"/>
      <c r="DYJ221" s="11"/>
      <c r="DYK221" s="11"/>
      <c r="DYL221" s="11"/>
      <c r="DYM221" s="11"/>
      <c r="DYN221" s="11"/>
      <c r="DYO221" s="11"/>
      <c r="DYP221" s="11"/>
      <c r="DYQ221" s="11"/>
      <c r="DYR221" s="11"/>
      <c r="DYS221" s="11"/>
      <c r="DYT221" s="11"/>
      <c r="DYU221" s="11"/>
      <c r="DYV221" s="11"/>
      <c r="DYW221" s="11"/>
      <c r="DYX221" s="11"/>
      <c r="DYY221" s="11"/>
      <c r="DYZ221" s="11"/>
      <c r="DZA221" s="11"/>
      <c r="DZB221" s="11"/>
      <c r="DZC221" s="11"/>
      <c r="DZD221" s="11"/>
      <c r="DZE221" s="11"/>
      <c r="DZF221" s="11"/>
      <c r="DZG221" s="11"/>
      <c r="DZH221" s="11"/>
      <c r="DZI221" s="11"/>
      <c r="DZJ221" s="11"/>
      <c r="DZK221" s="11"/>
      <c r="DZL221" s="11"/>
      <c r="DZM221" s="11"/>
      <c r="DZN221" s="11"/>
      <c r="DZO221" s="11"/>
      <c r="DZP221" s="11"/>
      <c r="DZQ221" s="11"/>
      <c r="DZR221" s="11"/>
      <c r="DZS221" s="11"/>
      <c r="DZT221" s="11"/>
      <c r="DZU221" s="11"/>
      <c r="DZV221" s="11"/>
      <c r="DZW221" s="11"/>
      <c r="DZX221" s="11"/>
      <c r="DZY221" s="11"/>
      <c r="DZZ221" s="11"/>
      <c r="EAA221" s="11"/>
      <c r="EAB221" s="11"/>
      <c r="EAC221" s="11"/>
      <c r="EAD221" s="11"/>
      <c r="EAE221" s="11"/>
      <c r="EAF221" s="11"/>
      <c r="EAG221" s="11"/>
      <c r="EAH221" s="11"/>
      <c r="EAI221" s="11"/>
      <c r="EAJ221" s="11"/>
      <c r="EAK221" s="11"/>
      <c r="EAL221" s="11"/>
      <c r="EAM221" s="11"/>
      <c r="EAN221" s="11"/>
      <c r="EAO221" s="11"/>
      <c r="EAP221" s="11"/>
      <c r="EAQ221" s="11"/>
      <c r="EAR221" s="11"/>
      <c r="EAS221" s="11"/>
      <c r="EAT221" s="11"/>
      <c r="EAU221" s="11"/>
      <c r="EAV221" s="11"/>
      <c r="EAW221" s="11"/>
      <c r="EAX221" s="11"/>
      <c r="EAY221" s="11"/>
      <c r="EAZ221" s="11"/>
      <c r="EBA221" s="11"/>
      <c r="EBB221" s="11"/>
      <c r="EBC221" s="11"/>
      <c r="EBD221" s="11"/>
      <c r="EBE221" s="11"/>
      <c r="EBF221" s="11"/>
      <c r="EBG221" s="11"/>
      <c r="EBH221" s="11"/>
      <c r="EBI221" s="11"/>
      <c r="EBJ221" s="11"/>
      <c r="EBK221" s="11"/>
      <c r="EBL221" s="11"/>
      <c r="EBM221" s="11"/>
      <c r="EBN221" s="11"/>
      <c r="EBO221" s="11"/>
      <c r="EBP221" s="11"/>
      <c r="EBQ221" s="11"/>
      <c r="EBR221" s="11"/>
      <c r="EBS221" s="11"/>
      <c r="EBT221" s="11"/>
      <c r="EBU221" s="11"/>
      <c r="EBV221" s="11"/>
      <c r="EBW221" s="11"/>
      <c r="EBX221" s="11"/>
      <c r="EBY221" s="11"/>
      <c r="EBZ221" s="11"/>
      <c r="ECA221" s="11"/>
      <c r="ECB221" s="11"/>
      <c r="ECC221" s="11"/>
      <c r="ECD221" s="11"/>
      <c r="ECE221" s="11"/>
      <c r="ECF221" s="11"/>
      <c r="ECG221" s="11"/>
      <c r="ECH221" s="11"/>
      <c r="ECI221" s="11"/>
      <c r="ECJ221" s="11"/>
      <c r="ECK221" s="11"/>
      <c r="ECL221" s="11"/>
      <c r="ECM221" s="11"/>
      <c r="ECN221" s="11"/>
      <c r="ECO221" s="11"/>
      <c r="ECP221" s="11"/>
      <c r="ECQ221" s="11"/>
      <c r="ECR221" s="11"/>
      <c r="ECS221" s="11"/>
      <c r="ECT221" s="11"/>
      <c r="ECU221" s="11"/>
      <c r="ECV221" s="11"/>
      <c r="ECW221" s="11"/>
      <c r="ECX221" s="11"/>
      <c r="ECY221" s="11"/>
      <c r="ECZ221" s="11"/>
      <c r="EDA221" s="11"/>
      <c r="EDB221" s="11"/>
      <c r="EDC221" s="11"/>
      <c r="EDD221" s="11"/>
      <c r="EDE221" s="11"/>
      <c r="EDF221" s="11"/>
      <c r="EDG221" s="11"/>
      <c r="EDH221" s="11"/>
      <c r="EDI221" s="11"/>
      <c r="EDJ221" s="11"/>
      <c r="EDK221" s="11"/>
      <c r="EDL221" s="11"/>
      <c r="EDM221" s="11"/>
      <c r="EDN221" s="11"/>
      <c r="EDO221" s="11"/>
      <c r="EDP221" s="11"/>
      <c r="EDQ221" s="11"/>
      <c r="EDR221" s="11"/>
      <c r="EDS221" s="11"/>
      <c r="EDT221" s="11"/>
      <c r="EDU221" s="11"/>
      <c r="EDV221" s="11"/>
      <c r="EDW221" s="11"/>
      <c r="EDX221" s="11"/>
      <c r="EDY221" s="11"/>
      <c r="EDZ221" s="11"/>
      <c r="EEA221" s="11"/>
      <c r="EEB221" s="11"/>
      <c r="EEC221" s="11"/>
      <c r="EED221" s="11"/>
      <c r="EEE221" s="11"/>
      <c r="EEF221" s="11"/>
      <c r="EEG221" s="11"/>
      <c r="EEH221" s="11"/>
      <c r="EEI221" s="11"/>
      <c r="EEJ221" s="11"/>
      <c r="EEK221" s="11"/>
      <c r="EEL221" s="11"/>
      <c r="EEM221" s="11"/>
      <c r="EEN221" s="11"/>
      <c r="EEO221" s="11"/>
      <c r="EEP221" s="11"/>
      <c r="EEQ221" s="11"/>
      <c r="EER221" s="11"/>
      <c r="EES221" s="11"/>
      <c r="EET221" s="11"/>
      <c r="EEU221" s="11"/>
      <c r="EEV221" s="11"/>
      <c r="EEW221" s="11"/>
      <c r="EEX221" s="11"/>
      <c r="EEY221" s="11"/>
      <c r="EEZ221" s="11"/>
      <c r="EFA221" s="11"/>
      <c r="EFB221" s="11"/>
      <c r="EFC221" s="11"/>
      <c r="EFD221" s="11"/>
      <c r="EFE221" s="11"/>
      <c r="EFF221" s="11"/>
      <c r="EFG221" s="11"/>
      <c r="EFH221" s="11"/>
      <c r="EFI221" s="11"/>
      <c r="EFJ221" s="11"/>
      <c r="EFK221" s="11"/>
      <c r="EFL221" s="11"/>
      <c r="EFM221" s="11"/>
      <c r="EFN221" s="11"/>
      <c r="EFO221" s="11"/>
      <c r="EFP221" s="11"/>
      <c r="EFQ221" s="11"/>
      <c r="EFR221" s="11"/>
      <c r="EFS221" s="11"/>
      <c r="EFT221" s="11"/>
      <c r="EFU221" s="11"/>
      <c r="EFV221" s="11"/>
      <c r="EFW221" s="11"/>
      <c r="EFX221" s="11"/>
      <c r="EFY221" s="11"/>
      <c r="EFZ221" s="11"/>
      <c r="EGA221" s="11"/>
      <c r="EGB221" s="11"/>
      <c r="EGC221" s="11"/>
      <c r="EGD221" s="11"/>
      <c r="EGE221" s="11"/>
      <c r="EGF221" s="11"/>
      <c r="EGG221" s="11"/>
      <c r="EGH221" s="11"/>
      <c r="EGI221" s="11"/>
      <c r="EGJ221" s="11"/>
      <c r="EGK221" s="11"/>
      <c r="EGL221" s="11"/>
      <c r="EGM221" s="11"/>
      <c r="EGN221" s="11"/>
      <c r="EGO221" s="11"/>
      <c r="EGP221" s="11"/>
      <c r="EGQ221" s="11"/>
      <c r="EGR221" s="11"/>
      <c r="EGS221" s="11"/>
      <c r="EGT221" s="11"/>
      <c r="EGU221" s="11"/>
      <c r="EGV221" s="11"/>
      <c r="EGW221" s="11"/>
      <c r="EGX221" s="11"/>
      <c r="EGY221" s="11"/>
      <c r="EGZ221" s="11"/>
      <c r="EHA221" s="11"/>
      <c r="EHB221" s="11"/>
      <c r="EHC221" s="11"/>
      <c r="EHD221" s="11"/>
      <c r="EHE221" s="11"/>
      <c r="EHF221" s="11"/>
      <c r="EHG221" s="11"/>
      <c r="EHH221" s="11"/>
      <c r="EHI221" s="11"/>
      <c r="EHJ221" s="11"/>
      <c r="EHK221" s="11"/>
      <c r="EHL221" s="11"/>
      <c r="EHM221" s="11"/>
      <c r="EHN221" s="11"/>
      <c r="EHO221" s="11"/>
      <c r="EHP221" s="11"/>
      <c r="EHQ221" s="11"/>
      <c r="EHR221" s="11"/>
      <c r="EHS221" s="11"/>
      <c r="EHT221" s="11"/>
      <c r="EHU221" s="11"/>
      <c r="EHV221" s="11"/>
      <c r="EHW221" s="11"/>
      <c r="EHX221" s="11"/>
      <c r="EHY221" s="11"/>
      <c r="EHZ221" s="11"/>
      <c r="EIA221" s="11"/>
      <c r="EIB221" s="11"/>
      <c r="EIC221" s="11"/>
      <c r="EID221" s="11"/>
      <c r="EIE221" s="11"/>
      <c r="EIF221" s="11"/>
      <c r="EIG221" s="11"/>
      <c r="EIH221" s="11"/>
      <c r="EII221" s="11"/>
      <c r="EIJ221" s="11"/>
      <c r="EIK221" s="11"/>
      <c r="EIL221" s="11"/>
      <c r="EIM221" s="11"/>
      <c r="EIN221" s="11"/>
      <c r="EIO221" s="11"/>
      <c r="EIP221" s="11"/>
      <c r="EIQ221" s="11"/>
      <c r="EIR221" s="11"/>
      <c r="EIS221" s="11"/>
      <c r="EIT221" s="11"/>
      <c r="EIU221" s="11"/>
      <c r="EIV221" s="11"/>
      <c r="EIW221" s="11"/>
      <c r="EIX221" s="11"/>
      <c r="EIY221" s="11"/>
      <c r="EIZ221" s="11"/>
      <c r="EJA221" s="11"/>
      <c r="EJB221" s="11"/>
      <c r="EJC221" s="11"/>
      <c r="EJD221" s="11"/>
      <c r="EJE221" s="11"/>
      <c r="EJF221" s="11"/>
      <c r="EJG221" s="11"/>
      <c r="EJH221" s="11"/>
      <c r="EJI221" s="11"/>
      <c r="EJJ221" s="11"/>
      <c r="EJK221" s="11"/>
      <c r="EJL221" s="11"/>
      <c r="EJM221" s="11"/>
      <c r="EJN221" s="11"/>
      <c r="EJO221" s="11"/>
      <c r="EJP221" s="11"/>
      <c r="EJQ221" s="11"/>
      <c r="EJR221" s="11"/>
      <c r="EJS221" s="11"/>
      <c r="EJT221" s="11"/>
      <c r="EJU221" s="11"/>
      <c r="EJV221" s="11"/>
      <c r="EJW221" s="11"/>
      <c r="EJX221" s="11"/>
      <c r="EJY221" s="11"/>
      <c r="EJZ221" s="11"/>
      <c r="EKA221" s="11"/>
      <c r="EKB221" s="11"/>
      <c r="EKC221" s="11"/>
      <c r="EKD221" s="11"/>
      <c r="EKE221" s="11"/>
      <c r="EKF221" s="11"/>
      <c r="EKG221" s="11"/>
      <c r="EKH221" s="11"/>
      <c r="EKI221" s="11"/>
      <c r="EKJ221" s="11"/>
      <c r="EKK221" s="11"/>
      <c r="EKL221" s="11"/>
      <c r="EKM221" s="11"/>
      <c r="EKN221" s="11"/>
      <c r="EKO221" s="11"/>
      <c r="EKP221" s="11"/>
      <c r="EKQ221" s="11"/>
      <c r="EKR221" s="11"/>
      <c r="EKS221" s="11"/>
      <c r="EKT221" s="11"/>
      <c r="EKU221" s="11"/>
      <c r="EKV221" s="11"/>
      <c r="EKW221" s="11"/>
      <c r="EKX221" s="11"/>
      <c r="EKY221" s="11"/>
      <c r="EKZ221" s="11"/>
      <c r="ELA221" s="11"/>
      <c r="ELB221" s="11"/>
      <c r="ELC221" s="11"/>
      <c r="ELD221" s="11"/>
      <c r="ELE221" s="11"/>
      <c r="ELF221" s="11"/>
      <c r="ELG221" s="11"/>
      <c r="ELH221" s="11"/>
      <c r="ELI221" s="11"/>
      <c r="ELJ221" s="11"/>
      <c r="ELK221" s="11"/>
      <c r="ELL221" s="11"/>
      <c r="ELM221" s="11"/>
      <c r="ELN221" s="11"/>
      <c r="ELO221" s="11"/>
      <c r="ELP221" s="11"/>
      <c r="ELQ221" s="11"/>
      <c r="ELR221" s="11"/>
      <c r="ELS221" s="11"/>
      <c r="ELT221" s="11"/>
      <c r="ELU221" s="11"/>
      <c r="ELV221" s="11"/>
      <c r="ELW221" s="11"/>
      <c r="ELX221" s="11"/>
      <c r="ELY221" s="11"/>
      <c r="ELZ221" s="11"/>
      <c r="EMA221" s="11"/>
      <c r="EMB221" s="11"/>
      <c r="EMC221" s="11"/>
      <c r="EMD221" s="11"/>
      <c r="EME221" s="11"/>
      <c r="EMF221" s="11"/>
      <c r="EMG221" s="11"/>
      <c r="EMH221" s="11"/>
      <c r="EMI221" s="11"/>
      <c r="EMJ221" s="11"/>
      <c r="EMK221" s="11"/>
      <c r="EML221" s="11"/>
      <c r="EMM221" s="11"/>
      <c r="EMN221" s="11"/>
      <c r="EMO221" s="11"/>
      <c r="EMP221" s="11"/>
      <c r="EMQ221" s="11"/>
      <c r="EMR221" s="11"/>
      <c r="EMS221" s="11"/>
      <c r="EMT221" s="11"/>
      <c r="EMU221" s="11"/>
      <c r="EMV221" s="11"/>
      <c r="EMW221" s="11"/>
      <c r="EMX221" s="11"/>
      <c r="EMY221" s="11"/>
      <c r="EMZ221" s="11"/>
      <c r="ENA221" s="11"/>
      <c r="ENB221" s="11"/>
      <c r="ENC221" s="11"/>
      <c r="END221" s="11"/>
      <c r="ENE221" s="11"/>
      <c r="ENF221" s="11"/>
      <c r="ENG221" s="11"/>
      <c r="ENH221" s="11"/>
      <c r="ENI221" s="11"/>
      <c r="ENJ221" s="11"/>
      <c r="ENK221" s="11"/>
      <c r="ENL221" s="11"/>
      <c r="ENM221" s="11"/>
      <c r="ENN221" s="11"/>
      <c r="ENO221" s="11"/>
      <c r="ENP221" s="11"/>
      <c r="ENQ221" s="11"/>
      <c r="ENR221" s="11"/>
      <c r="ENS221" s="11"/>
      <c r="ENT221" s="11"/>
      <c r="ENU221" s="11"/>
      <c r="ENV221" s="11"/>
      <c r="ENW221" s="11"/>
      <c r="ENX221" s="11"/>
      <c r="ENY221" s="11"/>
      <c r="ENZ221" s="11"/>
      <c r="EOA221" s="11"/>
      <c r="EOB221" s="11"/>
      <c r="EOC221" s="11"/>
      <c r="EOD221" s="11"/>
      <c r="EOE221" s="11"/>
      <c r="EOF221" s="11"/>
      <c r="EOG221" s="11"/>
      <c r="EOH221" s="11"/>
      <c r="EOI221" s="11"/>
      <c r="EOJ221" s="11"/>
      <c r="EOK221" s="11"/>
      <c r="EOL221" s="11"/>
      <c r="EOM221" s="11"/>
      <c r="EON221" s="11"/>
      <c r="EOO221" s="11"/>
      <c r="EOP221" s="11"/>
      <c r="EOQ221" s="11"/>
      <c r="EOR221" s="11"/>
      <c r="EOS221" s="11"/>
      <c r="EOT221" s="11"/>
      <c r="EOU221" s="11"/>
      <c r="EOV221" s="11"/>
      <c r="EOW221" s="11"/>
      <c r="EOX221" s="11"/>
      <c r="EOY221" s="11"/>
      <c r="EOZ221" s="11"/>
      <c r="EPA221" s="11"/>
      <c r="EPB221" s="11"/>
      <c r="EPC221" s="11"/>
      <c r="EPD221" s="11"/>
      <c r="EPE221" s="11"/>
      <c r="EPF221" s="11"/>
      <c r="EPG221" s="11"/>
      <c r="EPH221" s="11"/>
      <c r="EPI221" s="11"/>
      <c r="EPJ221" s="11"/>
      <c r="EPK221" s="11"/>
      <c r="EPL221" s="11"/>
      <c r="EPM221" s="11"/>
      <c r="EPN221" s="11"/>
      <c r="EPO221" s="11"/>
      <c r="EPP221" s="11"/>
      <c r="EPQ221" s="11"/>
      <c r="EPR221" s="11"/>
      <c r="EPS221" s="11"/>
      <c r="EPT221" s="11"/>
      <c r="EPU221" s="11"/>
      <c r="EPV221" s="11"/>
      <c r="EPW221" s="11"/>
      <c r="EPX221" s="11"/>
      <c r="EPY221" s="11"/>
      <c r="EPZ221" s="11"/>
      <c r="EQA221" s="11"/>
      <c r="EQB221" s="11"/>
      <c r="EQC221" s="11"/>
      <c r="EQD221" s="11"/>
      <c r="EQE221" s="11"/>
      <c r="EQF221" s="11"/>
      <c r="EQG221" s="11"/>
      <c r="EQH221" s="11"/>
      <c r="EQI221" s="11"/>
      <c r="EQJ221" s="11"/>
      <c r="EQK221" s="11"/>
      <c r="EQL221" s="11"/>
      <c r="EQM221" s="11"/>
      <c r="EQN221" s="11"/>
      <c r="EQO221" s="11"/>
      <c r="EQP221" s="11"/>
      <c r="EQQ221" s="11"/>
      <c r="EQR221" s="11"/>
      <c r="EQS221" s="11"/>
      <c r="EQT221" s="11"/>
      <c r="EQU221" s="11"/>
      <c r="EQV221" s="11"/>
      <c r="EQW221" s="11"/>
      <c r="EQX221" s="11"/>
      <c r="EQY221" s="11"/>
      <c r="EQZ221" s="11"/>
      <c r="ERA221" s="11"/>
      <c r="ERB221" s="11"/>
      <c r="ERC221" s="11"/>
      <c r="ERD221" s="11"/>
      <c r="ERE221" s="11"/>
      <c r="ERF221" s="11"/>
      <c r="ERG221" s="11"/>
      <c r="ERH221" s="11"/>
      <c r="ERI221" s="11"/>
      <c r="ERJ221" s="11"/>
      <c r="ERK221" s="11"/>
      <c r="ERL221" s="11"/>
      <c r="ERM221" s="11"/>
      <c r="ERN221" s="11"/>
      <c r="ERO221" s="11"/>
      <c r="ERP221" s="11"/>
      <c r="ERQ221" s="11"/>
      <c r="ERR221" s="11"/>
      <c r="ERS221" s="11"/>
      <c r="ERT221" s="11"/>
      <c r="ERU221" s="11"/>
      <c r="ERV221" s="11"/>
      <c r="ERW221" s="11"/>
      <c r="ERX221" s="11"/>
      <c r="ERY221" s="11"/>
      <c r="ERZ221" s="11"/>
      <c r="ESA221" s="11"/>
      <c r="ESB221" s="11"/>
      <c r="ESC221" s="11"/>
      <c r="ESD221" s="11"/>
      <c r="ESE221" s="11"/>
      <c r="ESF221" s="11"/>
      <c r="ESG221" s="11"/>
      <c r="ESH221" s="11"/>
      <c r="ESI221" s="11"/>
      <c r="ESJ221" s="11"/>
      <c r="ESK221" s="11"/>
      <c r="ESL221" s="11"/>
      <c r="ESM221" s="11"/>
      <c r="ESN221" s="11"/>
      <c r="ESO221" s="11"/>
      <c r="ESP221" s="11"/>
      <c r="ESQ221" s="11"/>
      <c r="ESR221" s="11"/>
      <c r="ESS221" s="11"/>
      <c r="EST221" s="11"/>
      <c r="ESU221" s="11"/>
      <c r="ESV221" s="11"/>
      <c r="ESW221" s="11"/>
      <c r="ESX221" s="11"/>
      <c r="ESY221" s="11"/>
      <c r="ESZ221" s="11"/>
      <c r="ETA221" s="11"/>
      <c r="ETB221" s="11"/>
      <c r="ETC221" s="11"/>
      <c r="ETD221" s="11"/>
      <c r="ETE221" s="11"/>
      <c r="ETF221" s="11"/>
      <c r="ETG221" s="11"/>
      <c r="ETH221" s="11"/>
      <c r="ETI221" s="11"/>
      <c r="ETJ221" s="11"/>
      <c r="ETK221" s="11"/>
      <c r="ETL221" s="11"/>
      <c r="ETM221" s="11"/>
      <c r="ETN221" s="11"/>
      <c r="ETO221" s="11"/>
      <c r="ETP221" s="11"/>
      <c r="ETQ221" s="11"/>
      <c r="ETR221" s="11"/>
      <c r="ETS221" s="11"/>
      <c r="ETT221" s="11"/>
      <c r="ETU221" s="11"/>
      <c r="ETV221" s="11"/>
      <c r="ETW221" s="11"/>
      <c r="ETX221" s="11"/>
      <c r="ETY221" s="11"/>
      <c r="ETZ221" s="11"/>
      <c r="EUA221" s="11"/>
      <c r="EUB221" s="11"/>
      <c r="EUC221" s="11"/>
      <c r="EUD221" s="11"/>
      <c r="EUE221" s="11"/>
      <c r="EUF221" s="11"/>
      <c r="EUG221" s="11"/>
      <c r="EUH221" s="11"/>
      <c r="EUI221" s="11"/>
      <c r="EUJ221" s="11"/>
      <c r="EUK221" s="11"/>
      <c r="EUL221" s="11"/>
      <c r="EUM221" s="11"/>
      <c r="EUN221" s="11"/>
      <c r="EUO221" s="11"/>
      <c r="EUP221" s="11"/>
      <c r="EUQ221" s="11"/>
      <c r="EUR221" s="11"/>
      <c r="EUS221" s="11"/>
      <c r="EUT221" s="11"/>
      <c r="EUU221" s="11"/>
      <c r="EUV221" s="11"/>
      <c r="EUW221" s="11"/>
      <c r="EUX221" s="11"/>
      <c r="EUY221" s="11"/>
      <c r="EUZ221" s="11"/>
      <c r="EVA221" s="11"/>
      <c r="EVB221" s="11"/>
      <c r="EVC221" s="11"/>
      <c r="EVD221" s="11"/>
      <c r="EVE221" s="11"/>
      <c r="EVF221" s="11"/>
      <c r="EVG221" s="11"/>
      <c r="EVH221" s="11"/>
      <c r="EVI221" s="11"/>
      <c r="EVJ221" s="11"/>
      <c r="EVK221" s="11"/>
      <c r="EVL221" s="11"/>
      <c r="EVM221" s="11"/>
      <c r="EVN221" s="11"/>
      <c r="EVO221" s="11"/>
      <c r="EVP221" s="11"/>
      <c r="EVQ221" s="11"/>
      <c r="EVR221" s="11"/>
      <c r="EVS221" s="11"/>
      <c r="EVT221" s="11"/>
      <c r="EVU221" s="11"/>
      <c r="EVV221" s="11"/>
      <c r="EVW221" s="11"/>
      <c r="EVX221" s="11"/>
      <c r="EVY221" s="11"/>
      <c r="EVZ221" s="11"/>
      <c r="EWA221" s="11"/>
      <c r="EWB221" s="11"/>
      <c r="EWC221" s="11"/>
      <c r="EWD221" s="11"/>
      <c r="EWE221" s="11"/>
      <c r="EWF221" s="11"/>
      <c r="EWG221" s="11"/>
      <c r="EWH221" s="11"/>
      <c r="EWI221" s="11"/>
      <c r="EWJ221" s="11"/>
      <c r="EWK221" s="11"/>
      <c r="EWL221" s="11"/>
      <c r="EWM221" s="11"/>
      <c r="EWN221" s="11"/>
      <c r="EWO221" s="11"/>
      <c r="EWP221" s="11"/>
      <c r="EWQ221" s="11"/>
      <c r="EWR221" s="11"/>
      <c r="EWS221" s="11"/>
      <c r="EWT221" s="11"/>
      <c r="EWU221" s="11"/>
      <c r="EWV221" s="11"/>
      <c r="EWW221" s="11"/>
      <c r="EWX221" s="11"/>
      <c r="EWY221" s="11"/>
      <c r="EWZ221" s="11"/>
      <c r="EXA221" s="11"/>
      <c r="EXB221" s="11"/>
      <c r="EXC221" s="11"/>
      <c r="EXD221" s="11"/>
      <c r="EXE221" s="11"/>
      <c r="EXF221" s="11"/>
      <c r="EXG221" s="11"/>
      <c r="EXH221" s="11"/>
      <c r="EXI221" s="11"/>
      <c r="EXJ221" s="11"/>
      <c r="EXK221" s="11"/>
      <c r="EXL221" s="11"/>
      <c r="EXM221" s="11"/>
      <c r="EXN221" s="11"/>
      <c r="EXO221" s="11"/>
      <c r="EXP221" s="11"/>
      <c r="EXQ221" s="11"/>
      <c r="EXR221" s="11"/>
      <c r="EXS221" s="11"/>
      <c r="EXT221" s="11"/>
      <c r="EXU221" s="11"/>
      <c r="EXV221" s="11"/>
      <c r="EXW221" s="11"/>
      <c r="EXX221" s="11"/>
      <c r="EXY221" s="11"/>
      <c r="EXZ221" s="11"/>
      <c r="EYA221" s="11"/>
      <c r="EYB221" s="11"/>
      <c r="EYC221" s="11"/>
      <c r="EYD221" s="11"/>
      <c r="EYE221" s="11"/>
      <c r="EYF221" s="11"/>
      <c r="EYG221" s="11"/>
      <c r="EYH221" s="11"/>
      <c r="EYI221" s="11"/>
      <c r="EYJ221" s="11"/>
      <c r="EYK221" s="11"/>
      <c r="EYL221" s="11"/>
      <c r="EYM221" s="11"/>
      <c r="EYN221" s="11"/>
      <c r="EYO221" s="11"/>
      <c r="EYP221" s="11"/>
      <c r="EYQ221" s="11"/>
      <c r="EYR221" s="11"/>
      <c r="EYS221" s="11"/>
      <c r="EYT221" s="11"/>
      <c r="EYU221" s="11"/>
      <c r="EYV221" s="11"/>
      <c r="EYW221" s="11"/>
      <c r="EYX221" s="11"/>
      <c r="EYY221" s="11"/>
      <c r="EYZ221" s="11"/>
      <c r="EZA221" s="11"/>
      <c r="EZB221" s="11"/>
      <c r="EZC221" s="11"/>
      <c r="EZD221" s="11"/>
      <c r="EZE221" s="11"/>
      <c r="EZF221" s="11"/>
      <c r="EZG221" s="11"/>
      <c r="EZH221" s="11"/>
      <c r="EZI221" s="11"/>
      <c r="EZJ221" s="11"/>
      <c r="EZK221" s="11"/>
      <c r="EZL221" s="11"/>
      <c r="EZM221" s="11"/>
      <c r="EZN221" s="11"/>
      <c r="EZO221" s="11"/>
      <c r="EZP221" s="11"/>
      <c r="EZQ221" s="11"/>
      <c r="EZR221" s="11"/>
      <c r="EZS221" s="11"/>
      <c r="EZT221" s="11"/>
      <c r="EZU221" s="11"/>
      <c r="EZV221" s="11"/>
      <c r="EZW221" s="11"/>
      <c r="EZX221" s="11"/>
      <c r="EZY221" s="11"/>
      <c r="EZZ221" s="11"/>
      <c r="FAA221" s="11"/>
      <c r="FAB221" s="11"/>
      <c r="FAC221" s="11"/>
      <c r="FAD221" s="11"/>
      <c r="FAE221" s="11"/>
      <c r="FAF221" s="11"/>
      <c r="FAG221" s="11"/>
      <c r="FAH221" s="11"/>
      <c r="FAI221" s="11"/>
      <c r="FAJ221" s="11"/>
      <c r="FAK221" s="11"/>
      <c r="FAL221" s="11"/>
      <c r="FAM221" s="11"/>
      <c r="FAN221" s="11"/>
      <c r="FAO221" s="11"/>
      <c r="FAP221" s="11"/>
      <c r="FAQ221" s="11"/>
      <c r="FAR221" s="11"/>
      <c r="FAS221" s="11"/>
      <c r="FAT221" s="11"/>
      <c r="FAU221" s="11"/>
      <c r="FAV221" s="11"/>
      <c r="FAW221" s="11"/>
      <c r="FAX221" s="11"/>
      <c r="FAY221" s="11"/>
      <c r="FAZ221" s="11"/>
      <c r="FBA221" s="11"/>
      <c r="FBB221" s="11"/>
      <c r="FBC221" s="11"/>
      <c r="FBD221" s="11"/>
      <c r="FBE221" s="11"/>
      <c r="FBF221" s="11"/>
      <c r="FBG221" s="11"/>
      <c r="FBH221" s="11"/>
      <c r="FBI221" s="11"/>
      <c r="FBJ221" s="11"/>
      <c r="FBK221" s="11"/>
      <c r="FBL221" s="11"/>
      <c r="FBM221" s="11"/>
      <c r="FBN221" s="11"/>
      <c r="FBO221" s="11"/>
      <c r="FBP221" s="11"/>
      <c r="FBQ221" s="11"/>
      <c r="FBR221" s="11"/>
      <c r="FBS221" s="11"/>
      <c r="FBT221" s="11"/>
      <c r="FBU221" s="11"/>
      <c r="FBV221" s="11"/>
      <c r="FBW221" s="11"/>
      <c r="FBX221" s="11"/>
      <c r="FBY221" s="11"/>
      <c r="FBZ221" s="11"/>
      <c r="FCA221" s="11"/>
      <c r="FCB221" s="11"/>
      <c r="FCC221" s="11"/>
      <c r="FCD221" s="11"/>
      <c r="FCE221" s="11"/>
      <c r="FCF221" s="11"/>
      <c r="FCG221" s="11"/>
      <c r="FCH221" s="11"/>
      <c r="FCI221" s="11"/>
      <c r="FCJ221" s="11"/>
      <c r="FCK221" s="11"/>
      <c r="FCL221" s="11"/>
      <c r="FCM221" s="11"/>
      <c r="FCN221" s="11"/>
      <c r="FCO221" s="11"/>
      <c r="FCP221" s="11"/>
      <c r="FCQ221" s="11"/>
      <c r="FCR221" s="11"/>
      <c r="FCS221" s="11"/>
      <c r="FCT221" s="11"/>
      <c r="FCU221" s="11"/>
      <c r="FCV221" s="11"/>
      <c r="FCW221" s="11"/>
      <c r="FCX221" s="11"/>
      <c r="FCY221" s="11"/>
      <c r="FCZ221" s="11"/>
      <c r="FDA221" s="11"/>
      <c r="FDB221" s="11"/>
      <c r="FDC221" s="11"/>
      <c r="FDD221" s="11"/>
      <c r="FDE221" s="11"/>
      <c r="FDF221" s="11"/>
      <c r="FDG221" s="11"/>
      <c r="FDH221" s="11"/>
      <c r="FDI221" s="11"/>
      <c r="FDJ221" s="11"/>
      <c r="FDK221" s="11"/>
      <c r="FDL221" s="11"/>
      <c r="FDM221" s="11"/>
      <c r="FDN221" s="11"/>
      <c r="FDO221" s="11"/>
      <c r="FDP221" s="11"/>
      <c r="FDQ221" s="11"/>
      <c r="FDR221" s="11"/>
      <c r="FDS221" s="11"/>
      <c r="FDT221" s="11"/>
      <c r="FDU221" s="11"/>
      <c r="FDV221" s="11"/>
      <c r="FDW221" s="11"/>
      <c r="FDX221" s="11"/>
      <c r="FDY221" s="11"/>
      <c r="FDZ221" s="11"/>
      <c r="FEA221" s="11"/>
      <c r="FEB221" s="11"/>
      <c r="FEC221" s="11"/>
      <c r="FED221" s="11"/>
      <c r="FEE221" s="11"/>
      <c r="FEF221" s="11"/>
      <c r="FEG221" s="11"/>
      <c r="FEH221" s="11"/>
      <c r="FEI221" s="11"/>
      <c r="FEJ221" s="11"/>
      <c r="FEK221" s="11"/>
      <c r="FEL221" s="11"/>
      <c r="FEM221" s="11"/>
      <c r="FEN221" s="11"/>
      <c r="FEO221" s="11"/>
      <c r="FEP221" s="11"/>
      <c r="FEQ221" s="11"/>
      <c r="FER221" s="11"/>
      <c r="FES221" s="11"/>
      <c r="FET221" s="11"/>
      <c r="FEU221" s="11"/>
      <c r="FEV221" s="11"/>
      <c r="FEW221" s="11"/>
      <c r="FEX221" s="11"/>
      <c r="FEY221" s="11"/>
      <c r="FEZ221" s="11"/>
      <c r="FFA221" s="11"/>
      <c r="FFB221" s="11"/>
      <c r="FFC221" s="11"/>
      <c r="FFD221" s="11"/>
      <c r="FFE221" s="11"/>
      <c r="FFF221" s="11"/>
      <c r="FFG221" s="11"/>
      <c r="FFH221" s="11"/>
      <c r="FFI221" s="11"/>
      <c r="FFJ221" s="11"/>
      <c r="FFK221" s="11"/>
      <c r="FFL221" s="11"/>
      <c r="FFM221" s="11"/>
      <c r="FFN221" s="11"/>
      <c r="FFO221" s="11"/>
      <c r="FFP221" s="11"/>
      <c r="FFQ221" s="11"/>
      <c r="FFR221" s="11"/>
      <c r="FFS221" s="11"/>
      <c r="FFT221" s="11"/>
      <c r="FFU221" s="11"/>
      <c r="FFV221" s="11"/>
      <c r="FFW221" s="11"/>
      <c r="FFX221" s="11"/>
      <c r="FFY221" s="11"/>
      <c r="FFZ221" s="11"/>
      <c r="FGA221" s="11"/>
      <c r="FGB221" s="11"/>
      <c r="FGC221" s="11"/>
      <c r="FGD221" s="11"/>
      <c r="FGE221" s="11"/>
      <c r="FGF221" s="11"/>
      <c r="FGG221" s="11"/>
      <c r="FGH221" s="11"/>
      <c r="FGI221" s="11"/>
      <c r="FGJ221" s="11"/>
      <c r="FGK221" s="11"/>
      <c r="FGL221" s="11"/>
      <c r="FGM221" s="11"/>
      <c r="FGN221" s="11"/>
      <c r="FGO221" s="11"/>
      <c r="FGP221" s="11"/>
      <c r="FGQ221" s="11"/>
      <c r="FGR221" s="11"/>
      <c r="FGS221" s="11"/>
      <c r="FGT221" s="11"/>
      <c r="FGU221" s="11"/>
      <c r="FGV221" s="11"/>
      <c r="FGW221" s="11"/>
      <c r="FGX221" s="11"/>
      <c r="FGY221" s="11"/>
      <c r="FGZ221" s="11"/>
      <c r="FHA221" s="11"/>
      <c r="FHB221" s="11"/>
      <c r="FHC221" s="11"/>
      <c r="FHD221" s="11"/>
      <c r="FHE221" s="11"/>
      <c r="FHF221" s="11"/>
      <c r="FHG221" s="11"/>
      <c r="FHH221" s="11"/>
      <c r="FHI221" s="11"/>
      <c r="FHJ221" s="11"/>
      <c r="FHK221" s="11"/>
      <c r="FHL221" s="11"/>
      <c r="FHM221" s="11"/>
      <c r="FHN221" s="11"/>
      <c r="FHO221" s="11"/>
      <c r="FHP221" s="11"/>
      <c r="FHQ221" s="11"/>
      <c r="FHR221" s="11"/>
      <c r="FHS221" s="11"/>
      <c r="FHT221" s="11"/>
      <c r="FHU221" s="11"/>
      <c r="FHV221" s="11"/>
      <c r="FHW221" s="11"/>
      <c r="FHX221" s="11"/>
      <c r="FHY221" s="11"/>
      <c r="FHZ221" s="11"/>
      <c r="FIA221" s="11"/>
      <c r="FIB221" s="11"/>
      <c r="FIC221" s="11"/>
      <c r="FID221" s="11"/>
      <c r="FIE221" s="11"/>
      <c r="FIF221" s="11"/>
      <c r="FIG221" s="11"/>
      <c r="FIH221" s="11"/>
      <c r="FII221" s="11"/>
      <c r="FIJ221" s="11"/>
      <c r="FIK221" s="11"/>
      <c r="FIL221" s="11"/>
      <c r="FIM221" s="11"/>
      <c r="FIN221" s="11"/>
      <c r="FIO221" s="11"/>
      <c r="FIP221" s="11"/>
      <c r="FIQ221" s="11"/>
      <c r="FIR221" s="11"/>
      <c r="FIS221" s="11"/>
      <c r="FIT221" s="11"/>
      <c r="FIU221" s="11"/>
      <c r="FIV221" s="11"/>
      <c r="FIW221" s="11"/>
      <c r="FIX221" s="11"/>
      <c r="FIY221" s="11"/>
      <c r="FIZ221" s="11"/>
      <c r="FJA221" s="11"/>
      <c r="FJB221" s="11"/>
      <c r="FJC221" s="11"/>
      <c r="FJD221" s="11"/>
      <c r="FJE221" s="11"/>
      <c r="FJF221" s="11"/>
      <c r="FJG221" s="11"/>
      <c r="FJH221" s="11"/>
      <c r="FJI221" s="11"/>
      <c r="FJJ221" s="11"/>
      <c r="FJK221" s="11"/>
      <c r="FJL221" s="11"/>
      <c r="FJM221" s="11"/>
      <c r="FJN221" s="11"/>
      <c r="FJO221" s="11"/>
      <c r="FJP221" s="11"/>
      <c r="FJQ221" s="11"/>
      <c r="FJR221" s="11"/>
      <c r="FJS221" s="11"/>
      <c r="FJT221" s="11"/>
      <c r="FJU221" s="11"/>
      <c r="FJV221" s="11"/>
      <c r="FJW221" s="11"/>
      <c r="FJX221" s="11"/>
      <c r="FJY221" s="11"/>
      <c r="FJZ221" s="11"/>
      <c r="FKA221" s="11"/>
      <c r="FKB221" s="11"/>
      <c r="FKC221" s="11"/>
      <c r="FKD221" s="11"/>
      <c r="FKE221" s="11"/>
      <c r="FKF221" s="11"/>
      <c r="FKG221" s="11"/>
      <c r="FKH221" s="11"/>
      <c r="FKI221" s="11"/>
      <c r="FKJ221" s="11"/>
      <c r="FKK221" s="11"/>
      <c r="FKL221" s="11"/>
      <c r="FKM221" s="11"/>
      <c r="FKN221" s="11"/>
      <c r="FKO221" s="11"/>
      <c r="FKP221" s="11"/>
      <c r="FKQ221" s="11"/>
      <c r="FKR221" s="11"/>
      <c r="FKS221" s="11"/>
      <c r="FKT221" s="11"/>
      <c r="FKU221" s="11"/>
      <c r="FKV221" s="11"/>
      <c r="FKW221" s="11"/>
      <c r="FKX221" s="11"/>
      <c r="FKY221" s="11"/>
      <c r="FKZ221" s="11"/>
      <c r="FLA221" s="11"/>
      <c r="FLB221" s="11"/>
      <c r="FLC221" s="11"/>
      <c r="FLD221" s="11"/>
      <c r="FLE221" s="11"/>
      <c r="FLF221" s="11"/>
      <c r="FLG221" s="11"/>
      <c r="FLH221" s="11"/>
      <c r="FLI221" s="11"/>
      <c r="FLJ221" s="11"/>
      <c r="FLK221" s="11"/>
      <c r="FLL221" s="11"/>
      <c r="FLM221" s="11"/>
      <c r="FLN221" s="11"/>
      <c r="FLO221" s="11"/>
      <c r="FLP221" s="11"/>
      <c r="FLQ221" s="11"/>
      <c r="FLR221" s="11"/>
      <c r="FLS221" s="11"/>
      <c r="FLT221" s="11"/>
      <c r="FLU221" s="11"/>
      <c r="FLV221" s="11"/>
      <c r="FLW221" s="11"/>
      <c r="FLX221" s="11"/>
      <c r="FLY221" s="11"/>
      <c r="FLZ221" s="11"/>
      <c r="FMA221" s="11"/>
      <c r="FMB221" s="11"/>
      <c r="FMC221" s="11"/>
      <c r="FMD221" s="11"/>
      <c r="FME221" s="11"/>
      <c r="FMF221" s="11"/>
      <c r="FMG221" s="11"/>
      <c r="FMH221" s="11"/>
      <c r="FMI221" s="11"/>
      <c r="FMJ221" s="11"/>
      <c r="FMK221" s="11"/>
      <c r="FML221" s="11"/>
      <c r="FMM221" s="11"/>
      <c r="FMN221" s="11"/>
      <c r="FMO221" s="11"/>
      <c r="FMP221" s="11"/>
      <c r="FMQ221" s="11"/>
      <c r="FMR221" s="11"/>
      <c r="FMS221" s="11"/>
      <c r="FMT221" s="11"/>
      <c r="FMU221" s="11"/>
      <c r="FMV221" s="11"/>
      <c r="FMW221" s="11"/>
      <c r="FMX221" s="11"/>
      <c r="FMY221" s="11"/>
      <c r="FMZ221" s="11"/>
      <c r="FNA221" s="11"/>
      <c r="FNB221" s="11"/>
      <c r="FNC221" s="11"/>
      <c r="FND221" s="11"/>
      <c r="FNE221" s="11"/>
      <c r="FNF221" s="11"/>
      <c r="FNG221" s="11"/>
      <c r="FNH221" s="11"/>
      <c r="FNI221" s="11"/>
      <c r="FNJ221" s="11"/>
      <c r="FNK221" s="11"/>
      <c r="FNL221" s="11"/>
      <c r="FNM221" s="11"/>
      <c r="FNN221" s="11"/>
      <c r="FNO221" s="11"/>
      <c r="FNP221" s="11"/>
      <c r="FNQ221" s="11"/>
      <c r="FNR221" s="11"/>
      <c r="FNS221" s="11"/>
      <c r="FNT221" s="11"/>
      <c r="FNU221" s="11"/>
      <c r="FNV221" s="11"/>
      <c r="FNW221" s="11"/>
      <c r="FNX221" s="11"/>
      <c r="FNY221" s="11"/>
      <c r="FNZ221" s="11"/>
      <c r="FOA221" s="11"/>
      <c r="FOB221" s="11"/>
      <c r="FOC221" s="11"/>
      <c r="FOD221" s="11"/>
      <c r="FOE221" s="11"/>
      <c r="FOF221" s="11"/>
      <c r="FOG221" s="11"/>
      <c r="FOH221" s="11"/>
      <c r="FOI221" s="11"/>
      <c r="FOJ221" s="11"/>
      <c r="FOK221" s="11"/>
      <c r="FOL221" s="11"/>
      <c r="FOM221" s="11"/>
      <c r="FON221" s="11"/>
      <c r="FOO221" s="11"/>
      <c r="FOP221" s="11"/>
      <c r="FOQ221" s="11"/>
      <c r="FOR221" s="11"/>
      <c r="FOS221" s="11"/>
      <c r="FOT221" s="11"/>
      <c r="FOU221" s="11"/>
      <c r="FOV221" s="11"/>
      <c r="FOW221" s="11"/>
      <c r="FOX221" s="11"/>
      <c r="FOY221" s="11"/>
      <c r="FOZ221" s="11"/>
      <c r="FPA221" s="11"/>
      <c r="FPB221" s="11"/>
      <c r="FPC221" s="11"/>
      <c r="FPD221" s="11"/>
      <c r="FPE221" s="11"/>
      <c r="FPF221" s="11"/>
      <c r="FPG221" s="11"/>
      <c r="FPH221" s="11"/>
      <c r="FPI221" s="11"/>
      <c r="FPJ221" s="11"/>
      <c r="FPK221" s="11"/>
      <c r="FPL221" s="11"/>
      <c r="FPM221" s="11"/>
      <c r="FPN221" s="11"/>
      <c r="FPO221" s="11"/>
      <c r="FPP221" s="11"/>
      <c r="FPQ221" s="11"/>
      <c r="FPR221" s="11"/>
      <c r="FPS221" s="11"/>
      <c r="FPT221" s="11"/>
      <c r="FPU221" s="11"/>
      <c r="FPV221" s="11"/>
      <c r="FPW221" s="11"/>
      <c r="FPX221" s="11"/>
      <c r="FPY221" s="11"/>
      <c r="FPZ221" s="11"/>
      <c r="FQA221" s="11"/>
      <c r="FQB221" s="11"/>
      <c r="FQC221" s="11"/>
      <c r="FQD221" s="11"/>
      <c r="FQE221" s="11"/>
      <c r="FQF221" s="11"/>
      <c r="FQG221" s="11"/>
      <c r="FQH221" s="11"/>
      <c r="FQI221" s="11"/>
      <c r="FQJ221" s="11"/>
      <c r="FQK221" s="11"/>
      <c r="FQL221" s="11"/>
      <c r="FQM221" s="11"/>
      <c r="FQN221" s="11"/>
      <c r="FQO221" s="11"/>
      <c r="FQP221" s="11"/>
      <c r="FQQ221" s="11"/>
      <c r="FQR221" s="11"/>
      <c r="FQS221" s="11"/>
      <c r="FQT221" s="11"/>
      <c r="FQU221" s="11"/>
      <c r="FQV221" s="11"/>
      <c r="FQW221" s="11"/>
      <c r="FQX221" s="11"/>
      <c r="FQY221" s="11"/>
      <c r="FQZ221" s="11"/>
      <c r="FRA221" s="11"/>
      <c r="FRB221" s="11"/>
      <c r="FRC221" s="11"/>
      <c r="FRD221" s="11"/>
      <c r="FRE221" s="11"/>
      <c r="FRF221" s="11"/>
      <c r="FRG221" s="11"/>
      <c r="FRH221" s="11"/>
      <c r="FRI221" s="11"/>
      <c r="FRJ221" s="11"/>
      <c r="FRK221" s="11"/>
      <c r="FRL221" s="11"/>
      <c r="FRM221" s="11"/>
      <c r="FRN221" s="11"/>
      <c r="FRO221" s="11"/>
      <c r="FRP221" s="11"/>
      <c r="FRQ221" s="11"/>
      <c r="FRR221" s="11"/>
      <c r="FRS221" s="11"/>
      <c r="FRT221" s="11"/>
      <c r="FRU221" s="11"/>
      <c r="FRV221" s="11"/>
      <c r="FRW221" s="11"/>
      <c r="FRX221" s="11"/>
      <c r="FRY221" s="11"/>
      <c r="FRZ221" s="11"/>
      <c r="FSA221" s="11"/>
      <c r="FSB221" s="11"/>
      <c r="FSC221" s="11"/>
      <c r="FSD221" s="11"/>
      <c r="FSE221" s="11"/>
      <c r="FSF221" s="11"/>
      <c r="FSG221" s="11"/>
      <c r="FSH221" s="11"/>
      <c r="FSI221" s="11"/>
      <c r="FSJ221" s="11"/>
      <c r="FSK221" s="11"/>
      <c r="FSL221" s="11"/>
      <c r="FSM221" s="11"/>
      <c r="FSN221" s="11"/>
      <c r="FSO221" s="11"/>
      <c r="FSP221" s="11"/>
      <c r="FSQ221" s="11"/>
      <c r="FSR221" s="11"/>
      <c r="FSS221" s="11"/>
      <c r="FST221" s="11"/>
      <c r="FSU221" s="11"/>
      <c r="FSV221" s="11"/>
      <c r="FSW221" s="11"/>
      <c r="FSX221" s="11"/>
      <c r="FSY221" s="11"/>
      <c r="FSZ221" s="11"/>
      <c r="FTA221" s="11"/>
      <c r="FTB221" s="11"/>
      <c r="FTC221" s="11"/>
      <c r="FTD221" s="11"/>
      <c r="FTE221" s="11"/>
      <c r="FTF221" s="11"/>
      <c r="FTG221" s="11"/>
      <c r="FTH221" s="11"/>
      <c r="FTI221" s="11"/>
      <c r="FTJ221" s="11"/>
      <c r="FTK221" s="11"/>
      <c r="FTL221" s="11"/>
      <c r="FTM221" s="11"/>
      <c r="FTN221" s="11"/>
      <c r="FTO221" s="11"/>
      <c r="FTP221" s="11"/>
      <c r="FTQ221" s="11"/>
      <c r="FTR221" s="11"/>
      <c r="FTS221" s="11"/>
      <c r="FTT221" s="11"/>
      <c r="FTU221" s="11"/>
      <c r="FTV221" s="11"/>
      <c r="FTW221" s="11"/>
      <c r="FTX221" s="11"/>
      <c r="FTY221" s="11"/>
      <c r="FTZ221" s="11"/>
      <c r="FUA221" s="11"/>
      <c r="FUB221" s="11"/>
      <c r="FUC221" s="11"/>
      <c r="FUD221" s="11"/>
      <c r="FUE221" s="11"/>
      <c r="FUF221" s="11"/>
      <c r="FUG221" s="11"/>
      <c r="FUH221" s="11"/>
      <c r="FUI221" s="11"/>
      <c r="FUJ221" s="11"/>
      <c r="FUK221" s="11"/>
      <c r="FUL221" s="11"/>
      <c r="FUM221" s="11"/>
      <c r="FUN221" s="11"/>
      <c r="FUO221" s="11"/>
      <c r="FUP221" s="11"/>
      <c r="FUQ221" s="11"/>
      <c r="FUR221" s="11"/>
      <c r="FUS221" s="11"/>
      <c r="FUT221" s="11"/>
      <c r="FUU221" s="11"/>
      <c r="FUV221" s="11"/>
      <c r="FUW221" s="11"/>
      <c r="FUX221" s="11"/>
      <c r="FUY221" s="11"/>
      <c r="FUZ221" s="11"/>
      <c r="FVA221" s="11"/>
      <c r="FVB221" s="11"/>
      <c r="FVC221" s="11"/>
      <c r="FVD221" s="11"/>
      <c r="FVE221" s="11"/>
      <c r="FVF221" s="11"/>
      <c r="FVG221" s="11"/>
      <c r="FVH221" s="11"/>
      <c r="FVI221" s="11"/>
      <c r="FVJ221" s="11"/>
      <c r="FVK221" s="11"/>
      <c r="FVL221" s="11"/>
      <c r="FVM221" s="11"/>
      <c r="FVN221" s="11"/>
      <c r="FVO221" s="11"/>
      <c r="FVP221" s="11"/>
      <c r="FVQ221" s="11"/>
      <c r="FVR221" s="11"/>
      <c r="FVS221" s="11"/>
      <c r="FVT221" s="11"/>
      <c r="FVU221" s="11"/>
      <c r="FVV221" s="11"/>
      <c r="FVW221" s="11"/>
      <c r="FVX221" s="11"/>
      <c r="FVY221" s="11"/>
      <c r="FVZ221" s="11"/>
      <c r="FWA221" s="11"/>
      <c r="FWB221" s="11"/>
      <c r="FWC221" s="11"/>
      <c r="FWD221" s="11"/>
      <c r="FWE221" s="11"/>
      <c r="FWF221" s="11"/>
      <c r="FWG221" s="11"/>
      <c r="FWH221" s="11"/>
      <c r="FWI221" s="11"/>
      <c r="FWJ221" s="11"/>
      <c r="FWK221" s="11"/>
      <c r="FWL221" s="11"/>
      <c r="FWM221" s="11"/>
      <c r="FWN221" s="11"/>
      <c r="FWO221" s="11"/>
      <c r="FWP221" s="11"/>
      <c r="FWQ221" s="11"/>
      <c r="FWR221" s="11"/>
      <c r="FWS221" s="11"/>
      <c r="FWT221" s="11"/>
      <c r="FWU221" s="11"/>
      <c r="FWV221" s="11"/>
      <c r="FWW221" s="11"/>
      <c r="FWX221" s="11"/>
      <c r="FWY221" s="11"/>
      <c r="FWZ221" s="11"/>
      <c r="FXA221" s="11"/>
      <c r="FXB221" s="11"/>
      <c r="FXC221" s="11"/>
      <c r="FXD221" s="11"/>
      <c r="FXE221" s="11"/>
      <c r="FXF221" s="11"/>
      <c r="FXG221" s="11"/>
      <c r="FXH221" s="11"/>
      <c r="FXI221" s="11"/>
      <c r="FXJ221" s="11"/>
      <c r="FXK221" s="11"/>
      <c r="FXL221" s="11"/>
      <c r="FXM221" s="11"/>
      <c r="FXN221" s="11"/>
      <c r="FXO221" s="11"/>
      <c r="FXP221" s="11"/>
      <c r="FXQ221" s="11"/>
      <c r="FXR221" s="11"/>
      <c r="FXS221" s="11"/>
      <c r="FXT221" s="11"/>
      <c r="FXU221" s="11"/>
      <c r="FXV221" s="11"/>
      <c r="FXW221" s="11"/>
      <c r="FXX221" s="11"/>
      <c r="FXY221" s="11"/>
      <c r="FXZ221" s="11"/>
      <c r="FYA221" s="11"/>
      <c r="FYB221" s="11"/>
      <c r="FYC221" s="11"/>
      <c r="FYD221" s="11"/>
      <c r="FYE221" s="11"/>
      <c r="FYF221" s="11"/>
      <c r="FYG221" s="11"/>
      <c r="FYH221" s="11"/>
      <c r="FYI221" s="11"/>
      <c r="FYJ221" s="11"/>
      <c r="FYK221" s="11"/>
      <c r="FYL221" s="11"/>
      <c r="FYM221" s="11"/>
      <c r="FYN221" s="11"/>
      <c r="FYO221" s="11"/>
      <c r="FYP221" s="11"/>
      <c r="FYQ221" s="11"/>
      <c r="FYR221" s="11"/>
      <c r="FYS221" s="11"/>
      <c r="FYT221" s="11"/>
      <c r="FYU221" s="11"/>
      <c r="FYV221" s="11"/>
      <c r="FYW221" s="11"/>
      <c r="FYX221" s="11"/>
      <c r="FYY221" s="11"/>
      <c r="FYZ221" s="11"/>
      <c r="FZA221" s="11"/>
      <c r="FZB221" s="11"/>
      <c r="FZC221" s="11"/>
      <c r="FZD221" s="11"/>
      <c r="FZE221" s="11"/>
      <c r="FZF221" s="11"/>
      <c r="FZG221" s="11"/>
      <c r="FZH221" s="11"/>
      <c r="FZI221" s="11"/>
      <c r="FZJ221" s="11"/>
      <c r="FZK221" s="11"/>
      <c r="FZL221" s="11"/>
      <c r="FZM221" s="11"/>
      <c r="FZN221" s="11"/>
      <c r="FZO221" s="11"/>
      <c r="FZP221" s="11"/>
      <c r="FZQ221" s="11"/>
      <c r="FZR221" s="11"/>
      <c r="FZS221" s="11"/>
      <c r="FZT221" s="11"/>
      <c r="FZU221" s="11"/>
      <c r="FZV221" s="11"/>
      <c r="FZW221" s="11"/>
      <c r="FZX221" s="11"/>
      <c r="FZY221" s="11"/>
      <c r="FZZ221" s="11"/>
      <c r="GAA221" s="11"/>
      <c r="GAB221" s="11"/>
      <c r="GAC221" s="11"/>
      <c r="GAD221" s="11"/>
      <c r="GAE221" s="11"/>
      <c r="GAF221" s="11"/>
      <c r="GAG221" s="11"/>
      <c r="GAH221" s="11"/>
      <c r="GAI221" s="11"/>
      <c r="GAJ221" s="11"/>
      <c r="GAK221" s="11"/>
      <c r="GAL221" s="11"/>
      <c r="GAM221" s="11"/>
      <c r="GAN221" s="11"/>
      <c r="GAO221" s="11"/>
      <c r="GAP221" s="11"/>
      <c r="GAQ221" s="11"/>
      <c r="GAR221" s="11"/>
      <c r="GAS221" s="11"/>
      <c r="GAT221" s="11"/>
      <c r="GAU221" s="11"/>
      <c r="GAV221" s="11"/>
      <c r="GAW221" s="11"/>
      <c r="GAX221" s="11"/>
      <c r="GAY221" s="11"/>
      <c r="GAZ221" s="11"/>
      <c r="GBA221" s="11"/>
      <c r="GBB221" s="11"/>
      <c r="GBC221" s="11"/>
      <c r="GBD221" s="11"/>
      <c r="GBE221" s="11"/>
      <c r="GBF221" s="11"/>
      <c r="GBG221" s="11"/>
      <c r="GBH221" s="11"/>
      <c r="GBI221" s="11"/>
      <c r="GBJ221" s="11"/>
      <c r="GBK221" s="11"/>
      <c r="GBL221" s="11"/>
      <c r="GBM221" s="11"/>
      <c r="GBN221" s="11"/>
      <c r="GBO221" s="11"/>
      <c r="GBP221" s="11"/>
      <c r="GBQ221" s="11"/>
      <c r="GBR221" s="11"/>
      <c r="GBS221" s="11"/>
      <c r="GBT221" s="11"/>
      <c r="GBU221" s="11"/>
      <c r="GBV221" s="11"/>
      <c r="GBW221" s="11"/>
      <c r="GBX221" s="11"/>
      <c r="GBY221" s="11"/>
      <c r="GBZ221" s="11"/>
      <c r="GCA221" s="11"/>
      <c r="GCB221" s="11"/>
      <c r="GCC221" s="11"/>
      <c r="GCD221" s="11"/>
      <c r="GCE221" s="11"/>
      <c r="GCF221" s="11"/>
      <c r="GCG221" s="11"/>
      <c r="GCH221" s="11"/>
      <c r="GCI221" s="11"/>
      <c r="GCJ221" s="11"/>
      <c r="GCK221" s="11"/>
      <c r="GCL221" s="11"/>
      <c r="GCM221" s="11"/>
      <c r="GCN221" s="11"/>
      <c r="GCO221" s="11"/>
      <c r="GCP221" s="11"/>
      <c r="GCQ221" s="11"/>
      <c r="GCR221" s="11"/>
      <c r="GCS221" s="11"/>
      <c r="GCT221" s="11"/>
      <c r="GCU221" s="11"/>
      <c r="GCV221" s="11"/>
      <c r="GCW221" s="11"/>
      <c r="GCX221" s="11"/>
      <c r="GCY221" s="11"/>
      <c r="GCZ221" s="11"/>
      <c r="GDA221" s="11"/>
      <c r="GDB221" s="11"/>
      <c r="GDC221" s="11"/>
      <c r="GDD221" s="11"/>
      <c r="GDE221" s="11"/>
      <c r="GDF221" s="11"/>
      <c r="GDG221" s="11"/>
      <c r="GDH221" s="11"/>
      <c r="GDI221" s="11"/>
      <c r="GDJ221" s="11"/>
      <c r="GDK221" s="11"/>
      <c r="GDL221" s="11"/>
      <c r="GDM221" s="11"/>
      <c r="GDN221" s="11"/>
      <c r="GDO221" s="11"/>
      <c r="GDP221" s="11"/>
      <c r="GDQ221" s="11"/>
      <c r="GDR221" s="11"/>
      <c r="GDS221" s="11"/>
      <c r="GDT221" s="11"/>
      <c r="GDU221" s="11"/>
      <c r="GDV221" s="11"/>
      <c r="GDW221" s="11"/>
      <c r="GDX221" s="11"/>
      <c r="GDY221" s="11"/>
      <c r="GDZ221" s="11"/>
      <c r="GEA221" s="11"/>
      <c r="GEB221" s="11"/>
      <c r="GEC221" s="11"/>
      <c r="GED221" s="11"/>
      <c r="GEE221" s="11"/>
      <c r="GEF221" s="11"/>
      <c r="GEG221" s="11"/>
      <c r="GEH221" s="11"/>
      <c r="GEI221" s="11"/>
      <c r="GEJ221" s="11"/>
      <c r="GEK221" s="11"/>
      <c r="GEL221" s="11"/>
      <c r="GEM221" s="11"/>
      <c r="GEN221" s="11"/>
      <c r="GEO221" s="11"/>
      <c r="GEP221" s="11"/>
      <c r="GEQ221" s="11"/>
      <c r="GER221" s="11"/>
      <c r="GES221" s="11"/>
      <c r="GET221" s="11"/>
      <c r="GEU221" s="11"/>
      <c r="GEV221" s="11"/>
      <c r="GEW221" s="11"/>
      <c r="GEX221" s="11"/>
      <c r="GEY221" s="11"/>
      <c r="GEZ221" s="11"/>
      <c r="GFA221" s="11"/>
      <c r="GFB221" s="11"/>
      <c r="GFC221" s="11"/>
      <c r="GFD221" s="11"/>
      <c r="GFE221" s="11"/>
      <c r="GFF221" s="11"/>
      <c r="GFG221" s="11"/>
      <c r="GFH221" s="11"/>
      <c r="GFI221" s="11"/>
      <c r="GFJ221" s="11"/>
      <c r="GFK221" s="11"/>
      <c r="GFL221" s="11"/>
      <c r="GFM221" s="11"/>
      <c r="GFN221" s="11"/>
      <c r="GFO221" s="11"/>
      <c r="GFP221" s="11"/>
      <c r="GFQ221" s="11"/>
      <c r="GFR221" s="11"/>
      <c r="GFS221" s="11"/>
      <c r="GFT221" s="11"/>
      <c r="GFU221" s="11"/>
      <c r="GFV221" s="11"/>
      <c r="GFW221" s="11"/>
      <c r="GFX221" s="11"/>
      <c r="GFY221" s="11"/>
      <c r="GFZ221" s="11"/>
      <c r="GGA221" s="11"/>
      <c r="GGB221" s="11"/>
      <c r="GGC221" s="11"/>
      <c r="GGD221" s="11"/>
      <c r="GGE221" s="11"/>
      <c r="GGF221" s="11"/>
      <c r="GGG221" s="11"/>
      <c r="GGH221" s="11"/>
      <c r="GGI221" s="11"/>
      <c r="GGJ221" s="11"/>
      <c r="GGK221" s="11"/>
      <c r="GGL221" s="11"/>
      <c r="GGM221" s="11"/>
      <c r="GGN221" s="11"/>
      <c r="GGO221" s="11"/>
      <c r="GGP221" s="11"/>
      <c r="GGQ221" s="11"/>
      <c r="GGR221" s="11"/>
      <c r="GGS221" s="11"/>
      <c r="GGT221" s="11"/>
      <c r="GGU221" s="11"/>
      <c r="GGV221" s="11"/>
      <c r="GGW221" s="11"/>
      <c r="GGX221" s="11"/>
      <c r="GGY221" s="11"/>
      <c r="GGZ221" s="11"/>
      <c r="GHA221" s="11"/>
      <c r="GHB221" s="11"/>
      <c r="GHC221" s="11"/>
      <c r="GHD221" s="11"/>
      <c r="GHE221" s="11"/>
      <c r="GHF221" s="11"/>
      <c r="GHG221" s="11"/>
      <c r="GHH221" s="11"/>
      <c r="GHI221" s="11"/>
      <c r="GHJ221" s="11"/>
      <c r="GHK221" s="11"/>
      <c r="GHL221" s="11"/>
      <c r="GHM221" s="11"/>
      <c r="GHN221" s="11"/>
      <c r="GHO221" s="11"/>
      <c r="GHP221" s="11"/>
      <c r="GHQ221" s="11"/>
      <c r="GHR221" s="11"/>
      <c r="GHS221" s="11"/>
      <c r="GHT221" s="11"/>
      <c r="GHU221" s="11"/>
      <c r="GHV221" s="11"/>
      <c r="GHW221" s="11"/>
      <c r="GHX221" s="11"/>
      <c r="GHY221" s="11"/>
      <c r="GHZ221" s="11"/>
      <c r="GIA221" s="11"/>
      <c r="GIB221" s="11"/>
      <c r="GIC221" s="11"/>
      <c r="GID221" s="11"/>
      <c r="GIE221" s="11"/>
      <c r="GIF221" s="11"/>
      <c r="GIG221" s="11"/>
      <c r="GIH221" s="11"/>
      <c r="GII221" s="11"/>
      <c r="GIJ221" s="11"/>
      <c r="GIK221" s="11"/>
      <c r="GIL221" s="11"/>
      <c r="GIM221" s="11"/>
      <c r="GIN221" s="11"/>
      <c r="GIO221" s="11"/>
      <c r="GIP221" s="11"/>
      <c r="GIQ221" s="11"/>
      <c r="GIR221" s="11"/>
      <c r="GIS221" s="11"/>
      <c r="GIT221" s="11"/>
      <c r="GIU221" s="11"/>
      <c r="GIV221" s="11"/>
      <c r="GIW221" s="11"/>
      <c r="GIX221" s="11"/>
      <c r="GIY221" s="11"/>
      <c r="GIZ221" s="11"/>
      <c r="GJA221" s="11"/>
      <c r="GJB221" s="11"/>
      <c r="GJC221" s="11"/>
      <c r="GJD221" s="11"/>
      <c r="GJE221" s="11"/>
      <c r="GJF221" s="11"/>
      <c r="GJG221" s="11"/>
      <c r="GJH221" s="11"/>
      <c r="GJI221" s="11"/>
      <c r="GJJ221" s="11"/>
      <c r="GJK221" s="11"/>
      <c r="GJL221" s="11"/>
      <c r="GJM221" s="11"/>
      <c r="GJN221" s="11"/>
      <c r="GJO221" s="11"/>
      <c r="GJP221" s="11"/>
      <c r="GJQ221" s="11"/>
      <c r="GJR221" s="11"/>
      <c r="GJS221" s="11"/>
      <c r="GJT221" s="11"/>
      <c r="GJU221" s="11"/>
      <c r="GJV221" s="11"/>
      <c r="GJW221" s="11"/>
      <c r="GJX221" s="11"/>
      <c r="GJY221" s="11"/>
      <c r="GJZ221" s="11"/>
      <c r="GKA221" s="11"/>
      <c r="GKB221" s="11"/>
      <c r="GKC221" s="11"/>
      <c r="GKD221" s="11"/>
      <c r="GKE221" s="11"/>
      <c r="GKF221" s="11"/>
      <c r="GKG221" s="11"/>
      <c r="GKH221" s="11"/>
      <c r="GKI221" s="11"/>
      <c r="GKJ221" s="11"/>
      <c r="GKK221" s="11"/>
      <c r="GKL221" s="11"/>
      <c r="GKM221" s="11"/>
      <c r="GKN221" s="11"/>
      <c r="GKO221" s="11"/>
      <c r="GKP221" s="11"/>
      <c r="GKQ221" s="11"/>
      <c r="GKR221" s="11"/>
      <c r="GKS221" s="11"/>
      <c r="GKT221" s="11"/>
      <c r="GKU221" s="11"/>
      <c r="GKV221" s="11"/>
      <c r="GKW221" s="11"/>
      <c r="GKX221" s="11"/>
      <c r="GKY221" s="11"/>
      <c r="GKZ221" s="11"/>
      <c r="GLA221" s="11"/>
      <c r="GLB221" s="11"/>
      <c r="GLC221" s="11"/>
      <c r="GLD221" s="11"/>
      <c r="GLE221" s="11"/>
      <c r="GLF221" s="11"/>
      <c r="GLG221" s="11"/>
      <c r="GLH221" s="11"/>
      <c r="GLI221" s="11"/>
      <c r="GLJ221" s="11"/>
      <c r="GLK221" s="11"/>
      <c r="GLL221" s="11"/>
      <c r="GLM221" s="11"/>
      <c r="GLN221" s="11"/>
      <c r="GLO221" s="11"/>
      <c r="GLP221" s="11"/>
      <c r="GLQ221" s="11"/>
      <c r="GLR221" s="11"/>
      <c r="GLS221" s="11"/>
      <c r="GLT221" s="11"/>
      <c r="GLU221" s="11"/>
      <c r="GLV221" s="11"/>
      <c r="GLW221" s="11"/>
      <c r="GLX221" s="11"/>
      <c r="GLY221" s="11"/>
      <c r="GLZ221" s="11"/>
      <c r="GMA221" s="11"/>
      <c r="GMB221" s="11"/>
      <c r="GMC221" s="11"/>
      <c r="GMD221" s="11"/>
      <c r="GME221" s="11"/>
      <c r="GMF221" s="11"/>
      <c r="GMG221" s="11"/>
      <c r="GMH221" s="11"/>
      <c r="GMI221" s="11"/>
      <c r="GMJ221" s="11"/>
      <c r="GMK221" s="11"/>
      <c r="GML221" s="11"/>
      <c r="GMM221" s="11"/>
      <c r="GMN221" s="11"/>
      <c r="GMO221" s="11"/>
      <c r="GMP221" s="11"/>
      <c r="GMQ221" s="11"/>
      <c r="GMR221" s="11"/>
      <c r="GMS221" s="11"/>
      <c r="GMT221" s="11"/>
      <c r="GMU221" s="11"/>
      <c r="GMV221" s="11"/>
      <c r="GMW221" s="11"/>
      <c r="GMX221" s="11"/>
      <c r="GMY221" s="11"/>
      <c r="GMZ221" s="11"/>
      <c r="GNA221" s="11"/>
      <c r="GNB221" s="11"/>
      <c r="GNC221" s="11"/>
      <c r="GND221" s="11"/>
      <c r="GNE221" s="11"/>
      <c r="GNF221" s="11"/>
      <c r="GNG221" s="11"/>
      <c r="GNH221" s="11"/>
      <c r="GNI221" s="11"/>
      <c r="GNJ221" s="11"/>
      <c r="GNK221" s="11"/>
      <c r="GNL221" s="11"/>
      <c r="GNM221" s="11"/>
      <c r="GNN221" s="11"/>
      <c r="GNO221" s="11"/>
      <c r="GNP221" s="11"/>
      <c r="GNQ221" s="11"/>
      <c r="GNR221" s="11"/>
      <c r="GNS221" s="11"/>
      <c r="GNT221" s="11"/>
      <c r="GNU221" s="11"/>
      <c r="GNV221" s="11"/>
      <c r="GNW221" s="11"/>
      <c r="GNX221" s="11"/>
      <c r="GNY221" s="11"/>
      <c r="GNZ221" s="11"/>
      <c r="GOA221" s="11"/>
      <c r="GOB221" s="11"/>
      <c r="GOC221" s="11"/>
      <c r="GOD221" s="11"/>
      <c r="GOE221" s="11"/>
      <c r="GOF221" s="11"/>
      <c r="GOG221" s="11"/>
      <c r="GOH221" s="11"/>
      <c r="GOI221" s="11"/>
      <c r="GOJ221" s="11"/>
      <c r="GOK221" s="11"/>
      <c r="GOL221" s="11"/>
      <c r="GOM221" s="11"/>
      <c r="GON221" s="11"/>
      <c r="GOO221" s="11"/>
      <c r="GOP221" s="11"/>
      <c r="GOQ221" s="11"/>
      <c r="GOR221" s="11"/>
      <c r="GOS221" s="11"/>
      <c r="GOT221" s="11"/>
      <c r="GOU221" s="11"/>
      <c r="GOV221" s="11"/>
      <c r="GOW221" s="11"/>
      <c r="GOX221" s="11"/>
      <c r="GOY221" s="11"/>
      <c r="GOZ221" s="11"/>
      <c r="GPA221" s="11"/>
      <c r="GPB221" s="11"/>
      <c r="GPC221" s="11"/>
      <c r="GPD221" s="11"/>
      <c r="GPE221" s="11"/>
      <c r="GPF221" s="11"/>
      <c r="GPG221" s="11"/>
      <c r="GPH221" s="11"/>
      <c r="GPI221" s="11"/>
      <c r="GPJ221" s="11"/>
      <c r="GPK221" s="11"/>
      <c r="GPL221" s="11"/>
      <c r="GPM221" s="11"/>
      <c r="GPN221" s="11"/>
      <c r="GPO221" s="11"/>
      <c r="GPP221" s="11"/>
      <c r="GPQ221" s="11"/>
      <c r="GPR221" s="11"/>
      <c r="GPS221" s="11"/>
      <c r="GPT221" s="11"/>
      <c r="GPU221" s="11"/>
      <c r="GPV221" s="11"/>
      <c r="GPW221" s="11"/>
      <c r="GPX221" s="11"/>
      <c r="GPY221" s="11"/>
      <c r="GPZ221" s="11"/>
      <c r="GQA221" s="11"/>
      <c r="GQB221" s="11"/>
      <c r="GQC221" s="11"/>
      <c r="GQD221" s="11"/>
      <c r="GQE221" s="11"/>
      <c r="GQF221" s="11"/>
      <c r="GQG221" s="11"/>
      <c r="GQH221" s="11"/>
      <c r="GQI221" s="11"/>
      <c r="GQJ221" s="11"/>
      <c r="GQK221" s="11"/>
      <c r="GQL221" s="11"/>
      <c r="GQM221" s="11"/>
      <c r="GQN221" s="11"/>
      <c r="GQO221" s="11"/>
      <c r="GQP221" s="11"/>
      <c r="GQQ221" s="11"/>
      <c r="GQR221" s="11"/>
      <c r="GQS221" s="11"/>
      <c r="GQT221" s="11"/>
      <c r="GQU221" s="11"/>
      <c r="GQV221" s="11"/>
      <c r="GQW221" s="11"/>
      <c r="GQX221" s="11"/>
      <c r="GQY221" s="11"/>
      <c r="GQZ221" s="11"/>
      <c r="GRA221" s="11"/>
      <c r="GRB221" s="11"/>
      <c r="GRC221" s="11"/>
      <c r="GRD221" s="11"/>
      <c r="GRE221" s="11"/>
      <c r="GRF221" s="11"/>
      <c r="GRG221" s="11"/>
      <c r="GRH221" s="11"/>
      <c r="GRI221" s="11"/>
      <c r="GRJ221" s="11"/>
      <c r="GRK221" s="11"/>
      <c r="GRL221" s="11"/>
      <c r="GRM221" s="11"/>
      <c r="GRN221" s="11"/>
      <c r="GRO221" s="11"/>
      <c r="GRP221" s="11"/>
      <c r="GRQ221" s="11"/>
      <c r="GRR221" s="11"/>
      <c r="GRS221" s="11"/>
      <c r="GRT221" s="11"/>
      <c r="GRU221" s="11"/>
      <c r="GRV221" s="11"/>
      <c r="GRW221" s="11"/>
      <c r="GRX221" s="11"/>
      <c r="GRY221" s="11"/>
      <c r="GRZ221" s="11"/>
      <c r="GSA221" s="11"/>
      <c r="GSB221" s="11"/>
      <c r="GSC221" s="11"/>
      <c r="GSD221" s="11"/>
      <c r="GSE221" s="11"/>
      <c r="GSF221" s="11"/>
      <c r="GSG221" s="11"/>
      <c r="GSH221" s="11"/>
      <c r="GSI221" s="11"/>
      <c r="GSJ221" s="11"/>
      <c r="GSK221" s="11"/>
      <c r="GSL221" s="11"/>
      <c r="GSM221" s="11"/>
      <c r="GSN221" s="11"/>
      <c r="GSO221" s="11"/>
      <c r="GSP221" s="11"/>
      <c r="GSQ221" s="11"/>
      <c r="GSR221" s="11"/>
      <c r="GSS221" s="11"/>
      <c r="GST221" s="11"/>
      <c r="GSU221" s="11"/>
      <c r="GSV221" s="11"/>
      <c r="GSW221" s="11"/>
      <c r="GSX221" s="11"/>
      <c r="GSY221" s="11"/>
      <c r="GSZ221" s="11"/>
      <c r="GTA221" s="11"/>
      <c r="GTB221" s="11"/>
      <c r="GTC221" s="11"/>
      <c r="GTD221" s="11"/>
      <c r="GTE221" s="11"/>
      <c r="GTF221" s="11"/>
      <c r="GTG221" s="11"/>
      <c r="GTH221" s="11"/>
      <c r="GTI221" s="11"/>
      <c r="GTJ221" s="11"/>
      <c r="GTK221" s="11"/>
      <c r="GTL221" s="11"/>
      <c r="GTM221" s="11"/>
      <c r="GTN221" s="11"/>
      <c r="GTO221" s="11"/>
      <c r="GTP221" s="11"/>
      <c r="GTQ221" s="11"/>
      <c r="GTR221" s="11"/>
      <c r="GTS221" s="11"/>
      <c r="GTT221" s="11"/>
      <c r="GTU221" s="11"/>
      <c r="GTV221" s="11"/>
      <c r="GTW221" s="11"/>
      <c r="GTX221" s="11"/>
      <c r="GTY221" s="11"/>
      <c r="GTZ221" s="11"/>
      <c r="GUA221" s="11"/>
      <c r="GUB221" s="11"/>
      <c r="GUC221" s="11"/>
      <c r="GUD221" s="11"/>
      <c r="GUE221" s="11"/>
      <c r="GUF221" s="11"/>
      <c r="GUG221" s="11"/>
      <c r="GUH221" s="11"/>
      <c r="GUI221" s="11"/>
      <c r="GUJ221" s="11"/>
      <c r="GUK221" s="11"/>
      <c r="GUL221" s="11"/>
      <c r="GUM221" s="11"/>
      <c r="GUN221" s="11"/>
      <c r="GUO221" s="11"/>
      <c r="GUP221" s="11"/>
      <c r="GUQ221" s="11"/>
      <c r="GUR221" s="11"/>
      <c r="GUS221" s="11"/>
      <c r="GUT221" s="11"/>
      <c r="GUU221" s="11"/>
      <c r="GUV221" s="11"/>
      <c r="GUW221" s="11"/>
      <c r="GUX221" s="11"/>
      <c r="GUY221" s="11"/>
      <c r="GUZ221" s="11"/>
      <c r="GVA221" s="11"/>
      <c r="GVB221" s="11"/>
      <c r="GVC221" s="11"/>
      <c r="GVD221" s="11"/>
      <c r="GVE221" s="11"/>
      <c r="GVF221" s="11"/>
      <c r="GVG221" s="11"/>
      <c r="GVH221" s="11"/>
      <c r="GVI221" s="11"/>
      <c r="GVJ221" s="11"/>
      <c r="GVK221" s="11"/>
      <c r="GVL221" s="11"/>
      <c r="GVM221" s="11"/>
      <c r="GVN221" s="11"/>
      <c r="GVO221" s="11"/>
      <c r="GVP221" s="11"/>
      <c r="GVQ221" s="11"/>
      <c r="GVR221" s="11"/>
      <c r="GVS221" s="11"/>
      <c r="GVT221" s="11"/>
      <c r="GVU221" s="11"/>
      <c r="GVV221" s="11"/>
      <c r="GVW221" s="11"/>
      <c r="GVX221" s="11"/>
      <c r="GVY221" s="11"/>
      <c r="GVZ221" s="11"/>
      <c r="GWA221" s="11"/>
      <c r="GWB221" s="11"/>
      <c r="GWC221" s="11"/>
      <c r="GWD221" s="11"/>
      <c r="GWE221" s="11"/>
      <c r="GWF221" s="11"/>
      <c r="GWG221" s="11"/>
      <c r="GWH221" s="11"/>
      <c r="GWI221" s="11"/>
      <c r="GWJ221" s="11"/>
      <c r="GWK221" s="11"/>
      <c r="GWL221" s="11"/>
      <c r="GWM221" s="11"/>
      <c r="GWN221" s="11"/>
      <c r="GWO221" s="11"/>
      <c r="GWP221" s="11"/>
      <c r="GWQ221" s="11"/>
      <c r="GWR221" s="11"/>
      <c r="GWS221" s="11"/>
      <c r="GWT221" s="11"/>
      <c r="GWU221" s="11"/>
      <c r="GWV221" s="11"/>
      <c r="GWW221" s="11"/>
      <c r="GWX221" s="11"/>
      <c r="GWY221" s="11"/>
      <c r="GWZ221" s="11"/>
      <c r="GXA221" s="11"/>
      <c r="GXB221" s="11"/>
      <c r="GXC221" s="11"/>
      <c r="GXD221" s="11"/>
      <c r="GXE221" s="11"/>
      <c r="GXF221" s="11"/>
      <c r="GXG221" s="11"/>
      <c r="GXH221" s="11"/>
      <c r="GXI221" s="11"/>
      <c r="GXJ221" s="11"/>
      <c r="GXK221" s="11"/>
      <c r="GXL221" s="11"/>
      <c r="GXM221" s="11"/>
      <c r="GXN221" s="11"/>
      <c r="GXO221" s="11"/>
      <c r="GXP221" s="11"/>
      <c r="GXQ221" s="11"/>
      <c r="GXR221" s="11"/>
      <c r="GXS221" s="11"/>
      <c r="GXT221" s="11"/>
      <c r="GXU221" s="11"/>
      <c r="GXV221" s="11"/>
      <c r="GXW221" s="11"/>
      <c r="GXX221" s="11"/>
      <c r="GXY221" s="11"/>
      <c r="GXZ221" s="11"/>
      <c r="GYA221" s="11"/>
      <c r="GYB221" s="11"/>
      <c r="GYC221" s="11"/>
      <c r="GYD221" s="11"/>
      <c r="GYE221" s="11"/>
      <c r="GYF221" s="11"/>
      <c r="GYG221" s="11"/>
      <c r="GYH221" s="11"/>
      <c r="GYI221" s="11"/>
      <c r="GYJ221" s="11"/>
      <c r="GYK221" s="11"/>
      <c r="GYL221" s="11"/>
      <c r="GYM221" s="11"/>
      <c r="GYN221" s="11"/>
      <c r="GYO221" s="11"/>
      <c r="GYP221" s="11"/>
      <c r="GYQ221" s="11"/>
      <c r="GYR221" s="11"/>
      <c r="GYS221" s="11"/>
      <c r="GYT221" s="11"/>
      <c r="GYU221" s="11"/>
      <c r="GYV221" s="11"/>
      <c r="GYW221" s="11"/>
      <c r="GYX221" s="11"/>
      <c r="GYY221" s="11"/>
      <c r="GYZ221" s="11"/>
      <c r="GZA221" s="11"/>
      <c r="GZB221" s="11"/>
      <c r="GZC221" s="11"/>
      <c r="GZD221" s="11"/>
      <c r="GZE221" s="11"/>
      <c r="GZF221" s="11"/>
      <c r="GZG221" s="11"/>
      <c r="GZH221" s="11"/>
      <c r="GZI221" s="11"/>
      <c r="GZJ221" s="11"/>
      <c r="GZK221" s="11"/>
      <c r="GZL221" s="11"/>
      <c r="GZM221" s="11"/>
      <c r="GZN221" s="11"/>
      <c r="GZO221" s="11"/>
      <c r="GZP221" s="11"/>
      <c r="GZQ221" s="11"/>
      <c r="GZR221" s="11"/>
      <c r="GZS221" s="11"/>
      <c r="GZT221" s="11"/>
      <c r="GZU221" s="11"/>
      <c r="GZV221" s="11"/>
      <c r="GZW221" s="11"/>
      <c r="GZX221" s="11"/>
      <c r="GZY221" s="11"/>
      <c r="GZZ221" s="11"/>
      <c r="HAA221" s="11"/>
      <c r="HAB221" s="11"/>
      <c r="HAC221" s="11"/>
      <c r="HAD221" s="11"/>
      <c r="HAE221" s="11"/>
      <c r="HAF221" s="11"/>
      <c r="HAG221" s="11"/>
      <c r="HAH221" s="11"/>
      <c r="HAI221" s="11"/>
      <c r="HAJ221" s="11"/>
      <c r="HAK221" s="11"/>
      <c r="HAL221" s="11"/>
      <c r="HAM221" s="11"/>
      <c r="HAN221" s="11"/>
      <c r="HAO221" s="11"/>
      <c r="HAP221" s="11"/>
      <c r="HAQ221" s="11"/>
      <c r="HAR221" s="11"/>
      <c r="HAS221" s="11"/>
      <c r="HAT221" s="11"/>
      <c r="HAU221" s="11"/>
      <c r="HAV221" s="11"/>
      <c r="HAW221" s="11"/>
      <c r="HAX221" s="11"/>
      <c r="HAY221" s="11"/>
      <c r="HAZ221" s="11"/>
      <c r="HBA221" s="11"/>
      <c r="HBB221" s="11"/>
      <c r="HBC221" s="11"/>
      <c r="HBD221" s="11"/>
      <c r="HBE221" s="11"/>
      <c r="HBF221" s="11"/>
      <c r="HBG221" s="11"/>
      <c r="HBH221" s="11"/>
      <c r="HBI221" s="11"/>
      <c r="HBJ221" s="11"/>
      <c r="HBK221" s="11"/>
      <c r="HBL221" s="11"/>
      <c r="HBM221" s="11"/>
      <c r="HBN221" s="11"/>
      <c r="HBO221" s="11"/>
      <c r="HBP221" s="11"/>
      <c r="HBQ221" s="11"/>
      <c r="HBR221" s="11"/>
      <c r="HBS221" s="11"/>
      <c r="HBT221" s="11"/>
      <c r="HBU221" s="11"/>
      <c r="HBV221" s="11"/>
      <c r="HBW221" s="11"/>
      <c r="HBX221" s="11"/>
      <c r="HBY221" s="11"/>
      <c r="HBZ221" s="11"/>
      <c r="HCA221" s="11"/>
      <c r="HCB221" s="11"/>
      <c r="HCC221" s="11"/>
      <c r="HCD221" s="11"/>
      <c r="HCE221" s="11"/>
      <c r="HCF221" s="11"/>
      <c r="HCG221" s="11"/>
      <c r="HCH221" s="11"/>
      <c r="HCI221" s="11"/>
      <c r="HCJ221" s="11"/>
      <c r="HCK221" s="11"/>
      <c r="HCL221" s="11"/>
      <c r="HCM221" s="11"/>
      <c r="HCN221" s="11"/>
      <c r="HCO221" s="11"/>
      <c r="HCP221" s="11"/>
      <c r="HCQ221" s="11"/>
      <c r="HCR221" s="11"/>
      <c r="HCS221" s="11"/>
      <c r="HCT221" s="11"/>
      <c r="HCU221" s="11"/>
      <c r="HCV221" s="11"/>
      <c r="HCW221" s="11"/>
      <c r="HCX221" s="11"/>
      <c r="HCY221" s="11"/>
      <c r="HCZ221" s="11"/>
      <c r="HDA221" s="11"/>
      <c r="HDB221" s="11"/>
      <c r="HDC221" s="11"/>
      <c r="HDD221" s="11"/>
      <c r="HDE221" s="11"/>
      <c r="HDF221" s="11"/>
      <c r="HDG221" s="11"/>
      <c r="HDH221" s="11"/>
      <c r="HDI221" s="11"/>
      <c r="HDJ221" s="11"/>
      <c r="HDK221" s="11"/>
      <c r="HDL221" s="11"/>
      <c r="HDM221" s="11"/>
      <c r="HDN221" s="11"/>
      <c r="HDO221" s="11"/>
      <c r="HDP221" s="11"/>
      <c r="HDQ221" s="11"/>
      <c r="HDR221" s="11"/>
      <c r="HDS221" s="11"/>
      <c r="HDT221" s="11"/>
      <c r="HDU221" s="11"/>
      <c r="HDV221" s="11"/>
      <c r="HDW221" s="11"/>
      <c r="HDX221" s="11"/>
      <c r="HDY221" s="11"/>
      <c r="HDZ221" s="11"/>
      <c r="HEA221" s="11"/>
      <c r="HEB221" s="11"/>
      <c r="HEC221" s="11"/>
      <c r="HED221" s="11"/>
      <c r="HEE221" s="11"/>
      <c r="HEF221" s="11"/>
      <c r="HEG221" s="11"/>
      <c r="HEH221" s="11"/>
      <c r="HEI221" s="11"/>
      <c r="HEJ221" s="11"/>
      <c r="HEK221" s="11"/>
      <c r="HEL221" s="11"/>
      <c r="HEM221" s="11"/>
      <c r="HEN221" s="11"/>
      <c r="HEO221" s="11"/>
      <c r="HEP221" s="11"/>
      <c r="HEQ221" s="11"/>
      <c r="HER221" s="11"/>
      <c r="HES221" s="11"/>
      <c r="HET221" s="11"/>
      <c r="HEU221" s="11"/>
      <c r="HEV221" s="11"/>
      <c r="HEW221" s="11"/>
      <c r="HEX221" s="11"/>
      <c r="HEY221" s="11"/>
      <c r="HEZ221" s="11"/>
      <c r="HFA221" s="11"/>
      <c r="HFB221" s="11"/>
      <c r="HFC221" s="11"/>
      <c r="HFD221" s="11"/>
      <c r="HFE221" s="11"/>
      <c r="HFF221" s="11"/>
      <c r="HFG221" s="11"/>
      <c r="HFH221" s="11"/>
      <c r="HFI221" s="11"/>
      <c r="HFJ221" s="11"/>
      <c r="HFK221" s="11"/>
      <c r="HFL221" s="11"/>
      <c r="HFM221" s="11"/>
      <c r="HFN221" s="11"/>
      <c r="HFO221" s="11"/>
      <c r="HFP221" s="11"/>
      <c r="HFQ221" s="11"/>
      <c r="HFR221" s="11"/>
      <c r="HFS221" s="11"/>
      <c r="HFT221" s="11"/>
      <c r="HFU221" s="11"/>
      <c r="HFV221" s="11"/>
      <c r="HFW221" s="11"/>
      <c r="HFX221" s="11"/>
      <c r="HFY221" s="11"/>
      <c r="HFZ221" s="11"/>
      <c r="HGA221" s="11"/>
      <c r="HGB221" s="11"/>
      <c r="HGC221" s="11"/>
      <c r="HGD221" s="11"/>
      <c r="HGE221" s="11"/>
      <c r="HGF221" s="11"/>
      <c r="HGG221" s="11"/>
      <c r="HGH221" s="11"/>
      <c r="HGI221" s="11"/>
      <c r="HGJ221" s="11"/>
      <c r="HGK221" s="11"/>
      <c r="HGL221" s="11"/>
      <c r="HGM221" s="11"/>
      <c r="HGN221" s="11"/>
      <c r="HGO221" s="11"/>
      <c r="HGP221" s="11"/>
      <c r="HGQ221" s="11"/>
      <c r="HGR221" s="11"/>
      <c r="HGS221" s="11"/>
      <c r="HGT221" s="11"/>
      <c r="HGU221" s="11"/>
      <c r="HGV221" s="11"/>
      <c r="HGW221" s="11"/>
      <c r="HGX221" s="11"/>
      <c r="HGY221" s="11"/>
      <c r="HGZ221" s="11"/>
      <c r="HHA221" s="11"/>
      <c r="HHB221" s="11"/>
      <c r="HHC221" s="11"/>
      <c r="HHD221" s="11"/>
      <c r="HHE221" s="11"/>
      <c r="HHF221" s="11"/>
      <c r="HHG221" s="11"/>
      <c r="HHH221" s="11"/>
      <c r="HHI221" s="11"/>
      <c r="HHJ221" s="11"/>
      <c r="HHK221" s="11"/>
      <c r="HHL221" s="11"/>
      <c r="HHM221" s="11"/>
      <c r="HHN221" s="11"/>
      <c r="HHO221" s="11"/>
      <c r="HHP221" s="11"/>
      <c r="HHQ221" s="11"/>
      <c r="HHR221" s="11"/>
      <c r="HHS221" s="11"/>
      <c r="HHT221" s="11"/>
      <c r="HHU221" s="11"/>
      <c r="HHV221" s="11"/>
      <c r="HHW221" s="11"/>
      <c r="HHX221" s="11"/>
      <c r="HHY221" s="11"/>
      <c r="HHZ221" s="11"/>
      <c r="HIA221" s="11"/>
      <c r="HIB221" s="11"/>
      <c r="HIC221" s="11"/>
      <c r="HID221" s="11"/>
      <c r="HIE221" s="11"/>
      <c r="HIF221" s="11"/>
      <c r="HIG221" s="11"/>
      <c r="HIH221" s="11"/>
      <c r="HII221" s="11"/>
      <c r="HIJ221" s="11"/>
      <c r="HIK221" s="11"/>
      <c r="HIL221" s="11"/>
      <c r="HIM221" s="11"/>
      <c r="HIN221" s="11"/>
      <c r="HIO221" s="11"/>
      <c r="HIP221" s="11"/>
      <c r="HIQ221" s="11"/>
      <c r="HIR221" s="11"/>
      <c r="HIS221" s="11"/>
      <c r="HIT221" s="11"/>
      <c r="HIU221" s="11"/>
      <c r="HIV221" s="11"/>
      <c r="HIW221" s="11"/>
      <c r="HIX221" s="11"/>
      <c r="HIY221" s="11"/>
      <c r="HIZ221" s="11"/>
      <c r="HJA221" s="11"/>
      <c r="HJB221" s="11"/>
      <c r="HJC221" s="11"/>
      <c r="HJD221" s="11"/>
      <c r="HJE221" s="11"/>
      <c r="HJF221" s="11"/>
      <c r="HJG221" s="11"/>
      <c r="HJH221" s="11"/>
      <c r="HJI221" s="11"/>
      <c r="HJJ221" s="11"/>
      <c r="HJK221" s="11"/>
      <c r="HJL221" s="11"/>
      <c r="HJM221" s="11"/>
      <c r="HJN221" s="11"/>
      <c r="HJO221" s="11"/>
      <c r="HJP221" s="11"/>
      <c r="HJQ221" s="11"/>
      <c r="HJR221" s="11"/>
      <c r="HJS221" s="11"/>
      <c r="HJT221" s="11"/>
      <c r="HJU221" s="11"/>
      <c r="HJV221" s="11"/>
      <c r="HJW221" s="11"/>
      <c r="HJX221" s="11"/>
      <c r="HJY221" s="11"/>
      <c r="HJZ221" s="11"/>
      <c r="HKA221" s="11"/>
      <c r="HKB221" s="11"/>
      <c r="HKC221" s="11"/>
      <c r="HKD221" s="11"/>
      <c r="HKE221" s="11"/>
      <c r="HKF221" s="11"/>
      <c r="HKG221" s="11"/>
      <c r="HKH221" s="11"/>
      <c r="HKI221" s="11"/>
      <c r="HKJ221" s="11"/>
      <c r="HKK221" s="11"/>
      <c r="HKL221" s="11"/>
      <c r="HKM221" s="11"/>
      <c r="HKN221" s="11"/>
      <c r="HKO221" s="11"/>
      <c r="HKP221" s="11"/>
      <c r="HKQ221" s="11"/>
      <c r="HKR221" s="11"/>
      <c r="HKS221" s="11"/>
      <c r="HKT221" s="11"/>
      <c r="HKU221" s="11"/>
      <c r="HKV221" s="11"/>
      <c r="HKW221" s="11"/>
      <c r="HKX221" s="11"/>
      <c r="HKY221" s="11"/>
      <c r="HKZ221" s="11"/>
      <c r="HLA221" s="11"/>
      <c r="HLB221" s="11"/>
      <c r="HLC221" s="11"/>
      <c r="HLD221" s="11"/>
      <c r="HLE221" s="11"/>
      <c r="HLF221" s="11"/>
      <c r="HLG221" s="11"/>
      <c r="HLH221" s="11"/>
      <c r="HLI221" s="11"/>
      <c r="HLJ221" s="11"/>
      <c r="HLK221" s="11"/>
      <c r="HLL221" s="11"/>
      <c r="HLM221" s="11"/>
      <c r="HLN221" s="11"/>
      <c r="HLO221" s="11"/>
      <c r="HLP221" s="11"/>
      <c r="HLQ221" s="11"/>
      <c r="HLR221" s="11"/>
      <c r="HLS221" s="11"/>
      <c r="HLT221" s="11"/>
      <c r="HLU221" s="11"/>
      <c r="HLV221" s="11"/>
      <c r="HLW221" s="11"/>
      <c r="HLX221" s="11"/>
      <c r="HLY221" s="11"/>
      <c r="HLZ221" s="11"/>
      <c r="HMA221" s="11"/>
      <c r="HMB221" s="11"/>
      <c r="HMC221" s="11"/>
      <c r="HMD221" s="11"/>
      <c r="HME221" s="11"/>
      <c r="HMF221" s="11"/>
      <c r="HMG221" s="11"/>
      <c r="HMH221" s="11"/>
      <c r="HMI221" s="11"/>
      <c r="HMJ221" s="11"/>
      <c r="HMK221" s="11"/>
      <c r="HML221" s="11"/>
      <c r="HMM221" s="11"/>
      <c r="HMN221" s="11"/>
      <c r="HMO221" s="11"/>
      <c r="HMP221" s="11"/>
      <c r="HMQ221" s="11"/>
      <c r="HMR221" s="11"/>
      <c r="HMS221" s="11"/>
      <c r="HMT221" s="11"/>
      <c r="HMU221" s="11"/>
      <c r="HMV221" s="11"/>
      <c r="HMW221" s="11"/>
      <c r="HMX221" s="11"/>
      <c r="HMY221" s="11"/>
      <c r="HMZ221" s="11"/>
      <c r="HNA221" s="11"/>
      <c r="HNB221" s="11"/>
      <c r="HNC221" s="11"/>
      <c r="HND221" s="11"/>
      <c r="HNE221" s="11"/>
      <c r="HNF221" s="11"/>
      <c r="HNG221" s="11"/>
      <c r="HNH221" s="11"/>
      <c r="HNI221" s="11"/>
      <c r="HNJ221" s="11"/>
      <c r="HNK221" s="11"/>
      <c r="HNL221" s="11"/>
      <c r="HNM221" s="11"/>
      <c r="HNN221" s="11"/>
      <c r="HNO221" s="11"/>
      <c r="HNP221" s="11"/>
      <c r="HNQ221" s="11"/>
      <c r="HNR221" s="11"/>
      <c r="HNS221" s="11"/>
      <c r="HNT221" s="11"/>
      <c r="HNU221" s="11"/>
      <c r="HNV221" s="11"/>
      <c r="HNW221" s="11"/>
      <c r="HNX221" s="11"/>
      <c r="HNY221" s="11"/>
      <c r="HNZ221" s="11"/>
      <c r="HOA221" s="11"/>
      <c r="HOB221" s="11"/>
      <c r="HOC221" s="11"/>
      <c r="HOD221" s="11"/>
      <c r="HOE221" s="11"/>
      <c r="HOF221" s="11"/>
      <c r="HOG221" s="11"/>
      <c r="HOH221" s="11"/>
      <c r="HOI221" s="11"/>
      <c r="HOJ221" s="11"/>
      <c r="HOK221" s="11"/>
      <c r="HOL221" s="11"/>
      <c r="HOM221" s="11"/>
      <c r="HON221" s="11"/>
      <c r="HOO221" s="11"/>
      <c r="HOP221" s="11"/>
      <c r="HOQ221" s="11"/>
      <c r="HOR221" s="11"/>
      <c r="HOS221" s="11"/>
      <c r="HOT221" s="11"/>
      <c r="HOU221" s="11"/>
      <c r="HOV221" s="11"/>
      <c r="HOW221" s="11"/>
      <c r="HOX221" s="11"/>
      <c r="HOY221" s="11"/>
      <c r="HOZ221" s="11"/>
      <c r="HPA221" s="11"/>
      <c r="HPB221" s="11"/>
      <c r="HPC221" s="11"/>
      <c r="HPD221" s="11"/>
      <c r="HPE221" s="11"/>
      <c r="HPF221" s="11"/>
      <c r="HPG221" s="11"/>
      <c r="HPH221" s="11"/>
      <c r="HPI221" s="11"/>
      <c r="HPJ221" s="11"/>
      <c r="HPK221" s="11"/>
      <c r="HPL221" s="11"/>
      <c r="HPM221" s="11"/>
      <c r="HPN221" s="11"/>
      <c r="HPO221" s="11"/>
      <c r="HPP221" s="11"/>
      <c r="HPQ221" s="11"/>
      <c r="HPR221" s="11"/>
      <c r="HPS221" s="11"/>
      <c r="HPT221" s="11"/>
      <c r="HPU221" s="11"/>
      <c r="HPV221" s="11"/>
      <c r="HPW221" s="11"/>
      <c r="HPX221" s="11"/>
      <c r="HPY221" s="11"/>
      <c r="HPZ221" s="11"/>
      <c r="HQA221" s="11"/>
      <c r="HQB221" s="11"/>
      <c r="HQC221" s="11"/>
      <c r="HQD221" s="11"/>
      <c r="HQE221" s="11"/>
      <c r="HQF221" s="11"/>
      <c r="HQG221" s="11"/>
      <c r="HQH221" s="11"/>
      <c r="HQI221" s="11"/>
      <c r="HQJ221" s="11"/>
      <c r="HQK221" s="11"/>
      <c r="HQL221" s="11"/>
      <c r="HQM221" s="11"/>
      <c r="HQN221" s="11"/>
      <c r="HQO221" s="11"/>
      <c r="HQP221" s="11"/>
      <c r="HQQ221" s="11"/>
      <c r="HQR221" s="11"/>
      <c r="HQS221" s="11"/>
      <c r="HQT221" s="11"/>
      <c r="HQU221" s="11"/>
      <c r="HQV221" s="11"/>
      <c r="HQW221" s="11"/>
      <c r="HQX221" s="11"/>
      <c r="HQY221" s="11"/>
      <c r="HQZ221" s="11"/>
      <c r="HRA221" s="11"/>
      <c r="HRB221" s="11"/>
      <c r="HRC221" s="11"/>
      <c r="HRD221" s="11"/>
      <c r="HRE221" s="11"/>
      <c r="HRF221" s="11"/>
      <c r="HRG221" s="11"/>
      <c r="HRH221" s="11"/>
      <c r="HRI221" s="11"/>
      <c r="HRJ221" s="11"/>
      <c r="HRK221" s="11"/>
      <c r="HRL221" s="11"/>
      <c r="HRM221" s="11"/>
      <c r="HRN221" s="11"/>
      <c r="HRO221" s="11"/>
      <c r="HRP221" s="11"/>
      <c r="HRQ221" s="11"/>
      <c r="HRR221" s="11"/>
      <c r="HRS221" s="11"/>
      <c r="HRT221" s="11"/>
      <c r="HRU221" s="11"/>
      <c r="HRV221" s="11"/>
      <c r="HRW221" s="11"/>
      <c r="HRX221" s="11"/>
      <c r="HRY221" s="11"/>
      <c r="HRZ221" s="11"/>
      <c r="HSA221" s="11"/>
      <c r="HSB221" s="11"/>
      <c r="HSC221" s="11"/>
      <c r="HSD221" s="11"/>
      <c r="HSE221" s="11"/>
      <c r="HSF221" s="11"/>
      <c r="HSG221" s="11"/>
      <c r="HSH221" s="11"/>
      <c r="HSI221" s="11"/>
      <c r="HSJ221" s="11"/>
      <c r="HSK221" s="11"/>
      <c r="HSL221" s="11"/>
      <c r="HSM221" s="11"/>
      <c r="HSN221" s="11"/>
      <c r="HSO221" s="11"/>
      <c r="HSP221" s="11"/>
      <c r="HSQ221" s="11"/>
      <c r="HSR221" s="11"/>
      <c r="HSS221" s="11"/>
      <c r="HST221" s="11"/>
      <c r="HSU221" s="11"/>
      <c r="HSV221" s="11"/>
      <c r="HSW221" s="11"/>
      <c r="HSX221" s="11"/>
      <c r="HSY221" s="11"/>
      <c r="HSZ221" s="11"/>
      <c r="HTA221" s="11"/>
      <c r="HTB221" s="11"/>
      <c r="HTC221" s="11"/>
      <c r="HTD221" s="11"/>
      <c r="HTE221" s="11"/>
      <c r="HTF221" s="11"/>
      <c r="HTG221" s="11"/>
      <c r="HTH221" s="11"/>
      <c r="HTI221" s="11"/>
      <c r="HTJ221" s="11"/>
      <c r="HTK221" s="11"/>
      <c r="HTL221" s="11"/>
      <c r="HTM221" s="11"/>
      <c r="HTN221" s="11"/>
      <c r="HTO221" s="11"/>
      <c r="HTP221" s="11"/>
      <c r="HTQ221" s="11"/>
      <c r="HTR221" s="11"/>
      <c r="HTS221" s="11"/>
      <c r="HTT221" s="11"/>
      <c r="HTU221" s="11"/>
      <c r="HTV221" s="11"/>
      <c r="HTW221" s="11"/>
      <c r="HTX221" s="11"/>
      <c r="HTY221" s="11"/>
      <c r="HTZ221" s="11"/>
      <c r="HUA221" s="11"/>
      <c r="HUB221" s="11"/>
      <c r="HUC221" s="11"/>
      <c r="HUD221" s="11"/>
      <c r="HUE221" s="11"/>
      <c r="HUF221" s="11"/>
      <c r="HUG221" s="11"/>
      <c r="HUH221" s="11"/>
      <c r="HUI221" s="11"/>
      <c r="HUJ221" s="11"/>
      <c r="HUK221" s="11"/>
      <c r="HUL221" s="11"/>
      <c r="HUM221" s="11"/>
      <c r="HUN221" s="11"/>
      <c r="HUO221" s="11"/>
      <c r="HUP221" s="11"/>
      <c r="HUQ221" s="11"/>
      <c r="HUR221" s="11"/>
      <c r="HUS221" s="11"/>
      <c r="HUT221" s="11"/>
      <c r="HUU221" s="11"/>
      <c r="HUV221" s="11"/>
      <c r="HUW221" s="11"/>
      <c r="HUX221" s="11"/>
      <c r="HUY221" s="11"/>
      <c r="HUZ221" s="11"/>
      <c r="HVA221" s="11"/>
      <c r="HVB221" s="11"/>
      <c r="HVC221" s="11"/>
      <c r="HVD221" s="11"/>
      <c r="HVE221" s="11"/>
      <c r="HVF221" s="11"/>
      <c r="HVG221" s="11"/>
      <c r="HVH221" s="11"/>
      <c r="HVI221" s="11"/>
      <c r="HVJ221" s="11"/>
      <c r="HVK221" s="11"/>
      <c r="HVL221" s="11"/>
      <c r="HVM221" s="11"/>
      <c r="HVN221" s="11"/>
      <c r="HVO221" s="11"/>
      <c r="HVP221" s="11"/>
      <c r="HVQ221" s="11"/>
      <c r="HVR221" s="11"/>
      <c r="HVS221" s="11"/>
      <c r="HVT221" s="11"/>
      <c r="HVU221" s="11"/>
      <c r="HVV221" s="11"/>
      <c r="HVW221" s="11"/>
      <c r="HVX221" s="11"/>
      <c r="HVY221" s="11"/>
      <c r="HVZ221" s="11"/>
      <c r="HWA221" s="11"/>
      <c r="HWB221" s="11"/>
      <c r="HWC221" s="11"/>
      <c r="HWD221" s="11"/>
      <c r="HWE221" s="11"/>
      <c r="HWF221" s="11"/>
      <c r="HWG221" s="11"/>
      <c r="HWH221" s="11"/>
      <c r="HWI221" s="11"/>
      <c r="HWJ221" s="11"/>
      <c r="HWK221" s="11"/>
      <c r="HWL221" s="11"/>
      <c r="HWM221" s="11"/>
      <c r="HWN221" s="11"/>
      <c r="HWO221" s="11"/>
      <c r="HWP221" s="11"/>
      <c r="HWQ221" s="11"/>
      <c r="HWR221" s="11"/>
      <c r="HWS221" s="11"/>
      <c r="HWT221" s="11"/>
      <c r="HWU221" s="11"/>
      <c r="HWV221" s="11"/>
      <c r="HWW221" s="11"/>
      <c r="HWX221" s="11"/>
      <c r="HWY221" s="11"/>
      <c r="HWZ221" s="11"/>
      <c r="HXA221" s="11"/>
      <c r="HXB221" s="11"/>
      <c r="HXC221" s="11"/>
      <c r="HXD221" s="11"/>
      <c r="HXE221" s="11"/>
      <c r="HXF221" s="11"/>
      <c r="HXG221" s="11"/>
      <c r="HXH221" s="11"/>
      <c r="HXI221" s="11"/>
      <c r="HXJ221" s="11"/>
      <c r="HXK221" s="11"/>
      <c r="HXL221" s="11"/>
      <c r="HXM221" s="11"/>
      <c r="HXN221" s="11"/>
      <c r="HXO221" s="11"/>
      <c r="HXP221" s="11"/>
      <c r="HXQ221" s="11"/>
      <c r="HXR221" s="11"/>
      <c r="HXS221" s="11"/>
      <c r="HXT221" s="11"/>
      <c r="HXU221" s="11"/>
      <c r="HXV221" s="11"/>
      <c r="HXW221" s="11"/>
      <c r="HXX221" s="11"/>
      <c r="HXY221" s="11"/>
      <c r="HXZ221" s="11"/>
      <c r="HYA221" s="11"/>
      <c r="HYB221" s="11"/>
      <c r="HYC221" s="11"/>
      <c r="HYD221" s="11"/>
      <c r="HYE221" s="11"/>
      <c r="HYF221" s="11"/>
      <c r="HYG221" s="11"/>
      <c r="HYH221" s="11"/>
      <c r="HYI221" s="11"/>
      <c r="HYJ221" s="11"/>
      <c r="HYK221" s="11"/>
      <c r="HYL221" s="11"/>
      <c r="HYM221" s="11"/>
      <c r="HYN221" s="11"/>
      <c r="HYO221" s="11"/>
      <c r="HYP221" s="11"/>
      <c r="HYQ221" s="11"/>
      <c r="HYR221" s="11"/>
      <c r="HYS221" s="11"/>
      <c r="HYT221" s="11"/>
      <c r="HYU221" s="11"/>
      <c r="HYV221" s="11"/>
      <c r="HYW221" s="11"/>
      <c r="HYX221" s="11"/>
      <c r="HYY221" s="11"/>
      <c r="HYZ221" s="11"/>
      <c r="HZA221" s="11"/>
      <c r="HZB221" s="11"/>
      <c r="HZC221" s="11"/>
      <c r="HZD221" s="11"/>
      <c r="HZE221" s="11"/>
      <c r="HZF221" s="11"/>
      <c r="HZG221" s="11"/>
      <c r="HZH221" s="11"/>
      <c r="HZI221" s="11"/>
      <c r="HZJ221" s="11"/>
      <c r="HZK221" s="11"/>
      <c r="HZL221" s="11"/>
      <c r="HZM221" s="11"/>
      <c r="HZN221" s="11"/>
      <c r="HZO221" s="11"/>
      <c r="HZP221" s="11"/>
      <c r="HZQ221" s="11"/>
      <c r="HZR221" s="11"/>
      <c r="HZS221" s="11"/>
      <c r="HZT221" s="11"/>
      <c r="HZU221" s="11"/>
      <c r="HZV221" s="11"/>
      <c r="HZW221" s="11"/>
      <c r="HZX221" s="11"/>
      <c r="HZY221" s="11"/>
      <c r="HZZ221" s="11"/>
      <c r="IAA221" s="11"/>
      <c r="IAB221" s="11"/>
      <c r="IAC221" s="11"/>
      <c r="IAD221" s="11"/>
      <c r="IAE221" s="11"/>
      <c r="IAF221" s="11"/>
      <c r="IAG221" s="11"/>
      <c r="IAH221" s="11"/>
      <c r="IAI221" s="11"/>
      <c r="IAJ221" s="11"/>
      <c r="IAK221" s="11"/>
      <c r="IAL221" s="11"/>
      <c r="IAM221" s="11"/>
      <c r="IAN221" s="11"/>
      <c r="IAO221" s="11"/>
      <c r="IAP221" s="11"/>
      <c r="IAQ221" s="11"/>
      <c r="IAR221" s="11"/>
      <c r="IAS221" s="11"/>
      <c r="IAT221" s="11"/>
      <c r="IAU221" s="11"/>
      <c r="IAV221" s="11"/>
      <c r="IAW221" s="11"/>
      <c r="IAX221" s="11"/>
      <c r="IAY221" s="11"/>
      <c r="IAZ221" s="11"/>
      <c r="IBA221" s="11"/>
      <c r="IBB221" s="11"/>
      <c r="IBC221" s="11"/>
      <c r="IBD221" s="11"/>
      <c r="IBE221" s="11"/>
      <c r="IBF221" s="11"/>
      <c r="IBG221" s="11"/>
      <c r="IBH221" s="11"/>
      <c r="IBI221" s="11"/>
      <c r="IBJ221" s="11"/>
      <c r="IBK221" s="11"/>
      <c r="IBL221" s="11"/>
      <c r="IBM221" s="11"/>
      <c r="IBN221" s="11"/>
      <c r="IBO221" s="11"/>
      <c r="IBP221" s="11"/>
      <c r="IBQ221" s="11"/>
      <c r="IBR221" s="11"/>
      <c r="IBS221" s="11"/>
      <c r="IBT221" s="11"/>
      <c r="IBU221" s="11"/>
      <c r="IBV221" s="11"/>
      <c r="IBW221" s="11"/>
      <c r="IBX221" s="11"/>
      <c r="IBY221" s="11"/>
      <c r="IBZ221" s="11"/>
      <c r="ICA221" s="11"/>
      <c r="ICB221" s="11"/>
      <c r="ICC221" s="11"/>
      <c r="ICD221" s="11"/>
      <c r="ICE221" s="11"/>
      <c r="ICF221" s="11"/>
      <c r="ICG221" s="11"/>
      <c r="ICH221" s="11"/>
      <c r="ICI221" s="11"/>
      <c r="ICJ221" s="11"/>
      <c r="ICK221" s="11"/>
      <c r="ICL221" s="11"/>
      <c r="ICM221" s="11"/>
      <c r="ICN221" s="11"/>
      <c r="ICO221" s="11"/>
      <c r="ICP221" s="11"/>
      <c r="ICQ221" s="11"/>
      <c r="ICR221" s="11"/>
      <c r="ICS221" s="11"/>
      <c r="ICT221" s="11"/>
      <c r="ICU221" s="11"/>
      <c r="ICV221" s="11"/>
      <c r="ICW221" s="11"/>
      <c r="ICX221" s="11"/>
      <c r="ICY221" s="11"/>
      <c r="ICZ221" s="11"/>
      <c r="IDA221" s="11"/>
      <c r="IDB221" s="11"/>
      <c r="IDC221" s="11"/>
      <c r="IDD221" s="11"/>
      <c r="IDE221" s="11"/>
      <c r="IDF221" s="11"/>
      <c r="IDG221" s="11"/>
      <c r="IDH221" s="11"/>
      <c r="IDI221" s="11"/>
      <c r="IDJ221" s="11"/>
      <c r="IDK221" s="11"/>
      <c r="IDL221" s="11"/>
      <c r="IDM221" s="11"/>
      <c r="IDN221" s="11"/>
      <c r="IDO221" s="11"/>
      <c r="IDP221" s="11"/>
      <c r="IDQ221" s="11"/>
      <c r="IDR221" s="11"/>
      <c r="IDS221" s="11"/>
      <c r="IDT221" s="11"/>
      <c r="IDU221" s="11"/>
      <c r="IDV221" s="11"/>
      <c r="IDW221" s="11"/>
      <c r="IDX221" s="11"/>
      <c r="IDY221" s="11"/>
      <c r="IDZ221" s="11"/>
      <c r="IEA221" s="11"/>
      <c r="IEB221" s="11"/>
      <c r="IEC221" s="11"/>
      <c r="IED221" s="11"/>
      <c r="IEE221" s="11"/>
      <c r="IEF221" s="11"/>
      <c r="IEG221" s="11"/>
      <c r="IEH221" s="11"/>
      <c r="IEI221" s="11"/>
      <c r="IEJ221" s="11"/>
      <c r="IEK221" s="11"/>
      <c r="IEL221" s="11"/>
      <c r="IEM221" s="11"/>
      <c r="IEN221" s="11"/>
      <c r="IEO221" s="11"/>
      <c r="IEP221" s="11"/>
      <c r="IEQ221" s="11"/>
      <c r="IER221" s="11"/>
      <c r="IES221" s="11"/>
      <c r="IET221" s="11"/>
      <c r="IEU221" s="11"/>
      <c r="IEV221" s="11"/>
      <c r="IEW221" s="11"/>
      <c r="IEX221" s="11"/>
      <c r="IEY221" s="11"/>
      <c r="IEZ221" s="11"/>
      <c r="IFA221" s="11"/>
      <c r="IFB221" s="11"/>
      <c r="IFC221" s="11"/>
      <c r="IFD221" s="11"/>
      <c r="IFE221" s="11"/>
      <c r="IFF221" s="11"/>
      <c r="IFG221" s="11"/>
      <c r="IFH221" s="11"/>
      <c r="IFI221" s="11"/>
      <c r="IFJ221" s="11"/>
      <c r="IFK221" s="11"/>
      <c r="IFL221" s="11"/>
      <c r="IFM221" s="11"/>
      <c r="IFN221" s="11"/>
      <c r="IFO221" s="11"/>
      <c r="IFP221" s="11"/>
      <c r="IFQ221" s="11"/>
      <c r="IFR221" s="11"/>
      <c r="IFS221" s="11"/>
      <c r="IFT221" s="11"/>
      <c r="IFU221" s="11"/>
      <c r="IFV221" s="11"/>
      <c r="IFW221" s="11"/>
      <c r="IFX221" s="11"/>
      <c r="IFY221" s="11"/>
      <c r="IFZ221" s="11"/>
      <c r="IGA221" s="11"/>
      <c r="IGB221" s="11"/>
      <c r="IGC221" s="11"/>
      <c r="IGD221" s="11"/>
      <c r="IGE221" s="11"/>
      <c r="IGF221" s="11"/>
      <c r="IGG221" s="11"/>
      <c r="IGH221" s="11"/>
      <c r="IGI221" s="11"/>
      <c r="IGJ221" s="11"/>
      <c r="IGK221" s="11"/>
      <c r="IGL221" s="11"/>
      <c r="IGM221" s="11"/>
      <c r="IGN221" s="11"/>
      <c r="IGO221" s="11"/>
      <c r="IGP221" s="11"/>
      <c r="IGQ221" s="11"/>
      <c r="IGR221" s="11"/>
      <c r="IGS221" s="11"/>
      <c r="IGT221" s="11"/>
      <c r="IGU221" s="11"/>
      <c r="IGV221" s="11"/>
      <c r="IGW221" s="11"/>
      <c r="IGX221" s="11"/>
      <c r="IGY221" s="11"/>
      <c r="IGZ221" s="11"/>
      <c r="IHA221" s="11"/>
      <c r="IHB221" s="11"/>
      <c r="IHC221" s="11"/>
      <c r="IHD221" s="11"/>
      <c r="IHE221" s="11"/>
      <c r="IHF221" s="11"/>
      <c r="IHG221" s="11"/>
      <c r="IHH221" s="11"/>
      <c r="IHI221" s="11"/>
      <c r="IHJ221" s="11"/>
      <c r="IHK221" s="11"/>
      <c r="IHL221" s="11"/>
      <c r="IHM221" s="11"/>
      <c r="IHN221" s="11"/>
      <c r="IHO221" s="11"/>
      <c r="IHP221" s="11"/>
      <c r="IHQ221" s="11"/>
      <c r="IHR221" s="11"/>
      <c r="IHS221" s="11"/>
      <c r="IHT221" s="11"/>
      <c r="IHU221" s="11"/>
      <c r="IHV221" s="11"/>
      <c r="IHW221" s="11"/>
      <c r="IHX221" s="11"/>
      <c r="IHY221" s="11"/>
      <c r="IHZ221" s="11"/>
      <c r="IIA221" s="11"/>
      <c r="IIB221" s="11"/>
      <c r="IIC221" s="11"/>
      <c r="IID221" s="11"/>
      <c r="IIE221" s="11"/>
      <c r="IIF221" s="11"/>
      <c r="IIG221" s="11"/>
      <c r="IIH221" s="11"/>
      <c r="III221" s="11"/>
      <c r="IIJ221" s="11"/>
      <c r="IIK221" s="11"/>
      <c r="IIL221" s="11"/>
      <c r="IIM221" s="11"/>
      <c r="IIN221" s="11"/>
      <c r="IIO221" s="11"/>
      <c r="IIP221" s="11"/>
      <c r="IIQ221" s="11"/>
      <c r="IIR221" s="11"/>
      <c r="IIS221" s="11"/>
      <c r="IIT221" s="11"/>
      <c r="IIU221" s="11"/>
      <c r="IIV221" s="11"/>
      <c r="IIW221" s="11"/>
      <c r="IIX221" s="11"/>
      <c r="IIY221" s="11"/>
      <c r="IIZ221" s="11"/>
      <c r="IJA221" s="11"/>
      <c r="IJB221" s="11"/>
      <c r="IJC221" s="11"/>
      <c r="IJD221" s="11"/>
      <c r="IJE221" s="11"/>
      <c r="IJF221" s="11"/>
      <c r="IJG221" s="11"/>
      <c r="IJH221" s="11"/>
      <c r="IJI221" s="11"/>
      <c r="IJJ221" s="11"/>
      <c r="IJK221" s="11"/>
      <c r="IJL221" s="11"/>
      <c r="IJM221" s="11"/>
      <c r="IJN221" s="11"/>
      <c r="IJO221" s="11"/>
      <c r="IJP221" s="11"/>
      <c r="IJQ221" s="11"/>
      <c r="IJR221" s="11"/>
      <c r="IJS221" s="11"/>
      <c r="IJT221" s="11"/>
      <c r="IJU221" s="11"/>
      <c r="IJV221" s="11"/>
      <c r="IJW221" s="11"/>
      <c r="IJX221" s="11"/>
      <c r="IJY221" s="11"/>
      <c r="IJZ221" s="11"/>
      <c r="IKA221" s="11"/>
      <c r="IKB221" s="11"/>
      <c r="IKC221" s="11"/>
      <c r="IKD221" s="11"/>
      <c r="IKE221" s="11"/>
      <c r="IKF221" s="11"/>
      <c r="IKG221" s="11"/>
      <c r="IKH221" s="11"/>
      <c r="IKI221" s="11"/>
      <c r="IKJ221" s="11"/>
      <c r="IKK221" s="11"/>
      <c r="IKL221" s="11"/>
      <c r="IKM221" s="11"/>
      <c r="IKN221" s="11"/>
      <c r="IKO221" s="11"/>
      <c r="IKP221" s="11"/>
      <c r="IKQ221" s="11"/>
      <c r="IKR221" s="11"/>
      <c r="IKS221" s="11"/>
      <c r="IKT221" s="11"/>
      <c r="IKU221" s="11"/>
      <c r="IKV221" s="11"/>
      <c r="IKW221" s="11"/>
      <c r="IKX221" s="11"/>
      <c r="IKY221" s="11"/>
      <c r="IKZ221" s="11"/>
      <c r="ILA221" s="11"/>
      <c r="ILB221" s="11"/>
      <c r="ILC221" s="11"/>
      <c r="ILD221" s="11"/>
      <c r="ILE221" s="11"/>
      <c r="ILF221" s="11"/>
      <c r="ILG221" s="11"/>
      <c r="ILH221" s="11"/>
      <c r="ILI221" s="11"/>
      <c r="ILJ221" s="11"/>
      <c r="ILK221" s="11"/>
      <c r="ILL221" s="11"/>
      <c r="ILM221" s="11"/>
      <c r="ILN221" s="11"/>
      <c r="ILO221" s="11"/>
      <c r="ILP221" s="11"/>
      <c r="ILQ221" s="11"/>
      <c r="ILR221" s="11"/>
      <c r="ILS221" s="11"/>
      <c r="ILT221" s="11"/>
      <c r="ILU221" s="11"/>
      <c r="ILV221" s="11"/>
      <c r="ILW221" s="11"/>
      <c r="ILX221" s="11"/>
      <c r="ILY221" s="11"/>
      <c r="ILZ221" s="11"/>
      <c r="IMA221" s="11"/>
      <c r="IMB221" s="11"/>
      <c r="IMC221" s="11"/>
      <c r="IMD221" s="11"/>
      <c r="IME221" s="11"/>
      <c r="IMF221" s="11"/>
      <c r="IMG221" s="11"/>
      <c r="IMH221" s="11"/>
      <c r="IMI221" s="11"/>
      <c r="IMJ221" s="11"/>
      <c r="IMK221" s="11"/>
      <c r="IML221" s="11"/>
      <c r="IMM221" s="11"/>
      <c r="IMN221" s="11"/>
      <c r="IMO221" s="11"/>
      <c r="IMP221" s="11"/>
      <c r="IMQ221" s="11"/>
      <c r="IMR221" s="11"/>
      <c r="IMS221" s="11"/>
      <c r="IMT221" s="11"/>
      <c r="IMU221" s="11"/>
      <c r="IMV221" s="11"/>
      <c r="IMW221" s="11"/>
      <c r="IMX221" s="11"/>
      <c r="IMY221" s="11"/>
      <c r="IMZ221" s="11"/>
      <c r="INA221" s="11"/>
      <c r="INB221" s="11"/>
      <c r="INC221" s="11"/>
      <c r="IND221" s="11"/>
      <c r="INE221" s="11"/>
      <c r="INF221" s="11"/>
      <c r="ING221" s="11"/>
      <c r="INH221" s="11"/>
      <c r="INI221" s="11"/>
      <c r="INJ221" s="11"/>
      <c r="INK221" s="11"/>
      <c r="INL221" s="11"/>
      <c r="INM221" s="11"/>
      <c r="INN221" s="11"/>
      <c r="INO221" s="11"/>
      <c r="INP221" s="11"/>
      <c r="INQ221" s="11"/>
      <c r="INR221" s="11"/>
      <c r="INS221" s="11"/>
      <c r="INT221" s="11"/>
      <c r="INU221" s="11"/>
      <c r="INV221" s="11"/>
      <c r="INW221" s="11"/>
      <c r="INX221" s="11"/>
      <c r="INY221" s="11"/>
      <c r="INZ221" s="11"/>
      <c r="IOA221" s="11"/>
      <c r="IOB221" s="11"/>
      <c r="IOC221" s="11"/>
      <c r="IOD221" s="11"/>
      <c r="IOE221" s="11"/>
      <c r="IOF221" s="11"/>
      <c r="IOG221" s="11"/>
      <c r="IOH221" s="11"/>
      <c r="IOI221" s="11"/>
      <c r="IOJ221" s="11"/>
      <c r="IOK221" s="11"/>
      <c r="IOL221" s="11"/>
      <c r="IOM221" s="11"/>
      <c r="ION221" s="11"/>
      <c r="IOO221" s="11"/>
      <c r="IOP221" s="11"/>
      <c r="IOQ221" s="11"/>
      <c r="IOR221" s="11"/>
      <c r="IOS221" s="11"/>
      <c r="IOT221" s="11"/>
      <c r="IOU221" s="11"/>
      <c r="IOV221" s="11"/>
      <c r="IOW221" s="11"/>
      <c r="IOX221" s="11"/>
      <c r="IOY221" s="11"/>
      <c r="IOZ221" s="11"/>
      <c r="IPA221" s="11"/>
      <c r="IPB221" s="11"/>
      <c r="IPC221" s="11"/>
      <c r="IPD221" s="11"/>
      <c r="IPE221" s="11"/>
      <c r="IPF221" s="11"/>
      <c r="IPG221" s="11"/>
      <c r="IPH221" s="11"/>
      <c r="IPI221" s="11"/>
      <c r="IPJ221" s="11"/>
      <c r="IPK221" s="11"/>
      <c r="IPL221" s="11"/>
      <c r="IPM221" s="11"/>
      <c r="IPN221" s="11"/>
      <c r="IPO221" s="11"/>
      <c r="IPP221" s="11"/>
      <c r="IPQ221" s="11"/>
      <c r="IPR221" s="11"/>
      <c r="IPS221" s="11"/>
      <c r="IPT221" s="11"/>
      <c r="IPU221" s="11"/>
      <c r="IPV221" s="11"/>
      <c r="IPW221" s="11"/>
      <c r="IPX221" s="11"/>
      <c r="IPY221" s="11"/>
      <c r="IPZ221" s="11"/>
      <c r="IQA221" s="11"/>
      <c r="IQB221" s="11"/>
      <c r="IQC221" s="11"/>
      <c r="IQD221" s="11"/>
      <c r="IQE221" s="11"/>
      <c r="IQF221" s="11"/>
      <c r="IQG221" s="11"/>
      <c r="IQH221" s="11"/>
      <c r="IQI221" s="11"/>
      <c r="IQJ221" s="11"/>
      <c r="IQK221" s="11"/>
      <c r="IQL221" s="11"/>
      <c r="IQM221" s="11"/>
      <c r="IQN221" s="11"/>
      <c r="IQO221" s="11"/>
      <c r="IQP221" s="11"/>
      <c r="IQQ221" s="11"/>
      <c r="IQR221" s="11"/>
      <c r="IQS221" s="11"/>
      <c r="IQT221" s="11"/>
      <c r="IQU221" s="11"/>
      <c r="IQV221" s="11"/>
      <c r="IQW221" s="11"/>
      <c r="IQX221" s="11"/>
      <c r="IQY221" s="11"/>
      <c r="IQZ221" s="11"/>
      <c r="IRA221" s="11"/>
      <c r="IRB221" s="11"/>
      <c r="IRC221" s="11"/>
      <c r="IRD221" s="11"/>
      <c r="IRE221" s="11"/>
      <c r="IRF221" s="11"/>
      <c r="IRG221" s="11"/>
      <c r="IRH221" s="11"/>
      <c r="IRI221" s="11"/>
      <c r="IRJ221" s="11"/>
      <c r="IRK221" s="11"/>
      <c r="IRL221" s="11"/>
      <c r="IRM221" s="11"/>
      <c r="IRN221" s="11"/>
      <c r="IRO221" s="11"/>
      <c r="IRP221" s="11"/>
      <c r="IRQ221" s="11"/>
      <c r="IRR221" s="11"/>
      <c r="IRS221" s="11"/>
      <c r="IRT221" s="11"/>
      <c r="IRU221" s="11"/>
      <c r="IRV221" s="11"/>
      <c r="IRW221" s="11"/>
      <c r="IRX221" s="11"/>
      <c r="IRY221" s="11"/>
      <c r="IRZ221" s="11"/>
      <c r="ISA221" s="11"/>
      <c r="ISB221" s="11"/>
      <c r="ISC221" s="11"/>
      <c r="ISD221" s="11"/>
      <c r="ISE221" s="11"/>
      <c r="ISF221" s="11"/>
      <c r="ISG221" s="11"/>
      <c r="ISH221" s="11"/>
      <c r="ISI221" s="11"/>
      <c r="ISJ221" s="11"/>
      <c r="ISK221" s="11"/>
      <c r="ISL221" s="11"/>
      <c r="ISM221" s="11"/>
      <c r="ISN221" s="11"/>
      <c r="ISO221" s="11"/>
      <c r="ISP221" s="11"/>
      <c r="ISQ221" s="11"/>
      <c r="ISR221" s="11"/>
      <c r="ISS221" s="11"/>
      <c r="IST221" s="11"/>
      <c r="ISU221" s="11"/>
      <c r="ISV221" s="11"/>
      <c r="ISW221" s="11"/>
      <c r="ISX221" s="11"/>
      <c r="ISY221" s="11"/>
      <c r="ISZ221" s="11"/>
      <c r="ITA221" s="11"/>
      <c r="ITB221" s="11"/>
      <c r="ITC221" s="11"/>
      <c r="ITD221" s="11"/>
      <c r="ITE221" s="11"/>
      <c r="ITF221" s="11"/>
      <c r="ITG221" s="11"/>
      <c r="ITH221" s="11"/>
      <c r="ITI221" s="11"/>
      <c r="ITJ221" s="11"/>
      <c r="ITK221" s="11"/>
      <c r="ITL221" s="11"/>
      <c r="ITM221" s="11"/>
      <c r="ITN221" s="11"/>
      <c r="ITO221" s="11"/>
      <c r="ITP221" s="11"/>
      <c r="ITQ221" s="11"/>
      <c r="ITR221" s="11"/>
      <c r="ITS221" s="11"/>
      <c r="ITT221" s="11"/>
      <c r="ITU221" s="11"/>
      <c r="ITV221" s="11"/>
      <c r="ITW221" s="11"/>
      <c r="ITX221" s="11"/>
      <c r="ITY221" s="11"/>
      <c r="ITZ221" s="11"/>
      <c r="IUA221" s="11"/>
      <c r="IUB221" s="11"/>
      <c r="IUC221" s="11"/>
      <c r="IUD221" s="11"/>
      <c r="IUE221" s="11"/>
      <c r="IUF221" s="11"/>
      <c r="IUG221" s="11"/>
      <c r="IUH221" s="11"/>
      <c r="IUI221" s="11"/>
      <c r="IUJ221" s="11"/>
      <c r="IUK221" s="11"/>
      <c r="IUL221" s="11"/>
      <c r="IUM221" s="11"/>
      <c r="IUN221" s="11"/>
      <c r="IUO221" s="11"/>
      <c r="IUP221" s="11"/>
      <c r="IUQ221" s="11"/>
      <c r="IUR221" s="11"/>
      <c r="IUS221" s="11"/>
      <c r="IUT221" s="11"/>
      <c r="IUU221" s="11"/>
      <c r="IUV221" s="11"/>
      <c r="IUW221" s="11"/>
      <c r="IUX221" s="11"/>
      <c r="IUY221" s="11"/>
      <c r="IUZ221" s="11"/>
      <c r="IVA221" s="11"/>
      <c r="IVB221" s="11"/>
      <c r="IVC221" s="11"/>
      <c r="IVD221" s="11"/>
      <c r="IVE221" s="11"/>
      <c r="IVF221" s="11"/>
      <c r="IVG221" s="11"/>
      <c r="IVH221" s="11"/>
      <c r="IVI221" s="11"/>
      <c r="IVJ221" s="11"/>
      <c r="IVK221" s="11"/>
      <c r="IVL221" s="11"/>
      <c r="IVM221" s="11"/>
      <c r="IVN221" s="11"/>
      <c r="IVO221" s="11"/>
      <c r="IVP221" s="11"/>
      <c r="IVQ221" s="11"/>
      <c r="IVR221" s="11"/>
      <c r="IVS221" s="11"/>
      <c r="IVT221" s="11"/>
      <c r="IVU221" s="11"/>
      <c r="IVV221" s="11"/>
      <c r="IVW221" s="11"/>
      <c r="IVX221" s="11"/>
      <c r="IVY221" s="11"/>
      <c r="IVZ221" s="11"/>
      <c r="IWA221" s="11"/>
      <c r="IWB221" s="11"/>
      <c r="IWC221" s="11"/>
      <c r="IWD221" s="11"/>
      <c r="IWE221" s="11"/>
      <c r="IWF221" s="11"/>
      <c r="IWG221" s="11"/>
      <c r="IWH221" s="11"/>
      <c r="IWI221" s="11"/>
      <c r="IWJ221" s="11"/>
      <c r="IWK221" s="11"/>
      <c r="IWL221" s="11"/>
      <c r="IWM221" s="11"/>
      <c r="IWN221" s="11"/>
      <c r="IWO221" s="11"/>
      <c r="IWP221" s="11"/>
      <c r="IWQ221" s="11"/>
      <c r="IWR221" s="11"/>
      <c r="IWS221" s="11"/>
      <c r="IWT221" s="11"/>
      <c r="IWU221" s="11"/>
      <c r="IWV221" s="11"/>
      <c r="IWW221" s="11"/>
      <c r="IWX221" s="11"/>
      <c r="IWY221" s="11"/>
      <c r="IWZ221" s="11"/>
      <c r="IXA221" s="11"/>
      <c r="IXB221" s="11"/>
      <c r="IXC221" s="11"/>
      <c r="IXD221" s="11"/>
      <c r="IXE221" s="11"/>
      <c r="IXF221" s="11"/>
      <c r="IXG221" s="11"/>
      <c r="IXH221" s="11"/>
      <c r="IXI221" s="11"/>
      <c r="IXJ221" s="11"/>
      <c r="IXK221" s="11"/>
      <c r="IXL221" s="11"/>
      <c r="IXM221" s="11"/>
      <c r="IXN221" s="11"/>
      <c r="IXO221" s="11"/>
      <c r="IXP221" s="11"/>
      <c r="IXQ221" s="11"/>
      <c r="IXR221" s="11"/>
      <c r="IXS221" s="11"/>
      <c r="IXT221" s="11"/>
      <c r="IXU221" s="11"/>
      <c r="IXV221" s="11"/>
      <c r="IXW221" s="11"/>
      <c r="IXX221" s="11"/>
      <c r="IXY221" s="11"/>
      <c r="IXZ221" s="11"/>
      <c r="IYA221" s="11"/>
      <c r="IYB221" s="11"/>
      <c r="IYC221" s="11"/>
      <c r="IYD221" s="11"/>
      <c r="IYE221" s="11"/>
      <c r="IYF221" s="11"/>
      <c r="IYG221" s="11"/>
      <c r="IYH221" s="11"/>
      <c r="IYI221" s="11"/>
      <c r="IYJ221" s="11"/>
      <c r="IYK221" s="11"/>
      <c r="IYL221" s="11"/>
      <c r="IYM221" s="11"/>
      <c r="IYN221" s="11"/>
      <c r="IYO221" s="11"/>
      <c r="IYP221" s="11"/>
      <c r="IYQ221" s="11"/>
      <c r="IYR221" s="11"/>
      <c r="IYS221" s="11"/>
      <c r="IYT221" s="11"/>
      <c r="IYU221" s="11"/>
      <c r="IYV221" s="11"/>
      <c r="IYW221" s="11"/>
      <c r="IYX221" s="11"/>
      <c r="IYY221" s="11"/>
      <c r="IYZ221" s="11"/>
      <c r="IZA221" s="11"/>
      <c r="IZB221" s="11"/>
      <c r="IZC221" s="11"/>
      <c r="IZD221" s="11"/>
      <c r="IZE221" s="11"/>
      <c r="IZF221" s="11"/>
      <c r="IZG221" s="11"/>
      <c r="IZH221" s="11"/>
      <c r="IZI221" s="11"/>
      <c r="IZJ221" s="11"/>
      <c r="IZK221" s="11"/>
      <c r="IZL221" s="11"/>
      <c r="IZM221" s="11"/>
      <c r="IZN221" s="11"/>
      <c r="IZO221" s="11"/>
      <c r="IZP221" s="11"/>
      <c r="IZQ221" s="11"/>
      <c r="IZR221" s="11"/>
      <c r="IZS221" s="11"/>
      <c r="IZT221" s="11"/>
      <c r="IZU221" s="11"/>
      <c r="IZV221" s="11"/>
      <c r="IZW221" s="11"/>
      <c r="IZX221" s="11"/>
      <c r="IZY221" s="11"/>
      <c r="IZZ221" s="11"/>
      <c r="JAA221" s="11"/>
      <c r="JAB221" s="11"/>
      <c r="JAC221" s="11"/>
      <c r="JAD221" s="11"/>
      <c r="JAE221" s="11"/>
      <c r="JAF221" s="11"/>
      <c r="JAG221" s="11"/>
      <c r="JAH221" s="11"/>
      <c r="JAI221" s="11"/>
      <c r="JAJ221" s="11"/>
      <c r="JAK221" s="11"/>
      <c r="JAL221" s="11"/>
      <c r="JAM221" s="11"/>
      <c r="JAN221" s="11"/>
      <c r="JAO221" s="11"/>
      <c r="JAP221" s="11"/>
      <c r="JAQ221" s="11"/>
      <c r="JAR221" s="11"/>
      <c r="JAS221" s="11"/>
      <c r="JAT221" s="11"/>
      <c r="JAU221" s="11"/>
      <c r="JAV221" s="11"/>
      <c r="JAW221" s="11"/>
      <c r="JAX221" s="11"/>
      <c r="JAY221" s="11"/>
      <c r="JAZ221" s="11"/>
      <c r="JBA221" s="11"/>
      <c r="JBB221" s="11"/>
      <c r="JBC221" s="11"/>
      <c r="JBD221" s="11"/>
      <c r="JBE221" s="11"/>
      <c r="JBF221" s="11"/>
      <c r="JBG221" s="11"/>
      <c r="JBH221" s="11"/>
      <c r="JBI221" s="11"/>
      <c r="JBJ221" s="11"/>
      <c r="JBK221" s="11"/>
      <c r="JBL221" s="11"/>
      <c r="JBM221" s="11"/>
      <c r="JBN221" s="11"/>
      <c r="JBO221" s="11"/>
      <c r="JBP221" s="11"/>
      <c r="JBQ221" s="11"/>
      <c r="JBR221" s="11"/>
      <c r="JBS221" s="11"/>
      <c r="JBT221" s="11"/>
      <c r="JBU221" s="11"/>
      <c r="JBV221" s="11"/>
      <c r="JBW221" s="11"/>
      <c r="JBX221" s="11"/>
      <c r="JBY221" s="11"/>
      <c r="JBZ221" s="11"/>
      <c r="JCA221" s="11"/>
      <c r="JCB221" s="11"/>
      <c r="JCC221" s="11"/>
      <c r="JCD221" s="11"/>
      <c r="JCE221" s="11"/>
      <c r="JCF221" s="11"/>
      <c r="JCG221" s="11"/>
      <c r="JCH221" s="11"/>
      <c r="JCI221" s="11"/>
      <c r="JCJ221" s="11"/>
      <c r="JCK221" s="11"/>
      <c r="JCL221" s="11"/>
      <c r="JCM221" s="11"/>
      <c r="JCN221" s="11"/>
      <c r="JCO221" s="11"/>
      <c r="JCP221" s="11"/>
      <c r="JCQ221" s="11"/>
      <c r="JCR221" s="11"/>
      <c r="JCS221" s="11"/>
      <c r="JCT221" s="11"/>
      <c r="JCU221" s="11"/>
      <c r="JCV221" s="11"/>
      <c r="JCW221" s="11"/>
      <c r="JCX221" s="11"/>
      <c r="JCY221" s="11"/>
      <c r="JCZ221" s="11"/>
      <c r="JDA221" s="11"/>
      <c r="JDB221" s="11"/>
      <c r="JDC221" s="11"/>
      <c r="JDD221" s="11"/>
      <c r="JDE221" s="11"/>
      <c r="JDF221" s="11"/>
      <c r="JDG221" s="11"/>
      <c r="JDH221" s="11"/>
      <c r="JDI221" s="11"/>
      <c r="JDJ221" s="11"/>
      <c r="JDK221" s="11"/>
      <c r="JDL221" s="11"/>
      <c r="JDM221" s="11"/>
      <c r="JDN221" s="11"/>
      <c r="JDO221" s="11"/>
      <c r="JDP221" s="11"/>
      <c r="JDQ221" s="11"/>
      <c r="JDR221" s="11"/>
      <c r="JDS221" s="11"/>
      <c r="JDT221" s="11"/>
      <c r="JDU221" s="11"/>
      <c r="JDV221" s="11"/>
      <c r="JDW221" s="11"/>
      <c r="JDX221" s="11"/>
      <c r="JDY221" s="11"/>
      <c r="JDZ221" s="11"/>
      <c r="JEA221" s="11"/>
      <c r="JEB221" s="11"/>
      <c r="JEC221" s="11"/>
      <c r="JED221" s="11"/>
      <c r="JEE221" s="11"/>
      <c r="JEF221" s="11"/>
      <c r="JEG221" s="11"/>
      <c r="JEH221" s="11"/>
      <c r="JEI221" s="11"/>
      <c r="JEJ221" s="11"/>
      <c r="JEK221" s="11"/>
      <c r="JEL221" s="11"/>
      <c r="JEM221" s="11"/>
      <c r="JEN221" s="11"/>
      <c r="JEO221" s="11"/>
      <c r="JEP221" s="11"/>
      <c r="JEQ221" s="11"/>
      <c r="JER221" s="11"/>
      <c r="JES221" s="11"/>
      <c r="JET221" s="11"/>
      <c r="JEU221" s="11"/>
      <c r="JEV221" s="11"/>
      <c r="JEW221" s="11"/>
      <c r="JEX221" s="11"/>
      <c r="JEY221" s="11"/>
      <c r="JEZ221" s="11"/>
      <c r="JFA221" s="11"/>
      <c r="JFB221" s="11"/>
      <c r="JFC221" s="11"/>
      <c r="JFD221" s="11"/>
      <c r="JFE221" s="11"/>
      <c r="JFF221" s="11"/>
      <c r="JFG221" s="11"/>
      <c r="JFH221" s="11"/>
      <c r="JFI221" s="11"/>
      <c r="JFJ221" s="11"/>
      <c r="JFK221" s="11"/>
      <c r="JFL221" s="11"/>
      <c r="JFM221" s="11"/>
      <c r="JFN221" s="11"/>
      <c r="JFO221" s="11"/>
      <c r="JFP221" s="11"/>
      <c r="JFQ221" s="11"/>
      <c r="JFR221" s="11"/>
      <c r="JFS221" s="11"/>
      <c r="JFT221" s="11"/>
      <c r="JFU221" s="11"/>
      <c r="JFV221" s="11"/>
      <c r="JFW221" s="11"/>
      <c r="JFX221" s="11"/>
      <c r="JFY221" s="11"/>
      <c r="JFZ221" s="11"/>
      <c r="JGA221" s="11"/>
      <c r="JGB221" s="11"/>
      <c r="JGC221" s="11"/>
      <c r="JGD221" s="11"/>
      <c r="JGE221" s="11"/>
      <c r="JGF221" s="11"/>
      <c r="JGG221" s="11"/>
      <c r="JGH221" s="11"/>
      <c r="JGI221" s="11"/>
      <c r="JGJ221" s="11"/>
      <c r="JGK221" s="11"/>
      <c r="JGL221" s="11"/>
      <c r="JGM221" s="11"/>
      <c r="JGN221" s="11"/>
      <c r="JGO221" s="11"/>
      <c r="JGP221" s="11"/>
      <c r="JGQ221" s="11"/>
      <c r="JGR221" s="11"/>
      <c r="JGS221" s="11"/>
      <c r="JGT221" s="11"/>
      <c r="JGU221" s="11"/>
      <c r="JGV221" s="11"/>
      <c r="JGW221" s="11"/>
      <c r="JGX221" s="11"/>
      <c r="JGY221" s="11"/>
      <c r="JGZ221" s="11"/>
      <c r="JHA221" s="11"/>
      <c r="JHB221" s="11"/>
      <c r="JHC221" s="11"/>
      <c r="JHD221" s="11"/>
      <c r="JHE221" s="11"/>
      <c r="JHF221" s="11"/>
      <c r="JHG221" s="11"/>
      <c r="JHH221" s="11"/>
      <c r="JHI221" s="11"/>
      <c r="JHJ221" s="11"/>
      <c r="JHK221" s="11"/>
      <c r="JHL221" s="11"/>
      <c r="JHM221" s="11"/>
      <c r="JHN221" s="11"/>
      <c r="JHO221" s="11"/>
      <c r="JHP221" s="11"/>
      <c r="JHQ221" s="11"/>
      <c r="JHR221" s="11"/>
      <c r="JHS221" s="11"/>
      <c r="JHT221" s="11"/>
      <c r="JHU221" s="11"/>
      <c r="JHV221" s="11"/>
      <c r="JHW221" s="11"/>
      <c r="JHX221" s="11"/>
      <c r="JHY221" s="11"/>
      <c r="JHZ221" s="11"/>
      <c r="JIA221" s="11"/>
      <c r="JIB221" s="11"/>
      <c r="JIC221" s="11"/>
      <c r="JID221" s="11"/>
      <c r="JIE221" s="11"/>
      <c r="JIF221" s="11"/>
      <c r="JIG221" s="11"/>
      <c r="JIH221" s="11"/>
      <c r="JII221" s="11"/>
      <c r="JIJ221" s="11"/>
      <c r="JIK221" s="11"/>
      <c r="JIL221" s="11"/>
      <c r="JIM221" s="11"/>
      <c r="JIN221" s="11"/>
      <c r="JIO221" s="11"/>
      <c r="JIP221" s="11"/>
      <c r="JIQ221" s="11"/>
      <c r="JIR221" s="11"/>
      <c r="JIS221" s="11"/>
      <c r="JIT221" s="11"/>
      <c r="JIU221" s="11"/>
      <c r="JIV221" s="11"/>
      <c r="JIW221" s="11"/>
      <c r="JIX221" s="11"/>
      <c r="JIY221" s="11"/>
      <c r="JIZ221" s="11"/>
      <c r="JJA221" s="11"/>
      <c r="JJB221" s="11"/>
      <c r="JJC221" s="11"/>
      <c r="JJD221" s="11"/>
      <c r="JJE221" s="11"/>
      <c r="JJF221" s="11"/>
      <c r="JJG221" s="11"/>
      <c r="JJH221" s="11"/>
      <c r="JJI221" s="11"/>
      <c r="JJJ221" s="11"/>
      <c r="JJK221" s="11"/>
      <c r="JJL221" s="11"/>
      <c r="JJM221" s="11"/>
      <c r="JJN221" s="11"/>
      <c r="JJO221" s="11"/>
      <c r="JJP221" s="11"/>
      <c r="JJQ221" s="11"/>
      <c r="JJR221" s="11"/>
      <c r="JJS221" s="11"/>
      <c r="JJT221" s="11"/>
      <c r="JJU221" s="11"/>
      <c r="JJV221" s="11"/>
      <c r="JJW221" s="11"/>
      <c r="JJX221" s="11"/>
      <c r="JJY221" s="11"/>
      <c r="JJZ221" s="11"/>
      <c r="JKA221" s="11"/>
      <c r="JKB221" s="11"/>
      <c r="JKC221" s="11"/>
      <c r="JKD221" s="11"/>
      <c r="JKE221" s="11"/>
      <c r="JKF221" s="11"/>
      <c r="JKG221" s="11"/>
      <c r="JKH221" s="11"/>
      <c r="JKI221" s="11"/>
      <c r="JKJ221" s="11"/>
      <c r="JKK221" s="11"/>
      <c r="JKL221" s="11"/>
      <c r="JKM221" s="11"/>
      <c r="JKN221" s="11"/>
      <c r="JKO221" s="11"/>
      <c r="JKP221" s="11"/>
      <c r="JKQ221" s="11"/>
      <c r="JKR221" s="11"/>
      <c r="JKS221" s="11"/>
      <c r="JKT221" s="11"/>
      <c r="JKU221" s="11"/>
      <c r="JKV221" s="11"/>
      <c r="JKW221" s="11"/>
      <c r="JKX221" s="11"/>
      <c r="JKY221" s="11"/>
      <c r="JKZ221" s="11"/>
      <c r="JLA221" s="11"/>
      <c r="JLB221" s="11"/>
      <c r="JLC221" s="11"/>
      <c r="JLD221" s="11"/>
      <c r="JLE221" s="11"/>
      <c r="JLF221" s="11"/>
      <c r="JLG221" s="11"/>
      <c r="JLH221" s="11"/>
      <c r="JLI221" s="11"/>
      <c r="JLJ221" s="11"/>
      <c r="JLK221" s="11"/>
      <c r="JLL221" s="11"/>
      <c r="JLM221" s="11"/>
      <c r="JLN221" s="11"/>
      <c r="JLO221" s="11"/>
      <c r="JLP221" s="11"/>
      <c r="JLQ221" s="11"/>
      <c r="JLR221" s="11"/>
      <c r="JLS221" s="11"/>
      <c r="JLT221" s="11"/>
      <c r="JLU221" s="11"/>
      <c r="JLV221" s="11"/>
      <c r="JLW221" s="11"/>
      <c r="JLX221" s="11"/>
      <c r="JLY221" s="11"/>
      <c r="JLZ221" s="11"/>
      <c r="JMA221" s="11"/>
      <c r="JMB221" s="11"/>
      <c r="JMC221" s="11"/>
      <c r="JMD221" s="11"/>
      <c r="JME221" s="11"/>
      <c r="JMF221" s="11"/>
      <c r="JMG221" s="11"/>
      <c r="JMH221" s="11"/>
      <c r="JMI221" s="11"/>
      <c r="JMJ221" s="11"/>
      <c r="JMK221" s="11"/>
      <c r="JML221" s="11"/>
      <c r="JMM221" s="11"/>
      <c r="JMN221" s="11"/>
      <c r="JMO221" s="11"/>
      <c r="JMP221" s="11"/>
      <c r="JMQ221" s="11"/>
      <c r="JMR221" s="11"/>
      <c r="JMS221" s="11"/>
      <c r="JMT221" s="11"/>
      <c r="JMU221" s="11"/>
      <c r="JMV221" s="11"/>
      <c r="JMW221" s="11"/>
      <c r="JMX221" s="11"/>
      <c r="JMY221" s="11"/>
      <c r="JMZ221" s="11"/>
      <c r="JNA221" s="11"/>
      <c r="JNB221" s="11"/>
      <c r="JNC221" s="11"/>
      <c r="JND221" s="11"/>
      <c r="JNE221" s="11"/>
      <c r="JNF221" s="11"/>
      <c r="JNG221" s="11"/>
      <c r="JNH221" s="11"/>
      <c r="JNI221" s="11"/>
      <c r="JNJ221" s="11"/>
      <c r="JNK221" s="11"/>
      <c r="JNL221" s="11"/>
      <c r="JNM221" s="11"/>
      <c r="JNN221" s="11"/>
      <c r="JNO221" s="11"/>
      <c r="JNP221" s="11"/>
      <c r="JNQ221" s="11"/>
      <c r="JNR221" s="11"/>
      <c r="JNS221" s="11"/>
      <c r="JNT221" s="11"/>
      <c r="JNU221" s="11"/>
      <c r="JNV221" s="11"/>
      <c r="JNW221" s="11"/>
      <c r="JNX221" s="11"/>
      <c r="JNY221" s="11"/>
      <c r="JNZ221" s="11"/>
      <c r="JOA221" s="11"/>
      <c r="JOB221" s="11"/>
      <c r="JOC221" s="11"/>
      <c r="JOD221" s="11"/>
      <c r="JOE221" s="11"/>
      <c r="JOF221" s="11"/>
      <c r="JOG221" s="11"/>
      <c r="JOH221" s="11"/>
      <c r="JOI221" s="11"/>
      <c r="JOJ221" s="11"/>
      <c r="JOK221" s="11"/>
      <c r="JOL221" s="11"/>
      <c r="JOM221" s="11"/>
      <c r="JON221" s="11"/>
      <c r="JOO221" s="11"/>
      <c r="JOP221" s="11"/>
      <c r="JOQ221" s="11"/>
      <c r="JOR221" s="11"/>
      <c r="JOS221" s="11"/>
      <c r="JOT221" s="11"/>
      <c r="JOU221" s="11"/>
      <c r="JOV221" s="11"/>
      <c r="JOW221" s="11"/>
      <c r="JOX221" s="11"/>
      <c r="JOY221" s="11"/>
      <c r="JOZ221" s="11"/>
      <c r="JPA221" s="11"/>
      <c r="JPB221" s="11"/>
      <c r="JPC221" s="11"/>
      <c r="JPD221" s="11"/>
      <c r="JPE221" s="11"/>
      <c r="JPF221" s="11"/>
      <c r="JPG221" s="11"/>
      <c r="JPH221" s="11"/>
      <c r="JPI221" s="11"/>
      <c r="JPJ221" s="11"/>
      <c r="JPK221" s="11"/>
      <c r="JPL221" s="11"/>
      <c r="JPM221" s="11"/>
      <c r="JPN221" s="11"/>
      <c r="JPO221" s="11"/>
      <c r="JPP221" s="11"/>
      <c r="JPQ221" s="11"/>
      <c r="JPR221" s="11"/>
      <c r="JPS221" s="11"/>
      <c r="JPT221" s="11"/>
      <c r="JPU221" s="11"/>
      <c r="JPV221" s="11"/>
      <c r="JPW221" s="11"/>
      <c r="JPX221" s="11"/>
      <c r="JPY221" s="11"/>
      <c r="JPZ221" s="11"/>
      <c r="JQA221" s="11"/>
      <c r="JQB221" s="11"/>
      <c r="JQC221" s="11"/>
      <c r="JQD221" s="11"/>
      <c r="JQE221" s="11"/>
      <c r="JQF221" s="11"/>
      <c r="JQG221" s="11"/>
      <c r="JQH221" s="11"/>
      <c r="JQI221" s="11"/>
      <c r="JQJ221" s="11"/>
      <c r="JQK221" s="11"/>
      <c r="JQL221" s="11"/>
      <c r="JQM221" s="11"/>
      <c r="JQN221" s="11"/>
      <c r="JQO221" s="11"/>
      <c r="JQP221" s="11"/>
      <c r="JQQ221" s="11"/>
      <c r="JQR221" s="11"/>
      <c r="JQS221" s="11"/>
      <c r="JQT221" s="11"/>
      <c r="JQU221" s="11"/>
      <c r="JQV221" s="11"/>
      <c r="JQW221" s="11"/>
      <c r="JQX221" s="11"/>
      <c r="JQY221" s="11"/>
      <c r="JQZ221" s="11"/>
      <c r="JRA221" s="11"/>
      <c r="JRB221" s="11"/>
      <c r="JRC221" s="11"/>
      <c r="JRD221" s="11"/>
      <c r="JRE221" s="11"/>
      <c r="JRF221" s="11"/>
      <c r="JRG221" s="11"/>
      <c r="JRH221" s="11"/>
      <c r="JRI221" s="11"/>
      <c r="JRJ221" s="11"/>
      <c r="JRK221" s="11"/>
      <c r="JRL221" s="11"/>
      <c r="JRM221" s="11"/>
      <c r="JRN221" s="11"/>
      <c r="JRO221" s="11"/>
      <c r="JRP221" s="11"/>
      <c r="JRQ221" s="11"/>
      <c r="JRR221" s="11"/>
      <c r="JRS221" s="11"/>
      <c r="JRT221" s="11"/>
      <c r="JRU221" s="11"/>
      <c r="JRV221" s="11"/>
      <c r="JRW221" s="11"/>
      <c r="JRX221" s="11"/>
      <c r="JRY221" s="11"/>
      <c r="JRZ221" s="11"/>
      <c r="JSA221" s="11"/>
      <c r="JSB221" s="11"/>
      <c r="JSC221" s="11"/>
      <c r="JSD221" s="11"/>
      <c r="JSE221" s="11"/>
      <c r="JSF221" s="11"/>
      <c r="JSG221" s="11"/>
      <c r="JSH221" s="11"/>
      <c r="JSI221" s="11"/>
      <c r="JSJ221" s="11"/>
      <c r="JSK221" s="11"/>
      <c r="JSL221" s="11"/>
      <c r="JSM221" s="11"/>
      <c r="JSN221" s="11"/>
      <c r="JSO221" s="11"/>
      <c r="JSP221" s="11"/>
      <c r="JSQ221" s="11"/>
      <c r="JSR221" s="11"/>
      <c r="JSS221" s="11"/>
      <c r="JST221" s="11"/>
      <c r="JSU221" s="11"/>
      <c r="JSV221" s="11"/>
      <c r="JSW221" s="11"/>
      <c r="JSX221" s="11"/>
      <c r="JSY221" s="11"/>
      <c r="JSZ221" s="11"/>
      <c r="JTA221" s="11"/>
      <c r="JTB221" s="11"/>
      <c r="JTC221" s="11"/>
      <c r="JTD221" s="11"/>
      <c r="JTE221" s="11"/>
      <c r="JTF221" s="11"/>
      <c r="JTG221" s="11"/>
      <c r="JTH221" s="11"/>
      <c r="JTI221" s="11"/>
      <c r="JTJ221" s="11"/>
      <c r="JTK221" s="11"/>
      <c r="JTL221" s="11"/>
      <c r="JTM221" s="11"/>
      <c r="JTN221" s="11"/>
      <c r="JTO221" s="11"/>
      <c r="JTP221" s="11"/>
      <c r="JTQ221" s="11"/>
      <c r="JTR221" s="11"/>
      <c r="JTS221" s="11"/>
      <c r="JTT221" s="11"/>
      <c r="JTU221" s="11"/>
      <c r="JTV221" s="11"/>
      <c r="JTW221" s="11"/>
      <c r="JTX221" s="11"/>
      <c r="JTY221" s="11"/>
      <c r="JTZ221" s="11"/>
      <c r="JUA221" s="11"/>
      <c r="JUB221" s="11"/>
      <c r="JUC221" s="11"/>
      <c r="JUD221" s="11"/>
      <c r="JUE221" s="11"/>
      <c r="JUF221" s="11"/>
      <c r="JUG221" s="11"/>
      <c r="JUH221" s="11"/>
      <c r="JUI221" s="11"/>
      <c r="JUJ221" s="11"/>
      <c r="JUK221" s="11"/>
      <c r="JUL221" s="11"/>
      <c r="JUM221" s="11"/>
      <c r="JUN221" s="11"/>
      <c r="JUO221" s="11"/>
      <c r="JUP221" s="11"/>
      <c r="JUQ221" s="11"/>
      <c r="JUR221" s="11"/>
      <c r="JUS221" s="11"/>
      <c r="JUT221" s="11"/>
      <c r="JUU221" s="11"/>
      <c r="JUV221" s="11"/>
      <c r="JUW221" s="11"/>
      <c r="JUX221" s="11"/>
      <c r="JUY221" s="11"/>
      <c r="JUZ221" s="11"/>
      <c r="JVA221" s="11"/>
      <c r="JVB221" s="11"/>
      <c r="JVC221" s="11"/>
      <c r="JVD221" s="11"/>
      <c r="JVE221" s="11"/>
      <c r="JVF221" s="11"/>
      <c r="JVG221" s="11"/>
      <c r="JVH221" s="11"/>
      <c r="JVI221" s="11"/>
      <c r="JVJ221" s="11"/>
      <c r="JVK221" s="11"/>
      <c r="JVL221" s="11"/>
      <c r="JVM221" s="11"/>
      <c r="JVN221" s="11"/>
      <c r="JVO221" s="11"/>
      <c r="JVP221" s="11"/>
      <c r="JVQ221" s="11"/>
      <c r="JVR221" s="11"/>
      <c r="JVS221" s="11"/>
      <c r="JVT221" s="11"/>
      <c r="JVU221" s="11"/>
      <c r="JVV221" s="11"/>
      <c r="JVW221" s="11"/>
      <c r="JVX221" s="11"/>
      <c r="JVY221" s="11"/>
      <c r="JVZ221" s="11"/>
      <c r="JWA221" s="11"/>
      <c r="JWB221" s="11"/>
      <c r="JWC221" s="11"/>
      <c r="JWD221" s="11"/>
      <c r="JWE221" s="11"/>
      <c r="JWF221" s="11"/>
      <c r="JWG221" s="11"/>
      <c r="JWH221" s="11"/>
      <c r="JWI221" s="11"/>
      <c r="JWJ221" s="11"/>
      <c r="JWK221" s="11"/>
      <c r="JWL221" s="11"/>
      <c r="JWM221" s="11"/>
      <c r="JWN221" s="11"/>
      <c r="JWO221" s="11"/>
      <c r="JWP221" s="11"/>
      <c r="JWQ221" s="11"/>
      <c r="JWR221" s="11"/>
      <c r="JWS221" s="11"/>
      <c r="JWT221" s="11"/>
      <c r="JWU221" s="11"/>
      <c r="JWV221" s="11"/>
      <c r="JWW221" s="11"/>
      <c r="JWX221" s="11"/>
      <c r="JWY221" s="11"/>
      <c r="JWZ221" s="11"/>
      <c r="JXA221" s="11"/>
      <c r="JXB221" s="11"/>
      <c r="JXC221" s="11"/>
      <c r="JXD221" s="11"/>
      <c r="JXE221" s="11"/>
      <c r="JXF221" s="11"/>
      <c r="JXG221" s="11"/>
      <c r="JXH221" s="11"/>
      <c r="JXI221" s="11"/>
      <c r="JXJ221" s="11"/>
      <c r="JXK221" s="11"/>
      <c r="JXL221" s="11"/>
      <c r="JXM221" s="11"/>
      <c r="JXN221" s="11"/>
      <c r="JXO221" s="11"/>
      <c r="JXP221" s="11"/>
      <c r="JXQ221" s="11"/>
      <c r="JXR221" s="11"/>
      <c r="JXS221" s="11"/>
      <c r="JXT221" s="11"/>
      <c r="JXU221" s="11"/>
      <c r="JXV221" s="11"/>
      <c r="JXW221" s="11"/>
      <c r="JXX221" s="11"/>
      <c r="JXY221" s="11"/>
      <c r="JXZ221" s="11"/>
      <c r="JYA221" s="11"/>
      <c r="JYB221" s="11"/>
      <c r="JYC221" s="11"/>
      <c r="JYD221" s="11"/>
      <c r="JYE221" s="11"/>
      <c r="JYF221" s="11"/>
      <c r="JYG221" s="11"/>
      <c r="JYH221" s="11"/>
      <c r="JYI221" s="11"/>
      <c r="JYJ221" s="11"/>
      <c r="JYK221" s="11"/>
      <c r="JYL221" s="11"/>
      <c r="JYM221" s="11"/>
      <c r="JYN221" s="11"/>
      <c r="JYO221" s="11"/>
      <c r="JYP221" s="11"/>
      <c r="JYQ221" s="11"/>
      <c r="JYR221" s="11"/>
      <c r="JYS221" s="11"/>
      <c r="JYT221" s="11"/>
      <c r="JYU221" s="11"/>
      <c r="JYV221" s="11"/>
      <c r="JYW221" s="11"/>
      <c r="JYX221" s="11"/>
      <c r="JYY221" s="11"/>
      <c r="JYZ221" s="11"/>
      <c r="JZA221" s="11"/>
      <c r="JZB221" s="11"/>
      <c r="JZC221" s="11"/>
      <c r="JZD221" s="11"/>
      <c r="JZE221" s="11"/>
      <c r="JZF221" s="11"/>
      <c r="JZG221" s="11"/>
      <c r="JZH221" s="11"/>
      <c r="JZI221" s="11"/>
      <c r="JZJ221" s="11"/>
      <c r="JZK221" s="11"/>
      <c r="JZL221" s="11"/>
      <c r="JZM221" s="11"/>
      <c r="JZN221" s="11"/>
      <c r="JZO221" s="11"/>
      <c r="JZP221" s="11"/>
      <c r="JZQ221" s="11"/>
      <c r="JZR221" s="11"/>
      <c r="JZS221" s="11"/>
      <c r="JZT221" s="11"/>
      <c r="JZU221" s="11"/>
      <c r="JZV221" s="11"/>
      <c r="JZW221" s="11"/>
      <c r="JZX221" s="11"/>
      <c r="JZY221" s="11"/>
      <c r="JZZ221" s="11"/>
      <c r="KAA221" s="11"/>
      <c r="KAB221" s="11"/>
      <c r="KAC221" s="11"/>
      <c r="KAD221" s="11"/>
      <c r="KAE221" s="11"/>
      <c r="KAF221" s="11"/>
      <c r="KAG221" s="11"/>
      <c r="KAH221" s="11"/>
      <c r="KAI221" s="11"/>
      <c r="KAJ221" s="11"/>
      <c r="KAK221" s="11"/>
      <c r="KAL221" s="11"/>
      <c r="KAM221" s="11"/>
      <c r="KAN221" s="11"/>
      <c r="KAO221" s="11"/>
      <c r="KAP221" s="11"/>
      <c r="KAQ221" s="11"/>
      <c r="KAR221" s="11"/>
      <c r="KAS221" s="11"/>
      <c r="KAT221" s="11"/>
      <c r="KAU221" s="11"/>
      <c r="KAV221" s="11"/>
      <c r="KAW221" s="11"/>
      <c r="KAX221" s="11"/>
      <c r="KAY221" s="11"/>
      <c r="KAZ221" s="11"/>
      <c r="KBA221" s="11"/>
      <c r="KBB221" s="11"/>
      <c r="KBC221" s="11"/>
      <c r="KBD221" s="11"/>
      <c r="KBE221" s="11"/>
      <c r="KBF221" s="11"/>
      <c r="KBG221" s="11"/>
      <c r="KBH221" s="11"/>
      <c r="KBI221" s="11"/>
      <c r="KBJ221" s="11"/>
      <c r="KBK221" s="11"/>
      <c r="KBL221" s="11"/>
      <c r="KBM221" s="11"/>
      <c r="KBN221" s="11"/>
      <c r="KBO221" s="11"/>
      <c r="KBP221" s="11"/>
      <c r="KBQ221" s="11"/>
      <c r="KBR221" s="11"/>
      <c r="KBS221" s="11"/>
      <c r="KBT221" s="11"/>
      <c r="KBU221" s="11"/>
      <c r="KBV221" s="11"/>
      <c r="KBW221" s="11"/>
      <c r="KBX221" s="11"/>
      <c r="KBY221" s="11"/>
      <c r="KBZ221" s="11"/>
      <c r="KCA221" s="11"/>
      <c r="KCB221" s="11"/>
      <c r="KCC221" s="11"/>
      <c r="KCD221" s="11"/>
      <c r="KCE221" s="11"/>
      <c r="KCF221" s="11"/>
      <c r="KCG221" s="11"/>
      <c r="KCH221" s="11"/>
      <c r="KCI221" s="11"/>
      <c r="KCJ221" s="11"/>
      <c r="KCK221" s="11"/>
      <c r="KCL221" s="11"/>
      <c r="KCM221" s="11"/>
      <c r="KCN221" s="11"/>
      <c r="KCO221" s="11"/>
      <c r="KCP221" s="11"/>
      <c r="KCQ221" s="11"/>
      <c r="KCR221" s="11"/>
      <c r="KCS221" s="11"/>
      <c r="KCT221" s="11"/>
      <c r="KCU221" s="11"/>
      <c r="KCV221" s="11"/>
      <c r="KCW221" s="11"/>
      <c r="KCX221" s="11"/>
      <c r="KCY221" s="11"/>
      <c r="KCZ221" s="11"/>
      <c r="KDA221" s="11"/>
      <c r="KDB221" s="11"/>
      <c r="KDC221" s="11"/>
      <c r="KDD221" s="11"/>
      <c r="KDE221" s="11"/>
      <c r="KDF221" s="11"/>
      <c r="KDG221" s="11"/>
      <c r="KDH221" s="11"/>
      <c r="KDI221" s="11"/>
      <c r="KDJ221" s="11"/>
      <c r="KDK221" s="11"/>
      <c r="KDL221" s="11"/>
      <c r="KDM221" s="11"/>
      <c r="KDN221" s="11"/>
      <c r="KDO221" s="11"/>
      <c r="KDP221" s="11"/>
      <c r="KDQ221" s="11"/>
      <c r="KDR221" s="11"/>
      <c r="KDS221" s="11"/>
      <c r="KDT221" s="11"/>
      <c r="KDU221" s="11"/>
      <c r="KDV221" s="11"/>
      <c r="KDW221" s="11"/>
      <c r="KDX221" s="11"/>
      <c r="KDY221" s="11"/>
      <c r="KDZ221" s="11"/>
      <c r="KEA221" s="11"/>
      <c r="KEB221" s="11"/>
      <c r="KEC221" s="11"/>
      <c r="KED221" s="11"/>
      <c r="KEE221" s="11"/>
      <c r="KEF221" s="11"/>
      <c r="KEG221" s="11"/>
      <c r="KEH221" s="11"/>
      <c r="KEI221" s="11"/>
      <c r="KEJ221" s="11"/>
      <c r="KEK221" s="11"/>
      <c r="KEL221" s="11"/>
      <c r="KEM221" s="11"/>
      <c r="KEN221" s="11"/>
      <c r="KEO221" s="11"/>
      <c r="KEP221" s="11"/>
      <c r="KEQ221" s="11"/>
      <c r="KER221" s="11"/>
      <c r="KES221" s="11"/>
      <c r="KET221" s="11"/>
      <c r="KEU221" s="11"/>
      <c r="KEV221" s="11"/>
      <c r="KEW221" s="11"/>
      <c r="KEX221" s="11"/>
      <c r="KEY221" s="11"/>
      <c r="KEZ221" s="11"/>
      <c r="KFA221" s="11"/>
      <c r="KFB221" s="11"/>
      <c r="KFC221" s="11"/>
      <c r="KFD221" s="11"/>
      <c r="KFE221" s="11"/>
      <c r="KFF221" s="11"/>
      <c r="KFG221" s="11"/>
      <c r="KFH221" s="11"/>
      <c r="KFI221" s="11"/>
      <c r="KFJ221" s="11"/>
      <c r="KFK221" s="11"/>
      <c r="KFL221" s="11"/>
      <c r="KFM221" s="11"/>
      <c r="KFN221" s="11"/>
      <c r="KFO221" s="11"/>
      <c r="KFP221" s="11"/>
      <c r="KFQ221" s="11"/>
      <c r="KFR221" s="11"/>
      <c r="KFS221" s="11"/>
      <c r="KFT221" s="11"/>
      <c r="KFU221" s="11"/>
      <c r="KFV221" s="11"/>
      <c r="KFW221" s="11"/>
      <c r="KFX221" s="11"/>
      <c r="KFY221" s="11"/>
      <c r="KFZ221" s="11"/>
      <c r="KGA221" s="11"/>
      <c r="KGB221" s="11"/>
      <c r="KGC221" s="11"/>
      <c r="KGD221" s="11"/>
      <c r="KGE221" s="11"/>
      <c r="KGF221" s="11"/>
      <c r="KGG221" s="11"/>
      <c r="KGH221" s="11"/>
      <c r="KGI221" s="11"/>
      <c r="KGJ221" s="11"/>
      <c r="KGK221" s="11"/>
      <c r="KGL221" s="11"/>
      <c r="KGM221" s="11"/>
      <c r="KGN221" s="11"/>
      <c r="KGO221" s="11"/>
      <c r="KGP221" s="11"/>
      <c r="KGQ221" s="11"/>
      <c r="KGR221" s="11"/>
      <c r="KGS221" s="11"/>
      <c r="KGT221" s="11"/>
      <c r="KGU221" s="11"/>
      <c r="KGV221" s="11"/>
      <c r="KGW221" s="11"/>
      <c r="KGX221" s="11"/>
      <c r="KGY221" s="11"/>
      <c r="KGZ221" s="11"/>
      <c r="KHA221" s="11"/>
      <c r="KHB221" s="11"/>
      <c r="KHC221" s="11"/>
      <c r="KHD221" s="11"/>
      <c r="KHE221" s="11"/>
      <c r="KHF221" s="11"/>
      <c r="KHG221" s="11"/>
      <c r="KHH221" s="11"/>
      <c r="KHI221" s="11"/>
      <c r="KHJ221" s="11"/>
      <c r="KHK221" s="11"/>
      <c r="KHL221" s="11"/>
      <c r="KHM221" s="11"/>
      <c r="KHN221" s="11"/>
      <c r="KHO221" s="11"/>
      <c r="KHP221" s="11"/>
      <c r="KHQ221" s="11"/>
      <c r="KHR221" s="11"/>
      <c r="KHS221" s="11"/>
      <c r="KHT221" s="11"/>
      <c r="KHU221" s="11"/>
      <c r="KHV221" s="11"/>
      <c r="KHW221" s="11"/>
      <c r="KHX221" s="11"/>
      <c r="KHY221" s="11"/>
      <c r="KHZ221" s="11"/>
      <c r="KIA221" s="11"/>
      <c r="KIB221" s="11"/>
      <c r="KIC221" s="11"/>
      <c r="KID221" s="11"/>
      <c r="KIE221" s="11"/>
      <c r="KIF221" s="11"/>
      <c r="KIG221" s="11"/>
      <c r="KIH221" s="11"/>
      <c r="KII221" s="11"/>
      <c r="KIJ221" s="11"/>
      <c r="KIK221" s="11"/>
      <c r="KIL221" s="11"/>
      <c r="KIM221" s="11"/>
      <c r="KIN221" s="11"/>
      <c r="KIO221" s="11"/>
      <c r="KIP221" s="11"/>
      <c r="KIQ221" s="11"/>
      <c r="KIR221" s="11"/>
      <c r="KIS221" s="11"/>
      <c r="KIT221" s="11"/>
      <c r="KIU221" s="11"/>
      <c r="KIV221" s="11"/>
      <c r="KIW221" s="11"/>
      <c r="KIX221" s="11"/>
      <c r="KIY221" s="11"/>
      <c r="KIZ221" s="11"/>
      <c r="KJA221" s="11"/>
      <c r="KJB221" s="11"/>
      <c r="KJC221" s="11"/>
      <c r="KJD221" s="11"/>
      <c r="KJE221" s="11"/>
      <c r="KJF221" s="11"/>
      <c r="KJG221" s="11"/>
      <c r="KJH221" s="11"/>
      <c r="KJI221" s="11"/>
      <c r="KJJ221" s="11"/>
      <c r="KJK221" s="11"/>
      <c r="KJL221" s="11"/>
      <c r="KJM221" s="11"/>
      <c r="KJN221" s="11"/>
      <c r="KJO221" s="11"/>
      <c r="KJP221" s="11"/>
      <c r="KJQ221" s="11"/>
      <c r="KJR221" s="11"/>
      <c r="KJS221" s="11"/>
      <c r="KJT221" s="11"/>
      <c r="KJU221" s="11"/>
      <c r="KJV221" s="11"/>
      <c r="KJW221" s="11"/>
      <c r="KJX221" s="11"/>
      <c r="KJY221" s="11"/>
      <c r="KJZ221" s="11"/>
      <c r="KKA221" s="11"/>
      <c r="KKB221" s="11"/>
      <c r="KKC221" s="11"/>
      <c r="KKD221" s="11"/>
      <c r="KKE221" s="11"/>
      <c r="KKF221" s="11"/>
      <c r="KKG221" s="11"/>
      <c r="KKH221" s="11"/>
      <c r="KKI221" s="11"/>
      <c r="KKJ221" s="11"/>
      <c r="KKK221" s="11"/>
      <c r="KKL221" s="11"/>
      <c r="KKM221" s="11"/>
      <c r="KKN221" s="11"/>
      <c r="KKO221" s="11"/>
      <c r="KKP221" s="11"/>
      <c r="KKQ221" s="11"/>
      <c r="KKR221" s="11"/>
      <c r="KKS221" s="11"/>
      <c r="KKT221" s="11"/>
      <c r="KKU221" s="11"/>
      <c r="KKV221" s="11"/>
      <c r="KKW221" s="11"/>
      <c r="KKX221" s="11"/>
      <c r="KKY221" s="11"/>
      <c r="KKZ221" s="11"/>
      <c r="KLA221" s="11"/>
      <c r="KLB221" s="11"/>
      <c r="KLC221" s="11"/>
      <c r="KLD221" s="11"/>
      <c r="KLE221" s="11"/>
      <c r="KLF221" s="11"/>
      <c r="KLG221" s="11"/>
      <c r="KLH221" s="11"/>
      <c r="KLI221" s="11"/>
      <c r="KLJ221" s="11"/>
      <c r="KLK221" s="11"/>
      <c r="KLL221" s="11"/>
      <c r="KLM221" s="11"/>
      <c r="KLN221" s="11"/>
      <c r="KLO221" s="11"/>
      <c r="KLP221" s="11"/>
      <c r="KLQ221" s="11"/>
      <c r="KLR221" s="11"/>
      <c r="KLS221" s="11"/>
      <c r="KLT221" s="11"/>
      <c r="KLU221" s="11"/>
      <c r="KLV221" s="11"/>
      <c r="KLW221" s="11"/>
      <c r="KLX221" s="11"/>
      <c r="KLY221" s="11"/>
      <c r="KLZ221" s="11"/>
      <c r="KMA221" s="11"/>
      <c r="KMB221" s="11"/>
      <c r="KMC221" s="11"/>
      <c r="KMD221" s="11"/>
      <c r="KME221" s="11"/>
      <c r="KMF221" s="11"/>
      <c r="KMG221" s="11"/>
      <c r="KMH221" s="11"/>
      <c r="KMI221" s="11"/>
      <c r="KMJ221" s="11"/>
      <c r="KMK221" s="11"/>
      <c r="KML221" s="11"/>
      <c r="KMM221" s="11"/>
      <c r="KMN221" s="11"/>
      <c r="KMO221" s="11"/>
      <c r="KMP221" s="11"/>
      <c r="KMQ221" s="11"/>
      <c r="KMR221" s="11"/>
      <c r="KMS221" s="11"/>
      <c r="KMT221" s="11"/>
      <c r="KMU221" s="11"/>
      <c r="KMV221" s="11"/>
      <c r="KMW221" s="11"/>
      <c r="KMX221" s="11"/>
      <c r="KMY221" s="11"/>
      <c r="KMZ221" s="11"/>
      <c r="KNA221" s="11"/>
      <c r="KNB221" s="11"/>
      <c r="KNC221" s="11"/>
      <c r="KND221" s="11"/>
      <c r="KNE221" s="11"/>
      <c r="KNF221" s="11"/>
      <c r="KNG221" s="11"/>
      <c r="KNH221" s="11"/>
      <c r="KNI221" s="11"/>
      <c r="KNJ221" s="11"/>
      <c r="KNK221" s="11"/>
      <c r="KNL221" s="11"/>
      <c r="KNM221" s="11"/>
      <c r="KNN221" s="11"/>
      <c r="KNO221" s="11"/>
      <c r="KNP221" s="11"/>
      <c r="KNQ221" s="11"/>
      <c r="KNR221" s="11"/>
      <c r="KNS221" s="11"/>
      <c r="KNT221" s="11"/>
      <c r="KNU221" s="11"/>
      <c r="KNV221" s="11"/>
      <c r="KNW221" s="11"/>
      <c r="KNX221" s="11"/>
      <c r="KNY221" s="11"/>
      <c r="KNZ221" s="11"/>
      <c r="KOA221" s="11"/>
      <c r="KOB221" s="11"/>
      <c r="KOC221" s="11"/>
      <c r="KOD221" s="11"/>
      <c r="KOE221" s="11"/>
      <c r="KOF221" s="11"/>
      <c r="KOG221" s="11"/>
      <c r="KOH221" s="11"/>
      <c r="KOI221" s="11"/>
      <c r="KOJ221" s="11"/>
      <c r="KOK221" s="11"/>
      <c r="KOL221" s="11"/>
      <c r="KOM221" s="11"/>
      <c r="KON221" s="11"/>
      <c r="KOO221" s="11"/>
      <c r="KOP221" s="11"/>
      <c r="KOQ221" s="11"/>
      <c r="KOR221" s="11"/>
      <c r="KOS221" s="11"/>
      <c r="KOT221" s="11"/>
      <c r="KOU221" s="11"/>
      <c r="KOV221" s="11"/>
      <c r="KOW221" s="11"/>
      <c r="KOX221" s="11"/>
      <c r="KOY221" s="11"/>
      <c r="KOZ221" s="11"/>
      <c r="KPA221" s="11"/>
      <c r="KPB221" s="11"/>
      <c r="KPC221" s="11"/>
      <c r="KPD221" s="11"/>
      <c r="KPE221" s="11"/>
      <c r="KPF221" s="11"/>
      <c r="KPG221" s="11"/>
      <c r="KPH221" s="11"/>
      <c r="KPI221" s="11"/>
      <c r="KPJ221" s="11"/>
      <c r="KPK221" s="11"/>
      <c r="KPL221" s="11"/>
      <c r="KPM221" s="11"/>
      <c r="KPN221" s="11"/>
      <c r="KPO221" s="11"/>
      <c r="KPP221" s="11"/>
      <c r="KPQ221" s="11"/>
      <c r="KPR221" s="11"/>
      <c r="KPS221" s="11"/>
      <c r="KPT221" s="11"/>
      <c r="KPU221" s="11"/>
      <c r="KPV221" s="11"/>
      <c r="KPW221" s="11"/>
      <c r="KPX221" s="11"/>
      <c r="KPY221" s="11"/>
      <c r="KPZ221" s="11"/>
      <c r="KQA221" s="11"/>
      <c r="KQB221" s="11"/>
      <c r="KQC221" s="11"/>
      <c r="KQD221" s="11"/>
      <c r="KQE221" s="11"/>
      <c r="KQF221" s="11"/>
      <c r="KQG221" s="11"/>
      <c r="KQH221" s="11"/>
      <c r="KQI221" s="11"/>
      <c r="KQJ221" s="11"/>
      <c r="KQK221" s="11"/>
      <c r="KQL221" s="11"/>
      <c r="KQM221" s="11"/>
      <c r="KQN221" s="11"/>
      <c r="KQO221" s="11"/>
      <c r="KQP221" s="11"/>
      <c r="KQQ221" s="11"/>
      <c r="KQR221" s="11"/>
      <c r="KQS221" s="11"/>
      <c r="KQT221" s="11"/>
      <c r="KQU221" s="11"/>
      <c r="KQV221" s="11"/>
      <c r="KQW221" s="11"/>
      <c r="KQX221" s="11"/>
      <c r="KQY221" s="11"/>
      <c r="KQZ221" s="11"/>
      <c r="KRA221" s="11"/>
      <c r="KRB221" s="11"/>
      <c r="KRC221" s="11"/>
      <c r="KRD221" s="11"/>
      <c r="KRE221" s="11"/>
      <c r="KRF221" s="11"/>
      <c r="KRG221" s="11"/>
      <c r="KRH221" s="11"/>
      <c r="KRI221" s="11"/>
      <c r="KRJ221" s="11"/>
      <c r="KRK221" s="11"/>
      <c r="KRL221" s="11"/>
      <c r="KRM221" s="11"/>
      <c r="KRN221" s="11"/>
      <c r="KRO221" s="11"/>
      <c r="KRP221" s="11"/>
      <c r="KRQ221" s="11"/>
      <c r="KRR221" s="11"/>
      <c r="KRS221" s="11"/>
      <c r="KRT221" s="11"/>
      <c r="KRU221" s="11"/>
      <c r="KRV221" s="11"/>
      <c r="KRW221" s="11"/>
      <c r="KRX221" s="11"/>
      <c r="KRY221" s="11"/>
      <c r="KRZ221" s="11"/>
      <c r="KSA221" s="11"/>
      <c r="KSB221" s="11"/>
      <c r="KSC221" s="11"/>
      <c r="KSD221" s="11"/>
      <c r="KSE221" s="11"/>
      <c r="KSF221" s="11"/>
      <c r="KSG221" s="11"/>
      <c r="KSH221" s="11"/>
      <c r="KSI221" s="11"/>
      <c r="KSJ221" s="11"/>
      <c r="KSK221" s="11"/>
      <c r="KSL221" s="11"/>
      <c r="KSM221" s="11"/>
      <c r="KSN221" s="11"/>
      <c r="KSO221" s="11"/>
      <c r="KSP221" s="11"/>
      <c r="KSQ221" s="11"/>
      <c r="KSR221" s="11"/>
      <c r="KSS221" s="11"/>
      <c r="KST221" s="11"/>
      <c r="KSU221" s="11"/>
      <c r="KSV221" s="11"/>
      <c r="KSW221" s="11"/>
      <c r="KSX221" s="11"/>
      <c r="KSY221" s="11"/>
      <c r="KSZ221" s="11"/>
      <c r="KTA221" s="11"/>
      <c r="KTB221" s="11"/>
      <c r="KTC221" s="11"/>
      <c r="KTD221" s="11"/>
      <c r="KTE221" s="11"/>
      <c r="KTF221" s="11"/>
      <c r="KTG221" s="11"/>
      <c r="KTH221" s="11"/>
      <c r="KTI221" s="11"/>
      <c r="KTJ221" s="11"/>
      <c r="KTK221" s="11"/>
      <c r="KTL221" s="11"/>
      <c r="KTM221" s="11"/>
      <c r="KTN221" s="11"/>
      <c r="KTO221" s="11"/>
      <c r="KTP221" s="11"/>
      <c r="KTQ221" s="11"/>
      <c r="KTR221" s="11"/>
      <c r="KTS221" s="11"/>
      <c r="KTT221" s="11"/>
      <c r="KTU221" s="11"/>
      <c r="KTV221" s="11"/>
      <c r="KTW221" s="11"/>
      <c r="KTX221" s="11"/>
      <c r="KTY221" s="11"/>
      <c r="KTZ221" s="11"/>
      <c r="KUA221" s="11"/>
      <c r="KUB221" s="11"/>
      <c r="KUC221" s="11"/>
      <c r="KUD221" s="11"/>
      <c r="KUE221" s="11"/>
      <c r="KUF221" s="11"/>
      <c r="KUG221" s="11"/>
      <c r="KUH221" s="11"/>
      <c r="KUI221" s="11"/>
      <c r="KUJ221" s="11"/>
      <c r="KUK221" s="11"/>
      <c r="KUL221" s="11"/>
      <c r="KUM221" s="11"/>
      <c r="KUN221" s="11"/>
      <c r="KUO221" s="11"/>
      <c r="KUP221" s="11"/>
      <c r="KUQ221" s="11"/>
      <c r="KUR221" s="11"/>
      <c r="KUS221" s="11"/>
      <c r="KUT221" s="11"/>
      <c r="KUU221" s="11"/>
      <c r="KUV221" s="11"/>
      <c r="KUW221" s="11"/>
      <c r="KUX221" s="11"/>
      <c r="KUY221" s="11"/>
      <c r="KUZ221" s="11"/>
      <c r="KVA221" s="11"/>
      <c r="KVB221" s="11"/>
      <c r="KVC221" s="11"/>
      <c r="KVD221" s="11"/>
      <c r="KVE221" s="11"/>
      <c r="KVF221" s="11"/>
      <c r="KVG221" s="11"/>
      <c r="KVH221" s="11"/>
      <c r="KVI221" s="11"/>
      <c r="KVJ221" s="11"/>
      <c r="KVK221" s="11"/>
      <c r="KVL221" s="11"/>
      <c r="KVM221" s="11"/>
      <c r="KVN221" s="11"/>
      <c r="KVO221" s="11"/>
      <c r="KVP221" s="11"/>
      <c r="KVQ221" s="11"/>
      <c r="KVR221" s="11"/>
      <c r="KVS221" s="11"/>
      <c r="KVT221" s="11"/>
      <c r="KVU221" s="11"/>
      <c r="KVV221" s="11"/>
      <c r="KVW221" s="11"/>
      <c r="KVX221" s="11"/>
      <c r="KVY221" s="11"/>
      <c r="KVZ221" s="11"/>
      <c r="KWA221" s="11"/>
      <c r="KWB221" s="11"/>
      <c r="KWC221" s="11"/>
      <c r="KWD221" s="11"/>
      <c r="KWE221" s="11"/>
      <c r="KWF221" s="11"/>
      <c r="KWG221" s="11"/>
      <c r="KWH221" s="11"/>
      <c r="KWI221" s="11"/>
      <c r="KWJ221" s="11"/>
      <c r="KWK221" s="11"/>
      <c r="KWL221" s="11"/>
      <c r="KWM221" s="11"/>
      <c r="KWN221" s="11"/>
      <c r="KWO221" s="11"/>
      <c r="KWP221" s="11"/>
      <c r="KWQ221" s="11"/>
      <c r="KWR221" s="11"/>
      <c r="KWS221" s="11"/>
      <c r="KWT221" s="11"/>
      <c r="KWU221" s="11"/>
      <c r="KWV221" s="11"/>
      <c r="KWW221" s="11"/>
      <c r="KWX221" s="11"/>
      <c r="KWY221" s="11"/>
      <c r="KWZ221" s="11"/>
      <c r="KXA221" s="11"/>
      <c r="KXB221" s="11"/>
      <c r="KXC221" s="11"/>
      <c r="KXD221" s="11"/>
      <c r="KXE221" s="11"/>
      <c r="KXF221" s="11"/>
      <c r="KXG221" s="11"/>
      <c r="KXH221" s="11"/>
      <c r="KXI221" s="11"/>
      <c r="KXJ221" s="11"/>
      <c r="KXK221" s="11"/>
      <c r="KXL221" s="11"/>
      <c r="KXM221" s="11"/>
      <c r="KXN221" s="11"/>
      <c r="KXO221" s="11"/>
      <c r="KXP221" s="11"/>
      <c r="KXQ221" s="11"/>
      <c r="KXR221" s="11"/>
      <c r="KXS221" s="11"/>
      <c r="KXT221" s="11"/>
      <c r="KXU221" s="11"/>
      <c r="KXV221" s="11"/>
      <c r="KXW221" s="11"/>
      <c r="KXX221" s="11"/>
      <c r="KXY221" s="11"/>
      <c r="KXZ221" s="11"/>
      <c r="KYA221" s="11"/>
      <c r="KYB221" s="11"/>
      <c r="KYC221" s="11"/>
      <c r="KYD221" s="11"/>
      <c r="KYE221" s="11"/>
      <c r="KYF221" s="11"/>
      <c r="KYG221" s="11"/>
      <c r="KYH221" s="11"/>
      <c r="KYI221" s="11"/>
      <c r="KYJ221" s="11"/>
      <c r="KYK221" s="11"/>
      <c r="KYL221" s="11"/>
      <c r="KYM221" s="11"/>
      <c r="KYN221" s="11"/>
      <c r="KYO221" s="11"/>
      <c r="KYP221" s="11"/>
      <c r="KYQ221" s="11"/>
      <c r="KYR221" s="11"/>
      <c r="KYS221" s="11"/>
      <c r="KYT221" s="11"/>
      <c r="KYU221" s="11"/>
      <c r="KYV221" s="11"/>
      <c r="KYW221" s="11"/>
      <c r="KYX221" s="11"/>
      <c r="KYY221" s="11"/>
      <c r="KYZ221" s="11"/>
      <c r="KZA221" s="11"/>
      <c r="KZB221" s="11"/>
      <c r="KZC221" s="11"/>
      <c r="KZD221" s="11"/>
      <c r="KZE221" s="11"/>
      <c r="KZF221" s="11"/>
      <c r="KZG221" s="11"/>
      <c r="KZH221" s="11"/>
      <c r="KZI221" s="11"/>
      <c r="KZJ221" s="11"/>
      <c r="KZK221" s="11"/>
      <c r="KZL221" s="11"/>
      <c r="KZM221" s="11"/>
      <c r="KZN221" s="11"/>
      <c r="KZO221" s="11"/>
      <c r="KZP221" s="11"/>
      <c r="KZQ221" s="11"/>
      <c r="KZR221" s="11"/>
      <c r="KZS221" s="11"/>
      <c r="KZT221" s="11"/>
      <c r="KZU221" s="11"/>
      <c r="KZV221" s="11"/>
      <c r="KZW221" s="11"/>
      <c r="KZX221" s="11"/>
      <c r="KZY221" s="11"/>
      <c r="KZZ221" s="11"/>
      <c r="LAA221" s="11"/>
      <c r="LAB221" s="11"/>
      <c r="LAC221" s="11"/>
      <c r="LAD221" s="11"/>
      <c r="LAE221" s="11"/>
      <c r="LAF221" s="11"/>
      <c r="LAG221" s="11"/>
      <c r="LAH221" s="11"/>
      <c r="LAI221" s="11"/>
      <c r="LAJ221" s="11"/>
      <c r="LAK221" s="11"/>
      <c r="LAL221" s="11"/>
      <c r="LAM221" s="11"/>
      <c r="LAN221" s="11"/>
      <c r="LAO221" s="11"/>
      <c r="LAP221" s="11"/>
      <c r="LAQ221" s="11"/>
      <c r="LAR221" s="11"/>
      <c r="LAS221" s="11"/>
      <c r="LAT221" s="11"/>
      <c r="LAU221" s="11"/>
      <c r="LAV221" s="11"/>
      <c r="LAW221" s="11"/>
      <c r="LAX221" s="11"/>
      <c r="LAY221" s="11"/>
      <c r="LAZ221" s="11"/>
      <c r="LBA221" s="11"/>
      <c r="LBB221" s="11"/>
      <c r="LBC221" s="11"/>
      <c r="LBD221" s="11"/>
      <c r="LBE221" s="11"/>
      <c r="LBF221" s="11"/>
      <c r="LBG221" s="11"/>
      <c r="LBH221" s="11"/>
      <c r="LBI221" s="11"/>
      <c r="LBJ221" s="11"/>
      <c r="LBK221" s="11"/>
      <c r="LBL221" s="11"/>
      <c r="LBM221" s="11"/>
      <c r="LBN221" s="11"/>
      <c r="LBO221" s="11"/>
      <c r="LBP221" s="11"/>
      <c r="LBQ221" s="11"/>
      <c r="LBR221" s="11"/>
      <c r="LBS221" s="11"/>
      <c r="LBT221" s="11"/>
      <c r="LBU221" s="11"/>
      <c r="LBV221" s="11"/>
      <c r="LBW221" s="11"/>
      <c r="LBX221" s="11"/>
      <c r="LBY221" s="11"/>
      <c r="LBZ221" s="11"/>
      <c r="LCA221" s="11"/>
      <c r="LCB221" s="11"/>
      <c r="LCC221" s="11"/>
      <c r="LCD221" s="11"/>
      <c r="LCE221" s="11"/>
      <c r="LCF221" s="11"/>
      <c r="LCG221" s="11"/>
      <c r="LCH221" s="11"/>
      <c r="LCI221" s="11"/>
      <c r="LCJ221" s="11"/>
      <c r="LCK221" s="11"/>
      <c r="LCL221" s="11"/>
      <c r="LCM221" s="11"/>
      <c r="LCN221" s="11"/>
      <c r="LCO221" s="11"/>
      <c r="LCP221" s="11"/>
      <c r="LCQ221" s="11"/>
      <c r="LCR221" s="11"/>
      <c r="LCS221" s="11"/>
      <c r="LCT221" s="11"/>
      <c r="LCU221" s="11"/>
      <c r="LCV221" s="11"/>
      <c r="LCW221" s="11"/>
      <c r="LCX221" s="11"/>
      <c r="LCY221" s="11"/>
      <c r="LCZ221" s="11"/>
      <c r="LDA221" s="11"/>
      <c r="LDB221" s="11"/>
      <c r="LDC221" s="11"/>
      <c r="LDD221" s="11"/>
      <c r="LDE221" s="11"/>
      <c r="LDF221" s="11"/>
      <c r="LDG221" s="11"/>
      <c r="LDH221" s="11"/>
      <c r="LDI221" s="11"/>
      <c r="LDJ221" s="11"/>
      <c r="LDK221" s="11"/>
      <c r="LDL221" s="11"/>
      <c r="LDM221" s="11"/>
      <c r="LDN221" s="11"/>
      <c r="LDO221" s="11"/>
      <c r="LDP221" s="11"/>
      <c r="LDQ221" s="11"/>
      <c r="LDR221" s="11"/>
      <c r="LDS221" s="11"/>
      <c r="LDT221" s="11"/>
      <c r="LDU221" s="11"/>
      <c r="LDV221" s="11"/>
      <c r="LDW221" s="11"/>
      <c r="LDX221" s="11"/>
      <c r="LDY221" s="11"/>
      <c r="LDZ221" s="11"/>
      <c r="LEA221" s="11"/>
      <c r="LEB221" s="11"/>
      <c r="LEC221" s="11"/>
      <c r="LED221" s="11"/>
      <c r="LEE221" s="11"/>
      <c r="LEF221" s="11"/>
      <c r="LEG221" s="11"/>
      <c r="LEH221" s="11"/>
      <c r="LEI221" s="11"/>
      <c r="LEJ221" s="11"/>
      <c r="LEK221" s="11"/>
      <c r="LEL221" s="11"/>
      <c r="LEM221" s="11"/>
      <c r="LEN221" s="11"/>
      <c r="LEO221" s="11"/>
      <c r="LEP221" s="11"/>
      <c r="LEQ221" s="11"/>
      <c r="LER221" s="11"/>
      <c r="LES221" s="11"/>
      <c r="LET221" s="11"/>
      <c r="LEU221" s="11"/>
      <c r="LEV221" s="11"/>
      <c r="LEW221" s="11"/>
      <c r="LEX221" s="11"/>
      <c r="LEY221" s="11"/>
      <c r="LEZ221" s="11"/>
      <c r="LFA221" s="11"/>
      <c r="LFB221" s="11"/>
      <c r="LFC221" s="11"/>
      <c r="LFD221" s="11"/>
      <c r="LFE221" s="11"/>
      <c r="LFF221" s="11"/>
      <c r="LFG221" s="11"/>
      <c r="LFH221" s="11"/>
      <c r="LFI221" s="11"/>
      <c r="LFJ221" s="11"/>
      <c r="LFK221" s="11"/>
      <c r="LFL221" s="11"/>
      <c r="LFM221" s="11"/>
      <c r="LFN221" s="11"/>
      <c r="LFO221" s="11"/>
      <c r="LFP221" s="11"/>
      <c r="LFQ221" s="11"/>
      <c r="LFR221" s="11"/>
      <c r="LFS221" s="11"/>
      <c r="LFT221" s="11"/>
      <c r="LFU221" s="11"/>
      <c r="LFV221" s="11"/>
      <c r="LFW221" s="11"/>
      <c r="LFX221" s="11"/>
      <c r="LFY221" s="11"/>
      <c r="LFZ221" s="11"/>
      <c r="LGA221" s="11"/>
      <c r="LGB221" s="11"/>
      <c r="LGC221" s="11"/>
      <c r="LGD221" s="11"/>
      <c r="LGE221" s="11"/>
      <c r="LGF221" s="11"/>
      <c r="LGG221" s="11"/>
      <c r="LGH221" s="11"/>
      <c r="LGI221" s="11"/>
      <c r="LGJ221" s="11"/>
      <c r="LGK221" s="11"/>
      <c r="LGL221" s="11"/>
      <c r="LGM221" s="11"/>
      <c r="LGN221" s="11"/>
      <c r="LGO221" s="11"/>
      <c r="LGP221" s="11"/>
      <c r="LGQ221" s="11"/>
      <c r="LGR221" s="11"/>
      <c r="LGS221" s="11"/>
      <c r="LGT221" s="11"/>
      <c r="LGU221" s="11"/>
      <c r="LGV221" s="11"/>
      <c r="LGW221" s="11"/>
      <c r="LGX221" s="11"/>
      <c r="LGY221" s="11"/>
      <c r="LGZ221" s="11"/>
      <c r="LHA221" s="11"/>
      <c r="LHB221" s="11"/>
      <c r="LHC221" s="11"/>
      <c r="LHD221" s="11"/>
      <c r="LHE221" s="11"/>
      <c r="LHF221" s="11"/>
      <c r="LHG221" s="11"/>
      <c r="LHH221" s="11"/>
      <c r="LHI221" s="11"/>
      <c r="LHJ221" s="11"/>
      <c r="LHK221" s="11"/>
      <c r="LHL221" s="11"/>
      <c r="LHM221" s="11"/>
      <c r="LHN221" s="11"/>
      <c r="LHO221" s="11"/>
      <c r="LHP221" s="11"/>
      <c r="LHQ221" s="11"/>
      <c r="LHR221" s="11"/>
      <c r="LHS221" s="11"/>
      <c r="LHT221" s="11"/>
      <c r="LHU221" s="11"/>
      <c r="LHV221" s="11"/>
      <c r="LHW221" s="11"/>
      <c r="LHX221" s="11"/>
      <c r="LHY221" s="11"/>
      <c r="LHZ221" s="11"/>
      <c r="LIA221" s="11"/>
      <c r="LIB221" s="11"/>
      <c r="LIC221" s="11"/>
      <c r="LID221" s="11"/>
      <c r="LIE221" s="11"/>
      <c r="LIF221" s="11"/>
      <c r="LIG221" s="11"/>
      <c r="LIH221" s="11"/>
      <c r="LII221" s="11"/>
      <c r="LIJ221" s="11"/>
      <c r="LIK221" s="11"/>
      <c r="LIL221" s="11"/>
      <c r="LIM221" s="11"/>
      <c r="LIN221" s="11"/>
      <c r="LIO221" s="11"/>
      <c r="LIP221" s="11"/>
      <c r="LIQ221" s="11"/>
      <c r="LIR221" s="11"/>
      <c r="LIS221" s="11"/>
      <c r="LIT221" s="11"/>
      <c r="LIU221" s="11"/>
      <c r="LIV221" s="11"/>
      <c r="LIW221" s="11"/>
      <c r="LIX221" s="11"/>
      <c r="LIY221" s="11"/>
      <c r="LIZ221" s="11"/>
      <c r="LJA221" s="11"/>
      <c r="LJB221" s="11"/>
      <c r="LJC221" s="11"/>
      <c r="LJD221" s="11"/>
      <c r="LJE221" s="11"/>
      <c r="LJF221" s="11"/>
      <c r="LJG221" s="11"/>
      <c r="LJH221" s="11"/>
      <c r="LJI221" s="11"/>
      <c r="LJJ221" s="11"/>
      <c r="LJK221" s="11"/>
      <c r="LJL221" s="11"/>
      <c r="LJM221" s="11"/>
      <c r="LJN221" s="11"/>
      <c r="LJO221" s="11"/>
      <c r="LJP221" s="11"/>
      <c r="LJQ221" s="11"/>
      <c r="LJR221" s="11"/>
      <c r="LJS221" s="11"/>
      <c r="LJT221" s="11"/>
      <c r="LJU221" s="11"/>
      <c r="LJV221" s="11"/>
      <c r="LJW221" s="11"/>
      <c r="LJX221" s="11"/>
      <c r="LJY221" s="11"/>
      <c r="LJZ221" s="11"/>
      <c r="LKA221" s="11"/>
      <c r="LKB221" s="11"/>
      <c r="LKC221" s="11"/>
      <c r="LKD221" s="11"/>
      <c r="LKE221" s="11"/>
      <c r="LKF221" s="11"/>
      <c r="LKG221" s="11"/>
      <c r="LKH221" s="11"/>
      <c r="LKI221" s="11"/>
      <c r="LKJ221" s="11"/>
      <c r="LKK221" s="11"/>
      <c r="LKL221" s="11"/>
      <c r="LKM221" s="11"/>
      <c r="LKN221" s="11"/>
      <c r="LKO221" s="11"/>
      <c r="LKP221" s="11"/>
      <c r="LKQ221" s="11"/>
      <c r="LKR221" s="11"/>
      <c r="LKS221" s="11"/>
      <c r="LKT221" s="11"/>
      <c r="LKU221" s="11"/>
      <c r="LKV221" s="11"/>
      <c r="LKW221" s="11"/>
      <c r="LKX221" s="11"/>
      <c r="LKY221" s="11"/>
      <c r="LKZ221" s="11"/>
      <c r="LLA221" s="11"/>
      <c r="LLB221" s="11"/>
      <c r="LLC221" s="11"/>
      <c r="LLD221" s="11"/>
      <c r="LLE221" s="11"/>
      <c r="LLF221" s="11"/>
      <c r="LLG221" s="11"/>
      <c r="LLH221" s="11"/>
      <c r="LLI221" s="11"/>
      <c r="LLJ221" s="11"/>
      <c r="LLK221" s="11"/>
      <c r="LLL221" s="11"/>
      <c r="LLM221" s="11"/>
      <c r="LLN221" s="11"/>
      <c r="LLO221" s="11"/>
      <c r="LLP221" s="11"/>
      <c r="LLQ221" s="11"/>
      <c r="LLR221" s="11"/>
      <c r="LLS221" s="11"/>
      <c r="LLT221" s="11"/>
      <c r="LLU221" s="11"/>
      <c r="LLV221" s="11"/>
      <c r="LLW221" s="11"/>
      <c r="LLX221" s="11"/>
      <c r="LLY221" s="11"/>
      <c r="LLZ221" s="11"/>
      <c r="LMA221" s="11"/>
      <c r="LMB221" s="11"/>
      <c r="LMC221" s="11"/>
      <c r="LMD221" s="11"/>
      <c r="LME221" s="11"/>
      <c r="LMF221" s="11"/>
      <c r="LMG221" s="11"/>
      <c r="LMH221" s="11"/>
      <c r="LMI221" s="11"/>
      <c r="LMJ221" s="11"/>
      <c r="LMK221" s="11"/>
      <c r="LML221" s="11"/>
      <c r="LMM221" s="11"/>
      <c r="LMN221" s="11"/>
      <c r="LMO221" s="11"/>
      <c r="LMP221" s="11"/>
      <c r="LMQ221" s="11"/>
      <c r="LMR221" s="11"/>
      <c r="LMS221" s="11"/>
      <c r="LMT221" s="11"/>
      <c r="LMU221" s="11"/>
      <c r="LMV221" s="11"/>
      <c r="LMW221" s="11"/>
      <c r="LMX221" s="11"/>
      <c r="LMY221" s="11"/>
      <c r="LMZ221" s="11"/>
      <c r="LNA221" s="11"/>
      <c r="LNB221" s="11"/>
      <c r="LNC221" s="11"/>
      <c r="LND221" s="11"/>
      <c r="LNE221" s="11"/>
      <c r="LNF221" s="11"/>
      <c r="LNG221" s="11"/>
      <c r="LNH221" s="11"/>
      <c r="LNI221" s="11"/>
      <c r="LNJ221" s="11"/>
      <c r="LNK221" s="11"/>
      <c r="LNL221" s="11"/>
      <c r="LNM221" s="11"/>
      <c r="LNN221" s="11"/>
      <c r="LNO221" s="11"/>
      <c r="LNP221" s="11"/>
      <c r="LNQ221" s="11"/>
      <c r="LNR221" s="11"/>
      <c r="LNS221" s="11"/>
      <c r="LNT221" s="11"/>
      <c r="LNU221" s="11"/>
      <c r="LNV221" s="11"/>
      <c r="LNW221" s="11"/>
      <c r="LNX221" s="11"/>
      <c r="LNY221" s="11"/>
      <c r="LNZ221" s="11"/>
      <c r="LOA221" s="11"/>
      <c r="LOB221" s="11"/>
      <c r="LOC221" s="11"/>
      <c r="LOD221" s="11"/>
      <c r="LOE221" s="11"/>
      <c r="LOF221" s="11"/>
      <c r="LOG221" s="11"/>
      <c r="LOH221" s="11"/>
      <c r="LOI221" s="11"/>
      <c r="LOJ221" s="11"/>
      <c r="LOK221" s="11"/>
      <c r="LOL221" s="11"/>
      <c r="LOM221" s="11"/>
      <c r="LON221" s="11"/>
      <c r="LOO221" s="11"/>
      <c r="LOP221" s="11"/>
      <c r="LOQ221" s="11"/>
      <c r="LOR221" s="11"/>
      <c r="LOS221" s="11"/>
      <c r="LOT221" s="11"/>
      <c r="LOU221" s="11"/>
      <c r="LOV221" s="11"/>
      <c r="LOW221" s="11"/>
      <c r="LOX221" s="11"/>
      <c r="LOY221" s="11"/>
      <c r="LOZ221" s="11"/>
      <c r="LPA221" s="11"/>
      <c r="LPB221" s="11"/>
      <c r="LPC221" s="11"/>
      <c r="LPD221" s="11"/>
      <c r="LPE221" s="11"/>
      <c r="LPF221" s="11"/>
      <c r="LPG221" s="11"/>
      <c r="LPH221" s="11"/>
      <c r="LPI221" s="11"/>
      <c r="LPJ221" s="11"/>
      <c r="LPK221" s="11"/>
      <c r="LPL221" s="11"/>
      <c r="LPM221" s="11"/>
      <c r="LPN221" s="11"/>
      <c r="LPO221" s="11"/>
      <c r="LPP221" s="11"/>
      <c r="LPQ221" s="11"/>
      <c r="LPR221" s="11"/>
      <c r="LPS221" s="11"/>
      <c r="LPT221" s="11"/>
      <c r="LPU221" s="11"/>
      <c r="LPV221" s="11"/>
      <c r="LPW221" s="11"/>
      <c r="LPX221" s="11"/>
      <c r="LPY221" s="11"/>
      <c r="LPZ221" s="11"/>
      <c r="LQA221" s="11"/>
      <c r="LQB221" s="11"/>
      <c r="LQC221" s="11"/>
      <c r="LQD221" s="11"/>
      <c r="LQE221" s="11"/>
      <c r="LQF221" s="11"/>
      <c r="LQG221" s="11"/>
      <c r="LQH221" s="11"/>
      <c r="LQI221" s="11"/>
      <c r="LQJ221" s="11"/>
      <c r="LQK221" s="11"/>
      <c r="LQL221" s="11"/>
      <c r="LQM221" s="11"/>
      <c r="LQN221" s="11"/>
      <c r="LQO221" s="11"/>
      <c r="LQP221" s="11"/>
      <c r="LQQ221" s="11"/>
      <c r="LQR221" s="11"/>
      <c r="LQS221" s="11"/>
      <c r="LQT221" s="11"/>
      <c r="LQU221" s="11"/>
      <c r="LQV221" s="11"/>
      <c r="LQW221" s="11"/>
      <c r="LQX221" s="11"/>
      <c r="LQY221" s="11"/>
      <c r="LQZ221" s="11"/>
      <c r="LRA221" s="11"/>
      <c r="LRB221" s="11"/>
      <c r="LRC221" s="11"/>
      <c r="LRD221" s="11"/>
      <c r="LRE221" s="11"/>
      <c r="LRF221" s="11"/>
      <c r="LRG221" s="11"/>
      <c r="LRH221" s="11"/>
      <c r="LRI221" s="11"/>
      <c r="LRJ221" s="11"/>
      <c r="LRK221" s="11"/>
      <c r="LRL221" s="11"/>
      <c r="LRM221" s="11"/>
      <c r="LRN221" s="11"/>
      <c r="LRO221" s="11"/>
      <c r="LRP221" s="11"/>
      <c r="LRQ221" s="11"/>
      <c r="LRR221" s="11"/>
      <c r="LRS221" s="11"/>
      <c r="LRT221" s="11"/>
      <c r="LRU221" s="11"/>
      <c r="LRV221" s="11"/>
      <c r="LRW221" s="11"/>
      <c r="LRX221" s="11"/>
      <c r="LRY221" s="11"/>
      <c r="LRZ221" s="11"/>
      <c r="LSA221" s="11"/>
      <c r="LSB221" s="11"/>
      <c r="LSC221" s="11"/>
      <c r="LSD221" s="11"/>
      <c r="LSE221" s="11"/>
      <c r="LSF221" s="11"/>
      <c r="LSG221" s="11"/>
      <c r="LSH221" s="11"/>
      <c r="LSI221" s="11"/>
      <c r="LSJ221" s="11"/>
      <c r="LSK221" s="11"/>
      <c r="LSL221" s="11"/>
      <c r="LSM221" s="11"/>
      <c r="LSN221" s="11"/>
      <c r="LSO221" s="11"/>
      <c r="LSP221" s="11"/>
      <c r="LSQ221" s="11"/>
      <c r="LSR221" s="11"/>
      <c r="LSS221" s="11"/>
      <c r="LST221" s="11"/>
      <c r="LSU221" s="11"/>
      <c r="LSV221" s="11"/>
      <c r="LSW221" s="11"/>
      <c r="LSX221" s="11"/>
      <c r="LSY221" s="11"/>
      <c r="LSZ221" s="11"/>
      <c r="LTA221" s="11"/>
      <c r="LTB221" s="11"/>
      <c r="LTC221" s="11"/>
      <c r="LTD221" s="11"/>
      <c r="LTE221" s="11"/>
      <c r="LTF221" s="11"/>
      <c r="LTG221" s="11"/>
      <c r="LTH221" s="11"/>
      <c r="LTI221" s="11"/>
      <c r="LTJ221" s="11"/>
      <c r="LTK221" s="11"/>
      <c r="LTL221" s="11"/>
      <c r="LTM221" s="11"/>
      <c r="LTN221" s="11"/>
      <c r="LTO221" s="11"/>
      <c r="LTP221" s="11"/>
      <c r="LTQ221" s="11"/>
      <c r="LTR221" s="11"/>
      <c r="LTS221" s="11"/>
      <c r="LTT221" s="11"/>
      <c r="LTU221" s="11"/>
      <c r="LTV221" s="11"/>
      <c r="LTW221" s="11"/>
      <c r="LTX221" s="11"/>
      <c r="LTY221" s="11"/>
      <c r="LTZ221" s="11"/>
      <c r="LUA221" s="11"/>
      <c r="LUB221" s="11"/>
      <c r="LUC221" s="11"/>
      <c r="LUD221" s="11"/>
      <c r="LUE221" s="11"/>
      <c r="LUF221" s="11"/>
      <c r="LUG221" s="11"/>
      <c r="LUH221" s="11"/>
      <c r="LUI221" s="11"/>
      <c r="LUJ221" s="11"/>
      <c r="LUK221" s="11"/>
      <c r="LUL221" s="11"/>
      <c r="LUM221" s="11"/>
      <c r="LUN221" s="11"/>
      <c r="LUO221" s="11"/>
      <c r="LUP221" s="11"/>
      <c r="LUQ221" s="11"/>
      <c r="LUR221" s="11"/>
      <c r="LUS221" s="11"/>
      <c r="LUT221" s="11"/>
      <c r="LUU221" s="11"/>
      <c r="LUV221" s="11"/>
      <c r="LUW221" s="11"/>
      <c r="LUX221" s="11"/>
      <c r="LUY221" s="11"/>
      <c r="LUZ221" s="11"/>
      <c r="LVA221" s="11"/>
      <c r="LVB221" s="11"/>
      <c r="LVC221" s="11"/>
      <c r="LVD221" s="11"/>
      <c r="LVE221" s="11"/>
      <c r="LVF221" s="11"/>
      <c r="LVG221" s="11"/>
      <c r="LVH221" s="11"/>
      <c r="LVI221" s="11"/>
      <c r="LVJ221" s="11"/>
      <c r="LVK221" s="11"/>
      <c r="LVL221" s="11"/>
      <c r="LVM221" s="11"/>
      <c r="LVN221" s="11"/>
      <c r="LVO221" s="11"/>
      <c r="LVP221" s="11"/>
      <c r="LVQ221" s="11"/>
      <c r="LVR221" s="11"/>
      <c r="LVS221" s="11"/>
      <c r="LVT221" s="11"/>
      <c r="LVU221" s="11"/>
      <c r="LVV221" s="11"/>
      <c r="LVW221" s="11"/>
      <c r="LVX221" s="11"/>
      <c r="LVY221" s="11"/>
      <c r="LVZ221" s="11"/>
      <c r="LWA221" s="11"/>
      <c r="LWB221" s="11"/>
      <c r="LWC221" s="11"/>
      <c r="LWD221" s="11"/>
      <c r="LWE221" s="11"/>
      <c r="LWF221" s="11"/>
      <c r="LWG221" s="11"/>
      <c r="LWH221" s="11"/>
      <c r="LWI221" s="11"/>
      <c r="LWJ221" s="11"/>
      <c r="LWK221" s="11"/>
      <c r="LWL221" s="11"/>
      <c r="LWM221" s="11"/>
      <c r="LWN221" s="11"/>
      <c r="LWO221" s="11"/>
      <c r="LWP221" s="11"/>
      <c r="LWQ221" s="11"/>
      <c r="LWR221" s="11"/>
      <c r="LWS221" s="11"/>
      <c r="LWT221" s="11"/>
      <c r="LWU221" s="11"/>
      <c r="LWV221" s="11"/>
      <c r="LWW221" s="11"/>
      <c r="LWX221" s="11"/>
      <c r="LWY221" s="11"/>
      <c r="LWZ221" s="11"/>
      <c r="LXA221" s="11"/>
      <c r="LXB221" s="11"/>
      <c r="LXC221" s="11"/>
      <c r="LXD221" s="11"/>
      <c r="LXE221" s="11"/>
      <c r="LXF221" s="11"/>
      <c r="LXG221" s="11"/>
      <c r="LXH221" s="11"/>
      <c r="LXI221" s="11"/>
      <c r="LXJ221" s="11"/>
      <c r="LXK221" s="11"/>
      <c r="LXL221" s="11"/>
      <c r="LXM221" s="11"/>
      <c r="LXN221" s="11"/>
      <c r="LXO221" s="11"/>
      <c r="LXP221" s="11"/>
      <c r="LXQ221" s="11"/>
      <c r="LXR221" s="11"/>
      <c r="LXS221" s="11"/>
      <c r="LXT221" s="11"/>
      <c r="LXU221" s="11"/>
      <c r="LXV221" s="11"/>
      <c r="LXW221" s="11"/>
      <c r="LXX221" s="11"/>
      <c r="LXY221" s="11"/>
      <c r="LXZ221" s="11"/>
      <c r="LYA221" s="11"/>
      <c r="LYB221" s="11"/>
      <c r="LYC221" s="11"/>
      <c r="LYD221" s="11"/>
      <c r="LYE221" s="11"/>
      <c r="LYF221" s="11"/>
      <c r="LYG221" s="11"/>
      <c r="LYH221" s="11"/>
      <c r="LYI221" s="11"/>
      <c r="LYJ221" s="11"/>
      <c r="LYK221" s="11"/>
      <c r="LYL221" s="11"/>
      <c r="LYM221" s="11"/>
      <c r="LYN221" s="11"/>
      <c r="LYO221" s="11"/>
      <c r="LYP221" s="11"/>
      <c r="LYQ221" s="11"/>
      <c r="LYR221" s="11"/>
      <c r="LYS221" s="11"/>
      <c r="LYT221" s="11"/>
      <c r="LYU221" s="11"/>
      <c r="LYV221" s="11"/>
      <c r="LYW221" s="11"/>
      <c r="LYX221" s="11"/>
      <c r="LYY221" s="11"/>
      <c r="LYZ221" s="11"/>
      <c r="LZA221" s="11"/>
      <c r="LZB221" s="11"/>
      <c r="LZC221" s="11"/>
      <c r="LZD221" s="11"/>
      <c r="LZE221" s="11"/>
      <c r="LZF221" s="11"/>
      <c r="LZG221" s="11"/>
      <c r="LZH221" s="11"/>
      <c r="LZI221" s="11"/>
      <c r="LZJ221" s="11"/>
      <c r="LZK221" s="11"/>
      <c r="LZL221" s="11"/>
      <c r="LZM221" s="11"/>
      <c r="LZN221" s="11"/>
      <c r="LZO221" s="11"/>
      <c r="LZP221" s="11"/>
      <c r="LZQ221" s="11"/>
      <c r="LZR221" s="11"/>
      <c r="LZS221" s="11"/>
      <c r="LZT221" s="11"/>
      <c r="LZU221" s="11"/>
      <c r="LZV221" s="11"/>
      <c r="LZW221" s="11"/>
      <c r="LZX221" s="11"/>
      <c r="LZY221" s="11"/>
      <c r="LZZ221" s="11"/>
      <c r="MAA221" s="11"/>
      <c r="MAB221" s="11"/>
      <c r="MAC221" s="11"/>
      <c r="MAD221" s="11"/>
      <c r="MAE221" s="11"/>
      <c r="MAF221" s="11"/>
      <c r="MAG221" s="11"/>
      <c r="MAH221" s="11"/>
      <c r="MAI221" s="11"/>
      <c r="MAJ221" s="11"/>
      <c r="MAK221" s="11"/>
      <c r="MAL221" s="11"/>
      <c r="MAM221" s="11"/>
      <c r="MAN221" s="11"/>
      <c r="MAO221" s="11"/>
      <c r="MAP221" s="11"/>
      <c r="MAQ221" s="11"/>
      <c r="MAR221" s="11"/>
      <c r="MAS221" s="11"/>
      <c r="MAT221" s="11"/>
      <c r="MAU221" s="11"/>
      <c r="MAV221" s="11"/>
      <c r="MAW221" s="11"/>
      <c r="MAX221" s="11"/>
      <c r="MAY221" s="11"/>
      <c r="MAZ221" s="11"/>
      <c r="MBA221" s="11"/>
      <c r="MBB221" s="11"/>
      <c r="MBC221" s="11"/>
      <c r="MBD221" s="11"/>
      <c r="MBE221" s="11"/>
      <c r="MBF221" s="11"/>
      <c r="MBG221" s="11"/>
      <c r="MBH221" s="11"/>
      <c r="MBI221" s="11"/>
      <c r="MBJ221" s="11"/>
      <c r="MBK221" s="11"/>
      <c r="MBL221" s="11"/>
      <c r="MBM221" s="11"/>
      <c r="MBN221" s="11"/>
      <c r="MBO221" s="11"/>
      <c r="MBP221" s="11"/>
      <c r="MBQ221" s="11"/>
      <c r="MBR221" s="11"/>
      <c r="MBS221" s="11"/>
      <c r="MBT221" s="11"/>
      <c r="MBU221" s="11"/>
      <c r="MBV221" s="11"/>
      <c r="MBW221" s="11"/>
      <c r="MBX221" s="11"/>
      <c r="MBY221" s="11"/>
      <c r="MBZ221" s="11"/>
      <c r="MCA221" s="11"/>
      <c r="MCB221" s="11"/>
      <c r="MCC221" s="11"/>
      <c r="MCD221" s="11"/>
      <c r="MCE221" s="11"/>
      <c r="MCF221" s="11"/>
      <c r="MCG221" s="11"/>
      <c r="MCH221" s="11"/>
      <c r="MCI221" s="11"/>
      <c r="MCJ221" s="11"/>
      <c r="MCK221" s="11"/>
      <c r="MCL221" s="11"/>
      <c r="MCM221" s="11"/>
      <c r="MCN221" s="11"/>
      <c r="MCO221" s="11"/>
      <c r="MCP221" s="11"/>
      <c r="MCQ221" s="11"/>
      <c r="MCR221" s="11"/>
      <c r="MCS221" s="11"/>
      <c r="MCT221" s="11"/>
      <c r="MCU221" s="11"/>
      <c r="MCV221" s="11"/>
      <c r="MCW221" s="11"/>
      <c r="MCX221" s="11"/>
      <c r="MCY221" s="11"/>
      <c r="MCZ221" s="11"/>
      <c r="MDA221" s="11"/>
      <c r="MDB221" s="11"/>
      <c r="MDC221" s="11"/>
      <c r="MDD221" s="11"/>
      <c r="MDE221" s="11"/>
      <c r="MDF221" s="11"/>
      <c r="MDG221" s="11"/>
      <c r="MDH221" s="11"/>
      <c r="MDI221" s="11"/>
      <c r="MDJ221" s="11"/>
      <c r="MDK221" s="11"/>
      <c r="MDL221" s="11"/>
      <c r="MDM221" s="11"/>
      <c r="MDN221" s="11"/>
      <c r="MDO221" s="11"/>
      <c r="MDP221" s="11"/>
      <c r="MDQ221" s="11"/>
      <c r="MDR221" s="11"/>
      <c r="MDS221" s="11"/>
      <c r="MDT221" s="11"/>
      <c r="MDU221" s="11"/>
      <c r="MDV221" s="11"/>
      <c r="MDW221" s="11"/>
      <c r="MDX221" s="11"/>
      <c r="MDY221" s="11"/>
      <c r="MDZ221" s="11"/>
      <c r="MEA221" s="11"/>
      <c r="MEB221" s="11"/>
      <c r="MEC221" s="11"/>
      <c r="MED221" s="11"/>
      <c r="MEE221" s="11"/>
      <c r="MEF221" s="11"/>
      <c r="MEG221" s="11"/>
      <c r="MEH221" s="11"/>
      <c r="MEI221" s="11"/>
      <c r="MEJ221" s="11"/>
      <c r="MEK221" s="11"/>
      <c r="MEL221" s="11"/>
      <c r="MEM221" s="11"/>
      <c r="MEN221" s="11"/>
      <c r="MEO221" s="11"/>
      <c r="MEP221" s="11"/>
      <c r="MEQ221" s="11"/>
      <c r="MER221" s="11"/>
      <c r="MES221" s="11"/>
      <c r="MET221" s="11"/>
      <c r="MEU221" s="11"/>
      <c r="MEV221" s="11"/>
      <c r="MEW221" s="11"/>
      <c r="MEX221" s="11"/>
      <c r="MEY221" s="11"/>
      <c r="MEZ221" s="11"/>
      <c r="MFA221" s="11"/>
      <c r="MFB221" s="11"/>
      <c r="MFC221" s="11"/>
      <c r="MFD221" s="11"/>
      <c r="MFE221" s="11"/>
      <c r="MFF221" s="11"/>
      <c r="MFG221" s="11"/>
      <c r="MFH221" s="11"/>
      <c r="MFI221" s="11"/>
      <c r="MFJ221" s="11"/>
      <c r="MFK221" s="11"/>
      <c r="MFL221" s="11"/>
      <c r="MFM221" s="11"/>
      <c r="MFN221" s="11"/>
      <c r="MFO221" s="11"/>
      <c r="MFP221" s="11"/>
      <c r="MFQ221" s="11"/>
      <c r="MFR221" s="11"/>
      <c r="MFS221" s="11"/>
      <c r="MFT221" s="11"/>
      <c r="MFU221" s="11"/>
      <c r="MFV221" s="11"/>
      <c r="MFW221" s="11"/>
      <c r="MFX221" s="11"/>
      <c r="MFY221" s="11"/>
      <c r="MFZ221" s="11"/>
      <c r="MGA221" s="11"/>
      <c r="MGB221" s="11"/>
      <c r="MGC221" s="11"/>
      <c r="MGD221" s="11"/>
      <c r="MGE221" s="11"/>
      <c r="MGF221" s="11"/>
      <c r="MGG221" s="11"/>
      <c r="MGH221" s="11"/>
      <c r="MGI221" s="11"/>
      <c r="MGJ221" s="11"/>
      <c r="MGK221" s="11"/>
      <c r="MGL221" s="11"/>
      <c r="MGM221" s="11"/>
      <c r="MGN221" s="11"/>
      <c r="MGO221" s="11"/>
      <c r="MGP221" s="11"/>
      <c r="MGQ221" s="11"/>
      <c r="MGR221" s="11"/>
      <c r="MGS221" s="11"/>
      <c r="MGT221" s="11"/>
      <c r="MGU221" s="11"/>
      <c r="MGV221" s="11"/>
      <c r="MGW221" s="11"/>
      <c r="MGX221" s="11"/>
      <c r="MGY221" s="11"/>
      <c r="MGZ221" s="11"/>
      <c r="MHA221" s="11"/>
      <c r="MHB221" s="11"/>
      <c r="MHC221" s="11"/>
      <c r="MHD221" s="11"/>
      <c r="MHE221" s="11"/>
      <c r="MHF221" s="11"/>
      <c r="MHG221" s="11"/>
      <c r="MHH221" s="11"/>
      <c r="MHI221" s="11"/>
      <c r="MHJ221" s="11"/>
      <c r="MHK221" s="11"/>
      <c r="MHL221" s="11"/>
      <c r="MHM221" s="11"/>
      <c r="MHN221" s="11"/>
      <c r="MHO221" s="11"/>
      <c r="MHP221" s="11"/>
      <c r="MHQ221" s="11"/>
      <c r="MHR221" s="11"/>
      <c r="MHS221" s="11"/>
      <c r="MHT221" s="11"/>
      <c r="MHU221" s="11"/>
      <c r="MHV221" s="11"/>
      <c r="MHW221" s="11"/>
      <c r="MHX221" s="11"/>
      <c r="MHY221" s="11"/>
      <c r="MHZ221" s="11"/>
      <c r="MIA221" s="11"/>
      <c r="MIB221" s="11"/>
      <c r="MIC221" s="11"/>
      <c r="MID221" s="11"/>
      <c r="MIE221" s="11"/>
      <c r="MIF221" s="11"/>
      <c r="MIG221" s="11"/>
      <c r="MIH221" s="11"/>
      <c r="MII221" s="11"/>
      <c r="MIJ221" s="11"/>
      <c r="MIK221" s="11"/>
      <c r="MIL221" s="11"/>
      <c r="MIM221" s="11"/>
      <c r="MIN221" s="11"/>
      <c r="MIO221" s="11"/>
      <c r="MIP221" s="11"/>
      <c r="MIQ221" s="11"/>
      <c r="MIR221" s="11"/>
      <c r="MIS221" s="11"/>
      <c r="MIT221" s="11"/>
      <c r="MIU221" s="11"/>
      <c r="MIV221" s="11"/>
      <c r="MIW221" s="11"/>
      <c r="MIX221" s="11"/>
      <c r="MIY221" s="11"/>
      <c r="MIZ221" s="11"/>
      <c r="MJA221" s="11"/>
      <c r="MJB221" s="11"/>
      <c r="MJC221" s="11"/>
      <c r="MJD221" s="11"/>
      <c r="MJE221" s="11"/>
      <c r="MJF221" s="11"/>
      <c r="MJG221" s="11"/>
      <c r="MJH221" s="11"/>
      <c r="MJI221" s="11"/>
      <c r="MJJ221" s="11"/>
      <c r="MJK221" s="11"/>
      <c r="MJL221" s="11"/>
      <c r="MJM221" s="11"/>
      <c r="MJN221" s="11"/>
      <c r="MJO221" s="11"/>
      <c r="MJP221" s="11"/>
      <c r="MJQ221" s="11"/>
      <c r="MJR221" s="11"/>
      <c r="MJS221" s="11"/>
      <c r="MJT221" s="11"/>
      <c r="MJU221" s="11"/>
      <c r="MJV221" s="11"/>
      <c r="MJW221" s="11"/>
      <c r="MJX221" s="11"/>
      <c r="MJY221" s="11"/>
      <c r="MJZ221" s="11"/>
      <c r="MKA221" s="11"/>
      <c r="MKB221" s="11"/>
      <c r="MKC221" s="11"/>
      <c r="MKD221" s="11"/>
      <c r="MKE221" s="11"/>
      <c r="MKF221" s="11"/>
      <c r="MKG221" s="11"/>
      <c r="MKH221" s="11"/>
      <c r="MKI221" s="11"/>
      <c r="MKJ221" s="11"/>
      <c r="MKK221" s="11"/>
      <c r="MKL221" s="11"/>
      <c r="MKM221" s="11"/>
      <c r="MKN221" s="11"/>
      <c r="MKO221" s="11"/>
      <c r="MKP221" s="11"/>
      <c r="MKQ221" s="11"/>
      <c r="MKR221" s="11"/>
      <c r="MKS221" s="11"/>
      <c r="MKT221" s="11"/>
      <c r="MKU221" s="11"/>
      <c r="MKV221" s="11"/>
      <c r="MKW221" s="11"/>
      <c r="MKX221" s="11"/>
      <c r="MKY221" s="11"/>
      <c r="MKZ221" s="11"/>
      <c r="MLA221" s="11"/>
      <c r="MLB221" s="11"/>
      <c r="MLC221" s="11"/>
      <c r="MLD221" s="11"/>
      <c r="MLE221" s="11"/>
      <c r="MLF221" s="11"/>
      <c r="MLG221" s="11"/>
      <c r="MLH221" s="11"/>
      <c r="MLI221" s="11"/>
      <c r="MLJ221" s="11"/>
      <c r="MLK221" s="11"/>
      <c r="MLL221" s="11"/>
      <c r="MLM221" s="11"/>
      <c r="MLN221" s="11"/>
      <c r="MLO221" s="11"/>
      <c r="MLP221" s="11"/>
      <c r="MLQ221" s="11"/>
      <c r="MLR221" s="11"/>
      <c r="MLS221" s="11"/>
      <c r="MLT221" s="11"/>
      <c r="MLU221" s="11"/>
      <c r="MLV221" s="11"/>
      <c r="MLW221" s="11"/>
      <c r="MLX221" s="11"/>
      <c r="MLY221" s="11"/>
      <c r="MLZ221" s="11"/>
      <c r="MMA221" s="11"/>
      <c r="MMB221" s="11"/>
      <c r="MMC221" s="11"/>
      <c r="MMD221" s="11"/>
      <c r="MME221" s="11"/>
      <c r="MMF221" s="11"/>
      <c r="MMG221" s="11"/>
      <c r="MMH221" s="11"/>
      <c r="MMI221" s="11"/>
      <c r="MMJ221" s="11"/>
      <c r="MMK221" s="11"/>
      <c r="MML221" s="11"/>
      <c r="MMM221" s="11"/>
      <c r="MMN221" s="11"/>
      <c r="MMO221" s="11"/>
      <c r="MMP221" s="11"/>
      <c r="MMQ221" s="11"/>
      <c r="MMR221" s="11"/>
      <c r="MMS221" s="11"/>
      <c r="MMT221" s="11"/>
      <c r="MMU221" s="11"/>
      <c r="MMV221" s="11"/>
      <c r="MMW221" s="11"/>
      <c r="MMX221" s="11"/>
      <c r="MMY221" s="11"/>
      <c r="MMZ221" s="11"/>
      <c r="MNA221" s="11"/>
      <c r="MNB221" s="11"/>
      <c r="MNC221" s="11"/>
      <c r="MND221" s="11"/>
      <c r="MNE221" s="11"/>
      <c r="MNF221" s="11"/>
      <c r="MNG221" s="11"/>
      <c r="MNH221" s="11"/>
      <c r="MNI221" s="11"/>
      <c r="MNJ221" s="11"/>
      <c r="MNK221" s="11"/>
      <c r="MNL221" s="11"/>
      <c r="MNM221" s="11"/>
      <c r="MNN221" s="11"/>
      <c r="MNO221" s="11"/>
      <c r="MNP221" s="11"/>
      <c r="MNQ221" s="11"/>
      <c r="MNR221" s="11"/>
      <c r="MNS221" s="11"/>
      <c r="MNT221" s="11"/>
      <c r="MNU221" s="11"/>
      <c r="MNV221" s="11"/>
      <c r="MNW221" s="11"/>
      <c r="MNX221" s="11"/>
      <c r="MNY221" s="11"/>
      <c r="MNZ221" s="11"/>
      <c r="MOA221" s="11"/>
      <c r="MOB221" s="11"/>
      <c r="MOC221" s="11"/>
      <c r="MOD221" s="11"/>
      <c r="MOE221" s="11"/>
      <c r="MOF221" s="11"/>
      <c r="MOG221" s="11"/>
      <c r="MOH221" s="11"/>
      <c r="MOI221" s="11"/>
      <c r="MOJ221" s="11"/>
      <c r="MOK221" s="11"/>
      <c r="MOL221" s="11"/>
      <c r="MOM221" s="11"/>
      <c r="MON221" s="11"/>
      <c r="MOO221" s="11"/>
      <c r="MOP221" s="11"/>
      <c r="MOQ221" s="11"/>
      <c r="MOR221" s="11"/>
      <c r="MOS221" s="11"/>
      <c r="MOT221" s="11"/>
      <c r="MOU221" s="11"/>
      <c r="MOV221" s="11"/>
      <c r="MOW221" s="11"/>
      <c r="MOX221" s="11"/>
      <c r="MOY221" s="11"/>
      <c r="MOZ221" s="11"/>
      <c r="MPA221" s="11"/>
      <c r="MPB221" s="11"/>
      <c r="MPC221" s="11"/>
      <c r="MPD221" s="11"/>
      <c r="MPE221" s="11"/>
      <c r="MPF221" s="11"/>
      <c r="MPG221" s="11"/>
      <c r="MPH221" s="11"/>
      <c r="MPI221" s="11"/>
      <c r="MPJ221" s="11"/>
      <c r="MPK221" s="11"/>
      <c r="MPL221" s="11"/>
      <c r="MPM221" s="11"/>
      <c r="MPN221" s="11"/>
      <c r="MPO221" s="11"/>
      <c r="MPP221" s="11"/>
      <c r="MPQ221" s="11"/>
      <c r="MPR221" s="11"/>
      <c r="MPS221" s="11"/>
      <c r="MPT221" s="11"/>
      <c r="MPU221" s="11"/>
      <c r="MPV221" s="11"/>
      <c r="MPW221" s="11"/>
      <c r="MPX221" s="11"/>
      <c r="MPY221" s="11"/>
      <c r="MPZ221" s="11"/>
      <c r="MQA221" s="11"/>
      <c r="MQB221" s="11"/>
      <c r="MQC221" s="11"/>
      <c r="MQD221" s="11"/>
      <c r="MQE221" s="11"/>
      <c r="MQF221" s="11"/>
      <c r="MQG221" s="11"/>
      <c r="MQH221" s="11"/>
      <c r="MQI221" s="11"/>
      <c r="MQJ221" s="11"/>
      <c r="MQK221" s="11"/>
      <c r="MQL221" s="11"/>
      <c r="MQM221" s="11"/>
      <c r="MQN221" s="11"/>
      <c r="MQO221" s="11"/>
      <c r="MQP221" s="11"/>
      <c r="MQQ221" s="11"/>
      <c r="MQR221" s="11"/>
      <c r="MQS221" s="11"/>
      <c r="MQT221" s="11"/>
      <c r="MQU221" s="11"/>
      <c r="MQV221" s="11"/>
      <c r="MQW221" s="11"/>
      <c r="MQX221" s="11"/>
      <c r="MQY221" s="11"/>
      <c r="MQZ221" s="11"/>
      <c r="MRA221" s="11"/>
      <c r="MRB221" s="11"/>
      <c r="MRC221" s="11"/>
      <c r="MRD221" s="11"/>
      <c r="MRE221" s="11"/>
      <c r="MRF221" s="11"/>
      <c r="MRG221" s="11"/>
      <c r="MRH221" s="11"/>
      <c r="MRI221" s="11"/>
      <c r="MRJ221" s="11"/>
      <c r="MRK221" s="11"/>
      <c r="MRL221" s="11"/>
      <c r="MRM221" s="11"/>
      <c r="MRN221" s="11"/>
      <c r="MRO221" s="11"/>
      <c r="MRP221" s="11"/>
      <c r="MRQ221" s="11"/>
      <c r="MRR221" s="11"/>
      <c r="MRS221" s="11"/>
      <c r="MRT221" s="11"/>
      <c r="MRU221" s="11"/>
      <c r="MRV221" s="11"/>
      <c r="MRW221" s="11"/>
      <c r="MRX221" s="11"/>
      <c r="MRY221" s="11"/>
      <c r="MRZ221" s="11"/>
      <c r="MSA221" s="11"/>
      <c r="MSB221" s="11"/>
      <c r="MSC221" s="11"/>
      <c r="MSD221" s="11"/>
      <c r="MSE221" s="11"/>
      <c r="MSF221" s="11"/>
      <c r="MSG221" s="11"/>
      <c r="MSH221" s="11"/>
      <c r="MSI221" s="11"/>
      <c r="MSJ221" s="11"/>
      <c r="MSK221" s="11"/>
      <c r="MSL221" s="11"/>
      <c r="MSM221" s="11"/>
      <c r="MSN221" s="11"/>
      <c r="MSO221" s="11"/>
      <c r="MSP221" s="11"/>
      <c r="MSQ221" s="11"/>
      <c r="MSR221" s="11"/>
      <c r="MSS221" s="11"/>
      <c r="MST221" s="11"/>
      <c r="MSU221" s="11"/>
      <c r="MSV221" s="11"/>
      <c r="MSW221" s="11"/>
      <c r="MSX221" s="11"/>
      <c r="MSY221" s="11"/>
      <c r="MSZ221" s="11"/>
      <c r="MTA221" s="11"/>
      <c r="MTB221" s="11"/>
      <c r="MTC221" s="11"/>
      <c r="MTD221" s="11"/>
      <c r="MTE221" s="11"/>
      <c r="MTF221" s="11"/>
      <c r="MTG221" s="11"/>
      <c r="MTH221" s="11"/>
      <c r="MTI221" s="11"/>
      <c r="MTJ221" s="11"/>
      <c r="MTK221" s="11"/>
      <c r="MTL221" s="11"/>
      <c r="MTM221" s="11"/>
      <c r="MTN221" s="11"/>
      <c r="MTO221" s="11"/>
      <c r="MTP221" s="11"/>
      <c r="MTQ221" s="11"/>
      <c r="MTR221" s="11"/>
      <c r="MTS221" s="11"/>
      <c r="MTT221" s="11"/>
      <c r="MTU221" s="11"/>
      <c r="MTV221" s="11"/>
      <c r="MTW221" s="11"/>
      <c r="MTX221" s="11"/>
      <c r="MTY221" s="11"/>
      <c r="MTZ221" s="11"/>
      <c r="MUA221" s="11"/>
      <c r="MUB221" s="11"/>
      <c r="MUC221" s="11"/>
      <c r="MUD221" s="11"/>
      <c r="MUE221" s="11"/>
      <c r="MUF221" s="11"/>
      <c r="MUG221" s="11"/>
      <c r="MUH221" s="11"/>
      <c r="MUI221" s="11"/>
      <c r="MUJ221" s="11"/>
      <c r="MUK221" s="11"/>
      <c r="MUL221" s="11"/>
      <c r="MUM221" s="11"/>
      <c r="MUN221" s="11"/>
      <c r="MUO221" s="11"/>
      <c r="MUP221" s="11"/>
      <c r="MUQ221" s="11"/>
      <c r="MUR221" s="11"/>
      <c r="MUS221" s="11"/>
      <c r="MUT221" s="11"/>
      <c r="MUU221" s="11"/>
      <c r="MUV221" s="11"/>
      <c r="MUW221" s="11"/>
      <c r="MUX221" s="11"/>
      <c r="MUY221" s="11"/>
      <c r="MUZ221" s="11"/>
      <c r="MVA221" s="11"/>
      <c r="MVB221" s="11"/>
      <c r="MVC221" s="11"/>
      <c r="MVD221" s="11"/>
      <c r="MVE221" s="11"/>
      <c r="MVF221" s="11"/>
      <c r="MVG221" s="11"/>
      <c r="MVH221" s="11"/>
      <c r="MVI221" s="11"/>
      <c r="MVJ221" s="11"/>
      <c r="MVK221" s="11"/>
      <c r="MVL221" s="11"/>
      <c r="MVM221" s="11"/>
      <c r="MVN221" s="11"/>
      <c r="MVO221" s="11"/>
      <c r="MVP221" s="11"/>
      <c r="MVQ221" s="11"/>
      <c r="MVR221" s="11"/>
      <c r="MVS221" s="11"/>
      <c r="MVT221" s="11"/>
      <c r="MVU221" s="11"/>
      <c r="MVV221" s="11"/>
      <c r="MVW221" s="11"/>
      <c r="MVX221" s="11"/>
      <c r="MVY221" s="11"/>
      <c r="MVZ221" s="11"/>
      <c r="MWA221" s="11"/>
      <c r="MWB221" s="11"/>
      <c r="MWC221" s="11"/>
      <c r="MWD221" s="11"/>
      <c r="MWE221" s="11"/>
      <c r="MWF221" s="11"/>
      <c r="MWG221" s="11"/>
      <c r="MWH221" s="11"/>
      <c r="MWI221" s="11"/>
      <c r="MWJ221" s="11"/>
      <c r="MWK221" s="11"/>
      <c r="MWL221" s="11"/>
      <c r="MWM221" s="11"/>
      <c r="MWN221" s="11"/>
      <c r="MWO221" s="11"/>
      <c r="MWP221" s="11"/>
      <c r="MWQ221" s="11"/>
      <c r="MWR221" s="11"/>
      <c r="MWS221" s="11"/>
      <c r="MWT221" s="11"/>
      <c r="MWU221" s="11"/>
      <c r="MWV221" s="11"/>
      <c r="MWW221" s="11"/>
      <c r="MWX221" s="11"/>
      <c r="MWY221" s="11"/>
      <c r="MWZ221" s="11"/>
      <c r="MXA221" s="11"/>
      <c r="MXB221" s="11"/>
      <c r="MXC221" s="11"/>
      <c r="MXD221" s="11"/>
      <c r="MXE221" s="11"/>
      <c r="MXF221" s="11"/>
      <c r="MXG221" s="11"/>
      <c r="MXH221" s="11"/>
      <c r="MXI221" s="11"/>
      <c r="MXJ221" s="11"/>
      <c r="MXK221" s="11"/>
      <c r="MXL221" s="11"/>
      <c r="MXM221" s="11"/>
      <c r="MXN221" s="11"/>
      <c r="MXO221" s="11"/>
      <c r="MXP221" s="11"/>
      <c r="MXQ221" s="11"/>
      <c r="MXR221" s="11"/>
      <c r="MXS221" s="11"/>
      <c r="MXT221" s="11"/>
      <c r="MXU221" s="11"/>
      <c r="MXV221" s="11"/>
      <c r="MXW221" s="11"/>
      <c r="MXX221" s="11"/>
      <c r="MXY221" s="11"/>
      <c r="MXZ221" s="11"/>
      <c r="MYA221" s="11"/>
      <c r="MYB221" s="11"/>
      <c r="MYC221" s="11"/>
      <c r="MYD221" s="11"/>
      <c r="MYE221" s="11"/>
      <c r="MYF221" s="11"/>
      <c r="MYG221" s="11"/>
      <c r="MYH221" s="11"/>
      <c r="MYI221" s="11"/>
      <c r="MYJ221" s="11"/>
      <c r="MYK221" s="11"/>
      <c r="MYL221" s="11"/>
      <c r="MYM221" s="11"/>
      <c r="MYN221" s="11"/>
      <c r="MYO221" s="11"/>
      <c r="MYP221" s="11"/>
      <c r="MYQ221" s="11"/>
      <c r="MYR221" s="11"/>
      <c r="MYS221" s="11"/>
      <c r="MYT221" s="11"/>
      <c r="MYU221" s="11"/>
      <c r="MYV221" s="11"/>
      <c r="MYW221" s="11"/>
      <c r="MYX221" s="11"/>
      <c r="MYY221" s="11"/>
      <c r="MYZ221" s="11"/>
      <c r="MZA221" s="11"/>
      <c r="MZB221" s="11"/>
      <c r="MZC221" s="11"/>
      <c r="MZD221" s="11"/>
      <c r="MZE221" s="11"/>
      <c r="MZF221" s="11"/>
      <c r="MZG221" s="11"/>
      <c r="MZH221" s="11"/>
      <c r="MZI221" s="11"/>
      <c r="MZJ221" s="11"/>
      <c r="MZK221" s="11"/>
      <c r="MZL221" s="11"/>
      <c r="MZM221" s="11"/>
      <c r="MZN221" s="11"/>
      <c r="MZO221" s="11"/>
      <c r="MZP221" s="11"/>
      <c r="MZQ221" s="11"/>
      <c r="MZR221" s="11"/>
      <c r="MZS221" s="11"/>
      <c r="MZT221" s="11"/>
      <c r="MZU221" s="11"/>
      <c r="MZV221" s="11"/>
      <c r="MZW221" s="11"/>
      <c r="MZX221" s="11"/>
      <c r="MZY221" s="11"/>
      <c r="MZZ221" s="11"/>
      <c r="NAA221" s="11"/>
      <c r="NAB221" s="11"/>
      <c r="NAC221" s="11"/>
      <c r="NAD221" s="11"/>
      <c r="NAE221" s="11"/>
      <c r="NAF221" s="11"/>
      <c r="NAG221" s="11"/>
      <c r="NAH221" s="11"/>
      <c r="NAI221" s="11"/>
      <c r="NAJ221" s="11"/>
      <c r="NAK221" s="11"/>
      <c r="NAL221" s="11"/>
      <c r="NAM221" s="11"/>
      <c r="NAN221" s="11"/>
      <c r="NAO221" s="11"/>
      <c r="NAP221" s="11"/>
      <c r="NAQ221" s="11"/>
      <c r="NAR221" s="11"/>
      <c r="NAS221" s="11"/>
      <c r="NAT221" s="11"/>
      <c r="NAU221" s="11"/>
      <c r="NAV221" s="11"/>
      <c r="NAW221" s="11"/>
      <c r="NAX221" s="11"/>
      <c r="NAY221" s="11"/>
      <c r="NAZ221" s="11"/>
      <c r="NBA221" s="11"/>
      <c r="NBB221" s="11"/>
      <c r="NBC221" s="11"/>
      <c r="NBD221" s="11"/>
      <c r="NBE221" s="11"/>
      <c r="NBF221" s="11"/>
      <c r="NBG221" s="11"/>
      <c r="NBH221" s="11"/>
      <c r="NBI221" s="11"/>
      <c r="NBJ221" s="11"/>
      <c r="NBK221" s="11"/>
      <c r="NBL221" s="11"/>
      <c r="NBM221" s="11"/>
      <c r="NBN221" s="11"/>
      <c r="NBO221" s="11"/>
      <c r="NBP221" s="11"/>
      <c r="NBQ221" s="11"/>
      <c r="NBR221" s="11"/>
      <c r="NBS221" s="11"/>
      <c r="NBT221" s="11"/>
      <c r="NBU221" s="11"/>
      <c r="NBV221" s="11"/>
      <c r="NBW221" s="11"/>
      <c r="NBX221" s="11"/>
      <c r="NBY221" s="11"/>
      <c r="NBZ221" s="11"/>
      <c r="NCA221" s="11"/>
      <c r="NCB221" s="11"/>
      <c r="NCC221" s="11"/>
      <c r="NCD221" s="11"/>
      <c r="NCE221" s="11"/>
      <c r="NCF221" s="11"/>
      <c r="NCG221" s="11"/>
      <c r="NCH221" s="11"/>
      <c r="NCI221" s="11"/>
      <c r="NCJ221" s="11"/>
      <c r="NCK221" s="11"/>
      <c r="NCL221" s="11"/>
      <c r="NCM221" s="11"/>
      <c r="NCN221" s="11"/>
      <c r="NCO221" s="11"/>
      <c r="NCP221" s="11"/>
      <c r="NCQ221" s="11"/>
      <c r="NCR221" s="11"/>
      <c r="NCS221" s="11"/>
      <c r="NCT221" s="11"/>
      <c r="NCU221" s="11"/>
      <c r="NCV221" s="11"/>
      <c r="NCW221" s="11"/>
      <c r="NCX221" s="11"/>
      <c r="NCY221" s="11"/>
      <c r="NCZ221" s="11"/>
      <c r="NDA221" s="11"/>
      <c r="NDB221" s="11"/>
      <c r="NDC221" s="11"/>
      <c r="NDD221" s="11"/>
      <c r="NDE221" s="11"/>
      <c r="NDF221" s="11"/>
      <c r="NDG221" s="11"/>
      <c r="NDH221" s="11"/>
      <c r="NDI221" s="11"/>
      <c r="NDJ221" s="11"/>
      <c r="NDK221" s="11"/>
      <c r="NDL221" s="11"/>
      <c r="NDM221" s="11"/>
      <c r="NDN221" s="11"/>
      <c r="NDO221" s="11"/>
      <c r="NDP221" s="11"/>
      <c r="NDQ221" s="11"/>
      <c r="NDR221" s="11"/>
      <c r="NDS221" s="11"/>
      <c r="NDT221" s="11"/>
      <c r="NDU221" s="11"/>
      <c r="NDV221" s="11"/>
      <c r="NDW221" s="11"/>
      <c r="NDX221" s="11"/>
      <c r="NDY221" s="11"/>
      <c r="NDZ221" s="11"/>
      <c r="NEA221" s="11"/>
      <c r="NEB221" s="11"/>
      <c r="NEC221" s="11"/>
      <c r="NED221" s="11"/>
      <c r="NEE221" s="11"/>
      <c r="NEF221" s="11"/>
      <c r="NEG221" s="11"/>
      <c r="NEH221" s="11"/>
      <c r="NEI221" s="11"/>
      <c r="NEJ221" s="11"/>
      <c r="NEK221" s="11"/>
      <c r="NEL221" s="11"/>
      <c r="NEM221" s="11"/>
      <c r="NEN221" s="11"/>
      <c r="NEO221" s="11"/>
      <c r="NEP221" s="11"/>
      <c r="NEQ221" s="11"/>
      <c r="NER221" s="11"/>
      <c r="NES221" s="11"/>
      <c r="NET221" s="11"/>
      <c r="NEU221" s="11"/>
      <c r="NEV221" s="11"/>
      <c r="NEW221" s="11"/>
      <c r="NEX221" s="11"/>
      <c r="NEY221" s="11"/>
      <c r="NEZ221" s="11"/>
      <c r="NFA221" s="11"/>
      <c r="NFB221" s="11"/>
      <c r="NFC221" s="11"/>
      <c r="NFD221" s="11"/>
      <c r="NFE221" s="11"/>
      <c r="NFF221" s="11"/>
      <c r="NFG221" s="11"/>
      <c r="NFH221" s="11"/>
      <c r="NFI221" s="11"/>
      <c r="NFJ221" s="11"/>
      <c r="NFK221" s="11"/>
      <c r="NFL221" s="11"/>
      <c r="NFM221" s="11"/>
      <c r="NFN221" s="11"/>
      <c r="NFO221" s="11"/>
      <c r="NFP221" s="11"/>
      <c r="NFQ221" s="11"/>
      <c r="NFR221" s="11"/>
      <c r="NFS221" s="11"/>
      <c r="NFT221" s="11"/>
      <c r="NFU221" s="11"/>
      <c r="NFV221" s="11"/>
      <c r="NFW221" s="11"/>
      <c r="NFX221" s="11"/>
      <c r="NFY221" s="11"/>
      <c r="NFZ221" s="11"/>
      <c r="NGA221" s="11"/>
      <c r="NGB221" s="11"/>
      <c r="NGC221" s="11"/>
      <c r="NGD221" s="11"/>
      <c r="NGE221" s="11"/>
      <c r="NGF221" s="11"/>
      <c r="NGG221" s="11"/>
      <c r="NGH221" s="11"/>
      <c r="NGI221" s="11"/>
      <c r="NGJ221" s="11"/>
      <c r="NGK221" s="11"/>
      <c r="NGL221" s="11"/>
      <c r="NGM221" s="11"/>
      <c r="NGN221" s="11"/>
      <c r="NGO221" s="11"/>
      <c r="NGP221" s="11"/>
      <c r="NGQ221" s="11"/>
      <c r="NGR221" s="11"/>
      <c r="NGS221" s="11"/>
      <c r="NGT221" s="11"/>
      <c r="NGU221" s="11"/>
      <c r="NGV221" s="11"/>
      <c r="NGW221" s="11"/>
      <c r="NGX221" s="11"/>
      <c r="NGY221" s="11"/>
      <c r="NGZ221" s="11"/>
      <c r="NHA221" s="11"/>
      <c r="NHB221" s="11"/>
      <c r="NHC221" s="11"/>
      <c r="NHD221" s="11"/>
      <c r="NHE221" s="11"/>
      <c r="NHF221" s="11"/>
      <c r="NHG221" s="11"/>
      <c r="NHH221" s="11"/>
      <c r="NHI221" s="11"/>
      <c r="NHJ221" s="11"/>
      <c r="NHK221" s="11"/>
      <c r="NHL221" s="11"/>
      <c r="NHM221" s="11"/>
      <c r="NHN221" s="11"/>
      <c r="NHO221" s="11"/>
      <c r="NHP221" s="11"/>
      <c r="NHQ221" s="11"/>
      <c r="NHR221" s="11"/>
      <c r="NHS221" s="11"/>
      <c r="NHT221" s="11"/>
      <c r="NHU221" s="11"/>
      <c r="NHV221" s="11"/>
      <c r="NHW221" s="11"/>
      <c r="NHX221" s="11"/>
      <c r="NHY221" s="11"/>
      <c r="NHZ221" s="11"/>
      <c r="NIA221" s="11"/>
      <c r="NIB221" s="11"/>
      <c r="NIC221" s="11"/>
      <c r="NID221" s="11"/>
      <c r="NIE221" s="11"/>
      <c r="NIF221" s="11"/>
      <c r="NIG221" s="11"/>
      <c r="NIH221" s="11"/>
      <c r="NII221" s="11"/>
      <c r="NIJ221" s="11"/>
      <c r="NIK221" s="11"/>
      <c r="NIL221" s="11"/>
      <c r="NIM221" s="11"/>
      <c r="NIN221" s="11"/>
      <c r="NIO221" s="11"/>
      <c r="NIP221" s="11"/>
      <c r="NIQ221" s="11"/>
      <c r="NIR221" s="11"/>
      <c r="NIS221" s="11"/>
      <c r="NIT221" s="11"/>
      <c r="NIU221" s="11"/>
      <c r="NIV221" s="11"/>
      <c r="NIW221" s="11"/>
      <c r="NIX221" s="11"/>
      <c r="NIY221" s="11"/>
      <c r="NIZ221" s="11"/>
      <c r="NJA221" s="11"/>
      <c r="NJB221" s="11"/>
      <c r="NJC221" s="11"/>
      <c r="NJD221" s="11"/>
      <c r="NJE221" s="11"/>
      <c r="NJF221" s="11"/>
      <c r="NJG221" s="11"/>
      <c r="NJH221" s="11"/>
      <c r="NJI221" s="11"/>
      <c r="NJJ221" s="11"/>
      <c r="NJK221" s="11"/>
      <c r="NJL221" s="11"/>
      <c r="NJM221" s="11"/>
      <c r="NJN221" s="11"/>
      <c r="NJO221" s="11"/>
      <c r="NJP221" s="11"/>
      <c r="NJQ221" s="11"/>
      <c r="NJR221" s="11"/>
      <c r="NJS221" s="11"/>
      <c r="NJT221" s="11"/>
      <c r="NJU221" s="11"/>
      <c r="NJV221" s="11"/>
      <c r="NJW221" s="11"/>
      <c r="NJX221" s="11"/>
      <c r="NJY221" s="11"/>
      <c r="NJZ221" s="11"/>
      <c r="NKA221" s="11"/>
      <c r="NKB221" s="11"/>
      <c r="NKC221" s="11"/>
      <c r="NKD221" s="11"/>
      <c r="NKE221" s="11"/>
      <c r="NKF221" s="11"/>
      <c r="NKG221" s="11"/>
      <c r="NKH221" s="11"/>
      <c r="NKI221" s="11"/>
      <c r="NKJ221" s="11"/>
      <c r="NKK221" s="11"/>
      <c r="NKL221" s="11"/>
      <c r="NKM221" s="11"/>
      <c r="NKN221" s="11"/>
      <c r="NKO221" s="11"/>
      <c r="NKP221" s="11"/>
      <c r="NKQ221" s="11"/>
      <c r="NKR221" s="11"/>
      <c r="NKS221" s="11"/>
      <c r="NKT221" s="11"/>
      <c r="NKU221" s="11"/>
      <c r="NKV221" s="11"/>
      <c r="NKW221" s="11"/>
      <c r="NKX221" s="11"/>
      <c r="NKY221" s="11"/>
      <c r="NKZ221" s="11"/>
      <c r="NLA221" s="11"/>
      <c r="NLB221" s="11"/>
      <c r="NLC221" s="11"/>
      <c r="NLD221" s="11"/>
      <c r="NLE221" s="11"/>
      <c r="NLF221" s="11"/>
      <c r="NLG221" s="11"/>
      <c r="NLH221" s="11"/>
      <c r="NLI221" s="11"/>
      <c r="NLJ221" s="11"/>
      <c r="NLK221" s="11"/>
      <c r="NLL221" s="11"/>
      <c r="NLM221" s="11"/>
      <c r="NLN221" s="11"/>
      <c r="NLO221" s="11"/>
      <c r="NLP221" s="11"/>
      <c r="NLQ221" s="11"/>
      <c r="NLR221" s="11"/>
      <c r="NLS221" s="11"/>
      <c r="NLT221" s="11"/>
      <c r="NLU221" s="11"/>
      <c r="NLV221" s="11"/>
      <c r="NLW221" s="11"/>
      <c r="NLX221" s="11"/>
      <c r="NLY221" s="11"/>
      <c r="NLZ221" s="11"/>
      <c r="NMA221" s="11"/>
      <c r="NMB221" s="11"/>
      <c r="NMC221" s="11"/>
      <c r="NMD221" s="11"/>
      <c r="NME221" s="11"/>
      <c r="NMF221" s="11"/>
      <c r="NMG221" s="11"/>
      <c r="NMH221" s="11"/>
      <c r="NMI221" s="11"/>
      <c r="NMJ221" s="11"/>
      <c r="NMK221" s="11"/>
      <c r="NML221" s="11"/>
      <c r="NMM221" s="11"/>
      <c r="NMN221" s="11"/>
      <c r="NMO221" s="11"/>
      <c r="NMP221" s="11"/>
      <c r="NMQ221" s="11"/>
      <c r="NMR221" s="11"/>
      <c r="NMS221" s="11"/>
      <c r="NMT221" s="11"/>
      <c r="NMU221" s="11"/>
      <c r="NMV221" s="11"/>
      <c r="NMW221" s="11"/>
      <c r="NMX221" s="11"/>
      <c r="NMY221" s="11"/>
      <c r="NMZ221" s="11"/>
      <c r="NNA221" s="11"/>
      <c r="NNB221" s="11"/>
      <c r="NNC221" s="11"/>
      <c r="NND221" s="11"/>
      <c r="NNE221" s="11"/>
      <c r="NNF221" s="11"/>
      <c r="NNG221" s="11"/>
      <c r="NNH221" s="11"/>
      <c r="NNI221" s="11"/>
      <c r="NNJ221" s="11"/>
      <c r="NNK221" s="11"/>
      <c r="NNL221" s="11"/>
      <c r="NNM221" s="11"/>
      <c r="NNN221" s="11"/>
      <c r="NNO221" s="11"/>
      <c r="NNP221" s="11"/>
      <c r="NNQ221" s="11"/>
      <c r="NNR221" s="11"/>
      <c r="NNS221" s="11"/>
      <c r="NNT221" s="11"/>
      <c r="NNU221" s="11"/>
      <c r="NNV221" s="11"/>
      <c r="NNW221" s="11"/>
      <c r="NNX221" s="11"/>
      <c r="NNY221" s="11"/>
      <c r="NNZ221" s="11"/>
      <c r="NOA221" s="11"/>
      <c r="NOB221" s="11"/>
      <c r="NOC221" s="11"/>
      <c r="NOD221" s="11"/>
      <c r="NOE221" s="11"/>
      <c r="NOF221" s="11"/>
      <c r="NOG221" s="11"/>
      <c r="NOH221" s="11"/>
      <c r="NOI221" s="11"/>
      <c r="NOJ221" s="11"/>
      <c r="NOK221" s="11"/>
      <c r="NOL221" s="11"/>
      <c r="NOM221" s="11"/>
      <c r="NON221" s="11"/>
      <c r="NOO221" s="11"/>
      <c r="NOP221" s="11"/>
      <c r="NOQ221" s="11"/>
      <c r="NOR221" s="11"/>
      <c r="NOS221" s="11"/>
      <c r="NOT221" s="11"/>
      <c r="NOU221" s="11"/>
      <c r="NOV221" s="11"/>
      <c r="NOW221" s="11"/>
      <c r="NOX221" s="11"/>
      <c r="NOY221" s="11"/>
      <c r="NOZ221" s="11"/>
      <c r="NPA221" s="11"/>
      <c r="NPB221" s="11"/>
      <c r="NPC221" s="11"/>
      <c r="NPD221" s="11"/>
      <c r="NPE221" s="11"/>
      <c r="NPF221" s="11"/>
      <c r="NPG221" s="11"/>
      <c r="NPH221" s="11"/>
      <c r="NPI221" s="11"/>
      <c r="NPJ221" s="11"/>
      <c r="NPK221" s="11"/>
      <c r="NPL221" s="11"/>
      <c r="NPM221" s="11"/>
      <c r="NPN221" s="11"/>
      <c r="NPO221" s="11"/>
      <c r="NPP221" s="11"/>
      <c r="NPQ221" s="11"/>
      <c r="NPR221" s="11"/>
      <c r="NPS221" s="11"/>
      <c r="NPT221" s="11"/>
      <c r="NPU221" s="11"/>
      <c r="NPV221" s="11"/>
      <c r="NPW221" s="11"/>
      <c r="NPX221" s="11"/>
      <c r="NPY221" s="11"/>
      <c r="NPZ221" s="11"/>
      <c r="NQA221" s="11"/>
      <c r="NQB221" s="11"/>
      <c r="NQC221" s="11"/>
      <c r="NQD221" s="11"/>
      <c r="NQE221" s="11"/>
      <c r="NQF221" s="11"/>
      <c r="NQG221" s="11"/>
      <c r="NQH221" s="11"/>
      <c r="NQI221" s="11"/>
      <c r="NQJ221" s="11"/>
      <c r="NQK221" s="11"/>
      <c r="NQL221" s="11"/>
      <c r="NQM221" s="11"/>
      <c r="NQN221" s="11"/>
      <c r="NQO221" s="11"/>
      <c r="NQP221" s="11"/>
      <c r="NQQ221" s="11"/>
      <c r="NQR221" s="11"/>
      <c r="NQS221" s="11"/>
      <c r="NQT221" s="11"/>
      <c r="NQU221" s="11"/>
      <c r="NQV221" s="11"/>
      <c r="NQW221" s="11"/>
      <c r="NQX221" s="11"/>
      <c r="NQY221" s="11"/>
      <c r="NQZ221" s="11"/>
      <c r="NRA221" s="11"/>
      <c r="NRB221" s="11"/>
      <c r="NRC221" s="11"/>
      <c r="NRD221" s="11"/>
      <c r="NRE221" s="11"/>
      <c r="NRF221" s="11"/>
      <c r="NRG221" s="11"/>
      <c r="NRH221" s="11"/>
      <c r="NRI221" s="11"/>
      <c r="NRJ221" s="11"/>
      <c r="NRK221" s="11"/>
      <c r="NRL221" s="11"/>
      <c r="NRM221" s="11"/>
      <c r="NRN221" s="11"/>
      <c r="NRO221" s="11"/>
      <c r="NRP221" s="11"/>
      <c r="NRQ221" s="11"/>
      <c r="NRR221" s="11"/>
      <c r="NRS221" s="11"/>
      <c r="NRT221" s="11"/>
      <c r="NRU221" s="11"/>
      <c r="NRV221" s="11"/>
      <c r="NRW221" s="11"/>
      <c r="NRX221" s="11"/>
      <c r="NRY221" s="11"/>
      <c r="NRZ221" s="11"/>
      <c r="NSA221" s="11"/>
      <c r="NSB221" s="11"/>
      <c r="NSC221" s="11"/>
      <c r="NSD221" s="11"/>
      <c r="NSE221" s="11"/>
      <c r="NSF221" s="11"/>
      <c r="NSG221" s="11"/>
      <c r="NSH221" s="11"/>
      <c r="NSI221" s="11"/>
      <c r="NSJ221" s="11"/>
      <c r="NSK221" s="11"/>
      <c r="NSL221" s="11"/>
      <c r="NSM221" s="11"/>
      <c r="NSN221" s="11"/>
      <c r="NSO221" s="11"/>
      <c r="NSP221" s="11"/>
      <c r="NSQ221" s="11"/>
      <c r="NSR221" s="11"/>
      <c r="NSS221" s="11"/>
      <c r="NST221" s="11"/>
      <c r="NSU221" s="11"/>
      <c r="NSV221" s="11"/>
      <c r="NSW221" s="11"/>
      <c r="NSX221" s="11"/>
      <c r="NSY221" s="11"/>
      <c r="NSZ221" s="11"/>
      <c r="NTA221" s="11"/>
      <c r="NTB221" s="11"/>
      <c r="NTC221" s="11"/>
      <c r="NTD221" s="11"/>
      <c r="NTE221" s="11"/>
      <c r="NTF221" s="11"/>
      <c r="NTG221" s="11"/>
      <c r="NTH221" s="11"/>
      <c r="NTI221" s="11"/>
      <c r="NTJ221" s="11"/>
      <c r="NTK221" s="11"/>
      <c r="NTL221" s="11"/>
      <c r="NTM221" s="11"/>
      <c r="NTN221" s="11"/>
      <c r="NTO221" s="11"/>
      <c r="NTP221" s="11"/>
      <c r="NTQ221" s="11"/>
      <c r="NTR221" s="11"/>
      <c r="NTS221" s="11"/>
      <c r="NTT221" s="11"/>
      <c r="NTU221" s="11"/>
      <c r="NTV221" s="11"/>
      <c r="NTW221" s="11"/>
      <c r="NTX221" s="11"/>
      <c r="NTY221" s="11"/>
      <c r="NTZ221" s="11"/>
      <c r="NUA221" s="11"/>
      <c r="NUB221" s="11"/>
      <c r="NUC221" s="11"/>
      <c r="NUD221" s="11"/>
      <c r="NUE221" s="11"/>
      <c r="NUF221" s="11"/>
      <c r="NUG221" s="11"/>
      <c r="NUH221" s="11"/>
      <c r="NUI221" s="11"/>
      <c r="NUJ221" s="11"/>
      <c r="NUK221" s="11"/>
      <c r="NUL221" s="11"/>
      <c r="NUM221" s="11"/>
      <c r="NUN221" s="11"/>
      <c r="NUO221" s="11"/>
      <c r="NUP221" s="11"/>
      <c r="NUQ221" s="11"/>
      <c r="NUR221" s="11"/>
      <c r="NUS221" s="11"/>
      <c r="NUT221" s="11"/>
      <c r="NUU221" s="11"/>
      <c r="NUV221" s="11"/>
      <c r="NUW221" s="11"/>
      <c r="NUX221" s="11"/>
      <c r="NUY221" s="11"/>
      <c r="NUZ221" s="11"/>
      <c r="NVA221" s="11"/>
      <c r="NVB221" s="11"/>
      <c r="NVC221" s="11"/>
      <c r="NVD221" s="11"/>
      <c r="NVE221" s="11"/>
      <c r="NVF221" s="11"/>
      <c r="NVG221" s="11"/>
      <c r="NVH221" s="11"/>
      <c r="NVI221" s="11"/>
      <c r="NVJ221" s="11"/>
      <c r="NVK221" s="11"/>
      <c r="NVL221" s="11"/>
      <c r="NVM221" s="11"/>
      <c r="NVN221" s="11"/>
      <c r="NVO221" s="11"/>
      <c r="NVP221" s="11"/>
      <c r="NVQ221" s="11"/>
      <c r="NVR221" s="11"/>
      <c r="NVS221" s="11"/>
      <c r="NVT221" s="11"/>
      <c r="NVU221" s="11"/>
      <c r="NVV221" s="11"/>
      <c r="NVW221" s="11"/>
      <c r="NVX221" s="11"/>
      <c r="NVY221" s="11"/>
      <c r="NVZ221" s="11"/>
      <c r="NWA221" s="11"/>
      <c r="NWB221" s="11"/>
      <c r="NWC221" s="11"/>
      <c r="NWD221" s="11"/>
      <c r="NWE221" s="11"/>
      <c r="NWF221" s="11"/>
      <c r="NWG221" s="11"/>
      <c r="NWH221" s="11"/>
      <c r="NWI221" s="11"/>
      <c r="NWJ221" s="11"/>
      <c r="NWK221" s="11"/>
      <c r="NWL221" s="11"/>
      <c r="NWM221" s="11"/>
      <c r="NWN221" s="11"/>
      <c r="NWO221" s="11"/>
      <c r="NWP221" s="11"/>
      <c r="NWQ221" s="11"/>
      <c r="NWR221" s="11"/>
      <c r="NWS221" s="11"/>
      <c r="NWT221" s="11"/>
      <c r="NWU221" s="11"/>
      <c r="NWV221" s="11"/>
      <c r="NWW221" s="11"/>
      <c r="NWX221" s="11"/>
      <c r="NWY221" s="11"/>
      <c r="NWZ221" s="11"/>
      <c r="NXA221" s="11"/>
      <c r="NXB221" s="11"/>
      <c r="NXC221" s="11"/>
      <c r="NXD221" s="11"/>
      <c r="NXE221" s="11"/>
      <c r="NXF221" s="11"/>
      <c r="NXG221" s="11"/>
      <c r="NXH221" s="11"/>
      <c r="NXI221" s="11"/>
      <c r="NXJ221" s="11"/>
      <c r="NXK221" s="11"/>
      <c r="NXL221" s="11"/>
      <c r="NXM221" s="11"/>
      <c r="NXN221" s="11"/>
      <c r="NXO221" s="11"/>
      <c r="NXP221" s="11"/>
      <c r="NXQ221" s="11"/>
      <c r="NXR221" s="11"/>
      <c r="NXS221" s="11"/>
      <c r="NXT221" s="11"/>
      <c r="NXU221" s="11"/>
      <c r="NXV221" s="11"/>
      <c r="NXW221" s="11"/>
      <c r="NXX221" s="11"/>
      <c r="NXY221" s="11"/>
      <c r="NXZ221" s="11"/>
      <c r="NYA221" s="11"/>
      <c r="NYB221" s="11"/>
      <c r="NYC221" s="11"/>
      <c r="NYD221" s="11"/>
      <c r="NYE221" s="11"/>
      <c r="NYF221" s="11"/>
      <c r="NYG221" s="11"/>
      <c r="NYH221" s="11"/>
      <c r="NYI221" s="11"/>
      <c r="NYJ221" s="11"/>
      <c r="NYK221" s="11"/>
      <c r="NYL221" s="11"/>
      <c r="NYM221" s="11"/>
      <c r="NYN221" s="11"/>
      <c r="NYO221" s="11"/>
      <c r="NYP221" s="11"/>
      <c r="NYQ221" s="11"/>
      <c r="NYR221" s="11"/>
      <c r="NYS221" s="11"/>
      <c r="NYT221" s="11"/>
      <c r="NYU221" s="11"/>
      <c r="NYV221" s="11"/>
      <c r="NYW221" s="11"/>
      <c r="NYX221" s="11"/>
      <c r="NYY221" s="11"/>
      <c r="NYZ221" s="11"/>
      <c r="NZA221" s="11"/>
      <c r="NZB221" s="11"/>
      <c r="NZC221" s="11"/>
      <c r="NZD221" s="11"/>
      <c r="NZE221" s="11"/>
      <c r="NZF221" s="11"/>
      <c r="NZG221" s="11"/>
      <c r="NZH221" s="11"/>
      <c r="NZI221" s="11"/>
      <c r="NZJ221" s="11"/>
      <c r="NZK221" s="11"/>
      <c r="NZL221" s="11"/>
      <c r="NZM221" s="11"/>
      <c r="NZN221" s="11"/>
      <c r="NZO221" s="11"/>
      <c r="NZP221" s="11"/>
      <c r="NZQ221" s="11"/>
      <c r="NZR221" s="11"/>
      <c r="NZS221" s="11"/>
      <c r="NZT221" s="11"/>
      <c r="NZU221" s="11"/>
      <c r="NZV221" s="11"/>
      <c r="NZW221" s="11"/>
      <c r="NZX221" s="11"/>
      <c r="NZY221" s="11"/>
      <c r="NZZ221" s="11"/>
      <c r="OAA221" s="11"/>
      <c r="OAB221" s="11"/>
      <c r="OAC221" s="11"/>
      <c r="OAD221" s="11"/>
      <c r="OAE221" s="11"/>
      <c r="OAF221" s="11"/>
      <c r="OAG221" s="11"/>
      <c r="OAH221" s="11"/>
      <c r="OAI221" s="11"/>
      <c r="OAJ221" s="11"/>
      <c r="OAK221" s="11"/>
      <c r="OAL221" s="11"/>
      <c r="OAM221" s="11"/>
      <c r="OAN221" s="11"/>
      <c r="OAO221" s="11"/>
      <c r="OAP221" s="11"/>
      <c r="OAQ221" s="11"/>
      <c r="OAR221" s="11"/>
      <c r="OAS221" s="11"/>
      <c r="OAT221" s="11"/>
      <c r="OAU221" s="11"/>
      <c r="OAV221" s="11"/>
      <c r="OAW221" s="11"/>
      <c r="OAX221" s="11"/>
      <c r="OAY221" s="11"/>
      <c r="OAZ221" s="11"/>
      <c r="OBA221" s="11"/>
      <c r="OBB221" s="11"/>
      <c r="OBC221" s="11"/>
      <c r="OBD221" s="11"/>
      <c r="OBE221" s="11"/>
      <c r="OBF221" s="11"/>
      <c r="OBG221" s="11"/>
      <c r="OBH221" s="11"/>
      <c r="OBI221" s="11"/>
      <c r="OBJ221" s="11"/>
      <c r="OBK221" s="11"/>
      <c r="OBL221" s="11"/>
      <c r="OBM221" s="11"/>
      <c r="OBN221" s="11"/>
      <c r="OBO221" s="11"/>
      <c r="OBP221" s="11"/>
      <c r="OBQ221" s="11"/>
      <c r="OBR221" s="11"/>
      <c r="OBS221" s="11"/>
      <c r="OBT221" s="11"/>
      <c r="OBU221" s="11"/>
      <c r="OBV221" s="11"/>
      <c r="OBW221" s="11"/>
      <c r="OBX221" s="11"/>
      <c r="OBY221" s="11"/>
      <c r="OBZ221" s="11"/>
      <c r="OCA221" s="11"/>
      <c r="OCB221" s="11"/>
      <c r="OCC221" s="11"/>
      <c r="OCD221" s="11"/>
      <c r="OCE221" s="11"/>
      <c r="OCF221" s="11"/>
      <c r="OCG221" s="11"/>
      <c r="OCH221" s="11"/>
      <c r="OCI221" s="11"/>
      <c r="OCJ221" s="11"/>
      <c r="OCK221" s="11"/>
      <c r="OCL221" s="11"/>
      <c r="OCM221" s="11"/>
      <c r="OCN221" s="11"/>
      <c r="OCO221" s="11"/>
      <c r="OCP221" s="11"/>
      <c r="OCQ221" s="11"/>
      <c r="OCR221" s="11"/>
      <c r="OCS221" s="11"/>
      <c r="OCT221" s="11"/>
      <c r="OCU221" s="11"/>
      <c r="OCV221" s="11"/>
      <c r="OCW221" s="11"/>
      <c r="OCX221" s="11"/>
      <c r="OCY221" s="11"/>
      <c r="OCZ221" s="11"/>
      <c r="ODA221" s="11"/>
      <c r="ODB221" s="11"/>
      <c r="ODC221" s="11"/>
      <c r="ODD221" s="11"/>
      <c r="ODE221" s="11"/>
      <c r="ODF221" s="11"/>
      <c r="ODG221" s="11"/>
      <c r="ODH221" s="11"/>
      <c r="ODI221" s="11"/>
      <c r="ODJ221" s="11"/>
      <c r="ODK221" s="11"/>
      <c r="ODL221" s="11"/>
      <c r="ODM221" s="11"/>
      <c r="ODN221" s="11"/>
      <c r="ODO221" s="11"/>
      <c r="ODP221" s="11"/>
      <c r="ODQ221" s="11"/>
      <c r="ODR221" s="11"/>
      <c r="ODS221" s="11"/>
      <c r="ODT221" s="11"/>
      <c r="ODU221" s="11"/>
      <c r="ODV221" s="11"/>
      <c r="ODW221" s="11"/>
      <c r="ODX221" s="11"/>
      <c r="ODY221" s="11"/>
      <c r="ODZ221" s="11"/>
      <c r="OEA221" s="11"/>
      <c r="OEB221" s="11"/>
      <c r="OEC221" s="11"/>
      <c r="OED221" s="11"/>
      <c r="OEE221" s="11"/>
      <c r="OEF221" s="11"/>
      <c r="OEG221" s="11"/>
      <c r="OEH221" s="11"/>
      <c r="OEI221" s="11"/>
      <c r="OEJ221" s="11"/>
      <c r="OEK221" s="11"/>
      <c r="OEL221" s="11"/>
      <c r="OEM221" s="11"/>
      <c r="OEN221" s="11"/>
      <c r="OEO221" s="11"/>
      <c r="OEP221" s="11"/>
      <c r="OEQ221" s="11"/>
      <c r="OER221" s="11"/>
      <c r="OES221" s="11"/>
      <c r="OET221" s="11"/>
      <c r="OEU221" s="11"/>
      <c r="OEV221" s="11"/>
      <c r="OEW221" s="11"/>
      <c r="OEX221" s="11"/>
      <c r="OEY221" s="11"/>
      <c r="OEZ221" s="11"/>
      <c r="OFA221" s="11"/>
      <c r="OFB221" s="11"/>
      <c r="OFC221" s="11"/>
      <c r="OFD221" s="11"/>
      <c r="OFE221" s="11"/>
      <c r="OFF221" s="11"/>
      <c r="OFG221" s="11"/>
      <c r="OFH221" s="11"/>
      <c r="OFI221" s="11"/>
      <c r="OFJ221" s="11"/>
      <c r="OFK221" s="11"/>
      <c r="OFL221" s="11"/>
      <c r="OFM221" s="11"/>
      <c r="OFN221" s="11"/>
      <c r="OFO221" s="11"/>
      <c r="OFP221" s="11"/>
      <c r="OFQ221" s="11"/>
      <c r="OFR221" s="11"/>
      <c r="OFS221" s="11"/>
      <c r="OFT221" s="11"/>
      <c r="OFU221" s="11"/>
      <c r="OFV221" s="11"/>
      <c r="OFW221" s="11"/>
      <c r="OFX221" s="11"/>
      <c r="OFY221" s="11"/>
      <c r="OFZ221" s="11"/>
      <c r="OGA221" s="11"/>
      <c r="OGB221" s="11"/>
      <c r="OGC221" s="11"/>
      <c r="OGD221" s="11"/>
      <c r="OGE221" s="11"/>
      <c r="OGF221" s="11"/>
      <c r="OGG221" s="11"/>
      <c r="OGH221" s="11"/>
      <c r="OGI221" s="11"/>
      <c r="OGJ221" s="11"/>
      <c r="OGK221" s="11"/>
      <c r="OGL221" s="11"/>
      <c r="OGM221" s="11"/>
      <c r="OGN221" s="11"/>
      <c r="OGO221" s="11"/>
      <c r="OGP221" s="11"/>
      <c r="OGQ221" s="11"/>
      <c r="OGR221" s="11"/>
      <c r="OGS221" s="11"/>
      <c r="OGT221" s="11"/>
      <c r="OGU221" s="11"/>
      <c r="OGV221" s="11"/>
      <c r="OGW221" s="11"/>
      <c r="OGX221" s="11"/>
      <c r="OGY221" s="11"/>
      <c r="OGZ221" s="11"/>
      <c r="OHA221" s="11"/>
      <c r="OHB221" s="11"/>
      <c r="OHC221" s="11"/>
      <c r="OHD221" s="11"/>
      <c r="OHE221" s="11"/>
      <c r="OHF221" s="11"/>
      <c r="OHG221" s="11"/>
      <c r="OHH221" s="11"/>
      <c r="OHI221" s="11"/>
      <c r="OHJ221" s="11"/>
      <c r="OHK221" s="11"/>
      <c r="OHL221" s="11"/>
      <c r="OHM221" s="11"/>
      <c r="OHN221" s="11"/>
      <c r="OHO221" s="11"/>
      <c r="OHP221" s="11"/>
      <c r="OHQ221" s="11"/>
      <c r="OHR221" s="11"/>
      <c r="OHS221" s="11"/>
      <c r="OHT221" s="11"/>
      <c r="OHU221" s="11"/>
      <c r="OHV221" s="11"/>
      <c r="OHW221" s="11"/>
      <c r="OHX221" s="11"/>
      <c r="OHY221" s="11"/>
      <c r="OHZ221" s="11"/>
      <c r="OIA221" s="11"/>
      <c r="OIB221" s="11"/>
      <c r="OIC221" s="11"/>
      <c r="OID221" s="11"/>
      <c r="OIE221" s="11"/>
      <c r="OIF221" s="11"/>
      <c r="OIG221" s="11"/>
      <c r="OIH221" s="11"/>
      <c r="OII221" s="11"/>
      <c r="OIJ221" s="11"/>
      <c r="OIK221" s="11"/>
      <c r="OIL221" s="11"/>
      <c r="OIM221" s="11"/>
      <c r="OIN221" s="11"/>
      <c r="OIO221" s="11"/>
      <c r="OIP221" s="11"/>
      <c r="OIQ221" s="11"/>
      <c r="OIR221" s="11"/>
      <c r="OIS221" s="11"/>
      <c r="OIT221" s="11"/>
      <c r="OIU221" s="11"/>
      <c r="OIV221" s="11"/>
      <c r="OIW221" s="11"/>
      <c r="OIX221" s="11"/>
      <c r="OIY221" s="11"/>
      <c r="OIZ221" s="11"/>
      <c r="OJA221" s="11"/>
      <c r="OJB221" s="11"/>
      <c r="OJC221" s="11"/>
      <c r="OJD221" s="11"/>
      <c r="OJE221" s="11"/>
      <c r="OJF221" s="11"/>
      <c r="OJG221" s="11"/>
      <c r="OJH221" s="11"/>
      <c r="OJI221" s="11"/>
      <c r="OJJ221" s="11"/>
      <c r="OJK221" s="11"/>
      <c r="OJL221" s="11"/>
      <c r="OJM221" s="11"/>
      <c r="OJN221" s="11"/>
      <c r="OJO221" s="11"/>
      <c r="OJP221" s="11"/>
      <c r="OJQ221" s="11"/>
      <c r="OJR221" s="11"/>
      <c r="OJS221" s="11"/>
      <c r="OJT221" s="11"/>
      <c r="OJU221" s="11"/>
      <c r="OJV221" s="11"/>
      <c r="OJW221" s="11"/>
      <c r="OJX221" s="11"/>
      <c r="OJY221" s="11"/>
      <c r="OJZ221" s="11"/>
      <c r="OKA221" s="11"/>
      <c r="OKB221" s="11"/>
      <c r="OKC221" s="11"/>
      <c r="OKD221" s="11"/>
      <c r="OKE221" s="11"/>
      <c r="OKF221" s="11"/>
      <c r="OKG221" s="11"/>
      <c r="OKH221" s="11"/>
      <c r="OKI221" s="11"/>
      <c r="OKJ221" s="11"/>
      <c r="OKK221" s="11"/>
      <c r="OKL221" s="11"/>
      <c r="OKM221" s="11"/>
      <c r="OKN221" s="11"/>
      <c r="OKO221" s="11"/>
      <c r="OKP221" s="11"/>
      <c r="OKQ221" s="11"/>
      <c r="OKR221" s="11"/>
      <c r="OKS221" s="11"/>
      <c r="OKT221" s="11"/>
      <c r="OKU221" s="11"/>
      <c r="OKV221" s="11"/>
      <c r="OKW221" s="11"/>
      <c r="OKX221" s="11"/>
      <c r="OKY221" s="11"/>
      <c r="OKZ221" s="11"/>
      <c r="OLA221" s="11"/>
      <c r="OLB221" s="11"/>
      <c r="OLC221" s="11"/>
      <c r="OLD221" s="11"/>
      <c r="OLE221" s="11"/>
      <c r="OLF221" s="11"/>
      <c r="OLG221" s="11"/>
      <c r="OLH221" s="11"/>
      <c r="OLI221" s="11"/>
      <c r="OLJ221" s="11"/>
      <c r="OLK221" s="11"/>
      <c r="OLL221" s="11"/>
      <c r="OLM221" s="11"/>
      <c r="OLN221" s="11"/>
      <c r="OLO221" s="11"/>
      <c r="OLP221" s="11"/>
      <c r="OLQ221" s="11"/>
      <c r="OLR221" s="11"/>
      <c r="OLS221" s="11"/>
      <c r="OLT221" s="11"/>
      <c r="OLU221" s="11"/>
      <c r="OLV221" s="11"/>
      <c r="OLW221" s="11"/>
      <c r="OLX221" s="11"/>
      <c r="OLY221" s="11"/>
      <c r="OLZ221" s="11"/>
      <c r="OMA221" s="11"/>
      <c r="OMB221" s="11"/>
      <c r="OMC221" s="11"/>
      <c r="OMD221" s="11"/>
      <c r="OME221" s="11"/>
      <c r="OMF221" s="11"/>
      <c r="OMG221" s="11"/>
      <c r="OMH221" s="11"/>
      <c r="OMI221" s="11"/>
      <c r="OMJ221" s="11"/>
      <c r="OMK221" s="11"/>
      <c r="OML221" s="11"/>
      <c r="OMM221" s="11"/>
      <c r="OMN221" s="11"/>
      <c r="OMO221" s="11"/>
      <c r="OMP221" s="11"/>
      <c r="OMQ221" s="11"/>
      <c r="OMR221" s="11"/>
      <c r="OMS221" s="11"/>
      <c r="OMT221" s="11"/>
      <c r="OMU221" s="11"/>
      <c r="OMV221" s="11"/>
      <c r="OMW221" s="11"/>
      <c r="OMX221" s="11"/>
      <c r="OMY221" s="11"/>
      <c r="OMZ221" s="11"/>
      <c r="ONA221" s="11"/>
      <c r="ONB221" s="11"/>
      <c r="ONC221" s="11"/>
      <c r="OND221" s="11"/>
      <c r="ONE221" s="11"/>
      <c r="ONF221" s="11"/>
      <c r="ONG221" s="11"/>
      <c r="ONH221" s="11"/>
      <c r="ONI221" s="11"/>
      <c r="ONJ221" s="11"/>
      <c r="ONK221" s="11"/>
      <c r="ONL221" s="11"/>
      <c r="ONM221" s="11"/>
      <c r="ONN221" s="11"/>
      <c r="ONO221" s="11"/>
      <c r="ONP221" s="11"/>
      <c r="ONQ221" s="11"/>
      <c r="ONR221" s="11"/>
      <c r="ONS221" s="11"/>
      <c r="ONT221" s="11"/>
      <c r="ONU221" s="11"/>
      <c r="ONV221" s="11"/>
      <c r="ONW221" s="11"/>
      <c r="ONX221" s="11"/>
      <c r="ONY221" s="11"/>
      <c r="ONZ221" s="11"/>
      <c r="OOA221" s="11"/>
      <c r="OOB221" s="11"/>
      <c r="OOC221" s="11"/>
      <c r="OOD221" s="11"/>
      <c r="OOE221" s="11"/>
      <c r="OOF221" s="11"/>
      <c r="OOG221" s="11"/>
      <c r="OOH221" s="11"/>
      <c r="OOI221" s="11"/>
      <c r="OOJ221" s="11"/>
      <c r="OOK221" s="11"/>
      <c r="OOL221" s="11"/>
      <c r="OOM221" s="11"/>
      <c r="OON221" s="11"/>
      <c r="OOO221" s="11"/>
      <c r="OOP221" s="11"/>
      <c r="OOQ221" s="11"/>
      <c r="OOR221" s="11"/>
      <c r="OOS221" s="11"/>
      <c r="OOT221" s="11"/>
      <c r="OOU221" s="11"/>
      <c r="OOV221" s="11"/>
      <c r="OOW221" s="11"/>
      <c r="OOX221" s="11"/>
      <c r="OOY221" s="11"/>
      <c r="OOZ221" s="11"/>
      <c r="OPA221" s="11"/>
      <c r="OPB221" s="11"/>
      <c r="OPC221" s="11"/>
      <c r="OPD221" s="11"/>
      <c r="OPE221" s="11"/>
      <c r="OPF221" s="11"/>
      <c r="OPG221" s="11"/>
      <c r="OPH221" s="11"/>
      <c r="OPI221" s="11"/>
      <c r="OPJ221" s="11"/>
      <c r="OPK221" s="11"/>
      <c r="OPL221" s="11"/>
      <c r="OPM221" s="11"/>
      <c r="OPN221" s="11"/>
      <c r="OPO221" s="11"/>
      <c r="OPP221" s="11"/>
      <c r="OPQ221" s="11"/>
      <c r="OPR221" s="11"/>
      <c r="OPS221" s="11"/>
      <c r="OPT221" s="11"/>
      <c r="OPU221" s="11"/>
      <c r="OPV221" s="11"/>
      <c r="OPW221" s="11"/>
      <c r="OPX221" s="11"/>
      <c r="OPY221" s="11"/>
      <c r="OPZ221" s="11"/>
      <c r="OQA221" s="11"/>
      <c r="OQB221" s="11"/>
      <c r="OQC221" s="11"/>
      <c r="OQD221" s="11"/>
      <c r="OQE221" s="11"/>
      <c r="OQF221" s="11"/>
      <c r="OQG221" s="11"/>
      <c r="OQH221" s="11"/>
      <c r="OQI221" s="11"/>
      <c r="OQJ221" s="11"/>
      <c r="OQK221" s="11"/>
      <c r="OQL221" s="11"/>
      <c r="OQM221" s="11"/>
      <c r="OQN221" s="11"/>
      <c r="OQO221" s="11"/>
      <c r="OQP221" s="11"/>
      <c r="OQQ221" s="11"/>
      <c r="OQR221" s="11"/>
      <c r="OQS221" s="11"/>
      <c r="OQT221" s="11"/>
      <c r="OQU221" s="11"/>
      <c r="OQV221" s="11"/>
      <c r="OQW221" s="11"/>
      <c r="OQX221" s="11"/>
      <c r="OQY221" s="11"/>
      <c r="OQZ221" s="11"/>
      <c r="ORA221" s="11"/>
      <c r="ORB221" s="11"/>
      <c r="ORC221" s="11"/>
      <c r="ORD221" s="11"/>
      <c r="ORE221" s="11"/>
      <c r="ORF221" s="11"/>
      <c r="ORG221" s="11"/>
      <c r="ORH221" s="11"/>
      <c r="ORI221" s="11"/>
      <c r="ORJ221" s="11"/>
      <c r="ORK221" s="11"/>
      <c r="ORL221" s="11"/>
      <c r="ORM221" s="11"/>
      <c r="ORN221" s="11"/>
      <c r="ORO221" s="11"/>
      <c r="ORP221" s="11"/>
      <c r="ORQ221" s="11"/>
      <c r="ORR221" s="11"/>
      <c r="ORS221" s="11"/>
      <c r="ORT221" s="11"/>
      <c r="ORU221" s="11"/>
      <c r="ORV221" s="11"/>
      <c r="ORW221" s="11"/>
      <c r="ORX221" s="11"/>
      <c r="ORY221" s="11"/>
      <c r="ORZ221" s="11"/>
      <c r="OSA221" s="11"/>
      <c r="OSB221" s="11"/>
      <c r="OSC221" s="11"/>
      <c r="OSD221" s="11"/>
      <c r="OSE221" s="11"/>
      <c r="OSF221" s="11"/>
      <c r="OSG221" s="11"/>
      <c r="OSH221" s="11"/>
      <c r="OSI221" s="11"/>
      <c r="OSJ221" s="11"/>
      <c r="OSK221" s="11"/>
      <c r="OSL221" s="11"/>
      <c r="OSM221" s="11"/>
      <c r="OSN221" s="11"/>
      <c r="OSO221" s="11"/>
      <c r="OSP221" s="11"/>
      <c r="OSQ221" s="11"/>
      <c r="OSR221" s="11"/>
      <c r="OSS221" s="11"/>
      <c r="OST221" s="11"/>
      <c r="OSU221" s="11"/>
      <c r="OSV221" s="11"/>
      <c r="OSW221" s="11"/>
      <c r="OSX221" s="11"/>
      <c r="OSY221" s="11"/>
      <c r="OSZ221" s="11"/>
      <c r="OTA221" s="11"/>
      <c r="OTB221" s="11"/>
      <c r="OTC221" s="11"/>
      <c r="OTD221" s="11"/>
      <c r="OTE221" s="11"/>
      <c r="OTF221" s="11"/>
      <c r="OTG221" s="11"/>
      <c r="OTH221" s="11"/>
      <c r="OTI221" s="11"/>
      <c r="OTJ221" s="11"/>
      <c r="OTK221" s="11"/>
      <c r="OTL221" s="11"/>
      <c r="OTM221" s="11"/>
      <c r="OTN221" s="11"/>
      <c r="OTO221" s="11"/>
      <c r="OTP221" s="11"/>
      <c r="OTQ221" s="11"/>
      <c r="OTR221" s="11"/>
      <c r="OTS221" s="11"/>
      <c r="OTT221" s="11"/>
      <c r="OTU221" s="11"/>
      <c r="OTV221" s="11"/>
      <c r="OTW221" s="11"/>
      <c r="OTX221" s="11"/>
      <c r="OTY221" s="11"/>
      <c r="OTZ221" s="11"/>
      <c r="OUA221" s="11"/>
      <c r="OUB221" s="11"/>
      <c r="OUC221" s="11"/>
      <c r="OUD221" s="11"/>
      <c r="OUE221" s="11"/>
      <c r="OUF221" s="11"/>
      <c r="OUG221" s="11"/>
      <c r="OUH221" s="11"/>
      <c r="OUI221" s="11"/>
      <c r="OUJ221" s="11"/>
      <c r="OUK221" s="11"/>
      <c r="OUL221" s="11"/>
      <c r="OUM221" s="11"/>
      <c r="OUN221" s="11"/>
      <c r="OUO221" s="11"/>
      <c r="OUP221" s="11"/>
      <c r="OUQ221" s="11"/>
      <c r="OUR221" s="11"/>
      <c r="OUS221" s="11"/>
      <c r="OUT221" s="11"/>
      <c r="OUU221" s="11"/>
      <c r="OUV221" s="11"/>
      <c r="OUW221" s="11"/>
      <c r="OUX221" s="11"/>
      <c r="OUY221" s="11"/>
      <c r="OUZ221" s="11"/>
      <c r="OVA221" s="11"/>
      <c r="OVB221" s="11"/>
      <c r="OVC221" s="11"/>
      <c r="OVD221" s="11"/>
      <c r="OVE221" s="11"/>
      <c r="OVF221" s="11"/>
      <c r="OVG221" s="11"/>
      <c r="OVH221" s="11"/>
      <c r="OVI221" s="11"/>
      <c r="OVJ221" s="11"/>
      <c r="OVK221" s="11"/>
      <c r="OVL221" s="11"/>
      <c r="OVM221" s="11"/>
      <c r="OVN221" s="11"/>
      <c r="OVO221" s="11"/>
      <c r="OVP221" s="11"/>
      <c r="OVQ221" s="11"/>
      <c r="OVR221" s="11"/>
      <c r="OVS221" s="11"/>
      <c r="OVT221" s="11"/>
      <c r="OVU221" s="11"/>
      <c r="OVV221" s="11"/>
      <c r="OVW221" s="11"/>
      <c r="OVX221" s="11"/>
      <c r="OVY221" s="11"/>
      <c r="OVZ221" s="11"/>
      <c r="OWA221" s="11"/>
      <c r="OWB221" s="11"/>
      <c r="OWC221" s="11"/>
      <c r="OWD221" s="11"/>
      <c r="OWE221" s="11"/>
      <c r="OWF221" s="11"/>
      <c r="OWG221" s="11"/>
      <c r="OWH221" s="11"/>
      <c r="OWI221" s="11"/>
      <c r="OWJ221" s="11"/>
      <c r="OWK221" s="11"/>
      <c r="OWL221" s="11"/>
      <c r="OWM221" s="11"/>
      <c r="OWN221" s="11"/>
      <c r="OWO221" s="11"/>
      <c r="OWP221" s="11"/>
      <c r="OWQ221" s="11"/>
      <c r="OWR221" s="11"/>
      <c r="OWS221" s="11"/>
      <c r="OWT221" s="11"/>
      <c r="OWU221" s="11"/>
      <c r="OWV221" s="11"/>
      <c r="OWW221" s="11"/>
      <c r="OWX221" s="11"/>
      <c r="OWY221" s="11"/>
      <c r="OWZ221" s="11"/>
      <c r="OXA221" s="11"/>
      <c r="OXB221" s="11"/>
      <c r="OXC221" s="11"/>
      <c r="OXD221" s="11"/>
      <c r="OXE221" s="11"/>
      <c r="OXF221" s="11"/>
      <c r="OXG221" s="11"/>
      <c r="OXH221" s="11"/>
      <c r="OXI221" s="11"/>
      <c r="OXJ221" s="11"/>
      <c r="OXK221" s="11"/>
      <c r="OXL221" s="11"/>
      <c r="OXM221" s="11"/>
      <c r="OXN221" s="11"/>
      <c r="OXO221" s="11"/>
      <c r="OXP221" s="11"/>
      <c r="OXQ221" s="11"/>
      <c r="OXR221" s="11"/>
      <c r="OXS221" s="11"/>
      <c r="OXT221" s="11"/>
      <c r="OXU221" s="11"/>
      <c r="OXV221" s="11"/>
      <c r="OXW221" s="11"/>
      <c r="OXX221" s="11"/>
      <c r="OXY221" s="11"/>
      <c r="OXZ221" s="11"/>
      <c r="OYA221" s="11"/>
      <c r="OYB221" s="11"/>
      <c r="OYC221" s="11"/>
      <c r="OYD221" s="11"/>
      <c r="OYE221" s="11"/>
      <c r="OYF221" s="11"/>
      <c r="OYG221" s="11"/>
      <c r="OYH221" s="11"/>
      <c r="OYI221" s="11"/>
      <c r="OYJ221" s="11"/>
      <c r="OYK221" s="11"/>
      <c r="OYL221" s="11"/>
      <c r="OYM221" s="11"/>
      <c r="OYN221" s="11"/>
      <c r="OYO221" s="11"/>
      <c r="OYP221" s="11"/>
      <c r="OYQ221" s="11"/>
      <c r="OYR221" s="11"/>
      <c r="OYS221" s="11"/>
      <c r="OYT221" s="11"/>
      <c r="OYU221" s="11"/>
      <c r="OYV221" s="11"/>
      <c r="OYW221" s="11"/>
      <c r="OYX221" s="11"/>
      <c r="OYY221" s="11"/>
      <c r="OYZ221" s="11"/>
      <c r="OZA221" s="11"/>
      <c r="OZB221" s="11"/>
      <c r="OZC221" s="11"/>
      <c r="OZD221" s="11"/>
      <c r="OZE221" s="11"/>
      <c r="OZF221" s="11"/>
      <c r="OZG221" s="11"/>
      <c r="OZH221" s="11"/>
      <c r="OZI221" s="11"/>
      <c r="OZJ221" s="11"/>
      <c r="OZK221" s="11"/>
      <c r="OZL221" s="11"/>
      <c r="OZM221" s="11"/>
      <c r="OZN221" s="11"/>
      <c r="OZO221" s="11"/>
      <c r="OZP221" s="11"/>
      <c r="OZQ221" s="11"/>
      <c r="OZR221" s="11"/>
      <c r="OZS221" s="11"/>
      <c r="OZT221" s="11"/>
      <c r="OZU221" s="11"/>
      <c r="OZV221" s="11"/>
      <c r="OZW221" s="11"/>
      <c r="OZX221" s="11"/>
      <c r="OZY221" s="11"/>
      <c r="OZZ221" s="11"/>
      <c r="PAA221" s="11"/>
      <c r="PAB221" s="11"/>
      <c r="PAC221" s="11"/>
      <c r="PAD221" s="11"/>
      <c r="PAE221" s="11"/>
      <c r="PAF221" s="11"/>
      <c r="PAG221" s="11"/>
      <c r="PAH221" s="11"/>
      <c r="PAI221" s="11"/>
      <c r="PAJ221" s="11"/>
      <c r="PAK221" s="11"/>
      <c r="PAL221" s="11"/>
      <c r="PAM221" s="11"/>
      <c r="PAN221" s="11"/>
      <c r="PAO221" s="11"/>
      <c r="PAP221" s="11"/>
      <c r="PAQ221" s="11"/>
      <c r="PAR221" s="11"/>
      <c r="PAS221" s="11"/>
      <c r="PAT221" s="11"/>
      <c r="PAU221" s="11"/>
      <c r="PAV221" s="11"/>
      <c r="PAW221" s="11"/>
      <c r="PAX221" s="11"/>
      <c r="PAY221" s="11"/>
      <c r="PAZ221" s="11"/>
      <c r="PBA221" s="11"/>
      <c r="PBB221" s="11"/>
      <c r="PBC221" s="11"/>
      <c r="PBD221" s="11"/>
      <c r="PBE221" s="11"/>
      <c r="PBF221" s="11"/>
      <c r="PBG221" s="11"/>
      <c r="PBH221" s="11"/>
      <c r="PBI221" s="11"/>
      <c r="PBJ221" s="11"/>
      <c r="PBK221" s="11"/>
      <c r="PBL221" s="11"/>
      <c r="PBM221" s="11"/>
      <c r="PBN221" s="11"/>
      <c r="PBO221" s="11"/>
      <c r="PBP221" s="11"/>
      <c r="PBQ221" s="11"/>
      <c r="PBR221" s="11"/>
      <c r="PBS221" s="11"/>
      <c r="PBT221" s="11"/>
      <c r="PBU221" s="11"/>
      <c r="PBV221" s="11"/>
      <c r="PBW221" s="11"/>
      <c r="PBX221" s="11"/>
      <c r="PBY221" s="11"/>
      <c r="PBZ221" s="11"/>
      <c r="PCA221" s="11"/>
      <c r="PCB221" s="11"/>
      <c r="PCC221" s="11"/>
      <c r="PCD221" s="11"/>
      <c r="PCE221" s="11"/>
      <c r="PCF221" s="11"/>
      <c r="PCG221" s="11"/>
      <c r="PCH221" s="11"/>
      <c r="PCI221" s="11"/>
      <c r="PCJ221" s="11"/>
      <c r="PCK221" s="11"/>
      <c r="PCL221" s="11"/>
      <c r="PCM221" s="11"/>
      <c r="PCN221" s="11"/>
      <c r="PCO221" s="11"/>
      <c r="PCP221" s="11"/>
      <c r="PCQ221" s="11"/>
      <c r="PCR221" s="11"/>
      <c r="PCS221" s="11"/>
      <c r="PCT221" s="11"/>
      <c r="PCU221" s="11"/>
      <c r="PCV221" s="11"/>
      <c r="PCW221" s="11"/>
      <c r="PCX221" s="11"/>
      <c r="PCY221" s="11"/>
      <c r="PCZ221" s="11"/>
      <c r="PDA221" s="11"/>
      <c r="PDB221" s="11"/>
      <c r="PDC221" s="11"/>
      <c r="PDD221" s="11"/>
      <c r="PDE221" s="11"/>
      <c r="PDF221" s="11"/>
      <c r="PDG221" s="11"/>
      <c r="PDH221" s="11"/>
      <c r="PDI221" s="11"/>
      <c r="PDJ221" s="11"/>
      <c r="PDK221" s="11"/>
      <c r="PDL221" s="11"/>
      <c r="PDM221" s="11"/>
      <c r="PDN221" s="11"/>
      <c r="PDO221" s="11"/>
      <c r="PDP221" s="11"/>
      <c r="PDQ221" s="11"/>
      <c r="PDR221" s="11"/>
      <c r="PDS221" s="11"/>
      <c r="PDT221" s="11"/>
      <c r="PDU221" s="11"/>
      <c r="PDV221" s="11"/>
      <c r="PDW221" s="11"/>
      <c r="PDX221" s="11"/>
      <c r="PDY221" s="11"/>
      <c r="PDZ221" s="11"/>
      <c r="PEA221" s="11"/>
      <c r="PEB221" s="11"/>
      <c r="PEC221" s="11"/>
      <c r="PED221" s="11"/>
      <c r="PEE221" s="11"/>
      <c r="PEF221" s="11"/>
      <c r="PEG221" s="11"/>
      <c r="PEH221" s="11"/>
      <c r="PEI221" s="11"/>
      <c r="PEJ221" s="11"/>
      <c r="PEK221" s="11"/>
      <c r="PEL221" s="11"/>
      <c r="PEM221" s="11"/>
      <c r="PEN221" s="11"/>
      <c r="PEO221" s="11"/>
      <c r="PEP221" s="11"/>
      <c r="PEQ221" s="11"/>
      <c r="PER221" s="11"/>
      <c r="PES221" s="11"/>
      <c r="PET221" s="11"/>
      <c r="PEU221" s="11"/>
      <c r="PEV221" s="11"/>
      <c r="PEW221" s="11"/>
      <c r="PEX221" s="11"/>
      <c r="PEY221" s="11"/>
      <c r="PEZ221" s="11"/>
      <c r="PFA221" s="11"/>
      <c r="PFB221" s="11"/>
      <c r="PFC221" s="11"/>
      <c r="PFD221" s="11"/>
      <c r="PFE221" s="11"/>
      <c r="PFF221" s="11"/>
      <c r="PFG221" s="11"/>
      <c r="PFH221" s="11"/>
      <c r="PFI221" s="11"/>
      <c r="PFJ221" s="11"/>
      <c r="PFK221" s="11"/>
      <c r="PFL221" s="11"/>
      <c r="PFM221" s="11"/>
      <c r="PFN221" s="11"/>
      <c r="PFO221" s="11"/>
      <c r="PFP221" s="11"/>
      <c r="PFQ221" s="11"/>
      <c r="PFR221" s="11"/>
      <c r="PFS221" s="11"/>
      <c r="PFT221" s="11"/>
      <c r="PFU221" s="11"/>
      <c r="PFV221" s="11"/>
      <c r="PFW221" s="11"/>
      <c r="PFX221" s="11"/>
      <c r="PFY221" s="11"/>
      <c r="PFZ221" s="11"/>
      <c r="PGA221" s="11"/>
      <c r="PGB221" s="11"/>
      <c r="PGC221" s="11"/>
      <c r="PGD221" s="11"/>
      <c r="PGE221" s="11"/>
      <c r="PGF221" s="11"/>
      <c r="PGG221" s="11"/>
      <c r="PGH221" s="11"/>
      <c r="PGI221" s="11"/>
      <c r="PGJ221" s="11"/>
      <c r="PGK221" s="11"/>
      <c r="PGL221" s="11"/>
      <c r="PGM221" s="11"/>
      <c r="PGN221" s="11"/>
      <c r="PGO221" s="11"/>
      <c r="PGP221" s="11"/>
      <c r="PGQ221" s="11"/>
      <c r="PGR221" s="11"/>
      <c r="PGS221" s="11"/>
      <c r="PGT221" s="11"/>
      <c r="PGU221" s="11"/>
      <c r="PGV221" s="11"/>
      <c r="PGW221" s="11"/>
      <c r="PGX221" s="11"/>
      <c r="PGY221" s="11"/>
      <c r="PGZ221" s="11"/>
      <c r="PHA221" s="11"/>
      <c r="PHB221" s="11"/>
      <c r="PHC221" s="11"/>
      <c r="PHD221" s="11"/>
      <c r="PHE221" s="11"/>
      <c r="PHF221" s="11"/>
      <c r="PHG221" s="11"/>
      <c r="PHH221" s="11"/>
      <c r="PHI221" s="11"/>
      <c r="PHJ221" s="11"/>
      <c r="PHK221" s="11"/>
      <c r="PHL221" s="11"/>
      <c r="PHM221" s="11"/>
      <c r="PHN221" s="11"/>
      <c r="PHO221" s="11"/>
      <c r="PHP221" s="11"/>
      <c r="PHQ221" s="11"/>
      <c r="PHR221" s="11"/>
      <c r="PHS221" s="11"/>
      <c r="PHT221" s="11"/>
      <c r="PHU221" s="11"/>
      <c r="PHV221" s="11"/>
      <c r="PHW221" s="11"/>
      <c r="PHX221" s="11"/>
      <c r="PHY221" s="11"/>
      <c r="PHZ221" s="11"/>
      <c r="PIA221" s="11"/>
      <c r="PIB221" s="11"/>
      <c r="PIC221" s="11"/>
      <c r="PID221" s="11"/>
      <c r="PIE221" s="11"/>
      <c r="PIF221" s="11"/>
      <c r="PIG221" s="11"/>
      <c r="PIH221" s="11"/>
      <c r="PII221" s="11"/>
      <c r="PIJ221" s="11"/>
      <c r="PIK221" s="11"/>
      <c r="PIL221" s="11"/>
      <c r="PIM221" s="11"/>
      <c r="PIN221" s="11"/>
      <c r="PIO221" s="11"/>
      <c r="PIP221" s="11"/>
      <c r="PIQ221" s="11"/>
      <c r="PIR221" s="11"/>
      <c r="PIS221" s="11"/>
      <c r="PIT221" s="11"/>
      <c r="PIU221" s="11"/>
      <c r="PIV221" s="11"/>
      <c r="PIW221" s="11"/>
      <c r="PIX221" s="11"/>
      <c r="PIY221" s="11"/>
      <c r="PIZ221" s="11"/>
      <c r="PJA221" s="11"/>
      <c r="PJB221" s="11"/>
      <c r="PJC221" s="11"/>
      <c r="PJD221" s="11"/>
      <c r="PJE221" s="11"/>
      <c r="PJF221" s="11"/>
      <c r="PJG221" s="11"/>
      <c r="PJH221" s="11"/>
      <c r="PJI221" s="11"/>
      <c r="PJJ221" s="11"/>
      <c r="PJK221" s="11"/>
      <c r="PJL221" s="11"/>
      <c r="PJM221" s="11"/>
      <c r="PJN221" s="11"/>
      <c r="PJO221" s="11"/>
      <c r="PJP221" s="11"/>
      <c r="PJQ221" s="11"/>
      <c r="PJR221" s="11"/>
      <c r="PJS221" s="11"/>
      <c r="PJT221" s="11"/>
      <c r="PJU221" s="11"/>
      <c r="PJV221" s="11"/>
      <c r="PJW221" s="11"/>
      <c r="PJX221" s="11"/>
      <c r="PJY221" s="11"/>
      <c r="PJZ221" s="11"/>
      <c r="PKA221" s="11"/>
      <c r="PKB221" s="11"/>
      <c r="PKC221" s="11"/>
      <c r="PKD221" s="11"/>
      <c r="PKE221" s="11"/>
      <c r="PKF221" s="11"/>
      <c r="PKG221" s="11"/>
      <c r="PKH221" s="11"/>
      <c r="PKI221" s="11"/>
      <c r="PKJ221" s="11"/>
      <c r="PKK221" s="11"/>
      <c r="PKL221" s="11"/>
      <c r="PKM221" s="11"/>
      <c r="PKN221" s="11"/>
      <c r="PKO221" s="11"/>
      <c r="PKP221" s="11"/>
      <c r="PKQ221" s="11"/>
      <c r="PKR221" s="11"/>
      <c r="PKS221" s="11"/>
      <c r="PKT221" s="11"/>
      <c r="PKU221" s="11"/>
      <c r="PKV221" s="11"/>
      <c r="PKW221" s="11"/>
      <c r="PKX221" s="11"/>
      <c r="PKY221" s="11"/>
      <c r="PKZ221" s="11"/>
      <c r="PLA221" s="11"/>
      <c r="PLB221" s="11"/>
      <c r="PLC221" s="11"/>
      <c r="PLD221" s="11"/>
      <c r="PLE221" s="11"/>
      <c r="PLF221" s="11"/>
      <c r="PLG221" s="11"/>
      <c r="PLH221" s="11"/>
      <c r="PLI221" s="11"/>
      <c r="PLJ221" s="11"/>
      <c r="PLK221" s="11"/>
      <c r="PLL221" s="11"/>
      <c r="PLM221" s="11"/>
      <c r="PLN221" s="11"/>
      <c r="PLO221" s="11"/>
      <c r="PLP221" s="11"/>
      <c r="PLQ221" s="11"/>
      <c r="PLR221" s="11"/>
      <c r="PLS221" s="11"/>
      <c r="PLT221" s="11"/>
      <c r="PLU221" s="11"/>
      <c r="PLV221" s="11"/>
      <c r="PLW221" s="11"/>
      <c r="PLX221" s="11"/>
      <c r="PLY221" s="11"/>
      <c r="PLZ221" s="11"/>
      <c r="PMA221" s="11"/>
      <c r="PMB221" s="11"/>
      <c r="PMC221" s="11"/>
      <c r="PMD221" s="11"/>
      <c r="PME221" s="11"/>
      <c r="PMF221" s="11"/>
      <c r="PMG221" s="11"/>
      <c r="PMH221" s="11"/>
      <c r="PMI221" s="11"/>
      <c r="PMJ221" s="11"/>
      <c r="PMK221" s="11"/>
      <c r="PML221" s="11"/>
      <c r="PMM221" s="11"/>
      <c r="PMN221" s="11"/>
      <c r="PMO221" s="11"/>
      <c r="PMP221" s="11"/>
      <c r="PMQ221" s="11"/>
      <c r="PMR221" s="11"/>
      <c r="PMS221" s="11"/>
      <c r="PMT221" s="11"/>
      <c r="PMU221" s="11"/>
      <c r="PMV221" s="11"/>
      <c r="PMW221" s="11"/>
      <c r="PMX221" s="11"/>
      <c r="PMY221" s="11"/>
      <c r="PMZ221" s="11"/>
      <c r="PNA221" s="11"/>
      <c r="PNB221" s="11"/>
      <c r="PNC221" s="11"/>
      <c r="PND221" s="11"/>
      <c r="PNE221" s="11"/>
      <c r="PNF221" s="11"/>
      <c r="PNG221" s="11"/>
      <c r="PNH221" s="11"/>
      <c r="PNI221" s="11"/>
      <c r="PNJ221" s="11"/>
      <c r="PNK221" s="11"/>
      <c r="PNL221" s="11"/>
      <c r="PNM221" s="11"/>
      <c r="PNN221" s="11"/>
      <c r="PNO221" s="11"/>
      <c r="PNP221" s="11"/>
      <c r="PNQ221" s="11"/>
      <c r="PNR221" s="11"/>
      <c r="PNS221" s="11"/>
      <c r="PNT221" s="11"/>
      <c r="PNU221" s="11"/>
      <c r="PNV221" s="11"/>
      <c r="PNW221" s="11"/>
      <c r="PNX221" s="11"/>
      <c r="PNY221" s="11"/>
      <c r="PNZ221" s="11"/>
      <c r="POA221" s="11"/>
      <c r="POB221" s="11"/>
      <c r="POC221" s="11"/>
      <c r="POD221" s="11"/>
      <c r="POE221" s="11"/>
      <c r="POF221" s="11"/>
      <c r="POG221" s="11"/>
      <c r="POH221" s="11"/>
      <c r="POI221" s="11"/>
      <c r="POJ221" s="11"/>
      <c r="POK221" s="11"/>
      <c r="POL221" s="11"/>
      <c r="POM221" s="11"/>
      <c r="PON221" s="11"/>
      <c r="POO221" s="11"/>
      <c r="POP221" s="11"/>
      <c r="POQ221" s="11"/>
      <c r="POR221" s="11"/>
      <c r="POS221" s="11"/>
      <c r="POT221" s="11"/>
      <c r="POU221" s="11"/>
      <c r="POV221" s="11"/>
      <c r="POW221" s="11"/>
      <c r="POX221" s="11"/>
      <c r="POY221" s="11"/>
      <c r="POZ221" s="11"/>
      <c r="PPA221" s="11"/>
      <c r="PPB221" s="11"/>
      <c r="PPC221" s="11"/>
      <c r="PPD221" s="11"/>
      <c r="PPE221" s="11"/>
      <c r="PPF221" s="11"/>
      <c r="PPG221" s="11"/>
      <c r="PPH221" s="11"/>
      <c r="PPI221" s="11"/>
      <c r="PPJ221" s="11"/>
      <c r="PPK221" s="11"/>
      <c r="PPL221" s="11"/>
      <c r="PPM221" s="11"/>
      <c r="PPN221" s="11"/>
      <c r="PPO221" s="11"/>
      <c r="PPP221" s="11"/>
      <c r="PPQ221" s="11"/>
      <c r="PPR221" s="11"/>
      <c r="PPS221" s="11"/>
      <c r="PPT221" s="11"/>
      <c r="PPU221" s="11"/>
      <c r="PPV221" s="11"/>
      <c r="PPW221" s="11"/>
      <c r="PPX221" s="11"/>
      <c r="PPY221" s="11"/>
      <c r="PPZ221" s="11"/>
      <c r="PQA221" s="11"/>
      <c r="PQB221" s="11"/>
      <c r="PQC221" s="11"/>
      <c r="PQD221" s="11"/>
      <c r="PQE221" s="11"/>
      <c r="PQF221" s="11"/>
      <c r="PQG221" s="11"/>
      <c r="PQH221" s="11"/>
      <c r="PQI221" s="11"/>
      <c r="PQJ221" s="11"/>
      <c r="PQK221" s="11"/>
      <c r="PQL221" s="11"/>
      <c r="PQM221" s="11"/>
      <c r="PQN221" s="11"/>
      <c r="PQO221" s="11"/>
      <c r="PQP221" s="11"/>
      <c r="PQQ221" s="11"/>
      <c r="PQR221" s="11"/>
      <c r="PQS221" s="11"/>
      <c r="PQT221" s="11"/>
      <c r="PQU221" s="11"/>
      <c r="PQV221" s="11"/>
      <c r="PQW221" s="11"/>
      <c r="PQX221" s="11"/>
      <c r="PQY221" s="11"/>
      <c r="PQZ221" s="11"/>
      <c r="PRA221" s="11"/>
      <c r="PRB221" s="11"/>
      <c r="PRC221" s="11"/>
      <c r="PRD221" s="11"/>
      <c r="PRE221" s="11"/>
      <c r="PRF221" s="11"/>
      <c r="PRG221" s="11"/>
      <c r="PRH221" s="11"/>
      <c r="PRI221" s="11"/>
      <c r="PRJ221" s="11"/>
      <c r="PRK221" s="11"/>
      <c r="PRL221" s="11"/>
      <c r="PRM221" s="11"/>
      <c r="PRN221" s="11"/>
      <c r="PRO221" s="11"/>
      <c r="PRP221" s="11"/>
      <c r="PRQ221" s="11"/>
      <c r="PRR221" s="11"/>
      <c r="PRS221" s="11"/>
      <c r="PRT221" s="11"/>
      <c r="PRU221" s="11"/>
      <c r="PRV221" s="11"/>
      <c r="PRW221" s="11"/>
      <c r="PRX221" s="11"/>
      <c r="PRY221" s="11"/>
      <c r="PRZ221" s="11"/>
      <c r="PSA221" s="11"/>
      <c r="PSB221" s="11"/>
      <c r="PSC221" s="11"/>
      <c r="PSD221" s="11"/>
      <c r="PSE221" s="11"/>
      <c r="PSF221" s="11"/>
      <c r="PSG221" s="11"/>
      <c r="PSH221" s="11"/>
      <c r="PSI221" s="11"/>
      <c r="PSJ221" s="11"/>
      <c r="PSK221" s="11"/>
      <c r="PSL221" s="11"/>
      <c r="PSM221" s="11"/>
      <c r="PSN221" s="11"/>
      <c r="PSO221" s="11"/>
      <c r="PSP221" s="11"/>
      <c r="PSQ221" s="11"/>
      <c r="PSR221" s="11"/>
      <c r="PSS221" s="11"/>
      <c r="PST221" s="11"/>
      <c r="PSU221" s="11"/>
      <c r="PSV221" s="11"/>
      <c r="PSW221" s="11"/>
      <c r="PSX221" s="11"/>
      <c r="PSY221" s="11"/>
      <c r="PSZ221" s="11"/>
      <c r="PTA221" s="11"/>
      <c r="PTB221" s="11"/>
      <c r="PTC221" s="11"/>
      <c r="PTD221" s="11"/>
      <c r="PTE221" s="11"/>
      <c r="PTF221" s="11"/>
      <c r="PTG221" s="11"/>
      <c r="PTH221" s="11"/>
      <c r="PTI221" s="11"/>
      <c r="PTJ221" s="11"/>
      <c r="PTK221" s="11"/>
      <c r="PTL221" s="11"/>
      <c r="PTM221" s="11"/>
      <c r="PTN221" s="11"/>
      <c r="PTO221" s="11"/>
      <c r="PTP221" s="11"/>
      <c r="PTQ221" s="11"/>
      <c r="PTR221" s="11"/>
      <c r="PTS221" s="11"/>
      <c r="PTT221" s="11"/>
      <c r="PTU221" s="11"/>
      <c r="PTV221" s="11"/>
      <c r="PTW221" s="11"/>
      <c r="PTX221" s="11"/>
      <c r="PTY221" s="11"/>
      <c r="PTZ221" s="11"/>
      <c r="PUA221" s="11"/>
      <c r="PUB221" s="11"/>
      <c r="PUC221" s="11"/>
      <c r="PUD221" s="11"/>
      <c r="PUE221" s="11"/>
      <c r="PUF221" s="11"/>
      <c r="PUG221" s="11"/>
      <c r="PUH221" s="11"/>
      <c r="PUI221" s="11"/>
      <c r="PUJ221" s="11"/>
      <c r="PUK221" s="11"/>
      <c r="PUL221" s="11"/>
      <c r="PUM221" s="11"/>
      <c r="PUN221" s="11"/>
      <c r="PUO221" s="11"/>
      <c r="PUP221" s="11"/>
      <c r="PUQ221" s="11"/>
      <c r="PUR221" s="11"/>
      <c r="PUS221" s="11"/>
      <c r="PUT221" s="11"/>
      <c r="PUU221" s="11"/>
      <c r="PUV221" s="11"/>
      <c r="PUW221" s="11"/>
      <c r="PUX221" s="11"/>
      <c r="PUY221" s="11"/>
      <c r="PUZ221" s="11"/>
      <c r="PVA221" s="11"/>
      <c r="PVB221" s="11"/>
      <c r="PVC221" s="11"/>
      <c r="PVD221" s="11"/>
      <c r="PVE221" s="11"/>
      <c r="PVF221" s="11"/>
      <c r="PVG221" s="11"/>
      <c r="PVH221" s="11"/>
      <c r="PVI221" s="11"/>
      <c r="PVJ221" s="11"/>
      <c r="PVK221" s="11"/>
      <c r="PVL221" s="11"/>
      <c r="PVM221" s="11"/>
      <c r="PVN221" s="11"/>
      <c r="PVO221" s="11"/>
      <c r="PVP221" s="11"/>
      <c r="PVQ221" s="11"/>
      <c r="PVR221" s="11"/>
      <c r="PVS221" s="11"/>
      <c r="PVT221" s="11"/>
      <c r="PVU221" s="11"/>
      <c r="PVV221" s="11"/>
      <c r="PVW221" s="11"/>
      <c r="PVX221" s="11"/>
      <c r="PVY221" s="11"/>
      <c r="PVZ221" s="11"/>
      <c r="PWA221" s="11"/>
      <c r="PWB221" s="11"/>
      <c r="PWC221" s="11"/>
      <c r="PWD221" s="11"/>
      <c r="PWE221" s="11"/>
      <c r="PWF221" s="11"/>
      <c r="PWG221" s="11"/>
      <c r="PWH221" s="11"/>
      <c r="PWI221" s="11"/>
      <c r="PWJ221" s="11"/>
      <c r="PWK221" s="11"/>
      <c r="PWL221" s="11"/>
      <c r="PWM221" s="11"/>
      <c r="PWN221" s="11"/>
      <c r="PWO221" s="11"/>
      <c r="PWP221" s="11"/>
      <c r="PWQ221" s="11"/>
      <c r="PWR221" s="11"/>
      <c r="PWS221" s="11"/>
      <c r="PWT221" s="11"/>
      <c r="PWU221" s="11"/>
      <c r="PWV221" s="11"/>
      <c r="PWW221" s="11"/>
      <c r="PWX221" s="11"/>
      <c r="PWY221" s="11"/>
      <c r="PWZ221" s="11"/>
      <c r="PXA221" s="11"/>
      <c r="PXB221" s="11"/>
      <c r="PXC221" s="11"/>
      <c r="PXD221" s="11"/>
      <c r="PXE221" s="11"/>
      <c r="PXF221" s="11"/>
      <c r="PXG221" s="11"/>
      <c r="PXH221" s="11"/>
      <c r="PXI221" s="11"/>
      <c r="PXJ221" s="11"/>
      <c r="PXK221" s="11"/>
      <c r="PXL221" s="11"/>
      <c r="PXM221" s="11"/>
      <c r="PXN221" s="11"/>
      <c r="PXO221" s="11"/>
      <c r="PXP221" s="11"/>
      <c r="PXQ221" s="11"/>
      <c r="PXR221" s="11"/>
      <c r="PXS221" s="11"/>
      <c r="PXT221" s="11"/>
      <c r="PXU221" s="11"/>
      <c r="PXV221" s="11"/>
      <c r="PXW221" s="11"/>
      <c r="PXX221" s="11"/>
      <c r="PXY221" s="11"/>
      <c r="PXZ221" s="11"/>
      <c r="PYA221" s="11"/>
      <c r="PYB221" s="11"/>
      <c r="PYC221" s="11"/>
      <c r="PYD221" s="11"/>
      <c r="PYE221" s="11"/>
      <c r="PYF221" s="11"/>
      <c r="PYG221" s="11"/>
      <c r="PYH221" s="11"/>
      <c r="PYI221" s="11"/>
      <c r="PYJ221" s="11"/>
      <c r="PYK221" s="11"/>
      <c r="PYL221" s="11"/>
      <c r="PYM221" s="11"/>
      <c r="PYN221" s="11"/>
      <c r="PYO221" s="11"/>
      <c r="PYP221" s="11"/>
      <c r="PYQ221" s="11"/>
      <c r="PYR221" s="11"/>
      <c r="PYS221" s="11"/>
      <c r="PYT221" s="11"/>
      <c r="PYU221" s="11"/>
      <c r="PYV221" s="11"/>
      <c r="PYW221" s="11"/>
      <c r="PYX221" s="11"/>
      <c r="PYY221" s="11"/>
      <c r="PYZ221" s="11"/>
      <c r="PZA221" s="11"/>
      <c r="PZB221" s="11"/>
      <c r="PZC221" s="11"/>
      <c r="PZD221" s="11"/>
      <c r="PZE221" s="11"/>
      <c r="PZF221" s="11"/>
      <c r="PZG221" s="11"/>
      <c r="PZH221" s="11"/>
      <c r="PZI221" s="11"/>
      <c r="PZJ221" s="11"/>
      <c r="PZK221" s="11"/>
      <c r="PZL221" s="11"/>
      <c r="PZM221" s="11"/>
      <c r="PZN221" s="11"/>
      <c r="PZO221" s="11"/>
      <c r="PZP221" s="11"/>
      <c r="PZQ221" s="11"/>
      <c r="PZR221" s="11"/>
      <c r="PZS221" s="11"/>
      <c r="PZT221" s="11"/>
      <c r="PZU221" s="11"/>
      <c r="PZV221" s="11"/>
      <c r="PZW221" s="11"/>
      <c r="PZX221" s="11"/>
      <c r="PZY221" s="11"/>
      <c r="PZZ221" s="11"/>
      <c r="QAA221" s="11"/>
      <c r="QAB221" s="11"/>
      <c r="QAC221" s="11"/>
      <c r="QAD221" s="11"/>
      <c r="QAE221" s="11"/>
      <c r="QAF221" s="11"/>
      <c r="QAG221" s="11"/>
      <c r="QAH221" s="11"/>
      <c r="QAI221" s="11"/>
      <c r="QAJ221" s="11"/>
      <c r="QAK221" s="11"/>
      <c r="QAL221" s="11"/>
      <c r="QAM221" s="11"/>
      <c r="QAN221" s="11"/>
      <c r="QAO221" s="11"/>
      <c r="QAP221" s="11"/>
      <c r="QAQ221" s="11"/>
      <c r="QAR221" s="11"/>
      <c r="QAS221" s="11"/>
      <c r="QAT221" s="11"/>
      <c r="QAU221" s="11"/>
      <c r="QAV221" s="11"/>
      <c r="QAW221" s="11"/>
      <c r="QAX221" s="11"/>
      <c r="QAY221" s="11"/>
      <c r="QAZ221" s="11"/>
      <c r="QBA221" s="11"/>
      <c r="QBB221" s="11"/>
      <c r="QBC221" s="11"/>
      <c r="QBD221" s="11"/>
      <c r="QBE221" s="11"/>
      <c r="QBF221" s="11"/>
      <c r="QBG221" s="11"/>
      <c r="QBH221" s="11"/>
      <c r="QBI221" s="11"/>
      <c r="QBJ221" s="11"/>
      <c r="QBK221" s="11"/>
      <c r="QBL221" s="11"/>
      <c r="QBM221" s="11"/>
      <c r="QBN221" s="11"/>
      <c r="QBO221" s="11"/>
      <c r="QBP221" s="11"/>
      <c r="QBQ221" s="11"/>
      <c r="QBR221" s="11"/>
      <c r="QBS221" s="11"/>
      <c r="QBT221" s="11"/>
      <c r="QBU221" s="11"/>
      <c r="QBV221" s="11"/>
      <c r="QBW221" s="11"/>
      <c r="QBX221" s="11"/>
      <c r="QBY221" s="11"/>
      <c r="QBZ221" s="11"/>
      <c r="QCA221" s="11"/>
      <c r="QCB221" s="11"/>
      <c r="QCC221" s="11"/>
      <c r="QCD221" s="11"/>
      <c r="QCE221" s="11"/>
      <c r="QCF221" s="11"/>
      <c r="QCG221" s="11"/>
      <c r="QCH221" s="11"/>
      <c r="QCI221" s="11"/>
      <c r="QCJ221" s="11"/>
      <c r="QCK221" s="11"/>
      <c r="QCL221" s="11"/>
      <c r="QCM221" s="11"/>
      <c r="QCN221" s="11"/>
      <c r="QCO221" s="11"/>
      <c r="QCP221" s="11"/>
      <c r="QCQ221" s="11"/>
      <c r="QCR221" s="11"/>
      <c r="QCS221" s="11"/>
      <c r="QCT221" s="11"/>
      <c r="QCU221" s="11"/>
      <c r="QCV221" s="11"/>
      <c r="QCW221" s="11"/>
      <c r="QCX221" s="11"/>
      <c r="QCY221" s="11"/>
      <c r="QCZ221" s="11"/>
      <c r="QDA221" s="11"/>
      <c r="QDB221" s="11"/>
      <c r="QDC221" s="11"/>
      <c r="QDD221" s="11"/>
      <c r="QDE221" s="11"/>
      <c r="QDF221" s="11"/>
      <c r="QDG221" s="11"/>
      <c r="QDH221" s="11"/>
      <c r="QDI221" s="11"/>
      <c r="QDJ221" s="11"/>
      <c r="QDK221" s="11"/>
      <c r="QDL221" s="11"/>
      <c r="QDM221" s="11"/>
      <c r="QDN221" s="11"/>
      <c r="QDO221" s="11"/>
      <c r="QDP221" s="11"/>
      <c r="QDQ221" s="11"/>
      <c r="QDR221" s="11"/>
      <c r="QDS221" s="11"/>
      <c r="QDT221" s="11"/>
      <c r="QDU221" s="11"/>
      <c r="QDV221" s="11"/>
      <c r="QDW221" s="11"/>
      <c r="QDX221" s="11"/>
      <c r="QDY221" s="11"/>
      <c r="QDZ221" s="11"/>
      <c r="QEA221" s="11"/>
      <c r="QEB221" s="11"/>
      <c r="QEC221" s="11"/>
      <c r="QED221" s="11"/>
      <c r="QEE221" s="11"/>
      <c r="QEF221" s="11"/>
      <c r="QEG221" s="11"/>
      <c r="QEH221" s="11"/>
      <c r="QEI221" s="11"/>
      <c r="QEJ221" s="11"/>
      <c r="QEK221" s="11"/>
      <c r="QEL221" s="11"/>
      <c r="QEM221" s="11"/>
      <c r="QEN221" s="11"/>
      <c r="QEO221" s="11"/>
      <c r="QEP221" s="11"/>
      <c r="QEQ221" s="11"/>
      <c r="QER221" s="11"/>
      <c r="QES221" s="11"/>
      <c r="QET221" s="11"/>
      <c r="QEU221" s="11"/>
      <c r="QEV221" s="11"/>
      <c r="QEW221" s="11"/>
      <c r="QEX221" s="11"/>
      <c r="QEY221" s="11"/>
      <c r="QEZ221" s="11"/>
      <c r="QFA221" s="11"/>
      <c r="QFB221" s="11"/>
      <c r="QFC221" s="11"/>
      <c r="QFD221" s="11"/>
      <c r="QFE221" s="11"/>
      <c r="QFF221" s="11"/>
      <c r="QFG221" s="11"/>
      <c r="QFH221" s="11"/>
      <c r="QFI221" s="11"/>
      <c r="QFJ221" s="11"/>
      <c r="QFK221" s="11"/>
      <c r="QFL221" s="11"/>
      <c r="QFM221" s="11"/>
      <c r="QFN221" s="11"/>
      <c r="QFO221" s="11"/>
      <c r="QFP221" s="11"/>
      <c r="QFQ221" s="11"/>
      <c r="QFR221" s="11"/>
      <c r="QFS221" s="11"/>
      <c r="QFT221" s="11"/>
      <c r="QFU221" s="11"/>
      <c r="QFV221" s="11"/>
      <c r="QFW221" s="11"/>
      <c r="QFX221" s="11"/>
      <c r="QFY221" s="11"/>
      <c r="QFZ221" s="11"/>
      <c r="QGA221" s="11"/>
      <c r="QGB221" s="11"/>
      <c r="QGC221" s="11"/>
      <c r="QGD221" s="11"/>
      <c r="QGE221" s="11"/>
      <c r="QGF221" s="11"/>
      <c r="QGG221" s="11"/>
      <c r="QGH221" s="11"/>
      <c r="QGI221" s="11"/>
      <c r="QGJ221" s="11"/>
      <c r="QGK221" s="11"/>
      <c r="QGL221" s="11"/>
      <c r="QGM221" s="11"/>
      <c r="QGN221" s="11"/>
      <c r="QGO221" s="11"/>
      <c r="QGP221" s="11"/>
      <c r="QGQ221" s="11"/>
      <c r="QGR221" s="11"/>
      <c r="QGS221" s="11"/>
      <c r="QGT221" s="11"/>
      <c r="QGU221" s="11"/>
      <c r="QGV221" s="11"/>
      <c r="QGW221" s="11"/>
      <c r="QGX221" s="11"/>
      <c r="QGY221" s="11"/>
      <c r="QGZ221" s="11"/>
      <c r="QHA221" s="11"/>
      <c r="QHB221" s="11"/>
      <c r="QHC221" s="11"/>
      <c r="QHD221" s="11"/>
      <c r="QHE221" s="11"/>
      <c r="QHF221" s="11"/>
      <c r="QHG221" s="11"/>
      <c r="QHH221" s="11"/>
      <c r="QHI221" s="11"/>
      <c r="QHJ221" s="11"/>
      <c r="QHK221" s="11"/>
      <c r="QHL221" s="11"/>
      <c r="QHM221" s="11"/>
      <c r="QHN221" s="11"/>
      <c r="QHO221" s="11"/>
      <c r="QHP221" s="11"/>
      <c r="QHQ221" s="11"/>
      <c r="QHR221" s="11"/>
      <c r="QHS221" s="11"/>
      <c r="QHT221" s="11"/>
      <c r="QHU221" s="11"/>
      <c r="QHV221" s="11"/>
      <c r="QHW221" s="11"/>
      <c r="QHX221" s="11"/>
      <c r="QHY221" s="11"/>
      <c r="QHZ221" s="11"/>
      <c r="QIA221" s="11"/>
      <c r="QIB221" s="11"/>
      <c r="QIC221" s="11"/>
      <c r="QID221" s="11"/>
      <c r="QIE221" s="11"/>
      <c r="QIF221" s="11"/>
      <c r="QIG221" s="11"/>
      <c r="QIH221" s="11"/>
      <c r="QII221" s="11"/>
      <c r="QIJ221" s="11"/>
      <c r="QIK221" s="11"/>
      <c r="QIL221" s="11"/>
      <c r="QIM221" s="11"/>
      <c r="QIN221" s="11"/>
      <c r="QIO221" s="11"/>
      <c r="QIP221" s="11"/>
      <c r="QIQ221" s="11"/>
      <c r="QIR221" s="11"/>
      <c r="QIS221" s="11"/>
      <c r="QIT221" s="11"/>
      <c r="QIU221" s="11"/>
      <c r="QIV221" s="11"/>
      <c r="QIW221" s="11"/>
      <c r="QIX221" s="11"/>
      <c r="QIY221" s="11"/>
      <c r="QIZ221" s="11"/>
      <c r="QJA221" s="11"/>
      <c r="QJB221" s="11"/>
      <c r="QJC221" s="11"/>
      <c r="QJD221" s="11"/>
      <c r="QJE221" s="11"/>
      <c r="QJF221" s="11"/>
      <c r="QJG221" s="11"/>
      <c r="QJH221" s="11"/>
      <c r="QJI221" s="11"/>
      <c r="QJJ221" s="11"/>
      <c r="QJK221" s="11"/>
      <c r="QJL221" s="11"/>
      <c r="QJM221" s="11"/>
      <c r="QJN221" s="11"/>
      <c r="QJO221" s="11"/>
      <c r="QJP221" s="11"/>
      <c r="QJQ221" s="11"/>
      <c r="QJR221" s="11"/>
      <c r="QJS221" s="11"/>
      <c r="QJT221" s="11"/>
      <c r="QJU221" s="11"/>
      <c r="QJV221" s="11"/>
      <c r="QJW221" s="11"/>
      <c r="QJX221" s="11"/>
      <c r="QJY221" s="11"/>
      <c r="QJZ221" s="11"/>
      <c r="QKA221" s="11"/>
      <c r="QKB221" s="11"/>
      <c r="QKC221" s="11"/>
      <c r="QKD221" s="11"/>
      <c r="QKE221" s="11"/>
      <c r="QKF221" s="11"/>
      <c r="QKG221" s="11"/>
      <c r="QKH221" s="11"/>
      <c r="QKI221" s="11"/>
      <c r="QKJ221" s="11"/>
      <c r="QKK221" s="11"/>
      <c r="QKL221" s="11"/>
      <c r="QKM221" s="11"/>
      <c r="QKN221" s="11"/>
      <c r="QKO221" s="11"/>
      <c r="QKP221" s="11"/>
      <c r="QKQ221" s="11"/>
      <c r="QKR221" s="11"/>
      <c r="QKS221" s="11"/>
      <c r="QKT221" s="11"/>
      <c r="QKU221" s="11"/>
      <c r="QKV221" s="11"/>
      <c r="QKW221" s="11"/>
      <c r="QKX221" s="11"/>
      <c r="QKY221" s="11"/>
      <c r="QKZ221" s="11"/>
      <c r="QLA221" s="11"/>
      <c r="QLB221" s="11"/>
      <c r="QLC221" s="11"/>
      <c r="QLD221" s="11"/>
      <c r="QLE221" s="11"/>
      <c r="QLF221" s="11"/>
      <c r="QLG221" s="11"/>
      <c r="QLH221" s="11"/>
      <c r="QLI221" s="11"/>
      <c r="QLJ221" s="11"/>
      <c r="QLK221" s="11"/>
      <c r="QLL221" s="11"/>
      <c r="QLM221" s="11"/>
      <c r="QLN221" s="11"/>
      <c r="QLO221" s="11"/>
      <c r="QLP221" s="11"/>
      <c r="QLQ221" s="11"/>
      <c r="QLR221" s="11"/>
      <c r="QLS221" s="11"/>
      <c r="QLT221" s="11"/>
      <c r="QLU221" s="11"/>
      <c r="QLV221" s="11"/>
      <c r="QLW221" s="11"/>
      <c r="QLX221" s="11"/>
      <c r="QLY221" s="11"/>
      <c r="QLZ221" s="11"/>
      <c r="QMA221" s="11"/>
      <c r="QMB221" s="11"/>
      <c r="QMC221" s="11"/>
      <c r="QMD221" s="11"/>
      <c r="QME221" s="11"/>
      <c r="QMF221" s="11"/>
      <c r="QMG221" s="11"/>
      <c r="QMH221" s="11"/>
      <c r="QMI221" s="11"/>
      <c r="QMJ221" s="11"/>
      <c r="QMK221" s="11"/>
      <c r="QML221" s="11"/>
      <c r="QMM221" s="11"/>
      <c r="QMN221" s="11"/>
      <c r="QMO221" s="11"/>
      <c r="QMP221" s="11"/>
      <c r="QMQ221" s="11"/>
      <c r="QMR221" s="11"/>
      <c r="QMS221" s="11"/>
      <c r="QMT221" s="11"/>
      <c r="QMU221" s="11"/>
      <c r="QMV221" s="11"/>
      <c r="QMW221" s="11"/>
      <c r="QMX221" s="11"/>
      <c r="QMY221" s="11"/>
      <c r="QMZ221" s="11"/>
      <c r="QNA221" s="11"/>
      <c r="QNB221" s="11"/>
      <c r="QNC221" s="11"/>
      <c r="QND221" s="11"/>
      <c r="QNE221" s="11"/>
      <c r="QNF221" s="11"/>
      <c r="QNG221" s="11"/>
      <c r="QNH221" s="11"/>
      <c r="QNI221" s="11"/>
      <c r="QNJ221" s="11"/>
      <c r="QNK221" s="11"/>
      <c r="QNL221" s="11"/>
      <c r="QNM221" s="11"/>
      <c r="QNN221" s="11"/>
      <c r="QNO221" s="11"/>
      <c r="QNP221" s="11"/>
      <c r="QNQ221" s="11"/>
      <c r="QNR221" s="11"/>
      <c r="QNS221" s="11"/>
      <c r="QNT221" s="11"/>
      <c r="QNU221" s="11"/>
      <c r="QNV221" s="11"/>
      <c r="QNW221" s="11"/>
      <c r="QNX221" s="11"/>
      <c r="QNY221" s="11"/>
      <c r="QNZ221" s="11"/>
      <c r="QOA221" s="11"/>
      <c r="QOB221" s="11"/>
      <c r="QOC221" s="11"/>
      <c r="QOD221" s="11"/>
      <c r="QOE221" s="11"/>
      <c r="QOF221" s="11"/>
      <c r="QOG221" s="11"/>
      <c r="QOH221" s="11"/>
      <c r="QOI221" s="11"/>
      <c r="QOJ221" s="11"/>
      <c r="QOK221" s="11"/>
      <c r="QOL221" s="11"/>
      <c r="QOM221" s="11"/>
      <c r="QON221" s="11"/>
      <c r="QOO221" s="11"/>
      <c r="QOP221" s="11"/>
      <c r="QOQ221" s="11"/>
      <c r="QOR221" s="11"/>
      <c r="QOS221" s="11"/>
      <c r="QOT221" s="11"/>
      <c r="QOU221" s="11"/>
      <c r="QOV221" s="11"/>
      <c r="QOW221" s="11"/>
      <c r="QOX221" s="11"/>
      <c r="QOY221" s="11"/>
      <c r="QOZ221" s="11"/>
      <c r="QPA221" s="11"/>
      <c r="QPB221" s="11"/>
      <c r="QPC221" s="11"/>
      <c r="QPD221" s="11"/>
      <c r="QPE221" s="11"/>
      <c r="QPF221" s="11"/>
      <c r="QPG221" s="11"/>
      <c r="QPH221" s="11"/>
      <c r="QPI221" s="11"/>
      <c r="QPJ221" s="11"/>
      <c r="QPK221" s="11"/>
      <c r="QPL221" s="11"/>
      <c r="QPM221" s="11"/>
      <c r="QPN221" s="11"/>
      <c r="QPO221" s="11"/>
      <c r="QPP221" s="11"/>
      <c r="QPQ221" s="11"/>
      <c r="QPR221" s="11"/>
      <c r="QPS221" s="11"/>
      <c r="QPT221" s="11"/>
      <c r="QPU221" s="11"/>
      <c r="QPV221" s="11"/>
      <c r="QPW221" s="11"/>
      <c r="QPX221" s="11"/>
      <c r="QPY221" s="11"/>
      <c r="QPZ221" s="11"/>
      <c r="QQA221" s="11"/>
      <c r="QQB221" s="11"/>
      <c r="QQC221" s="11"/>
      <c r="QQD221" s="11"/>
      <c r="QQE221" s="11"/>
      <c r="QQF221" s="11"/>
      <c r="QQG221" s="11"/>
      <c r="QQH221" s="11"/>
      <c r="QQI221" s="11"/>
      <c r="QQJ221" s="11"/>
      <c r="QQK221" s="11"/>
      <c r="QQL221" s="11"/>
      <c r="QQM221" s="11"/>
      <c r="QQN221" s="11"/>
      <c r="QQO221" s="11"/>
      <c r="QQP221" s="11"/>
      <c r="QQQ221" s="11"/>
      <c r="QQR221" s="11"/>
      <c r="QQS221" s="11"/>
      <c r="QQT221" s="11"/>
      <c r="QQU221" s="11"/>
      <c r="QQV221" s="11"/>
      <c r="QQW221" s="11"/>
      <c r="QQX221" s="11"/>
      <c r="QQY221" s="11"/>
      <c r="QQZ221" s="11"/>
      <c r="QRA221" s="11"/>
      <c r="QRB221" s="11"/>
      <c r="QRC221" s="11"/>
      <c r="QRD221" s="11"/>
      <c r="QRE221" s="11"/>
      <c r="QRF221" s="11"/>
      <c r="QRG221" s="11"/>
      <c r="QRH221" s="11"/>
      <c r="QRI221" s="11"/>
      <c r="QRJ221" s="11"/>
      <c r="QRK221" s="11"/>
      <c r="QRL221" s="11"/>
      <c r="QRM221" s="11"/>
      <c r="QRN221" s="11"/>
      <c r="QRO221" s="11"/>
      <c r="QRP221" s="11"/>
      <c r="QRQ221" s="11"/>
      <c r="QRR221" s="11"/>
      <c r="QRS221" s="11"/>
      <c r="QRT221" s="11"/>
      <c r="QRU221" s="11"/>
      <c r="QRV221" s="11"/>
      <c r="QRW221" s="11"/>
      <c r="QRX221" s="11"/>
      <c r="QRY221" s="11"/>
      <c r="QRZ221" s="11"/>
      <c r="QSA221" s="11"/>
      <c r="QSB221" s="11"/>
      <c r="QSC221" s="11"/>
      <c r="QSD221" s="11"/>
      <c r="QSE221" s="11"/>
      <c r="QSF221" s="11"/>
      <c r="QSG221" s="11"/>
      <c r="QSH221" s="11"/>
      <c r="QSI221" s="11"/>
      <c r="QSJ221" s="11"/>
      <c r="QSK221" s="11"/>
      <c r="QSL221" s="11"/>
      <c r="QSM221" s="11"/>
      <c r="QSN221" s="11"/>
      <c r="QSO221" s="11"/>
      <c r="QSP221" s="11"/>
      <c r="QSQ221" s="11"/>
      <c r="QSR221" s="11"/>
      <c r="QSS221" s="11"/>
      <c r="QST221" s="11"/>
      <c r="QSU221" s="11"/>
      <c r="QSV221" s="11"/>
      <c r="QSW221" s="11"/>
      <c r="QSX221" s="11"/>
      <c r="QSY221" s="11"/>
      <c r="QSZ221" s="11"/>
      <c r="QTA221" s="11"/>
      <c r="QTB221" s="11"/>
      <c r="QTC221" s="11"/>
      <c r="QTD221" s="11"/>
      <c r="QTE221" s="11"/>
      <c r="QTF221" s="11"/>
      <c r="QTG221" s="11"/>
      <c r="QTH221" s="11"/>
      <c r="QTI221" s="11"/>
      <c r="QTJ221" s="11"/>
      <c r="QTK221" s="11"/>
      <c r="QTL221" s="11"/>
      <c r="QTM221" s="11"/>
      <c r="QTN221" s="11"/>
      <c r="QTO221" s="11"/>
      <c r="QTP221" s="11"/>
      <c r="QTQ221" s="11"/>
      <c r="QTR221" s="11"/>
      <c r="QTS221" s="11"/>
      <c r="QTT221" s="11"/>
      <c r="QTU221" s="11"/>
      <c r="QTV221" s="11"/>
      <c r="QTW221" s="11"/>
      <c r="QTX221" s="11"/>
      <c r="QTY221" s="11"/>
      <c r="QTZ221" s="11"/>
      <c r="QUA221" s="11"/>
      <c r="QUB221" s="11"/>
      <c r="QUC221" s="11"/>
      <c r="QUD221" s="11"/>
      <c r="QUE221" s="11"/>
      <c r="QUF221" s="11"/>
      <c r="QUG221" s="11"/>
      <c r="QUH221" s="11"/>
      <c r="QUI221" s="11"/>
      <c r="QUJ221" s="11"/>
      <c r="QUK221" s="11"/>
      <c r="QUL221" s="11"/>
      <c r="QUM221" s="11"/>
      <c r="QUN221" s="11"/>
      <c r="QUO221" s="11"/>
      <c r="QUP221" s="11"/>
      <c r="QUQ221" s="11"/>
      <c r="QUR221" s="11"/>
      <c r="QUS221" s="11"/>
      <c r="QUT221" s="11"/>
      <c r="QUU221" s="11"/>
      <c r="QUV221" s="11"/>
      <c r="QUW221" s="11"/>
      <c r="QUX221" s="11"/>
      <c r="QUY221" s="11"/>
      <c r="QUZ221" s="11"/>
      <c r="QVA221" s="11"/>
      <c r="QVB221" s="11"/>
      <c r="QVC221" s="11"/>
      <c r="QVD221" s="11"/>
      <c r="QVE221" s="11"/>
      <c r="QVF221" s="11"/>
      <c r="QVG221" s="11"/>
      <c r="QVH221" s="11"/>
      <c r="QVI221" s="11"/>
      <c r="QVJ221" s="11"/>
      <c r="QVK221" s="11"/>
      <c r="QVL221" s="11"/>
      <c r="QVM221" s="11"/>
      <c r="QVN221" s="11"/>
      <c r="QVO221" s="11"/>
      <c r="QVP221" s="11"/>
      <c r="QVQ221" s="11"/>
      <c r="QVR221" s="11"/>
      <c r="QVS221" s="11"/>
      <c r="QVT221" s="11"/>
      <c r="QVU221" s="11"/>
      <c r="QVV221" s="11"/>
      <c r="QVW221" s="11"/>
      <c r="QVX221" s="11"/>
      <c r="QVY221" s="11"/>
      <c r="QVZ221" s="11"/>
      <c r="QWA221" s="11"/>
      <c r="QWB221" s="11"/>
      <c r="QWC221" s="11"/>
      <c r="QWD221" s="11"/>
      <c r="QWE221" s="11"/>
      <c r="QWF221" s="11"/>
      <c r="QWG221" s="11"/>
      <c r="QWH221" s="11"/>
      <c r="QWI221" s="11"/>
      <c r="QWJ221" s="11"/>
      <c r="QWK221" s="11"/>
      <c r="QWL221" s="11"/>
      <c r="QWM221" s="11"/>
      <c r="QWN221" s="11"/>
      <c r="QWO221" s="11"/>
      <c r="QWP221" s="11"/>
      <c r="QWQ221" s="11"/>
      <c r="QWR221" s="11"/>
      <c r="QWS221" s="11"/>
      <c r="QWT221" s="11"/>
      <c r="QWU221" s="11"/>
      <c r="QWV221" s="11"/>
      <c r="QWW221" s="11"/>
      <c r="QWX221" s="11"/>
      <c r="QWY221" s="11"/>
      <c r="QWZ221" s="11"/>
      <c r="QXA221" s="11"/>
      <c r="QXB221" s="11"/>
      <c r="QXC221" s="11"/>
      <c r="QXD221" s="11"/>
      <c r="QXE221" s="11"/>
      <c r="QXF221" s="11"/>
      <c r="QXG221" s="11"/>
      <c r="QXH221" s="11"/>
      <c r="QXI221" s="11"/>
      <c r="QXJ221" s="11"/>
      <c r="QXK221" s="11"/>
      <c r="QXL221" s="11"/>
      <c r="QXM221" s="11"/>
      <c r="QXN221" s="11"/>
      <c r="QXO221" s="11"/>
      <c r="QXP221" s="11"/>
      <c r="QXQ221" s="11"/>
      <c r="QXR221" s="11"/>
      <c r="QXS221" s="11"/>
      <c r="QXT221" s="11"/>
      <c r="QXU221" s="11"/>
      <c r="QXV221" s="11"/>
      <c r="QXW221" s="11"/>
      <c r="QXX221" s="11"/>
      <c r="QXY221" s="11"/>
      <c r="QXZ221" s="11"/>
      <c r="QYA221" s="11"/>
      <c r="QYB221" s="11"/>
      <c r="QYC221" s="11"/>
      <c r="QYD221" s="11"/>
      <c r="QYE221" s="11"/>
      <c r="QYF221" s="11"/>
      <c r="QYG221" s="11"/>
      <c r="QYH221" s="11"/>
      <c r="QYI221" s="11"/>
      <c r="QYJ221" s="11"/>
      <c r="QYK221" s="11"/>
      <c r="QYL221" s="11"/>
      <c r="QYM221" s="11"/>
      <c r="QYN221" s="11"/>
      <c r="QYO221" s="11"/>
      <c r="QYP221" s="11"/>
      <c r="QYQ221" s="11"/>
      <c r="QYR221" s="11"/>
      <c r="QYS221" s="11"/>
      <c r="QYT221" s="11"/>
      <c r="QYU221" s="11"/>
      <c r="QYV221" s="11"/>
      <c r="QYW221" s="11"/>
      <c r="QYX221" s="11"/>
      <c r="QYY221" s="11"/>
      <c r="QYZ221" s="11"/>
      <c r="QZA221" s="11"/>
      <c r="QZB221" s="11"/>
      <c r="QZC221" s="11"/>
      <c r="QZD221" s="11"/>
      <c r="QZE221" s="11"/>
      <c r="QZF221" s="11"/>
      <c r="QZG221" s="11"/>
      <c r="QZH221" s="11"/>
      <c r="QZI221" s="11"/>
      <c r="QZJ221" s="11"/>
      <c r="QZK221" s="11"/>
      <c r="QZL221" s="11"/>
      <c r="QZM221" s="11"/>
      <c r="QZN221" s="11"/>
      <c r="QZO221" s="11"/>
      <c r="QZP221" s="11"/>
      <c r="QZQ221" s="11"/>
      <c r="QZR221" s="11"/>
      <c r="QZS221" s="11"/>
      <c r="QZT221" s="11"/>
      <c r="QZU221" s="11"/>
      <c r="QZV221" s="11"/>
      <c r="QZW221" s="11"/>
      <c r="QZX221" s="11"/>
      <c r="QZY221" s="11"/>
      <c r="QZZ221" s="11"/>
      <c r="RAA221" s="11"/>
      <c r="RAB221" s="11"/>
      <c r="RAC221" s="11"/>
      <c r="RAD221" s="11"/>
      <c r="RAE221" s="11"/>
      <c r="RAF221" s="11"/>
      <c r="RAG221" s="11"/>
      <c r="RAH221" s="11"/>
      <c r="RAI221" s="11"/>
      <c r="RAJ221" s="11"/>
      <c r="RAK221" s="11"/>
      <c r="RAL221" s="11"/>
      <c r="RAM221" s="11"/>
      <c r="RAN221" s="11"/>
      <c r="RAO221" s="11"/>
      <c r="RAP221" s="11"/>
      <c r="RAQ221" s="11"/>
      <c r="RAR221" s="11"/>
      <c r="RAS221" s="11"/>
      <c r="RAT221" s="11"/>
      <c r="RAU221" s="11"/>
      <c r="RAV221" s="11"/>
      <c r="RAW221" s="11"/>
      <c r="RAX221" s="11"/>
      <c r="RAY221" s="11"/>
      <c r="RAZ221" s="11"/>
      <c r="RBA221" s="11"/>
      <c r="RBB221" s="11"/>
      <c r="RBC221" s="11"/>
      <c r="RBD221" s="11"/>
      <c r="RBE221" s="11"/>
      <c r="RBF221" s="11"/>
      <c r="RBG221" s="11"/>
      <c r="RBH221" s="11"/>
      <c r="RBI221" s="11"/>
      <c r="RBJ221" s="11"/>
      <c r="RBK221" s="11"/>
      <c r="RBL221" s="11"/>
      <c r="RBM221" s="11"/>
      <c r="RBN221" s="11"/>
      <c r="RBO221" s="11"/>
      <c r="RBP221" s="11"/>
      <c r="RBQ221" s="11"/>
      <c r="RBR221" s="11"/>
      <c r="RBS221" s="11"/>
      <c r="RBT221" s="11"/>
      <c r="RBU221" s="11"/>
      <c r="RBV221" s="11"/>
      <c r="RBW221" s="11"/>
      <c r="RBX221" s="11"/>
      <c r="RBY221" s="11"/>
      <c r="RBZ221" s="11"/>
      <c r="RCA221" s="11"/>
      <c r="RCB221" s="11"/>
      <c r="RCC221" s="11"/>
      <c r="RCD221" s="11"/>
      <c r="RCE221" s="11"/>
      <c r="RCF221" s="11"/>
      <c r="RCG221" s="11"/>
      <c r="RCH221" s="11"/>
      <c r="RCI221" s="11"/>
      <c r="RCJ221" s="11"/>
      <c r="RCK221" s="11"/>
      <c r="RCL221" s="11"/>
      <c r="RCM221" s="11"/>
      <c r="RCN221" s="11"/>
      <c r="RCO221" s="11"/>
      <c r="RCP221" s="11"/>
      <c r="RCQ221" s="11"/>
      <c r="RCR221" s="11"/>
      <c r="RCS221" s="11"/>
      <c r="RCT221" s="11"/>
      <c r="RCU221" s="11"/>
      <c r="RCV221" s="11"/>
      <c r="RCW221" s="11"/>
      <c r="RCX221" s="11"/>
      <c r="RCY221" s="11"/>
      <c r="RCZ221" s="11"/>
      <c r="RDA221" s="11"/>
      <c r="RDB221" s="11"/>
      <c r="RDC221" s="11"/>
      <c r="RDD221" s="11"/>
      <c r="RDE221" s="11"/>
      <c r="RDF221" s="11"/>
      <c r="RDG221" s="11"/>
      <c r="RDH221" s="11"/>
      <c r="RDI221" s="11"/>
      <c r="RDJ221" s="11"/>
      <c r="RDK221" s="11"/>
      <c r="RDL221" s="11"/>
      <c r="RDM221" s="11"/>
      <c r="RDN221" s="11"/>
      <c r="RDO221" s="11"/>
      <c r="RDP221" s="11"/>
      <c r="RDQ221" s="11"/>
      <c r="RDR221" s="11"/>
      <c r="RDS221" s="11"/>
      <c r="RDT221" s="11"/>
      <c r="RDU221" s="11"/>
      <c r="RDV221" s="11"/>
      <c r="RDW221" s="11"/>
      <c r="RDX221" s="11"/>
      <c r="RDY221" s="11"/>
      <c r="RDZ221" s="11"/>
      <c r="REA221" s="11"/>
      <c r="REB221" s="11"/>
      <c r="REC221" s="11"/>
      <c r="RED221" s="11"/>
      <c r="REE221" s="11"/>
      <c r="REF221" s="11"/>
      <c r="REG221" s="11"/>
      <c r="REH221" s="11"/>
      <c r="REI221" s="11"/>
      <c r="REJ221" s="11"/>
      <c r="REK221" s="11"/>
      <c r="REL221" s="11"/>
      <c r="REM221" s="11"/>
      <c r="REN221" s="11"/>
      <c r="REO221" s="11"/>
      <c r="REP221" s="11"/>
      <c r="REQ221" s="11"/>
      <c r="RER221" s="11"/>
      <c r="RES221" s="11"/>
      <c r="RET221" s="11"/>
      <c r="REU221" s="11"/>
      <c r="REV221" s="11"/>
      <c r="REW221" s="11"/>
      <c r="REX221" s="11"/>
      <c r="REY221" s="11"/>
      <c r="REZ221" s="11"/>
      <c r="RFA221" s="11"/>
      <c r="RFB221" s="11"/>
      <c r="RFC221" s="11"/>
      <c r="RFD221" s="11"/>
      <c r="RFE221" s="11"/>
      <c r="RFF221" s="11"/>
      <c r="RFG221" s="11"/>
      <c r="RFH221" s="11"/>
      <c r="RFI221" s="11"/>
      <c r="RFJ221" s="11"/>
      <c r="RFK221" s="11"/>
      <c r="RFL221" s="11"/>
      <c r="RFM221" s="11"/>
      <c r="RFN221" s="11"/>
      <c r="RFO221" s="11"/>
      <c r="RFP221" s="11"/>
      <c r="RFQ221" s="11"/>
      <c r="RFR221" s="11"/>
      <c r="RFS221" s="11"/>
      <c r="RFT221" s="11"/>
      <c r="RFU221" s="11"/>
      <c r="RFV221" s="11"/>
      <c r="RFW221" s="11"/>
      <c r="RFX221" s="11"/>
      <c r="RFY221" s="11"/>
      <c r="RFZ221" s="11"/>
      <c r="RGA221" s="11"/>
      <c r="RGB221" s="11"/>
      <c r="RGC221" s="11"/>
      <c r="RGD221" s="11"/>
      <c r="RGE221" s="11"/>
      <c r="RGF221" s="11"/>
      <c r="RGG221" s="11"/>
      <c r="RGH221" s="11"/>
      <c r="RGI221" s="11"/>
      <c r="RGJ221" s="11"/>
      <c r="RGK221" s="11"/>
      <c r="RGL221" s="11"/>
      <c r="RGM221" s="11"/>
      <c r="RGN221" s="11"/>
      <c r="RGO221" s="11"/>
      <c r="RGP221" s="11"/>
      <c r="RGQ221" s="11"/>
      <c r="RGR221" s="11"/>
      <c r="RGS221" s="11"/>
      <c r="RGT221" s="11"/>
      <c r="RGU221" s="11"/>
      <c r="RGV221" s="11"/>
      <c r="RGW221" s="11"/>
      <c r="RGX221" s="11"/>
      <c r="RGY221" s="11"/>
      <c r="RGZ221" s="11"/>
      <c r="RHA221" s="11"/>
      <c r="RHB221" s="11"/>
      <c r="RHC221" s="11"/>
      <c r="RHD221" s="11"/>
      <c r="RHE221" s="11"/>
      <c r="RHF221" s="11"/>
      <c r="RHG221" s="11"/>
      <c r="RHH221" s="11"/>
      <c r="RHI221" s="11"/>
      <c r="RHJ221" s="11"/>
      <c r="RHK221" s="11"/>
      <c r="RHL221" s="11"/>
      <c r="RHM221" s="11"/>
      <c r="RHN221" s="11"/>
      <c r="RHO221" s="11"/>
      <c r="RHP221" s="11"/>
      <c r="RHQ221" s="11"/>
      <c r="RHR221" s="11"/>
      <c r="RHS221" s="11"/>
      <c r="RHT221" s="11"/>
      <c r="RHU221" s="11"/>
      <c r="RHV221" s="11"/>
      <c r="RHW221" s="11"/>
      <c r="RHX221" s="11"/>
      <c r="RHY221" s="11"/>
      <c r="RHZ221" s="11"/>
      <c r="RIA221" s="11"/>
      <c r="RIB221" s="11"/>
      <c r="RIC221" s="11"/>
      <c r="RID221" s="11"/>
      <c r="RIE221" s="11"/>
      <c r="RIF221" s="11"/>
      <c r="RIG221" s="11"/>
      <c r="RIH221" s="11"/>
      <c r="RII221" s="11"/>
      <c r="RIJ221" s="11"/>
      <c r="RIK221" s="11"/>
      <c r="RIL221" s="11"/>
      <c r="RIM221" s="11"/>
      <c r="RIN221" s="11"/>
      <c r="RIO221" s="11"/>
      <c r="RIP221" s="11"/>
      <c r="RIQ221" s="11"/>
      <c r="RIR221" s="11"/>
      <c r="RIS221" s="11"/>
      <c r="RIT221" s="11"/>
      <c r="RIU221" s="11"/>
      <c r="RIV221" s="11"/>
      <c r="RIW221" s="11"/>
      <c r="RIX221" s="11"/>
      <c r="RIY221" s="11"/>
      <c r="RIZ221" s="11"/>
      <c r="RJA221" s="11"/>
      <c r="RJB221" s="11"/>
      <c r="RJC221" s="11"/>
      <c r="RJD221" s="11"/>
      <c r="RJE221" s="11"/>
      <c r="RJF221" s="11"/>
      <c r="RJG221" s="11"/>
      <c r="RJH221" s="11"/>
      <c r="RJI221" s="11"/>
      <c r="RJJ221" s="11"/>
      <c r="RJK221" s="11"/>
      <c r="RJL221" s="11"/>
      <c r="RJM221" s="11"/>
      <c r="RJN221" s="11"/>
      <c r="RJO221" s="11"/>
      <c r="RJP221" s="11"/>
      <c r="RJQ221" s="11"/>
      <c r="RJR221" s="11"/>
      <c r="RJS221" s="11"/>
      <c r="RJT221" s="11"/>
      <c r="RJU221" s="11"/>
      <c r="RJV221" s="11"/>
      <c r="RJW221" s="11"/>
      <c r="RJX221" s="11"/>
      <c r="RJY221" s="11"/>
      <c r="RJZ221" s="11"/>
      <c r="RKA221" s="11"/>
      <c r="RKB221" s="11"/>
      <c r="RKC221" s="11"/>
      <c r="RKD221" s="11"/>
      <c r="RKE221" s="11"/>
      <c r="RKF221" s="11"/>
      <c r="RKG221" s="11"/>
      <c r="RKH221" s="11"/>
      <c r="RKI221" s="11"/>
      <c r="RKJ221" s="11"/>
      <c r="RKK221" s="11"/>
      <c r="RKL221" s="11"/>
      <c r="RKM221" s="11"/>
      <c r="RKN221" s="11"/>
      <c r="RKO221" s="11"/>
      <c r="RKP221" s="11"/>
      <c r="RKQ221" s="11"/>
      <c r="RKR221" s="11"/>
      <c r="RKS221" s="11"/>
      <c r="RKT221" s="11"/>
      <c r="RKU221" s="11"/>
      <c r="RKV221" s="11"/>
      <c r="RKW221" s="11"/>
      <c r="RKX221" s="11"/>
      <c r="RKY221" s="11"/>
      <c r="RKZ221" s="11"/>
      <c r="RLA221" s="11"/>
      <c r="RLB221" s="11"/>
      <c r="RLC221" s="11"/>
      <c r="RLD221" s="11"/>
      <c r="RLE221" s="11"/>
      <c r="RLF221" s="11"/>
      <c r="RLG221" s="11"/>
      <c r="RLH221" s="11"/>
      <c r="RLI221" s="11"/>
      <c r="RLJ221" s="11"/>
      <c r="RLK221" s="11"/>
      <c r="RLL221" s="11"/>
      <c r="RLM221" s="11"/>
      <c r="RLN221" s="11"/>
      <c r="RLO221" s="11"/>
      <c r="RLP221" s="11"/>
      <c r="RLQ221" s="11"/>
      <c r="RLR221" s="11"/>
      <c r="RLS221" s="11"/>
      <c r="RLT221" s="11"/>
      <c r="RLU221" s="11"/>
      <c r="RLV221" s="11"/>
      <c r="RLW221" s="11"/>
      <c r="RLX221" s="11"/>
      <c r="RLY221" s="11"/>
      <c r="RLZ221" s="11"/>
      <c r="RMA221" s="11"/>
      <c r="RMB221" s="11"/>
      <c r="RMC221" s="11"/>
      <c r="RMD221" s="11"/>
      <c r="RME221" s="11"/>
      <c r="RMF221" s="11"/>
      <c r="RMG221" s="11"/>
      <c r="RMH221" s="11"/>
      <c r="RMI221" s="11"/>
      <c r="RMJ221" s="11"/>
      <c r="RMK221" s="11"/>
      <c r="RML221" s="11"/>
      <c r="RMM221" s="11"/>
      <c r="RMN221" s="11"/>
      <c r="RMO221" s="11"/>
      <c r="RMP221" s="11"/>
      <c r="RMQ221" s="11"/>
      <c r="RMR221" s="11"/>
      <c r="RMS221" s="11"/>
      <c r="RMT221" s="11"/>
      <c r="RMU221" s="11"/>
      <c r="RMV221" s="11"/>
      <c r="RMW221" s="11"/>
      <c r="RMX221" s="11"/>
      <c r="RMY221" s="11"/>
      <c r="RMZ221" s="11"/>
      <c r="RNA221" s="11"/>
      <c r="RNB221" s="11"/>
      <c r="RNC221" s="11"/>
      <c r="RND221" s="11"/>
      <c r="RNE221" s="11"/>
      <c r="RNF221" s="11"/>
      <c r="RNG221" s="11"/>
      <c r="RNH221" s="11"/>
      <c r="RNI221" s="11"/>
      <c r="RNJ221" s="11"/>
      <c r="RNK221" s="11"/>
      <c r="RNL221" s="11"/>
      <c r="RNM221" s="11"/>
      <c r="RNN221" s="11"/>
      <c r="RNO221" s="11"/>
      <c r="RNP221" s="11"/>
      <c r="RNQ221" s="11"/>
      <c r="RNR221" s="11"/>
      <c r="RNS221" s="11"/>
      <c r="RNT221" s="11"/>
      <c r="RNU221" s="11"/>
      <c r="RNV221" s="11"/>
      <c r="RNW221" s="11"/>
      <c r="RNX221" s="11"/>
      <c r="RNY221" s="11"/>
      <c r="RNZ221" s="11"/>
      <c r="ROA221" s="11"/>
      <c r="ROB221" s="11"/>
      <c r="ROC221" s="11"/>
      <c r="ROD221" s="11"/>
      <c r="ROE221" s="11"/>
      <c r="ROF221" s="11"/>
      <c r="ROG221" s="11"/>
      <c r="ROH221" s="11"/>
      <c r="ROI221" s="11"/>
      <c r="ROJ221" s="11"/>
      <c r="ROK221" s="11"/>
      <c r="ROL221" s="11"/>
      <c r="ROM221" s="11"/>
      <c r="RON221" s="11"/>
      <c r="ROO221" s="11"/>
      <c r="ROP221" s="11"/>
      <c r="ROQ221" s="11"/>
      <c r="ROR221" s="11"/>
      <c r="ROS221" s="11"/>
      <c r="ROT221" s="11"/>
      <c r="ROU221" s="11"/>
      <c r="ROV221" s="11"/>
      <c r="ROW221" s="11"/>
      <c r="ROX221" s="11"/>
      <c r="ROY221" s="11"/>
      <c r="ROZ221" s="11"/>
      <c r="RPA221" s="11"/>
      <c r="RPB221" s="11"/>
      <c r="RPC221" s="11"/>
      <c r="RPD221" s="11"/>
      <c r="RPE221" s="11"/>
      <c r="RPF221" s="11"/>
      <c r="RPG221" s="11"/>
      <c r="RPH221" s="11"/>
      <c r="RPI221" s="11"/>
      <c r="RPJ221" s="11"/>
      <c r="RPK221" s="11"/>
      <c r="RPL221" s="11"/>
      <c r="RPM221" s="11"/>
      <c r="RPN221" s="11"/>
      <c r="RPO221" s="11"/>
      <c r="RPP221" s="11"/>
      <c r="RPQ221" s="11"/>
      <c r="RPR221" s="11"/>
      <c r="RPS221" s="11"/>
      <c r="RPT221" s="11"/>
      <c r="RPU221" s="11"/>
      <c r="RPV221" s="11"/>
      <c r="RPW221" s="11"/>
      <c r="RPX221" s="11"/>
      <c r="RPY221" s="11"/>
      <c r="RPZ221" s="11"/>
      <c r="RQA221" s="11"/>
      <c r="RQB221" s="11"/>
      <c r="RQC221" s="11"/>
      <c r="RQD221" s="11"/>
      <c r="RQE221" s="11"/>
      <c r="RQF221" s="11"/>
      <c r="RQG221" s="11"/>
      <c r="RQH221" s="11"/>
      <c r="RQI221" s="11"/>
      <c r="RQJ221" s="11"/>
      <c r="RQK221" s="11"/>
      <c r="RQL221" s="11"/>
      <c r="RQM221" s="11"/>
      <c r="RQN221" s="11"/>
      <c r="RQO221" s="11"/>
      <c r="RQP221" s="11"/>
      <c r="RQQ221" s="11"/>
      <c r="RQR221" s="11"/>
      <c r="RQS221" s="11"/>
      <c r="RQT221" s="11"/>
      <c r="RQU221" s="11"/>
      <c r="RQV221" s="11"/>
      <c r="RQW221" s="11"/>
      <c r="RQX221" s="11"/>
      <c r="RQY221" s="11"/>
      <c r="RQZ221" s="11"/>
      <c r="RRA221" s="11"/>
      <c r="RRB221" s="11"/>
      <c r="RRC221" s="11"/>
      <c r="RRD221" s="11"/>
      <c r="RRE221" s="11"/>
      <c r="RRF221" s="11"/>
      <c r="RRG221" s="11"/>
      <c r="RRH221" s="11"/>
      <c r="RRI221" s="11"/>
      <c r="RRJ221" s="11"/>
      <c r="RRK221" s="11"/>
      <c r="RRL221" s="11"/>
      <c r="RRM221" s="11"/>
      <c r="RRN221" s="11"/>
      <c r="RRO221" s="11"/>
      <c r="RRP221" s="11"/>
      <c r="RRQ221" s="11"/>
      <c r="RRR221" s="11"/>
      <c r="RRS221" s="11"/>
      <c r="RRT221" s="11"/>
      <c r="RRU221" s="11"/>
      <c r="RRV221" s="11"/>
      <c r="RRW221" s="11"/>
      <c r="RRX221" s="11"/>
      <c r="RRY221" s="11"/>
      <c r="RRZ221" s="11"/>
      <c r="RSA221" s="11"/>
      <c r="RSB221" s="11"/>
      <c r="RSC221" s="11"/>
      <c r="RSD221" s="11"/>
      <c r="RSE221" s="11"/>
      <c r="RSF221" s="11"/>
      <c r="RSG221" s="11"/>
      <c r="RSH221" s="11"/>
      <c r="RSI221" s="11"/>
      <c r="RSJ221" s="11"/>
      <c r="RSK221" s="11"/>
      <c r="RSL221" s="11"/>
      <c r="RSM221" s="11"/>
      <c r="RSN221" s="11"/>
      <c r="RSO221" s="11"/>
      <c r="RSP221" s="11"/>
      <c r="RSQ221" s="11"/>
      <c r="RSR221" s="11"/>
      <c r="RSS221" s="11"/>
      <c r="RST221" s="11"/>
      <c r="RSU221" s="11"/>
      <c r="RSV221" s="11"/>
      <c r="RSW221" s="11"/>
      <c r="RSX221" s="11"/>
      <c r="RSY221" s="11"/>
      <c r="RSZ221" s="11"/>
      <c r="RTA221" s="11"/>
      <c r="RTB221" s="11"/>
      <c r="RTC221" s="11"/>
      <c r="RTD221" s="11"/>
      <c r="RTE221" s="11"/>
      <c r="RTF221" s="11"/>
      <c r="RTG221" s="11"/>
      <c r="RTH221" s="11"/>
      <c r="RTI221" s="11"/>
      <c r="RTJ221" s="11"/>
      <c r="RTK221" s="11"/>
      <c r="RTL221" s="11"/>
      <c r="RTM221" s="11"/>
      <c r="RTN221" s="11"/>
      <c r="RTO221" s="11"/>
      <c r="RTP221" s="11"/>
      <c r="RTQ221" s="11"/>
      <c r="RTR221" s="11"/>
      <c r="RTS221" s="11"/>
      <c r="RTT221" s="11"/>
      <c r="RTU221" s="11"/>
      <c r="RTV221" s="11"/>
      <c r="RTW221" s="11"/>
      <c r="RTX221" s="11"/>
      <c r="RTY221" s="11"/>
      <c r="RTZ221" s="11"/>
      <c r="RUA221" s="11"/>
      <c r="RUB221" s="11"/>
      <c r="RUC221" s="11"/>
      <c r="RUD221" s="11"/>
      <c r="RUE221" s="11"/>
      <c r="RUF221" s="11"/>
      <c r="RUG221" s="11"/>
      <c r="RUH221" s="11"/>
      <c r="RUI221" s="11"/>
      <c r="RUJ221" s="11"/>
      <c r="RUK221" s="11"/>
      <c r="RUL221" s="11"/>
      <c r="RUM221" s="11"/>
      <c r="RUN221" s="11"/>
      <c r="RUO221" s="11"/>
      <c r="RUP221" s="11"/>
      <c r="RUQ221" s="11"/>
      <c r="RUR221" s="11"/>
      <c r="RUS221" s="11"/>
      <c r="RUT221" s="11"/>
      <c r="RUU221" s="11"/>
      <c r="RUV221" s="11"/>
      <c r="RUW221" s="11"/>
      <c r="RUX221" s="11"/>
      <c r="RUY221" s="11"/>
      <c r="RUZ221" s="11"/>
      <c r="RVA221" s="11"/>
      <c r="RVB221" s="11"/>
      <c r="RVC221" s="11"/>
      <c r="RVD221" s="11"/>
      <c r="RVE221" s="11"/>
      <c r="RVF221" s="11"/>
      <c r="RVG221" s="11"/>
      <c r="RVH221" s="11"/>
      <c r="RVI221" s="11"/>
      <c r="RVJ221" s="11"/>
      <c r="RVK221" s="11"/>
      <c r="RVL221" s="11"/>
      <c r="RVM221" s="11"/>
      <c r="RVN221" s="11"/>
      <c r="RVO221" s="11"/>
      <c r="RVP221" s="11"/>
      <c r="RVQ221" s="11"/>
      <c r="RVR221" s="11"/>
      <c r="RVS221" s="11"/>
      <c r="RVT221" s="11"/>
      <c r="RVU221" s="11"/>
      <c r="RVV221" s="11"/>
      <c r="RVW221" s="11"/>
      <c r="RVX221" s="11"/>
      <c r="RVY221" s="11"/>
      <c r="RVZ221" s="11"/>
      <c r="RWA221" s="11"/>
      <c r="RWB221" s="11"/>
      <c r="RWC221" s="11"/>
      <c r="RWD221" s="11"/>
      <c r="RWE221" s="11"/>
      <c r="RWF221" s="11"/>
      <c r="RWG221" s="11"/>
      <c r="RWH221" s="11"/>
      <c r="RWI221" s="11"/>
      <c r="RWJ221" s="11"/>
      <c r="RWK221" s="11"/>
      <c r="RWL221" s="11"/>
      <c r="RWM221" s="11"/>
      <c r="RWN221" s="11"/>
      <c r="RWO221" s="11"/>
      <c r="RWP221" s="11"/>
      <c r="RWQ221" s="11"/>
      <c r="RWR221" s="11"/>
      <c r="RWS221" s="11"/>
      <c r="RWT221" s="11"/>
      <c r="RWU221" s="11"/>
      <c r="RWV221" s="11"/>
      <c r="RWW221" s="11"/>
      <c r="RWX221" s="11"/>
      <c r="RWY221" s="11"/>
      <c r="RWZ221" s="11"/>
      <c r="RXA221" s="11"/>
      <c r="RXB221" s="11"/>
      <c r="RXC221" s="11"/>
      <c r="RXD221" s="11"/>
      <c r="RXE221" s="11"/>
      <c r="RXF221" s="11"/>
      <c r="RXG221" s="11"/>
      <c r="RXH221" s="11"/>
      <c r="RXI221" s="11"/>
      <c r="RXJ221" s="11"/>
      <c r="RXK221" s="11"/>
      <c r="RXL221" s="11"/>
      <c r="RXM221" s="11"/>
      <c r="RXN221" s="11"/>
      <c r="RXO221" s="11"/>
      <c r="RXP221" s="11"/>
      <c r="RXQ221" s="11"/>
      <c r="RXR221" s="11"/>
      <c r="RXS221" s="11"/>
      <c r="RXT221" s="11"/>
      <c r="RXU221" s="11"/>
      <c r="RXV221" s="11"/>
      <c r="RXW221" s="11"/>
      <c r="RXX221" s="11"/>
      <c r="RXY221" s="11"/>
      <c r="RXZ221" s="11"/>
      <c r="RYA221" s="11"/>
      <c r="RYB221" s="11"/>
      <c r="RYC221" s="11"/>
      <c r="RYD221" s="11"/>
      <c r="RYE221" s="11"/>
      <c r="RYF221" s="11"/>
      <c r="RYG221" s="11"/>
      <c r="RYH221" s="11"/>
      <c r="RYI221" s="11"/>
      <c r="RYJ221" s="11"/>
      <c r="RYK221" s="11"/>
      <c r="RYL221" s="11"/>
      <c r="RYM221" s="11"/>
      <c r="RYN221" s="11"/>
      <c r="RYO221" s="11"/>
      <c r="RYP221" s="11"/>
      <c r="RYQ221" s="11"/>
      <c r="RYR221" s="11"/>
      <c r="RYS221" s="11"/>
      <c r="RYT221" s="11"/>
      <c r="RYU221" s="11"/>
      <c r="RYV221" s="11"/>
      <c r="RYW221" s="11"/>
      <c r="RYX221" s="11"/>
      <c r="RYY221" s="11"/>
      <c r="RYZ221" s="11"/>
      <c r="RZA221" s="11"/>
      <c r="RZB221" s="11"/>
      <c r="RZC221" s="11"/>
      <c r="RZD221" s="11"/>
      <c r="RZE221" s="11"/>
      <c r="RZF221" s="11"/>
      <c r="RZG221" s="11"/>
      <c r="RZH221" s="11"/>
      <c r="RZI221" s="11"/>
      <c r="RZJ221" s="11"/>
      <c r="RZK221" s="11"/>
      <c r="RZL221" s="11"/>
      <c r="RZM221" s="11"/>
      <c r="RZN221" s="11"/>
      <c r="RZO221" s="11"/>
      <c r="RZP221" s="11"/>
      <c r="RZQ221" s="11"/>
      <c r="RZR221" s="11"/>
      <c r="RZS221" s="11"/>
      <c r="RZT221" s="11"/>
      <c r="RZU221" s="11"/>
      <c r="RZV221" s="11"/>
      <c r="RZW221" s="11"/>
      <c r="RZX221" s="11"/>
      <c r="RZY221" s="11"/>
      <c r="RZZ221" s="11"/>
      <c r="SAA221" s="11"/>
      <c r="SAB221" s="11"/>
      <c r="SAC221" s="11"/>
      <c r="SAD221" s="11"/>
      <c r="SAE221" s="11"/>
      <c r="SAF221" s="11"/>
      <c r="SAG221" s="11"/>
      <c r="SAH221" s="11"/>
      <c r="SAI221" s="11"/>
      <c r="SAJ221" s="11"/>
      <c r="SAK221" s="11"/>
      <c r="SAL221" s="11"/>
      <c r="SAM221" s="11"/>
      <c r="SAN221" s="11"/>
      <c r="SAO221" s="11"/>
      <c r="SAP221" s="11"/>
      <c r="SAQ221" s="11"/>
      <c r="SAR221" s="11"/>
      <c r="SAS221" s="11"/>
      <c r="SAT221" s="11"/>
      <c r="SAU221" s="11"/>
      <c r="SAV221" s="11"/>
      <c r="SAW221" s="11"/>
      <c r="SAX221" s="11"/>
      <c r="SAY221" s="11"/>
      <c r="SAZ221" s="11"/>
      <c r="SBA221" s="11"/>
      <c r="SBB221" s="11"/>
      <c r="SBC221" s="11"/>
      <c r="SBD221" s="11"/>
      <c r="SBE221" s="11"/>
      <c r="SBF221" s="11"/>
      <c r="SBG221" s="11"/>
      <c r="SBH221" s="11"/>
      <c r="SBI221" s="11"/>
      <c r="SBJ221" s="11"/>
      <c r="SBK221" s="11"/>
      <c r="SBL221" s="11"/>
      <c r="SBM221" s="11"/>
      <c r="SBN221" s="11"/>
      <c r="SBO221" s="11"/>
      <c r="SBP221" s="11"/>
      <c r="SBQ221" s="11"/>
      <c r="SBR221" s="11"/>
      <c r="SBS221" s="11"/>
      <c r="SBT221" s="11"/>
      <c r="SBU221" s="11"/>
      <c r="SBV221" s="11"/>
      <c r="SBW221" s="11"/>
      <c r="SBX221" s="11"/>
      <c r="SBY221" s="11"/>
      <c r="SBZ221" s="11"/>
      <c r="SCA221" s="11"/>
      <c r="SCB221" s="11"/>
      <c r="SCC221" s="11"/>
      <c r="SCD221" s="11"/>
      <c r="SCE221" s="11"/>
      <c r="SCF221" s="11"/>
      <c r="SCG221" s="11"/>
      <c r="SCH221" s="11"/>
      <c r="SCI221" s="11"/>
      <c r="SCJ221" s="11"/>
      <c r="SCK221" s="11"/>
      <c r="SCL221" s="11"/>
      <c r="SCM221" s="11"/>
      <c r="SCN221" s="11"/>
      <c r="SCO221" s="11"/>
      <c r="SCP221" s="11"/>
      <c r="SCQ221" s="11"/>
      <c r="SCR221" s="11"/>
      <c r="SCS221" s="11"/>
      <c r="SCT221" s="11"/>
      <c r="SCU221" s="11"/>
      <c r="SCV221" s="11"/>
      <c r="SCW221" s="11"/>
      <c r="SCX221" s="11"/>
      <c r="SCY221" s="11"/>
      <c r="SCZ221" s="11"/>
      <c r="SDA221" s="11"/>
      <c r="SDB221" s="11"/>
      <c r="SDC221" s="11"/>
      <c r="SDD221" s="11"/>
      <c r="SDE221" s="11"/>
      <c r="SDF221" s="11"/>
      <c r="SDG221" s="11"/>
      <c r="SDH221" s="11"/>
      <c r="SDI221" s="11"/>
      <c r="SDJ221" s="11"/>
      <c r="SDK221" s="11"/>
      <c r="SDL221" s="11"/>
      <c r="SDM221" s="11"/>
      <c r="SDN221" s="11"/>
      <c r="SDO221" s="11"/>
      <c r="SDP221" s="11"/>
      <c r="SDQ221" s="11"/>
      <c r="SDR221" s="11"/>
      <c r="SDS221" s="11"/>
      <c r="SDT221" s="11"/>
      <c r="SDU221" s="11"/>
      <c r="SDV221" s="11"/>
      <c r="SDW221" s="11"/>
      <c r="SDX221" s="11"/>
      <c r="SDY221" s="11"/>
      <c r="SDZ221" s="11"/>
      <c r="SEA221" s="11"/>
      <c r="SEB221" s="11"/>
      <c r="SEC221" s="11"/>
      <c r="SED221" s="11"/>
      <c r="SEE221" s="11"/>
      <c r="SEF221" s="11"/>
      <c r="SEG221" s="11"/>
      <c r="SEH221" s="11"/>
      <c r="SEI221" s="11"/>
      <c r="SEJ221" s="11"/>
      <c r="SEK221" s="11"/>
      <c r="SEL221" s="11"/>
      <c r="SEM221" s="11"/>
      <c r="SEN221" s="11"/>
      <c r="SEO221" s="11"/>
      <c r="SEP221" s="11"/>
      <c r="SEQ221" s="11"/>
      <c r="SER221" s="11"/>
      <c r="SES221" s="11"/>
      <c r="SET221" s="11"/>
      <c r="SEU221" s="11"/>
      <c r="SEV221" s="11"/>
      <c r="SEW221" s="11"/>
      <c r="SEX221" s="11"/>
      <c r="SEY221" s="11"/>
      <c r="SEZ221" s="11"/>
      <c r="SFA221" s="11"/>
      <c r="SFB221" s="11"/>
      <c r="SFC221" s="11"/>
      <c r="SFD221" s="11"/>
      <c r="SFE221" s="11"/>
      <c r="SFF221" s="11"/>
      <c r="SFG221" s="11"/>
      <c r="SFH221" s="11"/>
      <c r="SFI221" s="11"/>
      <c r="SFJ221" s="11"/>
      <c r="SFK221" s="11"/>
      <c r="SFL221" s="11"/>
      <c r="SFM221" s="11"/>
      <c r="SFN221" s="11"/>
      <c r="SFO221" s="11"/>
      <c r="SFP221" s="11"/>
      <c r="SFQ221" s="11"/>
      <c r="SFR221" s="11"/>
      <c r="SFS221" s="11"/>
      <c r="SFT221" s="11"/>
      <c r="SFU221" s="11"/>
      <c r="SFV221" s="11"/>
      <c r="SFW221" s="11"/>
      <c r="SFX221" s="11"/>
      <c r="SFY221" s="11"/>
      <c r="SFZ221" s="11"/>
      <c r="SGA221" s="11"/>
      <c r="SGB221" s="11"/>
      <c r="SGC221" s="11"/>
      <c r="SGD221" s="11"/>
      <c r="SGE221" s="11"/>
      <c r="SGF221" s="11"/>
      <c r="SGG221" s="11"/>
      <c r="SGH221" s="11"/>
      <c r="SGI221" s="11"/>
      <c r="SGJ221" s="11"/>
      <c r="SGK221" s="11"/>
      <c r="SGL221" s="11"/>
      <c r="SGM221" s="11"/>
      <c r="SGN221" s="11"/>
      <c r="SGO221" s="11"/>
      <c r="SGP221" s="11"/>
      <c r="SGQ221" s="11"/>
      <c r="SGR221" s="11"/>
      <c r="SGS221" s="11"/>
      <c r="SGT221" s="11"/>
      <c r="SGU221" s="11"/>
      <c r="SGV221" s="11"/>
      <c r="SGW221" s="11"/>
      <c r="SGX221" s="11"/>
      <c r="SGY221" s="11"/>
      <c r="SGZ221" s="11"/>
      <c r="SHA221" s="11"/>
      <c r="SHB221" s="11"/>
      <c r="SHC221" s="11"/>
      <c r="SHD221" s="11"/>
      <c r="SHE221" s="11"/>
      <c r="SHF221" s="11"/>
      <c r="SHG221" s="11"/>
      <c r="SHH221" s="11"/>
      <c r="SHI221" s="11"/>
      <c r="SHJ221" s="11"/>
      <c r="SHK221" s="11"/>
      <c r="SHL221" s="11"/>
      <c r="SHM221" s="11"/>
      <c r="SHN221" s="11"/>
      <c r="SHO221" s="11"/>
      <c r="SHP221" s="11"/>
      <c r="SHQ221" s="11"/>
      <c r="SHR221" s="11"/>
      <c r="SHS221" s="11"/>
      <c r="SHT221" s="11"/>
      <c r="SHU221" s="11"/>
      <c r="SHV221" s="11"/>
      <c r="SHW221" s="11"/>
      <c r="SHX221" s="11"/>
      <c r="SHY221" s="11"/>
      <c r="SHZ221" s="11"/>
      <c r="SIA221" s="11"/>
      <c r="SIB221" s="11"/>
      <c r="SIC221" s="11"/>
      <c r="SID221" s="11"/>
      <c r="SIE221" s="11"/>
      <c r="SIF221" s="11"/>
      <c r="SIG221" s="11"/>
      <c r="SIH221" s="11"/>
      <c r="SII221" s="11"/>
      <c r="SIJ221" s="11"/>
      <c r="SIK221" s="11"/>
      <c r="SIL221" s="11"/>
      <c r="SIM221" s="11"/>
      <c r="SIN221" s="11"/>
      <c r="SIO221" s="11"/>
      <c r="SIP221" s="11"/>
      <c r="SIQ221" s="11"/>
      <c r="SIR221" s="11"/>
      <c r="SIS221" s="11"/>
      <c r="SIT221" s="11"/>
      <c r="SIU221" s="11"/>
      <c r="SIV221" s="11"/>
      <c r="SIW221" s="11"/>
      <c r="SIX221" s="11"/>
      <c r="SIY221" s="11"/>
      <c r="SIZ221" s="11"/>
      <c r="SJA221" s="11"/>
      <c r="SJB221" s="11"/>
      <c r="SJC221" s="11"/>
      <c r="SJD221" s="11"/>
      <c r="SJE221" s="11"/>
      <c r="SJF221" s="11"/>
      <c r="SJG221" s="11"/>
      <c r="SJH221" s="11"/>
      <c r="SJI221" s="11"/>
      <c r="SJJ221" s="11"/>
      <c r="SJK221" s="11"/>
      <c r="SJL221" s="11"/>
      <c r="SJM221" s="11"/>
      <c r="SJN221" s="11"/>
      <c r="SJO221" s="11"/>
      <c r="SJP221" s="11"/>
      <c r="SJQ221" s="11"/>
      <c r="SJR221" s="11"/>
      <c r="SJS221" s="11"/>
      <c r="SJT221" s="11"/>
      <c r="SJU221" s="11"/>
      <c r="SJV221" s="11"/>
      <c r="SJW221" s="11"/>
      <c r="SJX221" s="11"/>
      <c r="SJY221" s="11"/>
      <c r="SJZ221" s="11"/>
      <c r="SKA221" s="11"/>
      <c r="SKB221" s="11"/>
      <c r="SKC221" s="11"/>
      <c r="SKD221" s="11"/>
      <c r="SKE221" s="11"/>
      <c r="SKF221" s="11"/>
      <c r="SKG221" s="11"/>
      <c r="SKH221" s="11"/>
      <c r="SKI221" s="11"/>
      <c r="SKJ221" s="11"/>
      <c r="SKK221" s="11"/>
      <c r="SKL221" s="11"/>
      <c r="SKM221" s="11"/>
      <c r="SKN221" s="11"/>
      <c r="SKO221" s="11"/>
      <c r="SKP221" s="11"/>
      <c r="SKQ221" s="11"/>
      <c r="SKR221" s="11"/>
      <c r="SKS221" s="11"/>
      <c r="SKT221" s="11"/>
      <c r="SKU221" s="11"/>
      <c r="SKV221" s="11"/>
      <c r="SKW221" s="11"/>
      <c r="SKX221" s="11"/>
      <c r="SKY221" s="11"/>
      <c r="SKZ221" s="11"/>
      <c r="SLA221" s="11"/>
      <c r="SLB221" s="11"/>
      <c r="SLC221" s="11"/>
      <c r="SLD221" s="11"/>
      <c r="SLE221" s="11"/>
      <c r="SLF221" s="11"/>
      <c r="SLG221" s="11"/>
      <c r="SLH221" s="11"/>
      <c r="SLI221" s="11"/>
      <c r="SLJ221" s="11"/>
      <c r="SLK221" s="11"/>
      <c r="SLL221" s="11"/>
      <c r="SLM221" s="11"/>
      <c r="SLN221" s="11"/>
      <c r="SLO221" s="11"/>
      <c r="SLP221" s="11"/>
      <c r="SLQ221" s="11"/>
      <c r="SLR221" s="11"/>
      <c r="SLS221" s="11"/>
      <c r="SLT221" s="11"/>
      <c r="SLU221" s="11"/>
      <c r="SLV221" s="11"/>
      <c r="SLW221" s="11"/>
      <c r="SLX221" s="11"/>
      <c r="SLY221" s="11"/>
      <c r="SLZ221" s="11"/>
      <c r="SMA221" s="11"/>
      <c r="SMB221" s="11"/>
      <c r="SMC221" s="11"/>
      <c r="SMD221" s="11"/>
      <c r="SME221" s="11"/>
      <c r="SMF221" s="11"/>
      <c r="SMG221" s="11"/>
      <c r="SMH221" s="11"/>
      <c r="SMI221" s="11"/>
      <c r="SMJ221" s="11"/>
      <c r="SMK221" s="11"/>
      <c r="SML221" s="11"/>
      <c r="SMM221" s="11"/>
      <c r="SMN221" s="11"/>
      <c r="SMO221" s="11"/>
      <c r="SMP221" s="11"/>
      <c r="SMQ221" s="11"/>
      <c r="SMR221" s="11"/>
      <c r="SMS221" s="11"/>
      <c r="SMT221" s="11"/>
      <c r="SMU221" s="11"/>
      <c r="SMV221" s="11"/>
      <c r="SMW221" s="11"/>
      <c r="SMX221" s="11"/>
      <c r="SMY221" s="11"/>
      <c r="SMZ221" s="11"/>
      <c r="SNA221" s="11"/>
      <c r="SNB221" s="11"/>
      <c r="SNC221" s="11"/>
      <c r="SND221" s="11"/>
      <c r="SNE221" s="11"/>
      <c r="SNF221" s="11"/>
      <c r="SNG221" s="11"/>
      <c r="SNH221" s="11"/>
      <c r="SNI221" s="11"/>
      <c r="SNJ221" s="11"/>
      <c r="SNK221" s="11"/>
      <c r="SNL221" s="11"/>
      <c r="SNM221" s="11"/>
      <c r="SNN221" s="11"/>
      <c r="SNO221" s="11"/>
      <c r="SNP221" s="11"/>
      <c r="SNQ221" s="11"/>
      <c r="SNR221" s="11"/>
      <c r="SNS221" s="11"/>
      <c r="SNT221" s="11"/>
      <c r="SNU221" s="11"/>
      <c r="SNV221" s="11"/>
      <c r="SNW221" s="11"/>
      <c r="SNX221" s="11"/>
      <c r="SNY221" s="11"/>
      <c r="SNZ221" s="11"/>
      <c r="SOA221" s="11"/>
      <c r="SOB221" s="11"/>
      <c r="SOC221" s="11"/>
      <c r="SOD221" s="11"/>
      <c r="SOE221" s="11"/>
      <c r="SOF221" s="11"/>
      <c r="SOG221" s="11"/>
      <c r="SOH221" s="11"/>
      <c r="SOI221" s="11"/>
      <c r="SOJ221" s="11"/>
      <c r="SOK221" s="11"/>
      <c r="SOL221" s="11"/>
      <c r="SOM221" s="11"/>
      <c r="SON221" s="11"/>
      <c r="SOO221" s="11"/>
      <c r="SOP221" s="11"/>
      <c r="SOQ221" s="11"/>
      <c r="SOR221" s="11"/>
      <c r="SOS221" s="11"/>
      <c r="SOT221" s="11"/>
      <c r="SOU221" s="11"/>
      <c r="SOV221" s="11"/>
      <c r="SOW221" s="11"/>
      <c r="SOX221" s="11"/>
      <c r="SOY221" s="11"/>
      <c r="SOZ221" s="11"/>
      <c r="SPA221" s="11"/>
      <c r="SPB221" s="11"/>
      <c r="SPC221" s="11"/>
      <c r="SPD221" s="11"/>
      <c r="SPE221" s="11"/>
      <c r="SPF221" s="11"/>
      <c r="SPG221" s="11"/>
      <c r="SPH221" s="11"/>
      <c r="SPI221" s="11"/>
      <c r="SPJ221" s="11"/>
      <c r="SPK221" s="11"/>
      <c r="SPL221" s="11"/>
      <c r="SPM221" s="11"/>
      <c r="SPN221" s="11"/>
      <c r="SPO221" s="11"/>
      <c r="SPP221" s="11"/>
      <c r="SPQ221" s="11"/>
      <c r="SPR221" s="11"/>
      <c r="SPS221" s="11"/>
      <c r="SPT221" s="11"/>
      <c r="SPU221" s="11"/>
      <c r="SPV221" s="11"/>
      <c r="SPW221" s="11"/>
      <c r="SPX221" s="11"/>
      <c r="SPY221" s="11"/>
      <c r="SPZ221" s="11"/>
      <c r="SQA221" s="11"/>
      <c r="SQB221" s="11"/>
      <c r="SQC221" s="11"/>
      <c r="SQD221" s="11"/>
      <c r="SQE221" s="11"/>
      <c r="SQF221" s="11"/>
      <c r="SQG221" s="11"/>
      <c r="SQH221" s="11"/>
      <c r="SQI221" s="11"/>
      <c r="SQJ221" s="11"/>
      <c r="SQK221" s="11"/>
      <c r="SQL221" s="11"/>
      <c r="SQM221" s="11"/>
      <c r="SQN221" s="11"/>
      <c r="SQO221" s="11"/>
      <c r="SQP221" s="11"/>
      <c r="SQQ221" s="11"/>
      <c r="SQR221" s="11"/>
      <c r="SQS221" s="11"/>
      <c r="SQT221" s="11"/>
      <c r="SQU221" s="11"/>
      <c r="SQV221" s="11"/>
      <c r="SQW221" s="11"/>
      <c r="SQX221" s="11"/>
      <c r="SQY221" s="11"/>
      <c r="SQZ221" s="11"/>
      <c r="SRA221" s="11"/>
      <c r="SRB221" s="11"/>
      <c r="SRC221" s="11"/>
      <c r="SRD221" s="11"/>
      <c r="SRE221" s="11"/>
      <c r="SRF221" s="11"/>
      <c r="SRG221" s="11"/>
      <c r="SRH221" s="11"/>
      <c r="SRI221" s="11"/>
      <c r="SRJ221" s="11"/>
      <c r="SRK221" s="11"/>
      <c r="SRL221" s="11"/>
      <c r="SRM221" s="11"/>
      <c r="SRN221" s="11"/>
      <c r="SRO221" s="11"/>
      <c r="SRP221" s="11"/>
      <c r="SRQ221" s="11"/>
      <c r="SRR221" s="11"/>
      <c r="SRS221" s="11"/>
      <c r="SRT221" s="11"/>
      <c r="SRU221" s="11"/>
      <c r="SRV221" s="11"/>
      <c r="SRW221" s="11"/>
      <c r="SRX221" s="11"/>
      <c r="SRY221" s="11"/>
      <c r="SRZ221" s="11"/>
      <c r="SSA221" s="11"/>
      <c r="SSB221" s="11"/>
      <c r="SSC221" s="11"/>
      <c r="SSD221" s="11"/>
      <c r="SSE221" s="11"/>
      <c r="SSF221" s="11"/>
      <c r="SSG221" s="11"/>
      <c r="SSH221" s="11"/>
      <c r="SSI221" s="11"/>
      <c r="SSJ221" s="11"/>
      <c r="SSK221" s="11"/>
      <c r="SSL221" s="11"/>
      <c r="SSM221" s="11"/>
      <c r="SSN221" s="11"/>
      <c r="SSO221" s="11"/>
      <c r="SSP221" s="11"/>
      <c r="SSQ221" s="11"/>
      <c r="SSR221" s="11"/>
      <c r="SSS221" s="11"/>
      <c r="SST221" s="11"/>
      <c r="SSU221" s="11"/>
      <c r="SSV221" s="11"/>
      <c r="SSW221" s="11"/>
      <c r="SSX221" s="11"/>
      <c r="SSY221" s="11"/>
      <c r="SSZ221" s="11"/>
      <c r="STA221" s="11"/>
      <c r="STB221" s="11"/>
      <c r="STC221" s="11"/>
      <c r="STD221" s="11"/>
      <c r="STE221" s="11"/>
      <c r="STF221" s="11"/>
      <c r="STG221" s="11"/>
      <c r="STH221" s="11"/>
      <c r="STI221" s="11"/>
      <c r="STJ221" s="11"/>
      <c r="STK221" s="11"/>
      <c r="STL221" s="11"/>
      <c r="STM221" s="11"/>
      <c r="STN221" s="11"/>
      <c r="STO221" s="11"/>
      <c r="STP221" s="11"/>
      <c r="STQ221" s="11"/>
      <c r="STR221" s="11"/>
      <c r="STS221" s="11"/>
      <c r="STT221" s="11"/>
      <c r="STU221" s="11"/>
      <c r="STV221" s="11"/>
      <c r="STW221" s="11"/>
      <c r="STX221" s="11"/>
      <c r="STY221" s="11"/>
      <c r="STZ221" s="11"/>
      <c r="SUA221" s="11"/>
      <c r="SUB221" s="11"/>
      <c r="SUC221" s="11"/>
      <c r="SUD221" s="11"/>
      <c r="SUE221" s="11"/>
      <c r="SUF221" s="11"/>
      <c r="SUG221" s="11"/>
      <c r="SUH221" s="11"/>
      <c r="SUI221" s="11"/>
      <c r="SUJ221" s="11"/>
      <c r="SUK221" s="11"/>
      <c r="SUL221" s="11"/>
      <c r="SUM221" s="11"/>
      <c r="SUN221" s="11"/>
      <c r="SUO221" s="11"/>
      <c r="SUP221" s="11"/>
      <c r="SUQ221" s="11"/>
      <c r="SUR221" s="11"/>
      <c r="SUS221" s="11"/>
      <c r="SUT221" s="11"/>
      <c r="SUU221" s="11"/>
      <c r="SUV221" s="11"/>
      <c r="SUW221" s="11"/>
      <c r="SUX221" s="11"/>
      <c r="SUY221" s="11"/>
      <c r="SUZ221" s="11"/>
      <c r="SVA221" s="11"/>
      <c r="SVB221" s="11"/>
      <c r="SVC221" s="11"/>
      <c r="SVD221" s="11"/>
      <c r="SVE221" s="11"/>
      <c r="SVF221" s="11"/>
      <c r="SVG221" s="11"/>
      <c r="SVH221" s="11"/>
      <c r="SVI221" s="11"/>
      <c r="SVJ221" s="11"/>
      <c r="SVK221" s="11"/>
      <c r="SVL221" s="11"/>
      <c r="SVM221" s="11"/>
      <c r="SVN221" s="11"/>
      <c r="SVO221" s="11"/>
      <c r="SVP221" s="11"/>
      <c r="SVQ221" s="11"/>
      <c r="SVR221" s="11"/>
      <c r="SVS221" s="11"/>
      <c r="SVT221" s="11"/>
      <c r="SVU221" s="11"/>
      <c r="SVV221" s="11"/>
      <c r="SVW221" s="11"/>
      <c r="SVX221" s="11"/>
      <c r="SVY221" s="11"/>
      <c r="SVZ221" s="11"/>
      <c r="SWA221" s="11"/>
      <c r="SWB221" s="11"/>
      <c r="SWC221" s="11"/>
      <c r="SWD221" s="11"/>
      <c r="SWE221" s="11"/>
      <c r="SWF221" s="11"/>
      <c r="SWG221" s="11"/>
      <c r="SWH221" s="11"/>
      <c r="SWI221" s="11"/>
      <c r="SWJ221" s="11"/>
      <c r="SWK221" s="11"/>
      <c r="SWL221" s="11"/>
      <c r="SWM221" s="11"/>
      <c r="SWN221" s="11"/>
      <c r="SWO221" s="11"/>
      <c r="SWP221" s="11"/>
      <c r="SWQ221" s="11"/>
      <c r="SWR221" s="11"/>
      <c r="SWS221" s="11"/>
      <c r="SWT221" s="11"/>
      <c r="SWU221" s="11"/>
      <c r="SWV221" s="11"/>
      <c r="SWW221" s="11"/>
      <c r="SWX221" s="11"/>
      <c r="SWY221" s="11"/>
      <c r="SWZ221" s="11"/>
      <c r="SXA221" s="11"/>
      <c r="SXB221" s="11"/>
      <c r="SXC221" s="11"/>
      <c r="SXD221" s="11"/>
      <c r="SXE221" s="11"/>
      <c r="SXF221" s="11"/>
      <c r="SXG221" s="11"/>
      <c r="SXH221" s="11"/>
      <c r="SXI221" s="11"/>
      <c r="SXJ221" s="11"/>
      <c r="SXK221" s="11"/>
      <c r="SXL221" s="11"/>
      <c r="SXM221" s="11"/>
      <c r="SXN221" s="11"/>
      <c r="SXO221" s="11"/>
      <c r="SXP221" s="11"/>
      <c r="SXQ221" s="11"/>
      <c r="SXR221" s="11"/>
      <c r="SXS221" s="11"/>
      <c r="SXT221" s="11"/>
      <c r="SXU221" s="11"/>
      <c r="SXV221" s="11"/>
      <c r="SXW221" s="11"/>
      <c r="SXX221" s="11"/>
      <c r="SXY221" s="11"/>
      <c r="SXZ221" s="11"/>
      <c r="SYA221" s="11"/>
      <c r="SYB221" s="11"/>
      <c r="SYC221" s="11"/>
      <c r="SYD221" s="11"/>
      <c r="SYE221" s="11"/>
      <c r="SYF221" s="11"/>
      <c r="SYG221" s="11"/>
      <c r="SYH221" s="11"/>
      <c r="SYI221" s="11"/>
      <c r="SYJ221" s="11"/>
      <c r="SYK221" s="11"/>
      <c r="SYL221" s="11"/>
      <c r="SYM221" s="11"/>
      <c r="SYN221" s="11"/>
      <c r="SYO221" s="11"/>
      <c r="SYP221" s="11"/>
      <c r="SYQ221" s="11"/>
      <c r="SYR221" s="11"/>
      <c r="SYS221" s="11"/>
      <c r="SYT221" s="11"/>
      <c r="SYU221" s="11"/>
      <c r="SYV221" s="11"/>
      <c r="SYW221" s="11"/>
      <c r="SYX221" s="11"/>
      <c r="SYY221" s="11"/>
      <c r="SYZ221" s="11"/>
      <c r="SZA221" s="11"/>
      <c r="SZB221" s="11"/>
      <c r="SZC221" s="11"/>
      <c r="SZD221" s="11"/>
      <c r="SZE221" s="11"/>
      <c r="SZF221" s="11"/>
      <c r="SZG221" s="11"/>
      <c r="SZH221" s="11"/>
      <c r="SZI221" s="11"/>
      <c r="SZJ221" s="11"/>
      <c r="SZK221" s="11"/>
      <c r="SZL221" s="11"/>
      <c r="SZM221" s="11"/>
      <c r="SZN221" s="11"/>
      <c r="SZO221" s="11"/>
      <c r="SZP221" s="11"/>
      <c r="SZQ221" s="11"/>
      <c r="SZR221" s="11"/>
      <c r="SZS221" s="11"/>
      <c r="SZT221" s="11"/>
      <c r="SZU221" s="11"/>
      <c r="SZV221" s="11"/>
      <c r="SZW221" s="11"/>
      <c r="SZX221" s="11"/>
      <c r="SZY221" s="11"/>
      <c r="SZZ221" s="11"/>
      <c r="TAA221" s="11"/>
      <c r="TAB221" s="11"/>
      <c r="TAC221" s="11"/>
      <c r="TAD221" s="11"/>
      <c r="TAE221" s="11"/>
      <c r="TAF221" s="11"/>
      <c r="TAG221" s="11"/>
      <c r="TAH221" s="11"/>
      <c r="TAI221" s="11"/>
      <c r="TAJ221" s="11"/>
      <c r="TAK221" s="11"/>
      <c r="TAL221" s="11"/>
      <c r="TAM221" s="11"/>
      <c r="TAN221" s="11"/>
      <c r="TAO221" s="11"/>
      <c r="TAP221" s="11"/>
      <c r="TAQ221" s="11"/>
      <c r="TAR221" s="11"/>
      <c r="TAS221" s="11"/>
      <c r="TAT221" s="11"/>
      <c r="TAU221" s="11"/>
      <c r="TAV221" s="11"/>
      <c r="TAW221" s="11"/>
      <c r="TAX221" s="11"/>
      <c r="TAY221" s="11"/>
      <c r="TAZ221" s="11"/>
      <c r="TBA221" s="11"/>
      <c r="TBB221" s="11"/>
      <c r="TBC221" s="11"/>
      <c r="TBD221" s="11"/>
      <c r="TBE221" s="11"/>
      <c r="TBF221" s="11"/>
      <c r="TBG221" s="11"/>
      <c r="TBH221" s="11"/>
      <c r="TBI221" s="11"/>
      <c r="TBJ221" s="11"/>
      <c r="TBK221" s="11"/>
      <c r="TBL221" s="11"/>
      <c r="TBM221" s="11"/>
      <c r="TBN221" s="11"/>
      <c r="TBO221" s="11"/>
      <c r="TBP221" s="11"/>
      <c r="TBQ221" s="11"/>
      <c r="TBR221" s="11"/>
      <c r="TBS221" s="11"/>
      <c r="TBT221" s="11"/>
      <c r="TBU221" s="11"/>
      <c r="TBV221" s="11"/>
      <c r="TBW221" s="11"/>
      <c r="TBX221" s="11"/>
      <c r="TBY221" s="11"/>
      <c r="TBZ221" s="11"/>
      <c r="TCA221" s="11"/>
      <c r="TCB221" s="11"/>
      <c r="TCC221" s="11"/>
      <c r="TCD221" s="11"/>
      <c r="TCE221" s="11"/>
      <c r="TCF221" s="11"/>
      <c r="TCG221" s="11"/>
      <c r="TCH221" s="11"/>
      <c r="TCI221" s="11"/>
      <c r="TCJ221" s="11"/>
      <c r="TCK221" s="11"/>
      <c r="TCL221" s="11"/>
      <c r="TCM221" s="11"/>
      <c r="TCN221" s="11"/>
      <c r="TCO221" s="11"/>
      <c r="TCP221" s="11"/>
      <c r="TCQ221" s="11"/>
      <c r="TCR221" s="11"/>
      <c r="TCS221" s="11"/>
      <c r="TCT221" s="11"/>
      <c r="TCU221" s="11"/>
      <c r="TCV221" s="11"/>
      <c r="TCW221" s="11"/>
      <c r="TCX221" s="11"/>
      <c r="TCY221" s="11"/>
      <c r="TCZ221" s="11"/>
      <c r="TDA221" s="11"/>
      <c r="TDB221" s="11"/>
      <c r="TDC221" s="11"/>
      <c r="TDD221" s="11"/>
      <c r="TDE221" s="11"/>
      <c r="TDF221" s="11"/>
      <c r="TDG221" s="11"/>
      <c r="TDH221" s="11"/>
      <c r="TDI221" s="11"/>
      <c r="TDJ221" s="11"/>
      <c r="TDK221" s="11"/>
      <c r="TDL221" s="11"/>
      <c r="TDM221" s="11"/>
      <c r="TDN221" s="11"/>
      <c r="TDO221" s="11"/>
      <c r="TDP221" s="11"/>
      <c r="TDQ221" s="11"/>
      <c r="TDR221" s="11"/>
      <c r="TDS221" s="11"/>
      <c r="TDT221" s="11"/>
      <c r="TDU221" s="11"/>
      <c r="TDV221" s="11"/>
      <c r="TDW221" s="11"/>
      <c r="TDX221" s="11"/>
      <c r="TDY221" s="11"/>
      <c r="TDZ221" s="11"/>
      <c r="TEA221" s="11"/>
      <c r="TEB221" s="11"/>
      <c r="TEC221" s="11"/>
      <c r="TED221" s="11"/>
      <c r="TEE221" s="11"/>
      <c r="TEF221" s="11"/>
      <c r="TEG221" s="11"/>
      <c r="TEH221" s="11"/>
      <c r="TEI221" s="11"/>
      <c r="TEJ221" s="11"/>
      <c r="TEK221" s="11"/>
      <c r="TEL221" s="11"/>
      <c r="TEM221" s="11"/>
      <c r="TEN221" s="11"/>
      <c r="TEO221" s="11"/>
      <c r="TEP221" s="11"/>
      <c r="TEQ221" s="11"/>
      <c r="TER221" s="11"/>
      <c r="TES221" s="11"/>
      <c r="TET221" s="11"/>
      <c r="TEU221" s="11"/>
      <c r="TEV221" s="11"/>
      <c r="TEW221" s="11"/>
      <c r="TEX221" s="11"/>
      <c r="TEY221" s="11"/>
      <c r="TEZ221" s="11"/>
      <c r="TFA221" s="11"/>
      <c r="TFB221" s="11"/>
      <c r="TFC221" s="11"/>
      <c r="TFD221" s="11"/>
      <c r="TFE221" s="11"/>
      <c r="TFF221" s="11"/>
      <c r="TFG221" s="11"/>
      <c r="TFH221" s="11"/>
      <c r="TFI221" s="11"/>
      <c r="TFJ221" s="11"/>
      <c r="TFK221" s="11"/>
      <c r="TFL221" s="11"/>
      <c r="TFM221" s="11"/>
      <c r="TFN221" s="11"/>
      <c r="TFO221" s="11"/>
      <c r="TFP221" s="11"/>
      <c r="TFQ221" s="11"/>
      <c r="TFR221" s="11"/>
      <c r="TFS221" s="11"/>
      <c r="TFT221" s="11"/>
      <c r="TFU221" s="11"/>
      <c r="TFV221" s="11"/>
      <c r="TFW221" s="11"/>
      <c r="TFX221" s="11"/>
      <c r="TFY221" s="11"/>
      <c r="TFZ221" s="11"/>
      <c r="TGA221" s="11"/>
      <c r="TGB221" s="11"/>
      <c r="TGC221" s="11"/>
      <c r="TGD221" s="11"/>
      <c r="TGE221" s="11"/>
      <c r="TGF221" s="11"/>
      <c r="TGG221" s="11"/>
      <c r="TGH221" s="11"/>
      <c r="TGI221" s="11"/>
      <c r="TGJ221" s="11"/>
      <c r="TGK221" s="11"/>
      <c r="TGL221" s="11"/>
      <c r="TGM221" s="11"/>
      <c r="TGN221" s="11"/>
      <c r="TGO221" s="11"/>
      <c r="TGP221" s="11"/>
      <c r="TGQ221" s="11"/>
      <c r="TGR221" s="11"/>
      <c r="TGS221" s="11"/>
      <c r="TGT221" s="11"/>
      <c r="TGU221" s="11"/>
      <c r="TGV221" s="11"/>
      <c r="TGW221" s="11"/>
      <c r="TGX221" s="11"/>
      <c r="TGY221" s="11"/>
      <c r="TGZ221" s="11"/>
      <c r="THA221" s="11"/>
      <c r="THB221" s="11"/>
      <c r="THC221" s="11"/>
      <c r="THD221" s="11"/>
      <c r="THE221" s="11"/>
      <c r="THF221" s="11"/>
      <c r="THG221" s="11"/>
      <c r="THH221" s="11"/>
      <c r="THI221" s="11"/>
      <c r="THJ221" s="11"/>
      <c r="THK221" s="11"/>
      <c r="THL221" s="11"/>
      <c r="THM221" s="11"/>
      <c r="THN221" s="11"/>
      <c r="THO221" s="11"/>
      <c r="THP221" s="11"/>
      <c r="THQ221" s="11"/>
      <c r="THR221" s="11"/>
      <c r="THS221" s="11"/>
      <c r="THT221" s="11"/>
      <c r="THU221" s="11"/>
      <c r="THV221" s="11"/>
      <c r="THW221" s="11"/>
      <c r="THX221" s="11"/>
      <c r="THY221" s="11"/>
      <c r="THZ221" s="11"/>
      <c r="TIA221" s="11"/>
      <c r="TIB221" s="11"/>
      <c r="TIC221" s="11"/>
      <c r="TID221" s="11"/>
      <c r="TIE221" s="11"/>
      <c r="TIF221" s="11"/>
      <c r="TIG221" s="11"/>
      <c r="TIH221" s="11"/>
      <c r="TII221" s="11"/>
      <c r="TIJ221" s="11"/>
      <c r="TIK221" s="11"/>
      <c r="TIL221" s="11"/>
      <c r="TIM221" s="11"/>
      <c r="TIN221" s="11"/>
      <c r="TIO221" s="11"/>
      <c r="TIP221" s="11"/>
      <c r="TIQ221" s="11"/>
      <c r="TIR221" s="11"/>
      <c r="TIS221" s="11"/>
      <c r="TIT221" s="11"/>
      <c r="TIU221" s="11"/>
      <c r="TIV221" s="11"/>
      <c r="TIW221" s="11"/>
      <c r="TIX221" s="11"/>
      <c r="TIY221" s="11"/>
      <c r="TIZ221" s="11"/>
      <c r="TJA221" s="11"/>
      <c r="TJB221" s="11"/>
      <c r="TJC221" s="11"/>
      <c r="TJD221" s="11"/>
      <c r="TJE221" s="11"/>
      <c r="TJF221" s="11"/>
      <c r="TJG221" s="11"/>
      <c r="TJH221" s="11"/>
      <c r="TJI221" s="11"/>
      <c r="TJJ221" s="11"/>
      <c r="TJK221" s="11"/>
      <c r="TJL221" s="11"/>
      <c r="TJM221" s="11"/>
      <c r="TJN221" s="11"/>
      <c r="TJO221" s="11"/>
      <c r="TJP221" s="11"/>
      <c r="TJQ221" s="11"/>
      <c r="TJR221" s="11"/>
      <c r="TJS221" s="11"/>
      <c r="TJT221" s="11"/>
      <c r="TJU221" s="11"/>
      <c r="TJV221" s="11"/>
      <c r="TJW221" s="11"/>
      <c r="TJX221" s="11"/>
      <c r="TJY221" s="11"/>
      <c r="TJZ221" s="11"/>
      <c r="TKA221" s="11"/>
      <c r="TKB221" s="11"/>
      <c r="TKC221" s="11"/>
      <c r="TKD221" s="11"/>
      <c r="TKE221" s="11"/>
      <c r="TKF221" s="11"/>
      <c r="TKG221" s="11"/>
      <c r="TKH221" s="11"/>
      <c r="TKI221" s="11"/>
      <c r="TKJ221" s="11"/>
      <c r="TKK221" s="11"/>
      <c r="TKL221" s="11"/>
      <c r="TKM221" s="11"/>
      <c r="TKN221" s="11"/>
      <c r="TKO221" s="11"/>
      <c r="TKP221" s="11"/>
      <c r="TKQ221" s="11"/>
      <c r="TKR221" s="11"/>
      <c r="TKS221" s="11"/>
      <c r="TKT221" s="11"/>
      <c r="TKU221" s="11"/>
      <c r="TKV221" s="11"/>
      <c r="TKW221" s="11"/>
      <c r="TKX221" s="11"/>
      <c r="TKY221" s="11"/>
      <c r="TKZ221" s="11"/>
      <c r="TLA221" s="11"/>
      <c r="TLB221" s="11"/>
      <c r="TLC221" s="11"/>
      <c r="TLD221" s="11"/>
      <c r="TLE221" s="11"/>
      <c r="TLF221" s="11"/>
      <c r="TLG221" s="11"/>
      <c r="TLH221" s="11"/>
      <c r="TLI221" s="11"/>
      <c r="TLJ221" s="11"/>
      <c r="TLK221" s="11"/>
      <c r="TLL221" s="11"/>
      <c r="TLM221" s="11"/>
      <c r="TLN221" s="11"/>
      <c r="TLO221" s="11"/>
      <c r="TLP221" s="11"/>
      <c r="TLQ221" s="11"/>
      <c r="TLR221" s="11"/>
      <c r="TLS221" s="11"/>
      <c r="TLT221" s="11"/>
      <c r="TLU221" s="11"/>
      <c r="TLV221" s="11"/>
      <c r="TLW221" s="11"/>
      <c r="TLX221" s="11"/>
      <c r="TLY221" s="11"/>
      <c r="TLZ221" s="11"/>
      <c r="TMA221" s="11"/>
      <c r="TMB221" s="11"/>
      <c r="TMC221" s="11"/>
      <c r="TMD221" s="11"/>
      <c r="TME221" s="11"/>
      <c r="TMF221" s="11"/>
      <c r="TMG221" s="11"/>
      <c r="TMH221" s="11"/>
      <c r="TMI221" s="11"/>
      <c r="TMJ221" s="11"/>
      <c r="TMK221" s="11"/>
      <c r="TML221" s="11"/>
      <c r="TMM221" s="11"/>
      <c r="TMN221" s="11"/>
      <c r="TMO221" s="11"/>
      <c r="TMP221" s="11"/>
      <c r="TMQ221" s="11"/>
      <c r="TMR221" s="11"/>
      <c r="TMS221" s="11"/>
      <c r="TMT221" s="11"/>
      <c r="TMU221" s="11"/>
      <c r="TMV221" s="11"/>
      <c r="TMW221" s="11"/>
      <c r="TMX221" s="11"/>
      <c r="TMY221" s="11"/>
      <c r="TMZ221" s="11"/>
      <c r="TNA221" s="11"/>
      <c r="TNB221" s="11"/>
      <c r="TNC221" s="11"/>
      <c r="TND221" s="11"/>
      <c r="TNE221" s="11"/>
      <c r="TNF221" s="11"/>
      <c r="TNG221" s="11"/>
      <c r="TNH221" s="11"/>
      <c r="TNI221" s="11"/>
      <c r="TNJ221" s="11"/>
      <c r="TNK221" s="11"/>
      <c r="TNL221" s="11"/>
      <c r="TNM221" s="11"/>
      <c r="TNN221" s="11"/>
      <c r="TNO221" s="11"/>
      <c r="TNP221" s="11"/>
      <c r="TNQ221" s="11"/>
      <c r="TNR221" s="11"/>
      <c r="TNS221" s="11"/>
      <c r="TNT221" s="11"/>
      <c r="TNU221" s="11"/>
      <c r="TNV221" s="11"/>
      <c r="TNW221" s="11"/>
      <c r="TNX221" s="11"/>
      <c r="TNY221" s="11"/>
      <c r="TNZ221" s="11"/>
      <c r="TOA221" s="11"/>
      <c r="TOB221" s="11"/>
      <c r="TOC221" s="11"/>
      <c r="TOD221" s="11"/>
      <c r="TOE221" s="11"/>
      <c r="TOF221" s="11"/>
      <c r="TOG221" s="11"/>
      <c r="TOH221" s="11"/>
      <c r="TOI221" s="11"/>
      <c r="TOJ221" s="11"/>
      <c r="TOK221" s="11"/>
      <c r="TOL221" s="11"/>
      <c r="TOM221" s="11"/>
      <c r="TON221" s="11"/>
      <c r="TOO221" s="11"/>
      <c r="TOP221" s="11"/>
      <c r="TOQ221" s="11"/>
      <c r="TOR221" s="11"/>
      <c r="TOS221" s="11"/>
      <c r="TOT221" s="11"/>
      <c r="TOU221" s="11"/>
      <c r="TOV221" s="11"/>
      <c r="TOW221" s="11"/>
      <c r="TOX221" s="11"/>
      <c r="TOY221" s="11"/>
      <c r="TOZ221" s="11"/>
      <c r="TPA221" s="11"/>
      <c r="TPB221" s="11"/>
      <c r="TPC221" s="11"/>
      <c r="TPD221" s="11"/>
      <c r="TPE221" s="11"/>
      <c r="TPF221" s="11"/>
      <c r="TPG221" s="11"/>
      <c r="TPH221" s="11"/>
      <c r="TPI221" s="11"/>
      <c r="TPJ221" s="11"/>
      <c r="TPK221" s="11"/>
      <c r="TPL221" s="11"/>
      <c r="TPM221" s="11"/>
      <c r="TPN221" s="11"/>
      <c r="TPO221" s="11"/>
      <c r="TPP221" s="11"/>
      <c r="TPQ221" s="11"/>
      <c r="TPR221" s="11"/>
      <c r="TPS221" s="11"/>
      <c r="TPT221" s="11"/>
      <c r="TPU221" s="11"/>
      <c r="TPV221" s="11"/>
      <c r="TPW221" s="11"/>
      <c r="TPX221" s="11"/>
      <c r="TPY221" s="11"/>
      <c r="TPZ221" s="11"/>
      <c r="TQA221" s="11"/>
      <c r="TQB221" s="11"/>
      <c r="TQC221" s="11"/>
      <c r="TQD221" s="11"/>
      <c r="TQE221" s="11"/>
      <c r="TQF221" s="11"/>
      <c r="TQG221" s="11"/>
      <c r="TQH221" s="11"/>
      <c r="TQI221" s="11"/>
      <c r="TQJ221" s="11"/>
      <c r="TQK221" s="11"/>
      <c r="TQL221" s="11"/>
      <c r="TQM221" s="11"/>
      <c r="TQN221" s="11"/>
      <c r="TQO221" s="11"/>
      <c r="TQP221" s="11"/>
      <c r="TQQ221" s="11"/>
      <c r="TQR221" s="11"/>
      <c r="TQS221" s="11"/>
      <c r="TQT221" s="11"/>
      <c r="TQU221" s="11"/>
      <c r="TQV221" s="11"/>
      <c r="TQW221" s="11"/>
      <c r="TQX221" s="11"/>
      <c r="TQY221" s="11"/>
      <c r="TQZ221" s="11"/>
      <c r="TRA221" s="11"/>
      <c r="TRB221" s="11"/>
      <c r="TRC221" s="11"/>
      <c r="TRD221" s="11"/>
      <c r="TRE221" s="11"/>
      <c r="TRF221" s="11"/>
      <c r="TRG221" s="11"/>
      <c r="TRH221" s="11"/>
      <c r="TRI221" s="11"/>
      <c r="TRJ221" s="11"/>
      <c r="TRK221" s="11"/>
      <c r="TRL221" s="11"/>
      <c r="TRM221" s="11"/>
      <c r="TRN221" s="11"/>
      <c r="TRO221" s="11"/>
      <c r="TRP221" s="11"/>
      <c r="TRQ221" s="11"/>
      <c r="TRR221" s="11"/>
      <c r="TRS221" s="11"/>
      <c r="TRT221" s="11"/>
      <c r="TRU221" s="11"/>
      <c r="TRV221" s="11"/>
      <c r="TRW221" s="11"/>
      <c r="TRX221" s="11"/>
      <c r="TRY221" s="11"/>
      <c r="TRZ221" s="11"/>
      <c r="TSA221" s="11"/>
      <c r="TSB221" s="11"/>
      <c r="TSC221" s="11"/>
      <c r="TSD221" s="11"/>
      <c r="TSE221" s="11"/>
      <c r="TSF221" s="11"/>
      <c r="TSG221" s="11"/>
      <c r="TSH221" s="11"/>
      <c r="TSI221" s="11"/>
      <c r="TSJ221" s="11"/>
      <c r="TSK221" s="11"/>
      <c r="TSL221" s="11"/>
      <c r="TSM221" s="11"/>
      <c r="TSN221" s="11"/>
      <c r="TSO221" s="11"/>
      <c r="TSP221" s="11"/>
      <c r="TSQ221" s="11"/>
      <c r="TSR221" s="11"/>
      <c r="TSS221" s="11"/>
      <c r="TST221" s="11"/>
      <c r="TSU221" s="11"/>
      <c r="TSV221" s="11"/>
      <c r="TSW221" s="11"/>
      <c r="TSX221" s="11"/>
      <c r="TSY221" s="11"/>
      <c r="TSZ221" s="11"/>
      <c r="TTA221" s="11"/>
      <c r="TTB221" s="11"/>
      <c r="TTC221" s="11"/>
      <c r="TTD221" s="11"/>
      <c r="TTE221" s="11"/>
      <c r="TTF221" s="11"/>
      <c r="TTG221" s="11"/>
      <c r="TTH221" s="11"/>
      <c r="TTI221" s="11"/>
      <c r="TTJ221" s="11"/>
      <c r="TTK221" s="11"/>
      <c r="TTL221" s="11"/>
      <c r="TTM221" s="11"/>
      <c r="TTN221" s="11"/>
      <c r="TTO221" s="11"/>
      <c r="TTP221" s="11"/>
      <c r="TTQ221" s="11"/>
      <c r="TTR221" s="11"/>
      <c r="TTS221" s="11"/>
      <c r="TTT221" s="11"/>
      <c r="TTU221" s="11"/>
      <c r="TTV221" s="11"/>
      <c r="TTW221" s="11"/>
      <c r="TTX221" s="11"/>
      <c r="TTY221" s="11"/>
      <c r="TTZ221" s="11"/>
      <c r="TUA221" s="11"/>
      <c r="TUB221" s="11"/>
      <c r="TUC221" s="11"/>
      <c r="TUD221" s="11"/>
      <c r="TUE221" s="11"/>
      <c r="TUF221" s="11"/>
      <c r="TUG221" s="11"/>
      <c r="TUH221" s="11"/>
      <c r="TUI221" s="11"/>
      <c r="TUJ221" s="11"/>
      <c r="TUK221" s="11"/>
      <c r="TUL221" s="11"/>
      <c r="TUM221" s="11"/>
      <c r="TUN221" s="11"/>
      <c r="TUO221" s="11"/>
      <c r="TUP221" s="11"/>
      <c r="TUQ221" s="11"/>
      <c r="TUR221" s="11"/>
      <c r="TUS221" s="11"/>
      <c r="TUT221" s="11"/>
      <c r="TUU221" s="11"/>
      <c r="TUV221" s="11"/>
      <c r="TUW221" s="11"/>
      <c r="TUX221" s="11"/>
      <c r="TUY221" s="11"/>
      <c r="TUZ221" s="11"/>
      <c r="TVA221" s="11"/>
      <c r="TVB221" s="11"/>
      <c r="TVC221" s="11"/>
      <c r="TVD221" s="11"/>
      <c r="TVE221" s="11"/>
      <c r="TVF221" s="11"/>
      <c r="TVG221" s="11"/>
      <c r="TVH221" s="11"/>
      <c r="TVI221" s="11"/>
      <c r="TVJ221" s="11"/>
      <c r="TVK221" s="11"/>
      <c r="TVL221" s="11"/>
      <c r="TVM221" s="11"/>
      <c r="TVN221" s="11"/>
      <c r="TVO221" s="11"/>
      <c r="TVP221" s="11"/>
      <c r="TVQ221" s="11"/>
      <c r="TVR221" s="11"/>
      <c r="TVS221" s="11"/>
      <c r="TVT221" s="11"/>
      <c r="TVU221" s="11"/>
      <c r="TVV221" s="11"/>
      <c r="TVW221" s="11"/>
      <c r="TVX221" s="11"/>
      <c r="TVY221" s="11"/>
      <c r="TVZ221" s="11"/>
      <c r="TWA221" s="11"/>
      <c r="TWB221" s="11"/>
      <c r="TWC221" s="11"/>
      <c r="TWD221" s="11"/>
      <c r="TWE221" s="11"/>
      <c r="TWF221" s="11"/>
      <c r="TWG221" s="11"/>
      <c r="TWH221" s="11"/>
      <c r="TWI221" s="11"/>
      <c r="TWJ221" s="11"/>
      <c r="TWK221" s="11"/>
      <c r="TWL221" s="11"/>
      <c r="TWM221" s="11"/>
      <c r="TWN221" s="11"/>
      <c r="TWO221" s="11"/>
      <c r="TWP221" s="11"/>
      <c r="TWQ221" s="11"/>
      <c r="TWR221" s="11"/>
      <c r="TWS221" s="11"/>
      <c r="TWT221" s="11"/>
      <c r="TWU221" s="11"/>
      <c r="TWV221" s="11"/>
      <c r="TWW221" s="11"/>
      <c r="TWX221" s="11"/>
      <c r="TWY221" s="11"/>
      <c r="TWZ221" s="11"/>
      <c r="TXA221" s="11"/>
      <c r="TXB221" s="11"/>
      <c r="TXC221" s="11"/>
      <c r="TXD221" s="11"/>
      <c r="TXE221" s="11"/>
      <c r="TXF221" s="11"/>
      <c r="TXG221" s="11"/>
      <c r="TXH221" s="11"/>
      <c r="TXI221" s="11"/>
      <c r="TXJ221" s="11"/>
      <c r="TXK221" s="11"/>
      <c r="TXL221" s="11"/>
      <c r="TXM221" s="11"/>
      <c r="TXN221" s="11"/>
      <c r="TXO221" s="11"/>
      <c r="TXP221" s="11"/>
      <c r="TXQ221" s="11"/>
      <c r="TXR221" s="11"/>
      <c r="TXS221" s="11"/>
      <c r="TXT221" s="11"/>
      <c r="TXU221" s="11"/>
      <c r="TXV221" s="11"/>
      <c r="TXW221" s="11"/>
      <c r="TXX221" s="11"/>
      <c r="TXY221" s="11"/>
      <c r="TXZ221" s="11"/>
      <c r="TYA221" s="11"/>
      <c r="TYB221" s="11"/>
      <c r="TYC221" s="11"/>
      <c r="TYD221" s="11"/>
      <c r="TYE221" s="11"/>
      <c r="TYF221" s="11"/>
      <c r="TYG221" s="11"/>
      <c r="TYH221" s="11"/>
      <c r="TYI221" s="11"/>
      <c r="TYJ221" s="11"/>
      <c r="TYK221" s="11"/>
      <c r="TYL221" s="11"/>
      <c r="TYM221" s="11"/>
      <c r="TYN221" s="11"/>
      <c r="TYO221" s="11"/>
      <c r="TYP221" s="11"/>
      <c r="TYQ221" s="11"/>
      <c r="TYR221" s="11"/>
      <c r="TYS221" s="11"/>
      <c r="TYT221" s="11"/>
      <c r="TYU221" s="11"/>
      <c r="TYV221" s="11"/>
      <c r="TYW221" s="11"/>
      <c r="TYX221" s="11"/>
      <c r="TYY221" s="11"/>
      <c r="TYZ221" s="11"/>
      <c r="TZA221" s="11"/>
      <c r="TZB221" s="11"/>
      <c r="TZC221" s="11"/>
      <c r="TZD221" s="11"/>
      <c r="TZE221" s="11"/>
      <c r="TZF221" s="11"/>
      <c r="TZG221" s="11"/>
      <c r="TZH221" s="11"/>
      <c r="TZI221" s="11"/>
      <c r="TZJ221" s="11"/>
      <c r="TZK221" s="11"/>
      <c r="TZL221" s="11"/>
      <c r="TZM221" s="11"/>
      <c r="TZN221" s="11"/>
      <c r="TZO221" s="11"/>
      <c r="TZP221" s="11"/>
      <c r="TZQ221" s="11"/>
      <c r="TZR221" s="11"/>
      <c r="TZS221" s="11"/>
      <c r="TZT221" s="11"/>
      <c r="TZU221" s="11"/>
      <c r="TZV221" s="11"/>
      <c r="TZW221" s="11"/>
      <c r="TZX221" s="11"/>
      <c r="TZY221" s="11"/>
      <c r="TZZ221" s="11"/>
      <c r="UAA221" s="11"/>
      <c r="UAB221" s="11"/>
      <c r="UAC221" s="11"/>
      <c r="UAD221" s="11"/>
      <c r="UAE221" s="11"/>
      <c r="UAF221" s="11"/>
      <c r="UAG221" s="11"/>
      <c r="UAH221" s="11"/>
      <c r="UAI221" s="11"/>
      <c r="UAJ221" s="11"/>
      <c r="UAK221" s="11"/>
      <c r="UAL221" s="11"/>
      <c r="UAM221" s="11"/>
      <c r="UAN221" s="11"/>
      <c r="UAO221" s="11"/>
      <c r="UAP221" s="11"/>
      <c r="UAQ221" s="11"/>
      <c r="UAR221" s="11"/>
      <c r="UAS221" s="11"/>
      <c r="UAT221" s="11"/>
      <c r="UAU221" s="11"/>
      <c r="UAV221" s="11"/>
      <c r="UAW221" s="11"/>
      <c r="UAX221" s="11"/>
      <c r="UAY221" s="11"/>
      <c r="UAZ221" s="11"/>
      <c r="UBA221" s="11"/>
      <c r="UBB221" s="11"/>
      <c r="UBC221" s="11"/>
      <c r="UBD221" s="11"/>
      <c r="UBE221" s="11"/>
      <c r="UBF221" s="11"/>
      <c r="UBG221" s="11"/>
      <c r="UBH221" s="11"/>
      <c r="UBI221" s="11"/>
      <c r="UBJ221" s="11"/>
      <c r="UBK221" s="11"/>
      <c r="UBL221" s="11"/>
      <c r="UBM221" s="11"/>
      <c r="UBN221" s="11"/>
      <c r="UBO221" s="11"/>
      <c r="UBP221" s="11"/>
      <c r="UBQ221" s="11"/>
      <c r="UBR221" s="11"/>
      <c r="UBS221" s="11"/>
      <c r="UBT221" s="11"/>
      <c r="UBU221" s="11"/>
      <c r="UBV221" s="11"/>
      <c r="UBW221" s="11"/>
      <c r="UBX221" s="11"/>
      <c r="UBY221" s="11"/>
      <c r="UBZ221" s="11"/>
      <c r="UCA221" s="11"/>
      <c r="UCB221" s="11"/>
      <c r="UCC221" s="11"/>
      <c r="UCD221" s="11"/>
      <c r="UCE221" s="11"/>
      <c r="UCF221" s="11"/>
      <c r="UCG221" s="11"/>
      <c r="UCH221" s="11"/>
      <c r="UCI221" s="11"/>
      <c r="UCJ221" s="11"/>
      <c r="UCK221" s="11"/>
      <c r="UCL221" s="11"/>
      <c r="UCM221" s="11"/>
      <c r="UCN221" s="11"/>
      <c r="UCO221" s="11"/>
      <c r="UCP221" s="11"/>
      <c r="UCQ221" s="11"/>
      <c r="UCR221" s="11"/>
      <c r="UCS221" s="11"/>
      <c r="UCT221" s="11"/>
      <c r="UCU221" s="11"/>
      <c r="UCV221" s="11"/>
      <c r="UCW221" s="11"/>
      <c r="UCX221" s="11"/>
      <c r="UCY221" s="11"/>
      <c r="UCZ221" s="11"/>
      <c r="UDA221" s="11"/>
      <c r="UDB221" s="11"/>
      <c r="UDC221" s="11"/>
      <c r="UDD221" s="11"/>
      <c r="UDE221" s="11"/>
      <c r="UDF221" s="11"/>
      <c r="UDG221" s="11"/>
      <c r="UDH221" s="11"/>
      <c r="UDI221" s="11"/>
      <c r="UDJ221" s="11"/>
      <c r="UDK221" s="11"/>
      <c r="UDL221" s="11"/>
      <c r="UDM221" s="11"/>
      <c r="UDN221" s="11"/>
      <c r="UDO221" s="11"/>
      <c r="UDP221" s="11"/>
      <c r="UDQ221" s="11"/>
      <c r="UDR221" s="11"/>
      <c r="UDS221" s="11"/>
      <c r="UDT221" s="11"/>
      <c r="UDU221" s="11"/>
      <c r="UDV221" s="11"/>
      <c r="UDW221" s="11"/>
      <c r="UDX221" s="11"/>
      <c r="UDY221" s="11"/>
      <c r="UDZ221" s="11"/>
      <c r="UEA221" s="11"/>
      <c r="UEB221" s="11"/>
      <c r="UEC221" s="11"/>
      <c r="UED221" s="11"/>
      <c r="UEE221" s="11"/>
      <c r="UEF221" s="11"/>
      <c r="UEG221" s="11"/>
      <c r="UEH221" s="11"/>
      <c r="UEI221" s="11"/>
      <c r="UEJ221" s="11"/>
      <c r="UEK221" s="11"/>
      <c r="UEL221" s="11"/>
      <c r="UEM221" s="11"/>
      <c r="UEN221" s="11"/>
      <c r="UEO221" s="11"/>
      <c r="UEP221" s="11"/>
      <c r="UEQ221" s="11"/>
      <c r="UER221" s="11"/>
      <c r="UES221" s="11"/>
      <c r="UET221" s="11"/>
      <c r="UEU221" s="11"/>
      <c r="UEV221" s="11"/>
      <c r="UEW221" s="11"/>
      <c r="UEX221" s="11"/>
      <c r="UEY221" s="11"/>
      <c r="UEZ221" s="11"/>
      <c r="UFA221" s="11"/>
      <c r="UFB221" s="11"/>
      <c r="UFC221" s="11"/>
      <c r="UFD221" s="11"/>
      <c r="UFE221" s="11"/>
      <c r="UFF221" s="11"/>
      <c r="UFG221" s="11"/>
      <c r="UFH221" s="11"/>
      <c r="UFI221" s="11"/>
      <c r="UFJ221" s="11"/>
      <c r="UFK221" s="11"/>
      <c r="UFL221" s="11"/>
      <c r="UFM221" s="11"/>
      <c r="UFN221" s="11"/>
      <c r="UFO221" s="11"/>
      <c r="UFP221" s="11"/>
      <c r="UFQ221" s="11"/>
      <c r="UFR221" s="11"/>
      <c r="UFS221" s="11"/>
      <c r="UFT221" s="11"/>
      <c r="UFU221" s="11"/>
      <c r="UFV221" s="11"/>
      <c r="UFW221" s="11"/>
      <c r="UFX221" s="11"/>
      <c r="UFY221" s="11"/>
      <c r="UFZ221" s="11"/>
      <c r="UGA221" s="11"/>
      <c r="UGB221" s="11"/>
      <c r="UGC221" s="11"/>
      <c r="UGD221" s="11"/>
      <c r="UGE221" s="11"/>
      <c r="UGF221" s="11"/>
      <c r="UGG221" s="11"/>
      <c r="UGH221" s="11"/>
      <c r="UGI221" s="11"/>
      <c r="UGJ221" s="11"/>
      <c r="UGK221" s="11"/>
      <c r="UGL221" s="11"/>
      <c r="UGM221" s="11"/>
      <c r="UGN221" s="11"/>
      <c r="UGO221" s="11"/>
      <c r="UGP221" s="11"/>
      <c r="UGQ221" s="11"/>
      <c r="UGR221" s="11"/>
      <c r="UGS221" s="11"/>
      <c r="UGT221" s="11"/>
      <c r="UGU221" s="11"/>
      <c r="UGV221" s="11"/>
      <c r="UGW221" s="11"/>
      <c r="UGX221" s="11"/>
      <c r="UGY221" s="11"/>
      <c r="UGZ221" s="11"/>
      <c r="UHA221" s="11"/>
      <c r="UHB221" s="11"/>
      <c r="UHC221" s="11"/>
      <c r="UHD221" s="11"/>
      <c r="UHE221" s="11"/>
      <c r="UHF221" s="11"/>
      <c r="UHG221" s="11"/>
      <c r="UHH221" s="11"/>
      <c r="UHI221" s="11"/>
      <c r="UHJ221" s="11"/>
      <c r="UHK221" s="11"/>
      <c r="UHL221" s="11"/>
      <c r="UHM221" s="11"/>
      <c r="UHN221" s="11"/>
      <c r="UHO221" s="11"/>
      <c r="UHP221" s="11"/>
      <c r="UHQ221" s="11"/>
      <c r="UHR221" s="11"/>
      <c r="UHS221" s="11"/>
      <c r="UHT221" s="11"/>
      <c r="UHU221" s="11"/>
      <c r="UHV221" s="11"/>
      <c r="UHW221" s="11"/>
      <c r="UHX221" s="11"/>
      <c r="UHY221" s="11"/>
      <c r="UHZ221" s="11"/>
      <c r="UIA221" s="11"/>
      <c r="UIB221" s="11"/>
      <c r="UIC221" s="11"/>
      <c r="UID221" s="11"/>
      <c r="UIE221" s="11"/>
      <c r="UIF221" s="11"/>
      <c r="UIG221" s="11"/>
      <c r="UIH221" s="11"/>
      <c r="UII221" s="11"/>
      <c r="UIJ221" s="11"/>
      <c r="UIK221" s="11"/>
      <c r="UIL221" s="11"/>
      <c r="UIM221" s="11"/>
      <c r="UIN221" s="11"/>
      <c r="UIO221" s="11"/>
      <c r="UIP221" s="11"/>
      <c r="UIQ221" s="11"/>
      <c r="UIR221" s="11"/>
      <c r="UIS221" s="11"/>
      <c r="UIT221" s="11"/>
      <c r="UIU221" s="11"/>
      <c r="UIV221" s="11"/>
      <c r="UIW221" s="11"/>
      <c r="UIX221" s="11"/>
      <c r="UIY221" s="11"/>
      <c r="UIZ221" s="11"/>
      <c r="UJA221" s="11"/>
      <c r="UJB221" s="11"/>
      <c r="UJC221" s="11"/>
      <c r="UJD221" s="11"/>
      <c r="UJE221" s="11"/>
      <c r="UJF221" s="11"/>
      <c r="UJG221" s="11"/>
      <c r="UJH221" s="11"/>
      <c r="UJI221" s="11"/>
      <c r="UJJ221" s="11"/>
      <c r="UJK221" s="11"/>
      <c r="UJL221" s="11"/>
      <c r="UJM221" s="11"/>
      <c r="UJN221" s="11"/>
      <c r="UJO221" s="11"/>
      <c r="UJP221" s="11"/>
      <c r="UJQ221" s="11"/>
      <c r="UJR221" s="11"/>
      <c r="UJS221" s="11"/>
      <c r="UJT221" s="11"/>
      <c r="UJU221" s="11"/>
      <c r="UJV221" s="11"/>
      <c r="UJW221" s="11"/>
      <c r="UJX221" s="11"/>
      <c r="UJY221" s="11"/>
      <c r="UJZ221" s="11"/>
      <c r="UKA221" s="11"/>
      <c r="UKB221" s="11"/>
      <c r="UKC221" s="11"/>
      <c r="UKD221" s="11"/>
      <c r="UKE221" s="11"/>
      <c r="UKF221" s="11"/>
      <c r="UKG221" s="11"/>
      <c r="UKH221" s="11"/>
      <c r="UKI221" s="11"/>
      <c r="UKJ221" s="11"/>
      <c r="UKK221" s="11"/>
      <c r="UKL221" s="11"/>
      <c r="UKM221" s="11"/>
      <c r="UKN221" s="11"/>
      <c r="UKO221" s="11"/>
      <c r="UKP221" s="11"/>
      <c r="UKQ221" s="11"/>
      <c r="UKR221" s="11"/>
      <c r="UKS221" s="11"/>
      <c r="UKT221" s="11"/>
      <c r="UKU221" s="11"/>
      <c r="UKV221" s="11"/>
      <c r="UKW221" s="11"/>
      <c r="UKX221" s="11"/>
      <c r="UKY221" s="11"/>
      <c r="UKZ221" s="11"/>
      <c r="ULA221" s="11"/>
      <c r="ULB221" s="11"/>
      <c r="ULC221" s="11"/>
      <c r="ULD221" s="11"/>
      <c r="ULE221" s="11"/>
      <c r="ULF221" s="11"/>
      <c r="ULG221" s="11"/>
      <c r="ULH221" s="11"/>
      <c r="ULI221" s="11"/>
      <c r="ULJ221" s="11"/>
      <c r="ULK221" s="11"/>
      <c r="ULL221" s="11"/>
      <c r="ULM221" s="11"/>
      <c r="ULN221" s="11"/>
      <c r="ULO221" s="11"/>
      <c r="ULP221" s="11"/>
      <c r="ULQ221" s="11"/>
      <c r="ULR221" s="11"/>
      <c r="ULS221" s="11"/>
      <c r="ULT221" s="11"/>
      <c r="ULU221" s="11"/>
      <c r="ULV221" s="11"/>
      <c r="ULW221" s="11"/>
      <c r="ULX221" s="11"/>
      <c r="ULY221" s="11"/>
      <c r="ULZ221" s="11"/>
      <c r="UMA221" s="11"/>
      <c r="UMB221" s="11"/>
      <c r="UMC221" s="11"/>
      <c r="UMD221" s="11"/>
      <c r="UME221" s="11"/>
      <c r="UMF221" s="11"/>
      <c r="UMG221" s="11"/>
      <c r="UMH221" s="11"/>
      <c r="UMI221" s="11"/>
      <c r="UMJ221" s="11"/>
      <c r="UMK221" s="11"/>
      <c r="UML221" s="11"/>
      <c r="UMM221" s="11"/>
      <c r="UMN221" s="11"/>
      <c r="UMO221" s="11"/>
      <c r="UMP221" s="11"/>
      <c r="UMQ221" s="11"/>
      <c r="UMR221" s="11"/>
      <c r="UMS221" s="11"/>
      <c r="UMT221" s="11"/>
      <c r="UMU221" s="11"/>
      <c r="UMV221" s="11"/>
      <c r="UMW221" s="11"/>
      <c r="UMX221" s="11"/>
      <c r="UMY221" s="11"/>
      <c r="UMZ221" s="11"/>
      <c r="UNA221" s="11"/>
      <c r="UNB221" s="11"/>
      <c r="UNC221" s="11"/>
      <c r="UND221" s="11"/>
      <c r="UNE221" s="11"/>
      <c r="UNF221" s="11"/>
      <c r="UNG221" s="11"/>
      <c r="UNH221" s="11"/>
      <c r="UNI221" s="11"/>
      <c r="UNJ221" s="11"/>
      <c r="UNK221" s="11"/>
      <c r="UNL221" s="11"/>
      <c r="UNM221" s="11"/>
      <c r="UNN221" s="11"/>
      <c r="UNO221" s="11"/>
      <c r="UNP221" s="11"/>
      <c r="UNQ221" s="11"/>
      <c r="UNR221" s="11"/>
      <c r="UNS221" s="11"/>
      <c r="UNT221" s="11"/>
      <c r="UNU221" s="11"/>
      <c r="UNV221" s="11"/>
      <c r="UNW221" s="11"/>
      <c r="UNX221" s="11"/>
      <c r="UNY221" s="11"/>
      <c r="UNZ221" s="11"/>
      <c r="UOA221" s="11"/>
      <c r="UOB221" s="11"/>
      <c r="UOC221" s="11"/>
      <c r="UOD221" s="11"/>
      <c r="UOE221" s="11"/>
      <c r="UOF221" s="11"/>
      <c r="UOG221" s="11"/>
      <c r="UOH221" s="11"/>
      <c r="UOI221" s="11"/>
      <c r="UOJ221" s="11"/>
      <c r="UOK221" s="11"/>
      <c r="UOL221" s="11"/>
      <c r="UOM221" s="11"/>
      <c r="UON221" s="11"/>
      <c r="UOO221" s="11"/>
      <c r="UOP221" s="11"/>
      <c r="UOQ221" s="11"/>
      <c r="UOR221" s="11"/>
      <c r="UOS221" s="11"/>
      <c r="UOT221" s="11"/>
      <c r="UOU221" s="11"/>
      <c r="UOV221" s="11"/>
      <c r="UOW221" s="11"/>
      <c r="UOX221" s="11"/>
      <c r="UOY221" s="11"/>
      <c r="UOZ221" s="11"/>
      <c r="UPA221" s="11"/>
      <c r="UPB221" s="11"/>
      <c r="UPC221" s="11"/>
      <c r="UPD221" s="11"/>
      <c r="UPE221" s="11"/>
      <c r="UPF221" s="11"/>
      <c r="UPG221" s="11"/>
      <c r="UPH221" s="11"/>
      <c r="UPI221" s="11"/>
      <c r="UPJ221" s="11"/>
      <c r="UPK221" s="11"/>
      <c r="UPL221" s="11"/>
      <c r="UPM221" s="11"/>
      <c r="UPN221" s="11"/>
      <c r="UPO221" s="11"/>
      <c r="UPP221" s="11"/>
      <c r="UPQ221" s="11"/>
      <c r="UPR221" s="11"/>
      <c r="UPS221" s="11"/>
      <c r="UPT221" s="11"/>
      <c r="UPU221" s="11"/>
      <c r="UPV221" s="11"/>
      <c r="UPW221" s="11"/>
      <c r="UPX221" s="11"/>
      <c r="UPY221" s="11"/>
      <c r="UPZ221" s="11"/>
      <c r="UQA221" s="11"/>
      <c r="UQB221" s="11"/>
      <c r="UQC221" s="11"/>
      <c r="UQD221" s="11"/>
      <c r="UQE221" s="11"/>
      <c r="UQF221" s="11"/>
      <c r="UQG221" s="11"/>
      <c r="UQH221" s="11"/>
      <c r="UQI221" s="11"/>
      <c r="UQJ221" s="11"/>
      <c r="UQK221" s="11"/>
      <c r="UQL221" s="11"/>
      <c r="UQM221" s="11"/>
      <c r="UQN221" s="11"/>
      <c r="UQO221" s="11"/>
      <c r="UQP221" s="11"/>
      <c r="UQQ221" s="11"/>
      <c r="UQR221" s="11"/>
      <c r="UQS221" s="11"/>
      <c r="UQT221" s="11"/>
      <c r="UQU221" s="11"/>
      <c r="UQV221" s="11"/>
      <c r="UQW221" s="11"/>
      <c r="UQX221" s="11"/>
      <c r="UQY221" s="11"/>
      <c r="UQZ221" s="11"/>
      <c r="URA221" s="11"/>
      <c r="URB221" s="11"/>
      <c r="URC221" s="11"/>
      <c r="URD221" s="11"/>
      <c r="URE221" s="11"/>
      <c r="URF221" s="11"/>
      <c r="URG221" s="11"/>
      <c r="URH221" s="11"/>
      <c r="URI221" s="11"/>
      <c r="URJ221" s="11"/>
      <c r="URK221" s="11"/>
      <c r="URL221" s="11"/>
      <c r="URM221" s="11"/>
      <c r="URN221" s="11"/>
      <c r="URO221" s="11"/>
      <c r="URP221" s="11"/>
      <c r="URQ221" s="11"/>
      <c r="URR221" s="11"/>
      <c r="URS221" s="11"/>
      <c r="URT221" s="11"/>
      <c r="URU221" s="11"/>
      <c r="URV221" s="11"/>
      <c r="URW221" s="11"/>
      <c r="URX221" s="11"/>
      <c r="URY221" s="11"/>
      <c r="URZ221" s="11"/>
      <c r="USA221" s="11"/>
      <c r="USB221" s="11"/>
      <c r="USC221" s="11"/>
      <c r="USD221" s="11"/>
      <c r="USE221" s="11"/>
      <c r="USF221" s="11"/>
      <c r="USG221" s="11"/>
      <c r="USH221" s="11"/>
      <c r="USI221" s="11"/>
      <c r="USJ221" s="11"/>
      <c r="USK221" s="11"/>
      <c r="USL221" s="11"/>
      <c r="USM221" s="11"/>
      <c r="USN221" s="11"/>
      <c r="USO221" s="11"/>
      <c r="USP221" s="11"/>
      <c r="USQ221" s="11"/>
      <c r="USR221" s="11"/>
      <c r="USS221" s="11"/>
      <c r="UST221" s="11"/>
      <c r="USU221" s="11"/>
      <c r="USV221" s="11"/>
      <c r="USW221" s="11"/>
      <c r="USX221" s="11"/>
      <c r="USY221" s="11"/>
      <c r="USZ221" s="11"/>
      <c r="UTA221" s="11"/>
      <c r="UTB221" s="11"/>
      <c r="UTC221" s="11"/>
      <c r="UTD221" s="11"/>
      <c r="UTE221" s="11"/>
      <c r="UTF221" s="11"/>
      <c r="UTG221" s="11"/>
      <c r="UTH221" s="11"/>
      <c r="UTI221" s="11"/>
      <c r="UTJ221" s="11"/>
      <c r="UTK221" s="11"/>
      <c r="UTL221" s="11"/>
      <c r="UTM221" s="11"/>
      <c r="UTN221" s="11"/>
      <c r="UTO221" s="11"/>
      <c r="UTP221" s="11"/>
      <c r="UTQ221" s="11"/>
      <c r="UTR221" s="11"/>
      <c r="UTS221" s="11"/>
      <c r="UTT221" s="11"/>
      <c r="UTU221" s="11"/>
      <c r="UTV221" s="11"/>
      <c r="UTW221" s="11"/>
      <c r="UTX221" s="11"/>
      <c r="UTY221" s="11"/>
      <c r="UTZ221" s="11"/>
      <c r="UUA221" s="11"/>
      <c r="UUB221" s="11"/>
      <c r="UUC221" s="11"/>
      <c r="UUD221" s="11"/>
      <c r="UUE221" s="11"/>
      <c r="UUF221" s="11"/>
      <c r="UUG221" s="11"/>
      <c r="UUH221" s="11"/>
      <c r="UUI221" s="11"/>
      <c r="UUJ221" s="11"/>
      <c r="UUK221" s="11"/>
      <c r="UUL221" s="11"/>
      <c r="UUM221" s="11"/>
      <c r="UUN221" s="11"/>
      <c r="UUO221" s="11"/>
      <c r="UUP221" s="11"/>
      <c r="UUQ221" s="11"/>
      <c r="UUR221" s="11"/>
      <c r="UUS221" s="11"/>
      <c r="UUT221" s="11"/>
      <c r="UUU221" s="11"/>
      <c r="UUV221" s="11"/>
      <c r="UUW221" s="11"/>
      <c r="UUX221" s="11"/>
      <c r="UUY221" s="11"/>
      <c r="UUZ221" s="11"/>
      <c r="UVA221" s="11"/>
      <c r="UVB221" s="11"/>
      <c r="UVC221" s="11"/>
      <c r="UVD221" s="11"/>
      <c r="UVE221" s="11"/>
      <c r="UVF221" s="11"/>
      <c r="UVG221" s="11"/>
      <c r="UVH221" s="11"/>
      <c r="UVI221" s="11"/>
      <c r="UVJ221" s="11"/>
      <c r="UVK221" s="11"/>
      <c r="UVL221" s="11"/>
      <c r="UVM221" s="11"/>
      <c r="UVN221" s="11"/>
      <c r="UVO221" s="11"/>
      <c r="UVP221" s="11"/>
      <c r="UVQ221" s="11"/>
      <c r="UVR221" s="11"/>
      <c r="UVS221" s="11"/>
      <c r="UVT221" s="11"/>
      <c r="UVU221" s="11"/>
      <c r="UVV221" s="11"/>
      <c r="UVW221" s="11"/>
      <c r="UVX221" s="11"/>
      <c r="UVY221" s="11"/>
      <c r="UVZ221" s="11"/>
      <c r="UWA221" s="11"/>
      <c r="UWB221" s="11"/>
      <c r="UWC221" s="11"/>
      <c r="UWD221" s="11"/>
      <c r="UWE221" s="11"/>
      <c r="UWF221" s="11"/>
      <c r="UWG221" s="11"/>
      <c r="UWH221" s="11"/>
      <c r="UWI221" s="11"/>
      <c r="UWJ221" s="11"/>
      <c r="UWK221" s="11"/>
      <c r="UWL221" s="11"/>
      <c r="UWM221" s="11"/>
      <c r="UWN221" s="11"/>
      <c r="UWO221" s="11"/>
      <c r="UWP221" s="11"/>
      <c r="UWQ221" s="11"/>
      <c r="UWR221" s="11"/>
      <c r="UWS221" s="11"/>
      <c r="UWT221" s="11"/>
      <c r="UWU221" s="11"/>
      <c r="UWV221" s="11"/>
      <c r="UWW221" s="11"/>
      <c r="UWX221" s="11"/>
      <c r="UWY221" s="11"/>
      <c r="UWZ221" s="11"/>
      <c r="UXA221" s="11"/>
      <c r="UXB221" s="11"/>
      <c r="UXC221" s="11"/>
      <c r="UXD221" s="11"/>
      <c r="UXE221" s="11"/>
      <c r="UXF221" s="11"/>
      <c r="UXG221" s="11"/>
      <c r="UXH221" s="11"/>
      <c r="UXI221" s="11"/>
      <c r="UXJ221" s="11"/>
      <c r="UXK221" s="11"/>
      <c r="UXL221" s="11"/>
      <c r="UXM221" s="11"/>
      <c r="UXN221" s="11"/>
      <c r="UXO221" s="11"/>
      <c r="UXP221" s="11"/>
      <c r="UXQ221" s="11"/>
      <c r="UXR221" s="11"/>
      <c r="UXS221" s="11"/>
      <c r="UXT221" s="11"/>
      <c r="UXU221" s="11"/>
      <c r="UXV221" s="11"/>
      <c r="UXW221" s="11"/>
      <c r="UXX221" s="11"/>
      <c r="UXY221" s="11"/>
      <c r="UXZ221" s="11"/>
      <c r="UYA221" s="11"/>
      <c r="UYB221" s="11"/>
      <c r="UYC221" s="11"/>
      <c r="UYD221" s="11"/>
      <c r="UYE221" s="11"/>
      <c r="UYF221" s="11"/>
      <c r="UYG221" s="11"/>
      <c r="UYH221" s="11"/>
      <c r="UYI221" s="11"/>
      <c r="UYJ221" s="11"/>
      <c r="UYK221" s="11"/>
      <c r="UYL221" s="11"/>
      <c r="UYM221" s="11"/>
      <c r="UYN221" s="11"/>
      <c r="UYO221" s="11"/>
      <c r="UYP221" s="11"/>
      <c r="UYQ221" s="11"/>
      <c r="UYR221" s="11"/>
      <c r="UYS221" s="11"/>
      <c r="UYT221" s="11"/>
      <c r="UYU221" s="11"/>
      <c r="UYV221" s="11"/>
      <c r="UYW221" s="11"/>
      <c r="UYX221" s="11"/>
      <c r="UYY221" s="11"/>
      <c r="UYZ221" s="11"/>
      <c r="UZA221" s="11"/>
      <c r="UZB221" s="11"/>
      <c r="UZC221" s="11"/>
      <c r="UZD221" s="11"/>
      <c r="UZE221" s="11"/>
      <c r="UZF221" s="11"/>
      <c r="UZG221" s="11"/>
      <c r="UZH221" s="11"/>
      <c r="UZI221" s="11"/>
      <c r="UZJ221" s="11"/>
      <c r="UZK221" s="11"/>
      <c r="UZL221" s="11"/>
      <c r="UZM221" s="11"/>
      <c r="UZN221" s="11"/>
      <c r="UZO221" s="11"/>
      <c r="UZP221" s="11"/>
      <c r="UZQ221" s="11"/>
      <c r="UZR221" s="11"/>
      <c r="UZS221" s="11"/>
      <c r="UZT221" s="11"/>
      <c r="UZU221" s="11"/>
      <c r="UZV221" s="11"/>
      <c r="UZW221" s="11"/>
      <c r="UZX221" s="11"/>
      <c r="UZY221" s="11"/>
      <c r="UZZ221" s="11"/>
      <c r="VAA221" s="11"/>
      <c r="VAB221" s="11"/>
      <c r="VAC221" s="11"/>
      <c r="VAD221" s="11"/>
      <c r="VAE221" s="11"/>
      <c r="VAF221" s="11"/>
      <c r="VAG221" s="11"/>
      <c r="VAH221" s="11"/>
      <c r="VAI221" s="11"/>
      <c r="VAJ221" s="11"/>
      <c r="VAK221" s="11"/>
      <c r="VAL221" s="11"/>
      <c r="VAM221" s="11"/>
      <c r="VAN221" s="11"/>
      <c r="VAO221" s="11"/>
      <c r="VAP221" s="11"/>
      <c r="VAQ221" s="11"/>
      <c r="VAR221" s="11"/>
      <c r="VAS221" s="11"/>
      <c r="VAT221" s="11"/>
      <c r="VAU221" s="11"/>
      <c r="VAV221" s="11"/>
      <c r="VAW221" s="11"/>
      <c r="VAX221" s="11"/>
      <c r="VAY221" s="11"/>
      <c r="VAZ221" s="11"/>
      <c r="VBA221" s="11"/>
      <c r="VBB221" s="11"/>
      <c r="VBC221" s="11"/>
      <c r="VBD221" s="11"/>
      <c r="VBE221" s="11"/>
      <c r="VBF221" s="11"/>
      <c r="VBG221" s="11"/>
      <c r="VBH221" s="11"/>
      <c r="VBI221" s="11"/>
      <c r="VBJ221" s="11"/>
      <c r="VBK221" s="11"/>
      <c r="VBL221" s="11"/>
      <c r="VBM221" s="11"/>
      <c r="VBN221" s="11"/>
      <c r="VBO221" s="11"/>
      <c r="VBP221" s="11"/>
      <c r="VBQ221" s="11"/>
      <c r="VBR221" s="11"/>
      <c r="VBS221" s="11"/>
      <c r="VBT221" s="11"/>
      <c r="VBU221" s="11"/>
      <c r="VBV221" s="11"/>
      <c r="VBW221" s="11"/>
      <c r="VBX221" s="11"/>
      <c r="VBY221" s="11"/>
      <c r="VBZ221" s="11"/>
      <c r="VCA221" s="11"/>
      <c r="VCB221" s="11"/>
      <c r="VCC221" s="11"/>
      <c r="VCD221" s="11"/>
      <c r="VCE221" s="11"/>
      <c r="VCF221" s="11"/>
      <c r="VCG221" s="11"/>
      <c r="VCH221" s="11"/>
      <c r="VCI221" s="11"/>
      <c r="VCJ221" s="11"/>
      <c r="VCK221" s="11"/>
      <c r="VCL221" s="11"/>
      <c r="VCM221" s="11"/>
      <c r="VCN221" s="11"/>
      <c r="VCO221" s="11"/>
      <c r="VCP221" s="11"/>
      <c r="VCQ221" s="11"/>
      <c r="VCR221" s="11"/>
      <c r="VCS221" s="11"/>
      <c r="VCT221" s="11"/>
      <c r="VCU221" s="11"/>
      <c r="VCV221" s="11"/>
      <c r="VCW221" s="11"/>
      <c r="VCX221" s="11"/>
      <c r="VCY221" s="11"/>
      <c r="VCZ221" s="11"/>
      <c r="VDA221" s="11"/>
      <c r="VDB221" s="11"/>
      <c r="VDC221" s="11"/>
      <c r="VDD221" s="11"/>
      <c r="VDE221" s="11"/>
      <c r="VDF221" s="11"/>
      <c r="VDG221" s="11"/>
      <c r="VDH221" s="11"/>
      <c r="VDI221" s="11"/>
      <c r="VDJ221" s="11"/>
      <c r="VDK221" s="11"/>
      <c r="VDL221" s="11"/>
      <c r="VDM221" s="11"/>
      <c r="VDN221" s="11"/>
      <c r="VDO221" s="11"/>
      <c r="VDP221" s="11"/>
      <c r="VDQ221" s="11"/>
      <c r="VDR221" s="11"/>
      <c r="VDS221" s="11"/>
      <c r="VDT221" s="11"/>
      <c r="VDU221" s="11"/>
      <c r="VDV221" s="11"/>
      <c r="VDW221" s="11"/>
      <c r="VDX221" s="11"/>
      <c r="VDY221" s="11"/>
      <c r="VDZ221" s="11"/>
      <c r="VEA221" s="11"/>
      <c r="VEB221" s="11"/>
      <c r="VEC221" s="11"/>
      <c r="VED221" s="11"/>
      <c r="VEE221" s="11"/>
      <c r="VEF221" s="11"/>
      <c r="VEG221" s="11"/>
      <c r="VEH221" s="11"/>
      <c r="VEI221" s="11"/>
      <c r="VEJ221" s="11"/>
      <c r="VEK221" s="11"/>
      <c r="VEL221" s="11"/>
      <c r="VEM221" s="11"/>
      <c r="VEN221" s="11"/>
      <c r="VEO221" s="11"/>
      <c r="VEP221" s="11"/>
      <c r="VEQ221" s="11"/>
      <c r="VER221" s="11"/>
      <c r="VES221" s="11"/>
      <c r="VET221" s="11"/>
      <c r="VEU221" s="11"/>
      <c r="VEV221" s="11"/>
      <c r="VEW221" s="11"/>
      <c r="VEX221" s="11"/>
      <c r="VEY221" s="11"/>
      <c r="VEZ221" s="11"/>
      <c r="VFA221" s="11"/>
      <c r="VFB221" s="11"/>
      <c r="VFC221" s="11"/>
      <c r="VFD221" s="11"/>
      <c r="VFE221" s="11"/>
      <c r="VFF221" s="11"/>
      <c r="VFG221" s="11"/>
      <c r="VFH221" s="11"/>
      <c r="VFI221" s="11"/>
      <c r="VFJ221" s="11"/>
      <c r="VFK221" s="11"/>
      <c r="VFL221" s="11"/>
      <c r="VFM221" s="11"/>
      <c r="VFN221" s="11"/>
      <c r="VFO221" s="11"/>
      <c r="VFP221" s="11"/>
      <c r="VFQ221" s="11"/>
      <c r="VFR221" s="11"/>
      <c r="VFS221" s="11"/>
      <c r="VFT221" s="11"/>
      <c r="VFU221" s="11"/>
      <c r="VFV221" s="11"/>
      <c r="VFW221" s="11"/>
      <c r="VFX221" s="11"/>
      <c r="VFY221" s="11"/>
      <c r="VFZ221" s="11"/>
      <c r="VGA221" s="11"/>
      <c r="VGB221" s="11"/>
      <c r="VGC221" s="11"/>
      <c r="VGD221" s="11"/>
      <c r="VGE221" s="11"/>
      <c r="VGF221" s="11"/>
      <c r="VGG221" s="11"/>
      <c r="VGH221" s="11"/>
      <c r="VGI221" s="11"/>
      <c r="VGJ221" s="11"/>
      <c r="VGK221" s="11"/>
      <c r="VGL221" s="11"/>
      <c r="VGM221" s="11"/>
      <c r="VGN221" s="11"/>
      <c r="VGO221" s="11"/>
      <c r="VGP221" s="11"/>
      <c r="VGQ221" s="11"/>
      <c r="VGR221" s="11"/>
      <c r="VGS221" s="11"/>
      <c r="VGT221" s="11"/>
      <c r="VGU221" s="11"/>
      <c r="VGV221" s="11"/>
      <c r="VGW221" s="11"/>
      <c r="VGX221" s="11"/>
      <c r="VGY221" s="11"/>
      <c r="VGZ221" s="11"/>
      <c r="VHA221" s="11"/>
      <c r="VHB221" s="11"/>
      <c r="VHC221" s="11"/>
      <c r="VHD221" s="11"/>
      <c r="VHE221" s="11"/>
      <c r="VHF221" s="11"/>
      <c r="VHG221" s="11"/>
      <c r="VHH221" s="11"/>
      <c r="VHI221" s="11"/>
      <c r="VHJ221" s="11"/>
      <c r="VHK221" s="11"/>
      <c r="VHL221" s="11"/>
      <c r="VHM221" s="11"/>
      <c r="VHN221" s="11"/>
      <c r="VHO221" s="11"/>
      <c r="VHP221" s="11"/>
      <c r="VHQ221" s="11"/>
      <c r="VHR221" s="11"/>
      <c r="VHS221" s="11"/>
      <c r="VHT221" s="11"/>
      <c r="VHU221" s="11"/>
      <c r="VHV221" s="11"/>
      <c r="VHW221" s="11"/>
      <c r="VHX221" s="11"/>
      <c r="VHY221" s="11"/>
      <c r="VHZ221" s="11"/>
      <c r="VIA221" s="11"/>
      <c r="VIB221" s="11"/>
      <c r="VIC221" s="11"/>
      <c r="VID221" s="11"/>
      <c r="VIE221" s="11"/>
      <c r="VIF221" s="11"/>
      <c r="VIG221" s="11"/>
      <c r="VIH221" s="11"/>
      <c r="VII221" s="11"/>
      <c r="VIJ221" s="11"/>
      <c r="VIK221" s="11"/>
      <c r="VIL221" s="11"/>
      <c r="VIM221" s="11"/>
      <c r="VIN221" s="11"/>
      <c r="VIO221" s="11"/>
      <c r="VIP221" s="11"/>
      <c r="VIQ221" s="11"/>
      <c r="VIR221" s="11"/>
      <c r="VIS221" s="11"/>
      <c r="VIT221" s="11"/>
      <c r="VIU221" s="11"/>
      <c r="VIV221" s="11"/>
      <c r="VIW221" s="11"/>
      <c r="VIX221" s="11"/>
      <c r="VIY221" s="11"/>
      <c r="VIZ221" s="11"/>
      <c r="VJA221" s="11"/>
      <c r="VJB221" s="11"/>
      <c r="VJC221" s="11"/>
      <c r="VJD221" s="11"/>
      <c r="VJE221" s="11"/>
      <c r="VJF221" s="11"/>
      <c r="VJG221" s="11"/>
      <c r="VJH221" s="11"/>
      <c r="VJI221" s="11"/>
      <c r="VJJ221" s="11"/>
      <c r="VJK221" s="11"/>
      <c r="VJL221" s="11"/>
      <c r="VJM221" s="11"/>
      <c r="VJN221" s="11"/>
      <c r="VJO221" s="11"/>
      <c r="VJP221" s="11"/>
      <c r="VJQ221" s="11"/>
      <c r="VJR221" s="11"/>
      <c r="VJS221" s="11"/>
      <c r="VJT221" s="11"/>
      <c r="VJU221" s="11"/>
      <c r="VJV221" s="11"/>
      <c r="VJW221" s="11"/>
      <c r="VJX221" s="11"/>
      <c r="VJY221" s="11"/>
      <c r="VJZ221" s="11"/>
      <c r="VKA221" s="11"/>
      <c r="VKB221" s="11"/>
      <c r="VKC221" s="11"/>
      <c r="VKD221" s="11"/>
      <c r="VKE221" s="11"/>
      <c r="VKF221" s="11"/>
      <c r="VKG221" s="11"/>
      <c r="VKH221" s="11"/>
      <c r="VKI221" s="11"/>
      <c r="VKJ221" s="11"/>
      <c r="VKK221" s="11"/>
      <c r="VKL221" s="11"/>
      <c r="VKM221" s="11"/>
      <c r="VKN221" s="11"/>
      <c r="VKO221" s="11"/>
      <c r="VKP221" s="11"/>
      <c r="VKQ221" s="11"/>
      <c r="VKR221" s="11"/>
      <c r="VKS221" s="11"/>
      <c r="VKT221" s="11"/>
      <c r="VKU221" s="11"/>
      <c r="VKV221" s="11"/>
      <c r="VKW221" s="11"/>
      <c r="VKX221" s="11"/>
      <c r="VKY221" s="11"/>
      <c r="VKZ221" s="11"/>
      <c r="VLA221" s="11"/>
      <c r="VLB221" s="11"/>
      <c r="VLC221" s="11"/>
      <c r="VLD221" s="11"/>
      <c r="VLE221" s="11"/>
      <c r="VLF221" s="11"/>
      <c r="VLG221" s="11"/>
      <c r="VLH221" s="11"/>
      <c r="VLI221" s="11"/>
      <c r="VLJ221" s="11"/>
      <c r="VLK221" s="11"/>
      <c r="VLL221" s="11"/>
      <c r="VLM221" s="11"/>
      <c r="VLN221" s="11"/>
      <c r="VLO221" s="11"/>
      <c r="VLP221" s="11"/>
      <c r="VLQ221" s="11"/>
      <c r="VLR221" s="11"/>
      <c r="VLS221" s="11"/>
      <c r="VLT221" s="11"/>
      <c r="VLU221" s="11"/>
      <c r="VLV221" s="11"/>
      <c r="VLW221" s="11"/>
      <c r="VLX221" s="11"/>
      <c r="VLY221" s="11"/>
      <c r="VLZ221" s="11"/>
      <c r="VMA221" s="11"/>
      <c r="VMB221" s="11"/>
      <c r="VMC221" s="11"/>
      <c r="VMD221" s="11"/>
      <c r="VME221" s="11"/>
      <c r="VMF221" s="11"/>
      <c r="VMG221" s="11"/>
      <c r="VMH221" s="11"/>
      <c r="VMI221" s="11"/>
      <c r="VMJ221" s="11"/>
      <c r="VMK221" s="11"/>
      <c r="VML221" s="11"/>
      <c r="VMM221" s="11"/>
      <c r="VMN221" s="11"/>
      <c r="VMO221" s="11"/>
      <c r="VMP221" s="11"/>
      <c r="VMQ221" s="11"/>
      <c r="VMR221" s="11"/>
      <c r="VMS221" s="11"/>
      <c r="VMT221" s="11"/>
      <c r="VMU221" s="11"/>
      <c r="VMV221" s="11"/>
      <c r="VMW221" s="11"/>
      <c r="VMX221" s="11"/>
      <c r="VMY221" s="11"/>
      <c r="VMZ221" s="11"/>
      <c r="VNA221" s="11"/>
      <c r="VNB221" s="11"/>
      <c r="VNC221" s="11"/>
      <c r="VND221" s="11"/>
      <c r="VNE221" s="11"/>
      <c r="VNF221" s="11"/>
      <c r="VNG221" s="11"/>
      <c r="VNH221" s="11"/>
      <c r="VNI221" s="11"/>
      <c r="VNJ221" s="11"/>
      <c r="VNK221" s="11"/>
      <c r="VNL221" s="11"/>
      <c r="VNM221" s="11"/>
      <c r="VNN221" s="11"/>
      <c r="VNO221" s="11"/>
      <c r="VNP221" s="11"/>
      <c r="VNQ221" s="11"/>
      <c r="VNR221" s="11"/>
      <c r="VNS221" s="11"/>
      <c r="VNT221" s="11"/>
      <c r="VNU221" s="11"/>
      <c r="VNV221" s="11"/>
      <c r="VNW221" s="11"/>
      <c r="VNX221" s="11"/>
      <c r="VNY221" s="11"/>
      <c r="VNZ221" s="11"/>
      <c r="VOA221" s="11"/>
      <c r="VOB221" s="11"/>
      <c r="VOC221" s="11"/>
      <c r="VOD221" s="11"/>
      <c r="VOE221" s="11"/>
      <c r="VOF221" s="11"/>
      <c r="VOG221" s="11"/>
      <c r="VOH221" s="11"/>
      <c r="VOI221" s="11"/>
      <c r="VOJ221" s="11"/>
      <c r="VOK221" s="11"/>
      <c r="VOL221" s="11"/>
      <c r="VOM221" s="11"/>
      <c r="VON221" s="11"/>
      <c r="VOO221" s="11"/>
      <c r="VOP221" s="11"/>
      <c r="VOQ221" s="11"/>
      <c r="VOR221" s="11"/>
      <c r="VOS221" s="11"/>
      <c r="VOT221" s="11"/>
      <c r="VOU221" s="11"/>
      <c r="VOV221" s="11"/>
      <c r="VOW221" s="11"/>
      <c r="VOX221" s="11"/>
      <c r="VOY221" s="11"/>
      <c r="VOZ221" s="11"/>
      <c r="VPA221" s="11"/>
      <c r="VPB221" s="11"/>
      <c r="VPC221" s="11"/>
      <c r="VPD221" s="11"/>
      <c r="VPE221" s="11"/>
      <c r="VPF221" s="11"/>
      <c r="VPG221" s="11"/>
      <c r="VPH221" s="11"/>
      <c r="VPI221" s="11"/>
      <c r="VPJ221" s="11"/>
      <c r="VPK221" s="11"/>
      <c r="VPL221" s="11"/>
      <c r="VPM221" s="11"/>
      <c r="VPN221" s="11"/>
      <c r="VPO221" s="11"/>
      <c r="VPP221" s="11"/>
      <c r="VPQ221" s="11"/>
      <c r="VPR221" s="11"/>
      <c r="VPS221" s="11"/>
      <c r="VPT221" s="11"/>
      <c r="VPU221" s="11"/>
      <c r="VPV221" s="11"/>
      <c r="VPW221" s="11"/>
      <c r="VPX221" s="11"/>
      <c r="VPY221" s="11"/>
      <c r="VPZ221" s="11"/>
      <c r="VQA221" s="11"/>
      <c r="VQB221" s="11"/>
      <c r="VQC221" s="11"/>
      <c r="VQD221" s="11"/>
      <c r="VQE221" s="11"/>
      <c r="VQF221" s="11"/>
      <c r="VQG221" s="11"/>
      <c r="VQH221" s="11"/>
      <c r="VQI221" s="11"/>
      <c r="VQJ221" s="11"/>
      <c r="VQK221" s="11"/>
      <c r="VQL221" s="11"/>
      <c r="VQM221" s="11"/>
      <c r="VQN221" s="11"/>
      <c r="VQO221" s="11"/>
      <c r="VQP221" s="11"/>
      <c r="VQQ221" s="11"/>
      <c r="VQR221" s="11"/>
      <c r="VQS221" s="11"/>
      <c r="VQT221" s="11"/>
      <c r="VQU221" s="11"/>
      <c r="VQV221" s="11"/>
      <c r="VQW221" s="11"/>
      <c r="VQX221" s="11"/>
      <c r="VQY221" s="11"/>
      <c r="VQZ221" s="11"/>
      <c r="VRA221" s="11"/>
      <c r="VRB221" s="11"/>
      <c r="VRC221" s="11"/>
      <c r="VRD221" s="11"/>
      <c r="VRE221" s="11"/>
      <c r="VRF221" s="11"/>
      <c r="VRG221" s="11"/>
      <c r="VRH221" s="11"/>
      <c r="VRI221" s="11"/>
      <c r="VRJ221" s="11"/>
      <c r="VRK221" s="11"/>
      <c r="VRL221" s="11"/>
      <c r="VRM221" s="11"/>
      <c r="VRN221" s="11"/>
      <c r="VRO221" s="11"/>
      <c r="VRP221" s="11"/>
      <c r="VRQ221" s="11"/>
      <c r="VRR221" s="11"/>
      <c r="VRS221" s="11"/>
      <c r="VRT221" s="11"/>
      <c r="VRU221" s="11"/>
      <c r="VRV221" s="11"/>
      <c r="VRW221" s="11"/>
      <c r="VRX221" s="11"/>
      <c r="VRY221" s="11"/>
      <c r="VRZ221" s="11"/>
      <c r="VSA221" s="11"/>
      <c r="VSB221" s="11"/>
      <c r="VSC221" s="11"/>
      <c r="VSD221" s="11"/>
      <c r="VSE221" s="11"/>
      <c r="VSF221" s="11"/>
      <c r="VSG221" s="11"/>
      <c r="VSH221" s="11"/>
      <c r="VSI221" s="11"/>
      <c r="VSJ221" s="11"/>
      <c r="VSK221" s="11"/>
      <c r="VSL221" s="11"/>
      <c r="VSM221" s="11"/>
      <c r="VSN221" s="11"/>
      <c r="VSO221" s="11"/>
      <c r="VSP221" s="11"/>
      <c r="VSQ221" s="11"/>
      <c r="VSR221" s="11"/>
      <c r="VSS221" s="11"/>
      <c r="VST221" s="11"/>
      <c r="VSU221" s="11"/>
      <c r="VSV221" s="11"/>
      <c r="VSW221" s="11"/>
      <c r="VSX221" s="11"/>
      <c r="VSY221" s="11"/>
      <c r="VSZ221" s="11"/>
      <c r="VTA221" s="11"/>
      <c r="VTB221" s="11"/>
      <c r="VTC221" s="11"/>
      <c r="VTD221" s="11"/>
      <c r="VTE221" s="11"/>
      <c r="VTF221" s="11"/>
      <c r="VTG221" s="11"/>
      <c r="VTH221" s="11"/>
      <c r="VTI221" s="11"/>
      <c r="VTJ221" s="11"/>
      <c r="VTK221" s="11"/>
      <c r="VTL221" s="11"/>
      <c r="VTM221" s="11"/>
      <c r="VTN221" s="11"/>
      <c r="VTO221" s="11"/>
      <c r="VTP221" s="11"/>
      <c r="VTQ221" s="11"/>
      <c r="VTR221" s="11"/>
      <c r="VTS221" s="11"/>
      <c r="VTT221" s="11"/>
      <c r="VTU221" s="11"/>
      <c r="VTV221" s="11"/>
      <c r="VTW221" s="11"/>
      <c r="VTX221" s="11"/>
      <c r="VTY221" s="11"/>
      <c r="VTZ221" s="11"/>
      <c r="VUA221" s="11"/>
      <c r="VUB221" s="11"/>
      <c r="VUC221" s="11"/>
      <c r="VUD221" s="11"/>
      <c r="VUE221" s="11"/>
      <c r="VUF221" s="11"/>
      <c r="VUG221" s="11"/>
      <c r="VUH221" s="11"/>
      <c r="VUI221" s="11"/>
      <c r="VUJ221" s="11"/>
      <c r="VUK221" s="11"/>
      <c r="VUL221" s="11"/>
      <c r="VUM221" s="11"/>
      <c r="VUN221" s="11"/>
      <c r="VUO221" s="11"/>
      <c r="VUP221" s="11"/>
      <c r="VUQ221" s="11"/>
      <c r="VUR221" s="11"/>
      <c r="VUS221" s="11"/>
      <c r="VUT221" s="11"/>
      <c r="VUU221" s="11"/>
      <c r="VUV221" s="11"/>
      <c r="VUW221" s="11"/>
      <c r="VUX221" s="11"/>
      <c r="VUY221" s="11"/>
      <c r="VUZ221" s="11"/>
      <c r="VVA221" s="11"/>
      <c r="VVB221" s="11"/>
      <c r="VVC221" s="11"/>
      <c r="VVD221" s="11"/>
      <c r="VVE221" s="11"/>
      <c r="VVF221" s="11"/>
      <c r="VVG221" s="11"/>
      <c r="VVH221" s="11"/>
      <c r="VVI221" s="11"/>
      <c r="VVJ221" s="11"/>
      <c r="VVK221" s="11"/>
      <c r="VVL221" s="11"/>
      <c r="VVM221" s="11"/>
      <c r="VVN221" s="11"/>
      <c r="VVO221" s="11"/>
      <c r="VVP221" s="11"/>
      <c r="VVQ221" s="11"/>
      <c r="VVR221" s="11"/>
      <c r="VVS221" s="11"/>
      <c r="VVT221" s="11"/>
      <c r="VVU221" s="11"/>
      <c r="VVV221" s="11"/>
      <c r="VVW221" s="11"/>
      <c r="VVX221" s="11"/>
      <c r="VVY221" s="11"/>
      <c r="VVZ221" s="11"/>
      <c r="VWA221" s="11"/>
      <c r="VWB221" s="11"/>
      <c r="VWC221" s="11"/>
      <c r="VWD221" s="11"/>
      <c r="VWE221" s="11"/>
      <c r="VWF221" s="11"/>
      <c r="VWG221" s="11"/>
      <c r="VWH221" s="11"/>
      <c r="VWI221" s="11"/>
      <c r="VWJ221" s="11"/>
      <c r="VWK221" s="11"/>
      <c r="VWL221" s="11"/>
      <c r="VWM221" s="11"/>
      <c r="VWN221" s="11"/>
      <c r="VWO221" s="11"/>
      <c r="VWP221" s="11"/>
      <c r="VWQ221" s="11"/>
      <c r="VWR221" s="11"/>
      <c r="VWS221" s="11"/>
      <c r="VWT221" s="11"/>
      <c r="VWU221" s="11"/>
      <c r="VWV221" s="11"/>
      <c r="VWW221" s="11"/>
      <c r="VWX221" s="11"/>
      <c r="VWY221" s="11"/>
      <c r="VWZ221" s="11"/>
      <c r="VXA221" s="11"/>
      <c r="VXB221" s="11"/>
      <c r="VXC221" s="11"/>
      <c r="VXD221" s="11"/>
      <c r="VXE221" s="11"/>
      <c r="VXF221" s="11"/>
      <c r="VXG221" s="11"/>
      <c r="VXH221" s="11"/>
      <c r="VXI221" s="11"/>
      <c r="VXJ221" s="11"/>
      <c r="VXK221" s="11"/>
      <c r="VXL221" s="11"/>
      <c r="VXM221" s="11"/>
      <c r="VXN221" s="11"/>
      <c r="VXO221" s="11"/>
      <c r="VXP221" s="11"/>
      <c r="VXQ221" s="11"/>
      <c r="VXR221" s="11"/>
      <c r="VXS221" s="11"/>
      <c r="VXT221" s="11"/>
      <c r="VXU221" s="11"/>
      <c r="VXV221" s="11"/>
      <c r="VXW221" s="11"/>
      <c r="VXX221" s="11"/>
      <c r="VXY221" s="11"/>
      <c r="VXZ221" s="11"/>
      <c r="VYA221" s="11"/>
      <c r="VYB221" s="11"/>
      <c r="VYC221" s="11"/>
      <c r="VYD221" s="11"/>
      <c r="VYE221" s="11"/>
      <c r="VYF221" s="11"/>
      <c r="VYG221" s="11"/>
      <c r="VYH221" s="11"/>
      <c r="VYI221" s="11"/>
      <c r="VYJ221" s="11"/>
      <c r="VYK221" s="11"/>
      <c r="VYL221" s="11"/>
      <c r="VYM221" s="11"/>
      <c r="VYN221" s="11"/>
      <c r="VYO221" s="11"/>
      <c r="VYP221" s="11"/>
      <c r="VYQ221" s="11"/>
      <c r="VYR221" s="11"/>
      <c r="VYS221" s="11"/>
      <c r="VYT221" s="11"/>
      <c r="VYU221" s="11"/>
      <c r="VYV221" s="11"/>
      <c r="VYW221" s="11"/>
      <c r="VYX221" s="11"/>
      <c r="VYY221" s="11"/>
      <c r="VYZ221" s="11"/>
      <c r="VZA221" s="11"/>
      <c r="VZB221" s="11"/>
      <c r="VZC221" s="11"/>
      <c r="VZD221" s="11"/>
      <c r="VZE221" s="11"/>
      <c r="VZF221" s="11"/>
      <c r="VZG221" s="11"/>
      <c r="VZH221" s="11"/>
      <c r="VZI221" s="11"/>
      <c r="VZJ221" s="11"/>
      <c r="VZK221" s="11"/>
      <c r="VZL221" s="11"/>
      <c r="VZM221" s="11"/>
      <c r="VZN221" s="11"/>
      <c r="VZO221" s="11"/>
      <c r="VZP221" s="11"/>
      <c r="VZQ221" s="11"/>
      <c r="VZR221" s="11"/>
      <c r="VZS221" s="11"/>
      <c r="VZT221" s="11"/>
      <c r="VZU221" s="11"/>
      <c r="VZV221" s="11"/>
      <c r="VZW221" s="11"/>
      <c r="VZX221" s="11"/>
      <c r="VZY221" s="11"/>
      <c r="VZZ221" s="11"/>
      <c r="WAA221" s="11"/>
      <c r="WAB221" s="11"/>
      <c r="WAC221" s="11"/>
      <c r="WAD221" s="11"/>
      <c r="WAE221" s="11"/>
      <c r="WAF221" s="11"/>
      <c r="WAG221" s="11"/>
      <c r="WAH221" s="11"/>
      <c r="WAI221" s="11"/>
      <c r="WAJ221" s="11"/>
      <c r="WAK221" s="11"/>
      <c r="WAL221" s="11"/>
      <c r="WAM221" s="11"/>
      <c r="WAN221" s="11"/>
      <c r="WAO221" s="11"/>
      <c r="WAP221" s="11"/>
      <c r="WAQ221" s="11"/>
      <c r="WAR221" s="11"/>
      <c r="WAS221" s="11"/>
      <c r="WAT221" s="11"/>
      <c r="WAU221" s="11"/>
      <c r="WAV221" s="11"/>
      <c r="WAW221" s="11"/>
      <c r="WAX221" s="11"/>
      <c r="WAY221" s="11"/>
      <c r="WAZ221" s="11"/>
      <c r="WBA221" s="11"/>
      <c r="WBB221" s="11"/>
      <c r="WBC221" s="11"/>
      <c r="WBD221" s="11"/>
      <c r="WBE221" s="11"/>
      <c r="WBF221" s="11"/>
      <c r="WBG221" s="11"/>
      <c r="WBH221" s="11"/>
      <c r="WBI221" s="11"/>
      <c r="WBJ221" s="11"/>
      <c r="WBK221" s="11"/>
      <c r="WBL221" s="11"/>
      <c r="WBM221" s="11"/>
      <c r="WBN221" s="11"/>
      <c r="WBO221" s="11"/>
      <c r="WBP221" s="11"/>
      <c r="WBQ221" s="11"/>
      <c r="WBR221" s="11"/>
      <c r="WBS221" s="11"/>
      <c r="WBT221" s="11"/>
      <c r="WBU221" s="11"/>
      <c r="WBV221" s="11"/>
      <c r="WBW221" s="11"/>
      <c r="WBX221" s="11"/>
      <c r="WBY221" s="11"/>
      <c r="WBZ221" s="11"/>
      <c r="WCA221" s="11"/>
      <c r="WCB221" s="11"/>
      <c r="WCC221" s="11"/>
      <c r="WCD221" s="11"/>
      <c r="WCE221" s="11"/>
      <c r="WCF221" s="11"/>
      <c r="WCG221" s="11"/>
      <c r="WCH221" s="11"/>
      <c r="WCI221" s="11"/>
      <c r="WCJ221" s="11"/>
      <c r="WCK221" s="11"/>
      <c r="WCL221" s="11"/>
      <c r="WCM221" s="11"/>
      <c r="WCN221" s="11"/>
      <c r="WCO221" s="11"/>
      <c r="WCP221" s="11"/>
      <c r="WCQ221" s="11"/>
      <c r="WCR221" s="11"/>
      <c r="WCS221" s="11"/>
      <c r="WCT221" s="11"/>
      <c r="WCU221" s="11"/>
      <c r="WCV221" s="11"/>
      <c r="WCW221" s="11"/>
      <c r="WCX221" s="11"/>
      <c r="WCY221" s="11"/>
      <c r="WCZ221" s="11"/>
      <c r="WDA221" s="11"/>
      <c r="WDB221" s="11"/>
      <c r="WDC221" s="11"/>
      <c r="WDD221" s="11"/>
      <c r="WDE221" s="11"/>
      <c r="WDF221" s="11"/>
      <c r="WDG221" s="11"/>
      <c r="WDH221" s="11"/>
      <c r="WDI221" s="11"/>
      <c r="WDJ221" s="11"/>
      <c r="WDK221" s="11"/>
      <c r="WDL221" s="11"/>
      <c r="WDM221" s="11"/>
      <c r="WDN221" s="11"/>
      <c r="WDO221" s="11"/>
      <c r="WDP221" s="11"/>
      <c r="WDQ221" s="11"/>
      <c r="WDR221" s="11"/>
      <c r="WDS221" s="11"/>
      <c r="WDT221" s="11"/>
      <c r="WDU221" s="11"/>
      <c r="WDV221" s="11"/>
      <c r="WDW221" s="11"/>
      <c r="WDX221" s="11"/>
      <c r="WDY221" s="11"/>
      <c r="WDZ221" s="11"/>
      <c r="WEA221" s="11"/>
      <c r="WEB221" s="11"/>
      <c r="WEC221" s="11"/>
      <c r="WED221" s="11"/>
      <c r="WEE221" s="11"/>
      <c r="WEF221" s="11"/>
      <c r="WEG221" s="11"/>
      <c r="WEH221" s="11"/>
      <c r="WEI221" s="11"/>
      <c r="WEJ221" s="11"/>
      <c r="WEK221" s="11"/>
      <c r="WEL221" s="11"/>
      <c r="WEM221" s="11"/>
      <c r="WEN221" s="11"/>
      <c r="WEO221" s="11"/>
      <c r="WEP221" s="11"/>
      <c r="WEQ221" s="11"/>
      <c r="WER221" s="11"/>
      <c r="WES221" s="11"/>
      <c r="WET221" s="11"/>
      <c r="WEU221" s="11"/>
      <c r="WEV221" s="11"/>
      <c r="WEW221" s="11"/>
      <c r="WEX221" s="11"/>
      <c r="WEY221" s="11"/>
      <c r="WEZ221" s="11"/>
      <c r="WFA221" s="11"/>
      <c r="WFB221" s="11"/>
      <c r="WFC221" s="11"/>
      <c r="WFD221" s="11"/>
      <c r="WFE221" s="11"/>
      <c r="WFF221" s="11"/>
      <c r="WFG221" s="11"/>
      <c r="WFH221" s="11"/>
      <c r="WFI221" s="11"/>
      <c r="WFJ221" s="11"/>
      <c r="WFK221" s="11"/>
      <c r="WFL221" s="11"/>
      <c r="WFM221" s="11"/>
      <c r="WFN221" s="11"/>
      <c r="WFO221" s="11"/>
      <c r="WFP221" s="11"/>
      <c r="WFQ221" s="11"/>
      <c r="WFR221" s="11"/>
      <c r="WFS221" s="11"/>
      <c r="WFT221" s="11"/>
      <c r="WFU221" s="11"/>
      <c r="WFV221" s="11"/>
      <c r="WFW221" s="11"/>
      <c r="WFX221" s="11"/>
      <c r="WFY221" s="11"/>
      <c r="WFZ221" s="11"/>
      <c r="WGA221" s="11"/>
      <c r="WGB221" s="11"/>
      <c r="WGC221" s="11"/>
      <c r="WGD221" s="11"/>
      <c r="WGE221" s="11"/>
      <c r="WGF221" s="11"/>
      <c r="WGG221" s="11"/>
      <c r="WGH221" s="11"/>
      <c r="WGI221" s="11"/>
      <c r="WGJ221" s="11"/>
      <c r="WGK221" s="11"/>
      <c r="WGL221" s="11"/>
      <c r="WGM221" s="11"/>
      <c r="WGN221" s="11"/>
      <c r="WGO221" s="11"/>
      <c r="WGP221" s="11"/>
      <c r="WGQ221" s="11"/>
      <c r="WGR221" s="11"/>
      <c r="WGS221" s="11"/>
      <c r="WGT221" s="11"/>
      <c r="WGU221" s="11"/>
      <c r="WGV221" s="11"/>
      <c r="WGW221" s="11"/>
      <c r="WGX221" s="11"/>
      <c r="WGY221" s="11"/>
      <c r="WGZ221" s="11"/>
      <c r="WHA221" s="11"/>
      <c r="WHB221" s="11"/>
      <c r="WHC221" s="11"/>
      <c r="WHD221" s="11"/>
      <c r="WHE221" s="11"/>
      <c r="WHF221" s="11"/>
      <c r="WHG221" s="11"/>
      <c r="WHH221" s="11"/>
      <c r="WHI221" s="11"/>
      <c r="WHJ221" s="11"/>
      <c r="WHK221" s="11"/>
      <c r="WHL221" s="11"/>
      <c r="WHM221" s="11"/>
      <c r="WHN221" s="11"/>
      <c r="WHO221" s="11"/>
      <c r="WHP221" s="11"/>
      <c r="WHQ221" s="11"/>
      <c r="WHR221" s="11"/>
      <c r="WHS221" s="11"/>
      <c r="WHT221" s="11"/>
      <c r="WHU221" s="11"/>
      <c r="WHV221" s="11"/>
      <c r="WHW221" s="11"/>
      <c r="WHX221" s="11"/>
      <c r="WHY221" s="11"/>
      <c r="WHZ221" s="11"/>
      <c r="WIA221" s="11"/>
      <c r="WIB221" s="11"/>
      <c r="WIC221" s="11"/>
      <c r="WID221" s="11"/>
      <c r="WIE221" s="11"/>
      <c r="WIF221" s="11"/>
      <c r="WIG221" s="11"/>
      <c r="WIH221" s="11"/>
      <c r="WII221" s="11"/>
      <c r="WIJ221" s="11"/>
      <c r="WIK221" s="11"/>
      <c r="WIL221" s="11"/>
      <c r="WIM221" s="11"/>
      <c r="WIN221" s="11"/>
      <c r="WIO221" s="11"/>
      <c r="WIP221" s="11"/>
      <c r="WIQ221" s="11"/>
      <c r="WIR221" s="11"/>
      <c r="WIS221" s="11"/>
      <c r="WIT221" s="11"/>
      <c r="WIU221" s="11"/>
      <c r="WIV221" s="11"/>
      <c r="WIW221" s="11"/>
      <c r="WIX221" s="11"/>
      <c r="WIY221" s="11"/>
      <c r="WIZ221" s="11"/>
      <c r="WJA221" s="11"/>
      <c r="WJB221" s="11"/>
      <c r="WJC221" s="11"/>
      <c r="WJD221" s="11"/>
      <c r="WJE221" s="11"/>
      <c r="WJF221" s="11"/>
      <c r="WJG221" s="11"/>
      <c r="WJH221" s="11"/>
      <c r="WJI221" s="11"/>
      <c r="WJJ221" s="11"/>
      <c r="WJK221" s="11"/>
      <c r="WJL221" s="11"/>
      <c r="WJM221" s="11"/>
      <c r="WJN221" s="11"/>
      <c r="WJO221" s="11"/>
      <c r="WJP221" s="11"/>
      <c r="WJQ221" s="11"/>
      <c r="WJR221" s="11"/>
      <c r="WJS221" s="11"/>
      <c r="WJT221" s="11"/>
      <c r="WJU221" s="11"/>
      <c r="WJV221" s="11"/>
      <c r="WJW221" s="11"/>
      <c r="WJX221" s="11"/>
      <c r="WJY221" s="11"/>
      <c r="WJZ221" s="11"/>
      <c r="WKA221" s="11"/>
      <c r="WKB221" s="11"/>
      <c r="WKC221" s="11"/>
      <c r="WKD221" s="11"/>
      <c r="WKE221" s="11"/>
      <c r="WKF221" s="11"/>
      <c r="WKG221" s="11"/>
      <c r="WKH221" s="11"/>
      <c r="WKI221" s="11"/>
      <c r="WKJ221" s="11"/>
      <c r="WKK221" s="11"/>
      <c r="WKL221" s="11"/>
      <c r="WKM221" s="11"/>
      <c r="WKN221" s="11"/>
      <c r="WKO221" s="11"/>
      <c r="WKP221" s="11"/>
      <c r="WKQ221" s="11"/>
      <c r="WKR221" s="11"/>
      <c r="WKS221" s="11"/>
      <c r="WKT221" s="11"/>
      <c r="WKU221" s="11"/>
      <c r="WKV221" s="11"/>
      <c r="WKW221" s="11"/>
      <c r="WKX221" s="11"/>
      <c r="WKY221" s="11"/>
      <c r="WKZ221" s="11"/>
      <c r="WLA221" s="11"/>
      <c r="WLB221" s="11"/>
      <c r="WLC221" s="11"/>
      <c r="WLD221" s="11"/>
      <c r="WLE221" s="11"/>
      <c r="WLF221" s="11"/>
      <c r="WLG221" s="11"/>
      <c r="WLH221" s="11"/>
      <c r="WLI221" s="11"/>
      <c r="WLJ221" s="11"/>
      <c r="WLK221" s="11"/>
      <c r="WLL221" s="11"/>
      <c r="WLM221" s="11"/>
      <c r="WLN221" s="11"/>
      <c r="WLO221" s="11"/>
      <c r="WLP221" s="11"/>
      <c r="WLQ221" s="11"/>
      <c r="WLR221" s="11"/>
      <c r="WLS221" s="11"/>
      <c r="WLT221" s="11"/>
      <c r="WLU221" s="11"/>
      <c r="WLV221" s="11"/>
      <c r="WLW221" s="11"/>
      <c r="WLX221" s="11"/>
      <c r="WLY221" s="11"/>
      <c r="WLZ221" s="11"/>
      <c r="WMA221" s="11"/>
      <c r="WMB221" s="11"/>
      <c r="WMC221" s="11"/>
      <c r="WMD221" s="11"/>
      <c r="WME221" s="11"/>
      <c r="WMF221" s="11"/>
      <c r="WMG221" s="11"/>
      <c r="WMH221" s="11"/>
      <c r="WMI221" s="11"/>
      <c r="WMJ221" s="11"/>
      <c r="WMK221" s="11"/>
      <c r="WML221" s="11"/>
      <c r="WMM221" s="11"/>
      <c r="WMN221" s="11"/>
      <c r="WMO221" s="11"/>
      <c r="WMP221" s="11"/>
      <c r="WMQ221" s="11"/>
      <c r="WMR221" s="11"/>
      <c r="WMS221" s="11"/>
      <c r="WMT221" s="11"/>
      <c r="WMU221" s="11"/>
      <c r="WMV221" s="11"/>
      <c r="WMW221" s="11"/>
      <c r="WMX221" s="11"/>
      <c r="WMY221" s="11"/>
      <c r="WMZ221" s="11"/>
      <c r="WNA221" s="11"/>
      <c r="WNB221" s="11"/>
      <c r="WNC221" s="11"/>
      <c r="WND221" s="11"/>
      <c r="WNE221" s="11"/>
      <c r="WNF221" s="11"/>
      <c r="WNG221" s="11"/>
      <c r="WNH221" s="11"/>
      <c r="WNI221" s="11"/>
      <c r="WNJ221" s="11"/>
      <c r="WNK221" s="11"/>
      <c r="WNL221" s="11"/>
      <c r="WNM221" s="11"/>
      <c r="WNN221" s="11"/>
      <c r="WNO221" s="11"/>
      <c r="WNP221" s="11"/>
      <c r="WNQ221" s="11"/>
      <c r="WNR221" s="11"/>
      <c r="WNS221" s="11"/>
      <c r="WNT221" s="11"/>
      <c r="WNU221" s="11"/>
      <c r="WNV221" s="11"/>
      <c r="WNW221" s="11"/>
      <c r="WNX221" s="11"/>
      <c r="WNY221" s="11"/>
      <c r="WNZ221" s="11"/>
      <c r="WOA221" s="11"/>
      <c r="WOB221" s="11"/>
      <c r="WOC221" s="11"/>
      <c r="WOD221" s="11"/>
      <c r="WOE221" s="11"/>
      <c r="WOF221" s="11"/>
      <c r="WOG221" s="11"/>
      <c r="WOH221" s="11"/>
      <c r="WOI221" s="11"/>
      <c r="WOJ221" s="11"/>
      <c r="WOK221" s="11"/>
      <c r="WOL221" s="11"/>
      <c r="WOM221" s="11"/>
      <c r="WON221" s="11"/>
      <c r="WOO221" s="11"/>
      <c r="WOP221" s="11"/>
      <c r="WOQ221" s="11"/>
      <c r="WOR221" s="11"/>
      <c r="WOS221" s="11"/>
      <c r="WOT221" s="11"/>
      <c r="WOU221" s="11"/>
      <c r="WOV221" s="11"/>
      <c r="WOW221" s="11"/>
      <c r="WOX221" s="11"/>
      <c r="WOY221" s="11"/>
      <c r="WOZ221" s="11"/>
      <c r="WPA221" s="11"/>
      <c r="WPB221" s="11"/>
      <c r="WPC221" s="11"/>
      <c r="WPD221" s="11"/>
      <c r="WPE221" s="11"/>
      <c r="WPF221" s="11"/>
      <c r="WPG221" s="11"/>
      <c r="WPH221" s="11"/>
      <c r="WPI221" s="11"/>
      <c r="WPJ221" s="11"/>
      <c r="WPK221" s="11"/>
      <c r="WPL221" s="11"/>
      <c r="WPM221" s="11"/>
      <c r="WPN221" s="11"/>
      <c r="WPO221" s="11"/>
      <c r="WPP221" s="11"/>
      <c r="WPQ221" s="11"/>
      <c r="WPR221" s="11"/>
      <c r="WPS221" s="11"/>
      <c r="WPT221" s="11"/>
      <c r="WPU221" s="11"/>
      <c r="WPV221" s="11"/>
      <c r="WPW221" s="11"/>
      <c r="WPX221" s="11"/>
      <c r="WPY221" s="11"/>
      <c r="WPZ221" s="11"/>
      <c r="WQA221" s="11"/>
      <c r="WQB221" s="11"/>
      <c r="WQC221" s="11"/>
      <c r="WQD221" s="11"/>
      <c r="WQE221" s="11"/>
      <c r="WQF221" s="11"/>
      <c r="WQG221" s="11"/>
      <c r="WQH221" s="11"/>
      <c r="WQI221" s="11"/>
      <c r="WQJ221" s="11"/>
      <c r="WQK221" s="11"/>
      <c r="WQL221" s="11"/>
      <c r="WQM221" s="11"/>
      <c r="WQN221" s="11"/>
      <c r="WQO221" s="11"/>
      <c r="WQP221" s="11"/>
      <c r="WQQ221" s="11"/>
      <c r="WQR221" s="11"/>
      <c r="WQS221" s="11"/>
      <c r="WQT221" s="11"/>
      <c r="WQU221" s="11"/>
      <c r="WQV221" s="11"/>
      <c r="WQW221" s="11"/>
      <c r="WQX221" s="11"/>
      <c r="WQY221" s="11"/>
      <c r="WQZ221" s="11"/>
      <c r="WRA221" s="11"/>
      <c r="WRB221" s="11"/>
      <c r="WRC221" s="11"/>
      <c r="WRD221" s="11"/>
      <c r="WRE221" s="11"/>
      <c r="WRF221" s="11"/>
      <c r="WRG221" s="11"/>
      <c r="WRH221" s="11"/>
      <c r="WRI221" s="11"/>
      <c r="WRJ221" s="11"/>
      <c r="WRK221" s="11"/>
      <c r="WRL221" s="11"/>
      <c r="WRM221" s="11"/>
      <c r="WRN221" s="11"/>
      <c r="WRO221" s="11"/>
      <c r="WRP221" s="11"/>
      <c r="WRQ221" s="11"/>
      <c r="WRR221" s="11"/>
      <c r="WRS221" s="11"/>
      <c r="WRT221" s="11"/>
      <c r="WRU221" s="11"/>
      <c r="WRV221" s="11"/>
      <c r="WRW221" s="11"/>
      <c r="WRX221" s="11"/>
      <c r="WRY221" s="11"/>
      <c r="WRZ221" s="11"/>
      <c r="WSA221" s="11"/>
      <c r="WSB221" s="11"/>
      <c r="WSC221" s="11"/>
      <c r="WSD221" s="11"/>
      <c r="WSE221" s="11"/>
      <c r="WSF221" s="11"/>
      <c r="WSG221" s="11"/>
      <c r="WSH221" s="11"/>
      <c r="WSI221" s="11"/>
      <c r="WSJ221" s="11"/>
      <c r="WSK221" s="11"/>
      <c r="WSL221" s="11"/>
      <c r="WSM221" s="11"/>
      <c r="WSN221" s="11"/>
      <c r="WSO221" s="11"/>
      <c r="WSP221" s="11"/>
      <c r="WSQ221" s="11"/>
      <c r="WSR221" s="11"/>
      <c r="WSS221" s="11"/>
      <c r="WST221" s="11"/>
      <c r="WSU221" s="11"/>
      <c r="WSV221" s="11"/>
      <c r="WSW221" s="11"/>
      <c r="WSX221" s="11"/>
      <c r="WSY221" s="11"/>
      <c r="WSZ221" s="11"/>
      <c r="WTA221" s="11"/>
      <c r="WTB221" s="11"/>
      <c r="WTC221" s="11"/>
      <c r="WTD221" s="11"/>
      <c r="WTE221" s="11"/>
      <c r="WTF221" s="11"/>
      <c r="WTG221" s="11"/>
      <c r="WTH221" s="11"/>
      <c r="WTI221" s="11"/>
      <c r="WTJ221" s="11"/>
      <c r="WTK221" s="11"/>
      <c r="WTL221" s="11"/>
      <c r="WTM221" s="11"/>
      <c r="WTN221" s="11"/>
      <c r="WTO221" s="11"/>
      <c r="WTP221" s="11"/>
      <c r="WTQ221" s="11"/>
      <c r="WTR221" s="11"/>
      <c r="WTS221" s="11"/>
      <c r="WTT221" s="11"/>
      <c r="WTU221" s="11"/>
      <c r="WTV221" s="11"/>
      <c r="WTW221" s="11"/>
      <c r="WTX221" s="11"/>
      <c r="WTY221" s="11"/>
      <c r="WTZ221" s="11"/>
      <c r="WUA221" s="11"/>
      <c r="WUB221" s="11"/>
      <c r="WUC221" s="11"/>
      <c r="WUD221" s="11"/>
      <c r="WUE221" s="11"/>
      <c r="WUF221" s="11"/>
      <c r="WUG221" s="11"/>
      <c r="WUH221" s="11"/>
      <c r="WUI221" s="11"/>
      <c r="WUJ221" s="11"/>
      <c r="WUK221" s="11"/>
      <c r="WUL221" s="11"/>
      <c r="WUM221" s="11"/>
      <c r="WUN221" s="11"/>
      <c r="WUO221" s="11"/>
      <c r="WUP221" s="11"/>
      <c r="WUQ221" s="11"/>
      <c r="WUR221" s="11"/>
      <c r="WUS221" s="11"/>
      <c r="WUT221" s="11"/>
      <c r="WUU221" s="11"/>
      <c r="WUV221" s="11"/>
      <c r="WUW221" s="11"/>
      <c r="WUX221" s="11"/>
      <c r="WUY221" s="11"/>
      <c r="WUZ221" s="11"/>
      <c r="WVA221" s="11"/>
      <c r="WVB221" s="11"/>
      <c r="WVC221" s="11"/>
      <c r="WVD221" s="11"/>
      <c r="WVE221" s="11"/>
      <c r="WVF221" s="11"/>
      <c r="WVG221" s="11"/>
      <c r="WVH221" s="11"/>
      <c r="WVI221" s="11"/>
      <c r="WVJ221" s="11"/>
      <c r="WVK221" s="11"/>
      <c r="WVL221" s="11"/>
      <c r="WVM221" s="11"/>
      <c r="WVN221" s="11"/>
      <c r="WVO221" s="11"/>
      <c r="WVP221" s="11"/>
      <c r="WVQ221" s="11"/>
      <c r="WVR221" s="11"/>
      <c r="WVS221" s="11"/>
    </row>
    <row r="222" spans="1:16139" s="11" customFormat="1" ht="56.25" customHeight="1">
      <c r="A222" s="29">
        <v>7729314745</v>
      </c>
      <c r="B222" s="25" t="s">
        <v>377</v>
      </c>
      <c r="C222" s="25" t="s">
        <v>193</v>
      </c>
      <c r="D222" s="25" t="s">
        <v>386</v>
      </c>
      <c r="E222" s="39">
        <v>100.062</v>
      </c>
      <c r="F222" s="39">
        <v>66.707999999999998</v>
      </c>
      <c r="G222" s="39">
        <v>14.548</v>
      </c>
      <c r="H222" s="39">
        <v>106.77</v>
      </c>
      <c r="I222" s="26">
        <f t="shared" si="66"/>
        <v>288.08799999999997</v>
      </c>
      <c r="J222" s="40">
        <v>4616.1099999999997</v>
      </c>
      <c r="K222" s="40">
        <v>7506.76</v>
      </c>
      <c r="L222" s="40">
        <v>1804.17</v>
      </c>
      <c r="M222" s="40">
        <v>1805</v>
      </c>
      <c r="N222" s="28">
        <f t="shared" si="62"/>
        <v>281368.34027999995</v>
      </c>
      <c r="O222" s="28">
        <f t="shared" si="68"/>
        <v>187578.89351999998</v>
      </c>
      <c r="P222" s="41">
        <f t="shared" si="67"/>
        <v>82949.20448</v>
      </c>
      <c r="Q222" s="41">
        <f t="shared" si="64"/>
        <v>608776.91520000005</v>
      </c>
      <c r="R222" s="28">
        <f t="shared" si="65"/>
        <v>1160673.35348</v>
      </c>
      <c r="S222" s="42"/>
      <c r="T222" s="43"/>
      <c r="U222" s="43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</row>
    <row r="223" spans="1:16139" s="11" customFormat="1" ht="56.25" customHeight="1">
      <c r="A223" s="29">
        <v>7729314745</v>
      </c>
      <c r="B223" s="25" t="s">
        <v>377</v>
      </c>
      <c r="C223" s="25" t="s">
        <v>193</v>
      </c>
      <c r="D223" s="25" t="s">
        <v>379</v>
      </c>
      <c r="E223" s="39">
        <v>490.33300000000003</v>
      </c>
      <c r="F223" s="39">
        <v>289.85500000000002</v>
      </c>
      <c r="G223" s="39">
        <v>81.396000000000001</v>
      </c>
      <c r="H223" s="39">
        <v>500.12</v>
      </c>
      <c r="I223" s="26">
        <f t="shared" si="66"/>
        <v>1361.7040000000002</v>
      </c>
      <c r="J223" s="40">
        <v>3664.11</v>
      </c>
      <c r="K223" s="40">
        <v>5664.02</v>
      </c>
      <c r="L223" s="40">
        <v>1660.47</v>
      </c>
      <c r="M223" s="40">
        <v>1710</v>
      </c>
      <c r="N223" s="28">
        <f t="shared" si="62"/>
        <v>982450.81212000013</v>
      </c>
      <c r="O223" s="28">
        <f t="shared" si="68"/>
        <v>580765.07220000005</v>
      </c>
      <c r="P223" s="41">
        <f t="shared" si="67"/>
        <v>321841.41192000004</v>
      </c>
      <c r="Q223" s="41">
        <f t="shared" si="64"/>
        <v>1977484.4824000003</v>
      </c>
      <c r="R223" s="28">
        <f t="shared" si="65"/>
        <v>3862541.7786400006</v>
      </c>
      <c r="S223" s="42"/>
      <c r="T223" s="43"/>
      <c r="U223" s="43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</row>
    <row r="224" spans="1:16139" s="11" customFormat="1" ht="56.25" customHeight="1">
      <c r="A224" s="29">
        <v>7729314745</v>
      </c>
      <c r="B224" s="25" t="s">
        <v>377</v>
      </c>
      <c r="C224" s="25" t="s">
        <v>84</v>
      </c>
      <c r="D224" s="25" t="s">
        <v>385</v>
      </c>
      <c r="E224" s="39">
        <v>1212.865</v>
      </c>
      <c r="F224" s="39">
        <v>819.42400000000009</v>
      </c>
      <c r="G224" s="39">
        <v>288.40800000000002</v>
      </c>
      <c r="H224" s="39">
        <v>1386.4659999999999</v>
      </c>
      <c r="I224" s="26">
        <f t="shared" si="66"/>
        <v>3707.163</v>
      </c>
      <c r="J224" s="40">
        <v>7678.72</v>
      </c>
      <c r="K224" s="40">
        <v>9727.5300000000007</v>
      </c>
      <c r="L224" s="40">
        <v>1270.83</v>
      </c>
      <c r="M224" s="40">
        <v>1317.5</v>
      </c>
      <c r="N224" s="28">
        <f t="shared" si="62"/>
        <v>7771905.5048500001</v>
      </c>
      <c r="O224" s="28">
        <f t="shared" si="68"/>
        <v>5250778.8553600004</v>
      </c>
      <c r="P224" s="41">
        <f t="shared" si="67"/>
        <v>2425519.9322400005</v>
      </c>
      <c r="Q224" s="41">
        <f t="shared" si="64"/>
        <v>11660220.65398</v>
      </c>
      <c r="R224" s="28">
        <f t="shared" si="65"/>
        <v>27108424.946430001</v>
      </c>
      <c r="S224" s="42"/>
      <c r="T224" s="43"/>
      <c r="U224" s="43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</row>
    <row r="225" spans="1:21" s="11" customFormat="1" ht="56.25" customHeight="1">
      <c r="A225" s="29">
        <v>7729314745</v>
      </c>
      <c r="B225" s="25" t="s">
        <v>377</v>
      </c>
      <c r="C225" s="25" t="s">
        <v>71</v>
      </c>
      <c r="D225" s="25" t="s">
        <v>381</v>
      </c>
      <c r="E225" s="39">
        <v>262.90899999999999</v>
      </c>
      <c r="F225" s="39">
        <v>172.77199999999999</v>
      </c>
      <c r="G225" s="39">
        <v>120.215</v>
      </c>
      <c r="H225" s="39">
        <v>221.7</v>
      </c>
      <c r="I225" s="26">
        <f t="shared" si="66"/>
        <v>777.596</v>
      </c>
      <c r="J225" s="40">
        <v>5818.79</v>
      </c>
      <c r="K225" s="40">
        <v>5818.79</v>
      </c>
      <c r="L225" s="40">
        <v>1594.97</v>
      </c>
      <c r="M225" s="40">
        <v>1641.67</v>
      </c>
      <c r="N225" s="28">
        <f t="shared" si="62"/>
        <v>1110480.29238</v>
      </c>
      <c r="O225" s="28">
        <f t="shared" si="68"/>
        <v>729757.82903999987</v>
      </c>
      <c r="P225" s="41">
        <f t="shared" si="67"/>
        <v>502152.48080000002</v>
      </c>
      <c r="Q225" s="41">
        <f t="shared" si="64"/>
        <v>926067.50399999996</v>
      </c>
      <c r="R225" s="28">
        <f t="shared" si="65"/>
        <v>3268458.1062199995</v>
      </c>
      <c r="S225" s="54"/>
      <c r="T225" s="43"/>
      <c r="U225" s="43"/>
    </row>
    <row r="226" spans="1:21" s="11" customFormat="1" ht="56.25" customHeight="1">
      <c r="A226" s="29">
        <v>7729314745</v>
      </c>
      <c r="B226" s="25" t="s">
        <v>377</v>
      </c>
      <c r="C226" s="25" t="s">
        <v>380</v>
      </c>
      <c r="D226" s="25" t="s">
        <v>384</v>
      </c>
      <c r="E226" s="39">
        <v>3455.2019999999998</v>
      </c>
      <c r="F226" s="39">
        <v>3297.8310000000001</v>
      </c>
      <c r="G226" s="39">
        <v>2212.7719999999999</v>
      </c>
      <c r="H226" s="39">
        <v>3814.5659999999998</v>
      </c>
      <c r="I226" s="26">
        <f t="shared" si="66"/>
        <v>12780.370999999999</v>
      </c>
      <c r="J226" s="40">
        <v>6335.51</v>
      </c>
      <c r="K226" s="40">
        <v>9516.4699999999993</v>
      </c>
      <c r="L226" s="40">
        <v>2083.33</v>
      </c>
      <c r="M226" s="40">
        <v>2150</v>
      </c>
      <c r="N226" s="28">
        <f>(J226-L226)*E226+0.01</f>
        <v>14692140.850360001</v>
      </c>
      <c r="O226" s="28">
        <f t="shared" si="68"/>
        <v>14022971.021580001</v>
      </c>
      <c r="P226" s="41">
        <f t="shared" si="67"/>
        <v>16300318.554839998</v>
      </c>
      <c r="Q226" s="41">
        <f t="shared" si="64"/>
        <v>28099886.002019998</v>
      </c>
      <c r="R226" s="28">
        <f t="shared" si="65"/>
        <v>73115316.428800002</v>
      </c>
      <c r="S226" s="54"/>
      <c r="T226" s="43"/>
      <c r="U226" s="43"/>
    </row>
    <row r="227" spans="1:21" s="2" customFormat="1" ht="57.75" customHeight="1">
      <c r="A227" s="85" t="s">
        <v>367</v>
      </c>
      <c r="B227" s="86"/>
      <c r="C227" s="86"/>
      <c r="D227" s="87"/>
      <c r="E227" s="36">
        <f t="shared" ref="E227:I227" si="69">SUM(E213:E226)</f>
        <v>12356.997999999998</v>
      </c>
      <c r="F227" s="36">
        <f t="shared" si="69"/>
        <v>7830.2970000000005</v>
      </c>
      <c r="G227" s="36">
        <f t="shared" si="69"/>
        <v>3919.6899999999996</v>
      </c>
      <c r="H227" s="36">
        <f t="shared" si="69"/>
        <v>12305.671000000002</v>
      </c>
      <c r="I227" s="36">
        <f t="shared" si="69"/>
        <v>36412.656000000003</v>
      </c>
      <c r="J227" s="36"/>
      <c r="K227" s="36"/>
      <c r="L227" s="36"/>
      <c r="M227" s="36"/>
      <c r="N227" s="37">
        <f>SUM(N213:N226)</f>
        <v>30830245.32652</v>
      </c>
      <c r="O227" s="37">
        <f t="shared" ref="O227:R227" si="70">SUM(O213:O226)</f>
        <v>23549049.060510002</v>
      </c>
      <c r="P227" s="37">
        <f t="shared" si="70"/>
        <v>21549884.993719999</v>
      </c>
      <c r="Q227" s="37">
        <f t="shared" si="70"/>
        <v>52154931.183630005</v>
      </c>
      <c r="R227" s="37">
        <f t="shared" si="70"/>
        <v>128084110.56437999</v>
      </c>
      <c r="S227" s="37">
        <f t="shared" ref="S227" si="71">SUM(S213:S226)</f>
        <v>0</v>
      </c>
      <c r="T227" s="37">
        <f>Q227*0.36</f>
        <v>18775775.2261068</v>
      </c>
      <c r="U227" s="37">
        <f>R227+S227-T227</f>
        <v>109308335.3382732</v>
      </c>
    </row>
    <row r="228" spans="1:21" s="57" customFormat="1" ht="57.75" customHeight="1">
      <c r="A228" s="75" t="s">
        <v>307</v>
      </c>
      <c r="B228" s="76"/>
      <c r="C228" s="76"/>
      <c r="D228" s="77"/>
      <c r="E228" s="55">
        <f t="shared" ref="E228:I228" si="72">E227+E211</f>
        <v>1719439.8190000001</v>
      </c>
      <c r="F228" s="55">
        <f t="shared" si="72"/>
        <v>791546.11399999983</v>
      </c>
      <c r="G228" s="55">
        <f t="shared" si="72"/>
        <v>330095.01942235528</v>
      </c>
      <c r="H228" s="55">
        <f t="shared" si="72"/>
        <v>1414837.0248437764</v>
      </c>
      <c r="I228" s="55">
        <f t="shared" si="72"/>
        <v>4255917.9772661338</v>
      </c>
      <c r="J228" s="55"/>
      <c r="K228" s="55"/>
      <c r="L228" s="55"/>
      <c r="M228" s="55"/>
      <c r="N228" s="56">
        <f>N227+N211</f>
        <v>1209172020.336</v>
      </c>
      <c r="O228" s="56">
        <f t="shared" ref="O228:U228" si="73">O227+O211</f>
        <v>567157086.32799029</v>
      </c>
      <c r="P228" s="56">
        <f t="shared" si="73"/>
        <v>233739301.29505828</v>
      </c>
      <c r="Q228" s="56">
        <f t="shared" si="73"/>
        <v>1083824634.7954633</v>
      </c>
      <c r="R228" s="56">
        <f t="shared" si="73"/>
        <v>3093893042.7545114</v>
      </c>
      <c r="S228" s="56">
        <f t="shared" si="73"/>
        <v>356838481.49999988</v>
      </c>
      <c r="T228" s="56">
        <f t="shared" si="73"/>
        <v>390176868.52636683</v>
      </c>
      <c r="U228" s="56">
        <f t="shared" si="73"/>
        <v>3060554655.7281442</v>
      </c>
    </row>
    <row r="229" spans="1:21" s="2" customFormat="1" ht="57.75" hidden="1" customHeight="1">
      <c r="A229" s="22"/>
      <c r="B229" s="8"/>
      <c r="C229" s="8"/>
      <c r="D229" s="8"/>
      <c r="H229" s="19"/>
      <c r="I229" s="19"/>
      <c r="R229" s="63"/>
      <c r="S229" s="74" t="s">
        <v>417</v>
      </c>
      <c r="T229" s="74"/>
      <c r="U229" s="69">
        <v>242347.86</v>
      </c>
    </row>
    <row r="230" spans="1:21" s="2" customFormat="1" ht="57.75" hidden="1" customHeight="1">
      <c r="A230" s="22"/>
      <c r="B230" s="8"/>
      <c r="C230" s="8"/>
      <c r="D230" s="8"/>
      <c r="H230" s="19"/>
      <c r="I230" s="19"/>
      <c r="R230" s="63"/>
      <c r="S230" s="74" t="s">
        <v>416</v>
      </c>
      <c r="T230" s="74"/>
      <c r="U230" s="69">
        <f>U228+U229</f>
        <v>3060797003.5881443</v>
      </c>
    </row>
    <row r="231" spans="1:21" ht="67.5" hidden="1" customHeight="1">
      <c r="E231" s="65"/>
      <c r="F231" s="65"/>
      <c r="G231" s="65"/>
      <c r="H231" s="65"/>
      <c r="N231" s="65"/>
      <c r="O231" s="68"/>
      <c r="P231" s="65"/>
      <c r="Q231" s="65"/>
      <c r="R231" s="65"/>
      <c r="S231" s="90" t="s">
        <v>400</v>
      </c>
      <c r="T231" s="90"/>
      <c r="U231" s="61">
        <v>2193108589.9000001</v>
      </c>
    </row>
    <row r="232" spans="1:21" ht="67.5" hidden="1" customHeight="1">
      <c r="E232" s="65"/>
      <c r="F232" s="65"/>
      <c r="G232" s="65"/>
      <c r="H232" s="65"/>
      <c r="N232" s="65"/>
      <c r="O232" s="68"/>
      <c r="P232" s="65"/>
      <c r="Q232" s="65"/>
      <c r="R232" s="65"/>
      <c r="S232" s="90" t="s">
        <v>420</v>
      </c>
      <c r="T232" s="90"/>
      <c r="U232" s="70">
        <v>679817.33</v>
      </c>
    </row>
    <row r="233" spans="1:21" ht="67.5" hidden="1" customHeight="1">
      <c r="E233" s="66"/>
      <c r="F233" s="66"/>
      <c r="G233" s="66"/>
      <c r="H233" s="66"/>
      <c r="I233" s="66"/>
      <c r="N233" s="67"/>
      <c r="O233" s="67"/>
      <c r="P233" s="67"/>
      <c r="Q233" s="67"/>
      <c r="S233" s="74" t="s">
        <v>415</v>
      </c>
      <c r="T233" s="74"/>
      <c r="U233" s="61">
        <f>U230-U231-U232</f>
        <v>867008596.35814416</v>
      </c>
    </row>
    <row r="234" spans="1:21" ht="77.25" hidden="1" customHeight="1">
      <c r="E234" s="62"/>
      <c r="F234" s="88"/>
      <c r="G234" s="88"/>
      <c r="H234" s="88"/>
      <c r="I234" s="60"/>
      <c r="J234" s="60"/>
      <c r="K234" s="88"/>
      <c r="L234" s="88"/>
      <c r="M234" s="88"/>
      <c r="S234" s="65"/>
      <c r="T234" s="65"/>
      <c r="U234" s="65"/>
    </row>
    <row r="235" spans="1:21" ht="24.75" customHeight="1">
      <c r="S235" s="65"/>
      <c r="T235" s="65"/>
      <c r="U235" s="65"/>
    </row>
  </sheetData>
  <autoFilter ref="A6:M234"/>
  <mergeCells count="25">
    <mergeCell ref="K234:M234"/>
    <mergeCell ref="F234:H234"/>
    <mergeCell ref="A2:U2"/>
    <mergeCell ref="E4:I4"/>
    <mergeCell ref="J4:K4"/>
    <mergeCell ref="L4:M4"/>
    <mergeCell ref="N4:R4"/>
    <mergeCell ref="S4:S5"/>
    <mergeCell ref="S231:T231"/>
    <mergeCell ref="S233:T233"/>
    <mergeCell ref="A4:A5"/>
    <mergeCell ref="B4:B5"/>
    <mergeCell ref="C4:C5"/>
    <mergeCell ref="D4:D5"/>
    <mergeCell ref="S232:T232"/>
    <mergeCell ref="A227:D227"/>
    <mergeCell ref="T1:U1"/>
    <mergeCell ref="S229:T229"/>
    <mergeCell ref="S230:T230"/>
    <mergeCell ref="A228:D228"/>
    <mergeCell ref="A7:U7"/>
    <mergeCell ref="T4:T5"/>
    <mergeCell ref="U4:U5"/>
    <mergeCell ref="A212:D212"/>
    <mergeCell ref="A211:D211"/>
  </mergeCells>
  <pageMargins left="0.19685039370078741" right="0.19685039370078741" top="0.78740157480314965" bottom="0.59055118110236227" header="0" footer="0.39370078740157483"/>
  <pageSetup paperSize="9" scale="22" fitToHeight="0" orientation="landscape" r:id="rId1"/>
  <headerFooter scaleWithDoc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Объемы</vt:lpstr>
      <vt:lpstr>Объемы!Заголовки_для_печати</vt:lpstr>
      <vt:lpstr>Объемы!Область_печати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proninam</dc:creator>
  <cp:lastModifiedBy>minfin user</cp:lastModifiedBy>
  <cp:lastPrinted>2021-10-04T11:46:20Z</cp:lastPrinted>
  <dcterms:created xsi:type="dcterms:W3CDTF">2021-02-25T12:19:40Z</dcterms:created>
  <dcterms:modified xsi:type="dcterms:W3CDTF">2021-10-04T11:46:22Z</dcterms:modified>
</cp:coreProperties>
</file>