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1" activeTab="1"/>
  </bookViews>
  <sheets>
    <sheet name="1 вар." sheetId="1" state="hidden" r:id="rId1"/>
    <sheet name="2 вар." sheetId="2" r:id="rId2"/>
  </sheets>
  <calcPr calcId="125725"/>
</workbook>
</file>

<file path=xl/calcChain.xml><?xml version="1.0" encoding="utf-8"?>
<calcChain xmlns="http://schemas.openxmlformats.org/spreadsheetml/2006/main">
  <c r="O10" i="2"/>
  <c r="G14" l="1"/>
  <c r="I14"/>
  <c r="H14" s="1"/>
  <c r="D14"/>
  <c r="K14"/>
  <c r="N14"/>
  <c r="P14"/>
  <c r="Q14"/>
  <c r="O13" l="1"/>
  <c r="L13"/>
  <c r="G13"/>
  <c r="D13"/>
  <c r="O12"/>
  <c r="L12"/>
  <c r="G12"/>
  <c r="D12"/>
  <c r="O11"/>
  <c r="L11"/>
  <c r="G11"/>
  <c r="D11"/>
  <c r="L10"/>
  <c r="G10"/>
  <c r="G15" s="1"/>
  <c r="D10"/>
  <c r="D15" s="1"/>
  <c r="B9"/>
  <c r="C9" s="1"/>
  <c r="D9" s="1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L15" l="1"/>
  <c r="Q10"/>
  <c r="Q12"/>
  <c r="P12" s="1"/>
  <c r="I10"/>
  <c r="I11"/>
  <c r="H11" s="1"/>
  <c r="I12"/>
  <c r="H12" s="1"/>
  <c r="I13"/>
  <c r="H13" s="1"/>
  <c r="O15"/>
  <c r="S15" s="1"/>
  <c r="Q13"/>
  <c r="P13" s="1"/>
  <c r="Q11"/>
  <c r="P11" s="1"/>
  <c r="R6" i="1"/>
  <c r="S6"/>
  <c r="C6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B6"/>
  <c r="Q15" i="2" l="1"/>
  <c r="H10"/>
  <c r="I15"/>
  <c r="O9" i="1"/>
  <c r="O10"/>
  <c r="O8"/>
  <c r="L9"/>
  <c r="G10"/>
  <c r="G8"/>
  <c r="G9"/>
  <c r="G7"/>
  <c r="D10"/>
  <c r="I10" s="1"/>
  <c r="H10" s="1"/>
  <c r="D9"/>
  <c r="D8"/>
  <c r="D7"/>
  <c r="L10"/>
  <c r="L8"/>
  <c r="Q8" s="1"/>
  <c r="P8" s="1"/>
  <c r="L7"/>
  <c r="Q10" l="1"/>
  <c r="P10" s="1"/>
  <c r="I8"/>
  <c r="H8" s="1"/>
  <c r="D11"/>
  <c r="I11" s="1"/>
  <c r="O11"/>
  <c r="S11" s="1"/>
  <c r="G11"/>
  <c r="Q9"/>
  <c r="P9" s="1"/>
  <c r="I9"/>
  <c r="H9" s="1"/>
  <c r="Q7"/>
  <c r="I7"/>
  <c r="H7" s="1"/>
  <c r="L11"/>
  <c r="Q11" l="1"/>
</calcChain>
</file>

<file path=xl/sharedStrings.xml><?xml version="1.0" encoding="utf-8"?>
<sst xmlns="http://schemas.openxmlformats.org/spreadsheetml/2006/main" count="88" uniqueCount="23">
  <si>
    <t>2020 год</t>
  </si>
  <si>
    <t>ИТОГО</t>
  </si>
  <si>
    <t>Расчет дополнительной потребности в субсидии на поддержку сельскохозяйственного производства по отдельным подотраслям растениеводства и животноводства (областной бюджет) (в части финансирования мероприятия "Развитие племенного животноводства") в 2021 году</t>
  </si>
  <si>
    <t>федеральный бюджет</t>
  </si>
  <si>
    <t>областной бюджет</t>
  </si>
  <si>
    <t>Всего</t>
  </si>
  <si>
    <t>Направление субсидирования</t>
  </si>
  <si>
    <t>Содержание племенного маточного поголовья крупного рогатого скота</t>
  </si>
  <si>
    <t>Содержание поголовья быков-производителей</t>
  </si>
  <si>
    <t>количество, усл. голов</t>
  </si>
  <si>
    <t>ставка субсидии</t>
  </si>
  <si>
    <t>сумма субсидии, рублей</t>
  </si>
  <si>
    <t>2021 год (потребность в субсидии)</t>
  </si>
  <si>
    <t>-</t>
  </si>
  <si>
    <t>Дополнитенльная потребность в субсидии, рублей (гр.18-гр.15)</t>
  </si>
  <si>
    <t>Предусмотрено законом о бюджете на 2021 год, рублей</t>
  </si>
  <si>
    <t>Содержание племенного маточного поголовья лошадей мезенской породы*</t>
  </si>
  <si>
    <t xml:space="preserve">* Поручением Губернатора Архангельской области (пГ-738 от 14.09.2021 г.) министерству агропромышленного комплекса и торговли Архангельской области поручено удвоить региональные субсидии на развитие Мезенской породы лошадей.
</t>
  </si>
  <si>
    <t xml:space="preserve">Содержание племенного маточного поголовья лошадей орловской рысистой породы </t>
  </si>
  <si>
    <t>Приобретение племенного молодняка</t>
  </si>
  <si>
    <t>Содержание племенного маточного поголовья лошадей мезенской породы</t>
  </si>
  <si>
    <t>к пояснительной записке</t>
  </si>
  <si>
    <t>Приложение № 16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</si>
</sst>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3" fontId="4" fillId="0" borderId="0" xfId="0" applyNumberFormat="1" applyFont="1"/>
    <xf numFmtId="43" fontId="4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8"/>
  <sheetViews>
    <sheetView workbookViewId="0">
      <selection activeCell="A10" sqref="A10"/>
    </sheetView>
  </sheetViews>
  <sheetFormatPr defaultRowHeight="12"/>
  <cols>
    <col min="1" max="1" width="29.7109375" style="5" customWidth="1"/>
    <col min="2" max="2" width="7.7109375" style="5" customWidth="1"/>
    <col min="3" max="3" width="9" style="5" customWidth="1"/>
    <col min="4" max="4" width="14.28515625" style="5" customWidth="1"/>
    <col min="5" max="5" width="8.28515625" style="5" customWidth="1"/>
    <col min="6" max="6" width="9.7109375" style="5" customWidth="1"/>
    <col min="7" max="7" width="13.5703125" style="5" customWidth="1"/>
    <col min="8" max="8" width="10" style="5" customWidth="1"/>
    <col min="9" max="9" width="12.5703125" style="5" customWidth="1"/>
    <col min="10" max="10" width="8.42578125" style="5" customWidth="1"/>
    <col min="11" max="11" width="10.28515625" style="5" customWidth="1"/>
    <col min="12" max="12" width="12.85546875" style="5" customWidth="1"/>
    <col min="13" max="13" width="8.140625" style="5" customWidth="1"/>
    <col min="14" max="14" width="11.28515625" style="5" customWidth="1"/>
    <col min="15" max="15" width="15" style="5" bestFit="1" customWidth="1"/>
    <col min="16" max="16" width="9.42578125" style="5" customWidth="1"/>
    <col min="17" max="17" width="13" style="5" customWidth="1"/>
    <col min="18" max="18" width="14" style="5" customWidth="1"/>
    <col min="19" max="19" width="17.7109375" style="5" customWidth="1"/>
    <col min="20" max="16384" width="9.140625" style="5"/>
  </cols>
  <sheetData>
    <row r="1" spans="1:19" ht="35.25" customHeight="1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4"/>
    </row>
    <row r="3" spans="1:19" ht="15.75" customHeight="1">
      <c r="A3" s="34" t="s">
        <v>6</v>
      </c>
      <c r="B3" s="35" t="s">
        <v>0</v>
      </c>
      <c r="C3" s="36"/>
      <c r="D3" s="36"/>
      <c r="E3" s="36"/>
      <c r="F3" s="36"/>
      <c r="G3" s="36"/>
      <c r="H3" s="36"/>
      <c r="I3" s="37"/>
      <c r="J3" s="35" t="s">
        <v>12</v>
      </c>
      <c r="K3" s="36"/>
      <c r="L3" s="36"/>
      <c r="M3" s="36"/>
      <c r="N3" s="36"/>
      <c r="O3" s="36"/>
      <c r="P3" s="36"/>
      <c r="Q3" s="37"/>
      <c r="R3" s="30" t="s">
        <v>15</v>
      </c>
      <c r="S3" s="29" t="s">
        <v>14</v>
      </c>
    </row>
    <row r="4" spans="1:19" ht="15.75" customHeight="1">
      <c r="A4" s="34"/>
      <c r="B4" s="34" t="s">
        <v>3</v>
      </c>
      <c r="C4" s="34"/>
      <c r="D4" s="34"/>
      <c r="E4" s="34" t="s">
        <v>4</v>
      </c>
      <c r="F4" s="34"/>
      <c r="G4" s="34"/>
      <c r="H4" s="29" t="s">
        <v>5</v>
      </c>
      <c r="I4" s="29"/>
      <c r="J4" s="34" t="s">
        <v>3</v>
      </c>
      <c r="K4" s="34"/>
      <c r="L4" s="34"/>
      <c r="M4" s="34" t="s">
        <v>4</v>
      </c>
      <c r="N4" s="34"/>
      <c r="O4" s="34"/>
      <c r="P4" s="29" t="s">
        <v>5</v>
      </c>
      <c r="Q4" s="29"/>
      <c r="R4" s="31"/>
      <c r="S4" s="29"/>
    </row>
    <row r="5" spans="1:19" ht="36">
      <c r="A5" s="34"/>
      <c r="B5" s="6" t="s">
        <v>9</v>
      </c>
      <c r="C5" s="6" t="s">
        <v>10</v>
      </c>
      <c r="D5" s="6" t="s">
        <v>11</v>
      </c>
      <c r="E5" s="6" t="s">
        <v>9</v>
      </c>
      <c r="F5" s="6" t="s">
        <v>10</v>
      </c>
      <c r="G5" s="6" t="s">
        <v>11</v>
      </c>
      <c r="H5" s="6" t="s">
        <v>10</v>
      </c>
      <c r="I5" s="6" t="s">
        <v>11</v>
      </c>
      <c r="J5" s="6" t="s">
        <v>9</v>
      </c>
      <c r="K5" s="6" t="s">
        <v>10</v>
      </c>
      <c r="L5" s="6" t="s">
        <v>11</v>
      </c>
      <c r="M5" s="6" t="s">
        <v>9</v>
      </c>
      <c r="N5" s="6" t="s">
        <v>10</v>
      </c>
      <c r="O5" s="6" t="s">
        <v>11</v>
      </c>
      <c r="P5" s="6" t="s">
        <v>10</v>
      </c>
      <c r="Q5" s="6" t="s">
        <v>11</v>
      </c>
      <c r="R5" s="32"/>
      <c r="S5" s="29"/>
    </row>
    <row r="6" spans="1:19" s="2" customFormat="1" ht="11.25">
      <c r="A6" s="3">
        <v>1</v>
      </c>
      <c r="B6" s="1">
        <f>A6+1</f>
        <v>2</v>
      </c>
      <c r="C6" s="1">
        <f t="shared" ref="C6:S6" si="0">B6+1</f>
        <v>3</v>
      </c>
      <c r="D6" s="1">
        <f t="shared" si="0"/>
        <v>4</v>
      </c>
      <c r="E6" s="1">
        <f t="shared" si="0"/>
        <v>5</v>
      </c>
      <c r="F6" s="1">
        <f t="shared" si="0"/>
        <v>6</v>
      </c>
      <c r="G6" s="1">
        <f t="shared" si="0"/>
        <v>7</v>
      </c>
      <c r="H6" s="1">
        <f t="shared" si="0"/>
        <v>8</v>
      </c>
      <c r="I6" s="1">
        <f t="shared" si="0"/>
        <v>9</v>
      </c>
      <c r="J6" s="1">
        <f t="shared" si="0"/>
        <v>10</v>
      </c>
      <c r="K6" s="1">
        <f t="shared" si="0"/>
        <v>11</v>
      </c>
      <c r="L6" s="1">
        <f t="shared" si="0"/>
        <v>12</v>
      </c>
      <c r="M6" s="1">
        <f t="shared" si="0"/>
        <v>13</v>
      </c>
      <c r="N6" s="1">
        <f t="shared" si="0"/>
        <v>14</v>
      </c>
      <c r="O6" s="1">
        <f t="shared" si="0"/>
        <v>15</v>
      </c>
      <c r="P6" s="1">
        <f t="shared" si="0"/>
        <v>16</v>
      </c>
      <c r="Q6" s="1">
        <f t="shared" si="0"/>
        <v>17</v>
      </c>
      <c r="R6" s="1">
        <f t="shared" si="0"/>
        <v>18</v>
      </c>
      <c r="S6" s="1">
        <f t="shared" si="0"/>
        <v>19</v>
      </c>
    </row>
    <row r="7" spans="1:19" ht="29.25" customHeight="1">
      <c r="A7" s="14" t="s">
        <v>7</v>
      </c>
      <c r="B7" s="10">
        <v>9393</v>
      </c>
      <c r="C7" s="10">
        <v>3750</v>
      </c>
      <c r="D7" s="10">
        <f>B7*C7</f>
        <v>35223750</v>
      </c>
      <c r="E7" s="10">
        <v>9393</v>
      </c>
      <c r="F7" s="10">
        <v>2124</v>
      </c>
      <c r="G7" s="10">
        <f>E7*F7</f>
        <v>19950732</v>
      </c>
      <c r="H7" s="11">
        <f>I7/E7</f>
        <v>5874</v>
      </c>
      <c r="I7" s="11">
        <f>D7+G7</f>
        <v>55174482</v>
      </c>
      <c r="J7" s="11">
        <v>9870</v>
      </c>
      <c r="K7" s="11">
        <v>1700</v>
      </c>
      <c r="L7" s="11">
        <f>J7*K7</f>
        <v>16779000</v>
      </c>
      <c r="M7" s="11">
        <v>9870</v>
      </c>
      <c r="N7" s="11">
        <v>4070</v>
      </c>
      <c r="O7" s="11">
        <v>40166694.850000001</v>
      </c>
      <c r="P7" s="11">
        <v>5750</v>
      </c>
      <c r="Q7" s="11">
        <f>L7+O7</f>
        <v>56945694.850000001</v>
      </c>
      <c r="R7" s="12" t="s">
        <v>13</v>
      </c>
      <c r="S7" s="12" t="s">
        <v>13</v>
      </c>
    </row>
    <row r="8" spans="1:19" ht="42.75" customHeight="1">
      <c r="A8" s="14" t="s">
        <v>16</v>
      </c>
      <c r="B8" s="10">
        <v>52</v>
      </c>
      <c r="C8" s="10">
        <v>35000</v>
      </c>
      <c r="D8" s="10">
        <f>B8*C8</f>
        <v>1820000</v>
      </c>
      <c r="E8" s="10">
        <v>52</v>
      </c>
      <c r="F8" s="10">
        <v>11000</v>
      </c>
      <c r="G8" s="10">
        <f t="shared" ref="G8:G10" si="1">E8*F8</f>
        <v>572000</v>
      </c>
      <c r="H8" s="11">
        <f t="shared" ref="H8:H10" si="2">I8/E8</f>
        <v>46000</v>
      </c>
      <c r="I8" s="11">
        <f t="shared" ref="I8:I11" si="3">D8+G8</f>
        <v>2392000</v>
      </c>
      <c r="J8" s="11">
        <v>78</v>
      </c>
      <c r="K8" s="11">
        <v>21000</v>
      </c>
      <c r="L8" s="11">
        <f>J8*K8</f>
        <v>1638000</v>
      </c>
      <c r="M8" s="11">
        <v>78</v>
      </c>
      <c r="N8" s="11">
        <v>40000</v>
      </c>
      <c r="O8" s="11">
        <f>M8*N8</f>
        <v>3120000</v>
      </c>
      <c r="P8" s="11">
        <f>Q8/M8</f>
        <v>61000</v>
      </c>
      <c r="Q8" s="11">
        <f t="shared" ref="Q8:Q10" si="4">L8+O8</f>
        <v>4758000</v>
      </c>
      <c r="R8" s="12" t="s">
        <v>13</v>
      </c>
      <c r="S8" s="12" t="s">
        <v>13</v>
      </c>
    </row>
    <row r="9" spans="1:19" ht="40.5" customHeight="1">
      <c r="A9" s="14" t="s">
        <v>18</v>
      </c>
      <c r="B9" s="10">
        <v>84</v>
      </c>
      <c r="C9" s="10">
        <v>15000</v>
      </c>
      <c r="D9" s="10">
        <f>B9*C9</f>
        <v>1260000</v>
      </c>
      <c r="E9" s="10">
        <v>84</v>
      </c>
      <c r="F9" s="10">
        <v>11000</v>
      </c>
      <c r="G9" s="10">
        <f t="shared" si="1"/>
        <v>924000</v>
      </c>
      <c r="H9" s="11">
        <f t="shared" si="2"/>
        <v>26000</v>
      </c>
      <c r="I9" s="11">
        <f t="shared" si="3"/>
        <v>2184000</v>
      </c>
      <c r="J9" s="11">
        <v>84</v>
      </c>
      <c r="K9" s="11">
        <v>21000</v>
      </c>
      <c r="L9" s="11">
        <f>J9*K9</f>
        <v>1764000</v>
      </c>
      <c r="M9" s="11">
        <v>84</v>
      </c>
      <c r="N9" s="11">
        <v>18000</v>
      </c>
      <c r="O9" s="11">
        <f t="shared" ref="O9:O10" si="5">M9*N9</f>
        <v>1512000</v>
      </c>
      <c r="P9" s="11">
        <f>Q9/M9</f>
        <v>39000</v>
      </c>
      <c r="Q9" s="11">
        <f t="shared" si="4"/>
        <v>3276000</v>
      </c>
      <c r="R9" s="12" t="s">
        <v>13</v>
      </c>
      <c r="S9" s="12" t="s">
        <v>13</v>
      </c>
    </row>
    <row r="10" spans="1:19" ht="27" customHeight="1">
      <c r="A10" s="14" t="s">
        <v>8</v>
      </c>
      <c r="B10" s="10">
        <v>22</v>
      </c>
      <c r="C10" s="10">
        <v>250000</v>
      </c>
      <c r="D10" s="10">
        <f>B10*C10</f>
        <v>5500000</v>
      </c>
      <c r="E10" s="10">
        <v>22</v>
      </c>
      <c r="F10" s="10">
        <v>100000</v>
      </c>
      <c r="G10" s="10">
        <f t="shared" si="1"/>
        <v>2200000</v>
      </c>
      <c r="H10" s="11">
        <f t="shared" si="2"/>
        <v>350000</v>
      </c>
      <c r="I10" s="11">
        <f t="shared" si="3"/>
        <v>7700000</v>
      </c>
      <c r="J10" s="11">
        <v>21</v>
      </c>
      <c r="K10" s="13">
        <v>297358</v>
      </c>
      <c r="L10" s="11">
        <f>J10*K10</f>
        <v>6244518</v>
      </c>
      <c r="M10" s="11">
        <v>21</v>
      </c>
      <c r="N10" s="11">
        <v>100000</v>
      </c>
      <c r="O10" s="11">
        <f t="shared" si="5"/>
        <v>2100000</v>
      </c>
      <c r="P10" s="11">
        <f>Q10/M10</f>
        <v>397358</v>
      </c>
      <c r="Q10" s="11">
        <f t="shared" si="4"/>
        <v>8344518</v>
      </c>
      <c r="R10" s="12" t="s">
        <v>13</v>
      </c>
      <c r="S10" s="12" t="s">
        <v>13</v>
      </c>
    </row>
    <row r="11" spans="1:19" s="19" customFormat="1" ht="16.5" customHeight="1">
      <c r="A11" s="15" t="s">
        <v>1</v>
      </c>
      <c r="B11" s="16"/>
      <c r="C11" s="16"/>
      <c r="D11" s="17">
        <f>SUM(D7:D10)</f>
        <v>43803750</v>
      </c>
      <c r="E11" s="16"/>
      <c r="F11" s="16"/>
      <c r="G11" s="17">
        <f>SUM(G7:G10)</f>
        <v>23646732</v>
      </c>
      <c r="H11" s="16"/>
      <c r="I11" s="17">
        <f t="shared" si="3"/>
        <v>67450482</v>
      </c>
      <c r="J11" s="16"/>
      <c r="K11" s="16"/>
      <c r="L11" s="17">
        <f>SUM(L7:L10)</f>
        <v>26425518</v>
      </c>
      <c r="M11" s="17"/>
      <c r="N11" s="17"/>
      <c r="O11" s="17">
        <f>SUM(O7:O10)</f>
        <v>46898694.850000001</v>
      </c>
      <c r="P11" s="17"/>
      <c r="Q11" s="17">
        <f>SUM(Q7:Q10)</f>
        <v>73324212.849999994</v>
      </c>
      <c r="R11" s="16">
        <v>20390977.850000001</v>
      </c>
      <c r="S11" s="18">
        <f>O11-R11</f>
        <v>26507717</v>
      </c>
    </row>
    <row r="12" spans="1:1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</row>
    <row r="13" spans="1:19" ht="39.75" customHeight="1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>
      <c r="H14" s="7"/>
      <c r="I14" s="7"/>
      <c r="J14" s="7"/>
      <c r="K14" s="7"/>
      <c r="L14" s="7"/>
      <c r="M14" s="7"/>
      <c r="N14" s="7"/>
      <c r="O14" s="9"/>
      <c r="P14" s="7"/>
      <c r="Q14" s="7"/>
      <c r="R14" s="7"/>
    </row>
    <row r="15" spans="1:19"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8:18"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8:18"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</sheetData>
  <mergeCells count="13">
    <mergeCell ref="A1:Q1"/>
    <mergeCell ref="S3:S5"/>
    <mergeCell ref="R3:R5"/>
    <mergeCell ref="A13:S13"/>
    <mergeCell ref="A3:A5"/>
    <mergeCell ref="B3:I3"/>
    <mergeCell ref="J3:Q3"/>
    <mergeCell ref="B4:D4"/>
    <mergeCell ref="E4:G4"/>
    <mergeCell ref="H4:I4"/>
    <mergeCell ref="J4:L4"/>
    <mergeCell ref="M4:O4"/>
    <mergeCell ref="P4:Q4"/>
  </mergeCells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1"/>
  <sheetViews>
    <sheetView tabSelected="1" workbookViewId="0">
      <selection activeCell="A27" sqref="A27"/>
    </sheetView>
  </sheetViews>
  <sheetFormatPr defaultRowHeight="12"/>
  <cols>
    <col min="1" max="1" width="29.7109375" style="5" customWidth="1"/>
    <col min="2" max="2" width="7.7109375" style="5" customWidth="1"/>
    <col min="3" max="3" width="10" style="5" customWidth="1"/>
    <col min="4" max="4" width="14.28515625" style="5" customWidth="1"/>
    <col min="5" max="5" width="8.28515625" style="5" customWidth="1"/>
    <col min="6" max="6" width="9.7109375" style="5" customWidth="1"/>
    <col min="7" max="7" width="13.5703125" style="5" customWidth="1"/>
    <col min="8" max="8" width="10" style="5" customWidth="1"/>
    <col min="9" max="9" width="12.5703125" style="5" customWidth="1"/>
    <col min="10" max="10" width="8.42578125" style="5" customWidth="1"/>
    <col min="11" max="11" width="10.28515625" style="5" customWidth="1"/>
    <col min="12" max="12" width="12.85546875" style="5" customWidth="1"/>
    <col min="13" max="13" width="8.140625" style="5" customWidth="1"/>
    <col min="14" max="14" width="11.28515625" style="5" customWidth="1"/>
    <col min="15" max="15" width="15" style="5" bestFit="1" customWidth="1"/>
    <col min="16" max="16" width="9.42578125" style="5" customWidth="1"/>
    <col min="17" max="17" width="13" style="5" customWidth="1"/>
    <col min="18" max="18" width="14" style="5" customWidth="1"/>
    <col min="19" max="19" width="17.7109375" style="5" customWidth="1"/>
    <col min="20" max="16384" width="9.140625" style="5"/>
  </cols>
  <sheetData>
    <row r="1" spans="1:19" ht="15.75">
      <c r="R1" s="38" t="s">
        <v>22</v>
      </c>
      <c r="S1" s="38"/>
    </row>
    <row r="2" spans="1:19" ht="15.75">
      <c r="R2" s="38" t="s">
        <v>21</v>
      </c>
      <c r="S2" s="38"/>
    </row>
    <row r="4" spans="1:19" ht="35.25" customHeight="1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6" spans="1:19" ht="15.75" customHeight="1">
      <c r="A6" s="34" t="s">
        <v>6</v>
      </c>
      <c r="B6" s="35" t="s">
        <v>0</v>
      </c>
      <c r="C6" s="36"/>
      <c r="D6" s="36"/>
      <c r="E6" s="36"/>
      <c r="F6" s="36"/>
      <c r="G6" s="36"/>
      <c r="H6" s="36"/>
      <c r="I6" s="37"/>
      <c r="J6" s="35" t="s">
        <v>12</v>
      </c>
      <c r="K6" s="36"/>
      <c r="L6" s="36"/>
      <c r="M6" s="36"/>
      <c r="N6" s="36"/>
      <c r="O6" s="36"/>
      <c r="P6" s="36"/>
      <c r="Q6" s="37"/>
      <c r="R6" s="30" t="s">
        <v>15</v>
      </c>
      <c r="S6" s="29" t="s">
        <v>14</v>
      </c>
    </row>
    <row r="7" spans="1:19" ht="15.75" customHeight="1">
      <c r="A7" s="34"/>
      <c r="B7" s="34" t="s">
        <v>3</v>
      </c>
      <c r="C7" s="34"/>
      <c r="D7" s="34"/>
      <c r="E7" s="34" t="s">
        <v>4</v>
      </c>
      <c r="F7" s="34"/>
      <c r="G7" s="34"/>
      <c r="H7" s="29" t="s">
        <v>5</v>
      </c>
      <c r="I7" s="29"/>
      <c r="J7" s="34" t="s">
        <v>3</v>
      </c>
      <c r="K7" s="34"/>
      <c r="L7" s="34"/>
      <c r="M7" s="34" t="s">
        <v>4</v>
      </c>
      <c r="N7" s="34"/>
      <c r="O7" s="34"/>
      <c r="P7" s="29" t="s">
        <v>5</v>
      </c>
      <c r="Q7" s="29"/>
      <c r="R7" s="31"/>
      <c r="S7" s="29"/>
    </row>
    <row r="8" spans="1:19" ht="36">
      <c r="A8" s="34"/>
      <c r="B8" s="20" t="s">
        <v>9</v>
      </c>
      <c r="C8" s="20" t="s">
        <v>10</v>
      </c>
      <c r="D8" s="20" t="s">
        <v>11</v>
      </c>
      <c r="E8" s="20" t="s">
        <v>9</v>
      </c>
      <c r="F8" s="20" t="s">
        <v>10</v>
      </c>
      <c r="G8" s="20" t="s">
        <v>11</v>
      </c>
      <c r="H8" s="20" t="s">
        <v>10</v>
      </c>
      <c r="I8" s="20" t="s">
        <v>11</v>
      </c>
      <c r="J8" s="20" t="s">
        <v>9</v>
      </c>
      <c r="K8" s="20" t="s">
        <v>10</v>
      </c>
      <c r="L8" s="20" t="s">
        <v>11</v>
      </c>
      <c r="M8" s="20" t="s">
        <v>9</v>
      </c>
      <c r="N8" s="20" t="s">
        <v>10</v>
      </c>
      <c r="O8" s="20" t="s">
        <v>11</v>
      </c>
      <c r="P8" s="20" t="s">
        <v>10</v>
      </c>
      <c r="Q8" s="20" t="s">
        <v>11</v>
      </c>
      <c r="R8" s="32"/>
      <c r="S8" s="29"/>
    </row>
    <row r="9" spans="1:19" s="2" customFormat="1" ht="11.25">
      <c r="A9" s="3">
        <v>1</v>
      </c>
      <c r="B9" s="1">
        <f>A9+1</f>
        <v>2</v>
      </c>
      <c r="C9" s="1">
        <f t="shared" ref="C9:S9" si="0">B9+1</f>
        <v>3</v>
      </c>
      <c r="D9" s="1">
        <f t="shared" si="0"/>
        <v>4</v>
      </c>
      <c r="E9" s="1">
        <f t="shared" si="0"/>
        <v>5</v>
      </c>
      <c r="F9" s="1">
        <f t="shared" si="0"/>
        <v>6</v>
      </c>
      <c r="G9" s="1">
        <f t="shared" si="0"/>
        <v>7</v>
      </c>
      <c r="H9" s="1">
        <f t="shared" si="0"/>
        <v>8</v>
      </c>
      <c r="I9" s="1">
        <f t="shared" si="0"/>
        <v>9</v>
      </c>
      <c r="J9" s="1">
        <f t="shared" si="0"/>
        <v>10</v>
      </c>
      <c r="K9" s="1">
        <f t="shared" si="0"/>
        <v>11</v>
      </c>
      <c r="L9" s="1">
        <f t="shared" si="0"/>
        <v>12</v>
      </c>
      <c r="M9" s="1">
        <f t="shared" si="0"/>
        <v>13</v>
      </c>
      <c r="N9" s="1">
        <f t="shared" si="0"/>
        <v>14</v>
      </c>
      <c r="O9" s="1">
        <f t="shared" si="0"/>
        <v>15</v>
      </c>
      <c r="P9" s="1">
        <f t="shared" si="0"/>
        <v>16</v>
      </c>
      <c r="Q9" s="1">
        <f t="shared" si="0"/>
        <v>17</v>
      </c>
      <c r="R9" s="1">
        <f t="shared" si="0"/>
        <v>18</v>
      </c>
      <c r="S9" s="1">
        <f t="shared" si="0"/>
        <v>19</v>
      </c>
    </row>
    <row r="10" spans="1:19" ht="44.25" customHeight="1">
      <c r="A10" s="27" t="s">
        <v>7</v>
      </c>
      <c r="B10" s="10">
        <v>9393</v>
      </c>
      <c r="C10" s="10">
        <v>3750</v>
      </c>
      <c r="D10" s="10">
        <f>B10*C10</f>
        <v>35223750</v>
      </c>
      <c r="E10" s="10">
        <v>9393</v>
      </c>
      <c r="F10" s="10">
        <v>2124</v>
      </c>
      <c r="G10" s="10">
        <f>E10*F10</f>
        <v>19950732</v>
      </c>
      <c r="H10" s="11">
        <f>I10/E10</f>
        <v>5874</v>
      </c>
      <c r="I10" s="11">
        <f>D10+G10</f>
        <v>55174482</v>
      </c>
      <c r="J10" s="11">
        <v>9870</v>
      </c>
      <c r="K10" s="11">
        <v>1700</v>
      </c>
      <c r="L10" s="11">
        <f>J10*K10</f>
        <v>16779000</v>
      </c>
      <c r="M10" s="11">
        <v>9870</v>
      </c>
      <c r="N10" s="11">
        <v>4200</v>
      </c>
      <c r="O10" s="11">
        <f>40439000-7305.15</f>
        <v>40431694.850000001</v>
      </c>
      <c r="P10" s="11">
        <v>5900</v>
      </c>
      <c r="Q10" s="11">
        <f>L10+O10</f>
        <v>57210694.850000001</v>
      </c>
      <c r="R10" s="12" t="s">
        <v>13</v>
      </c>
      <c r="S10" s="12" t="s">
        <v>13</v>
      </c>
    </row>
    <row r="11" spans="1:19" ht="42.75" customHeight="1">
      <c r="A11" s="27" t="s">
        <v>20</v>
      </c>
      <c r="B11" s="10">
        <v>52</v>
      </c>
      <c r="C11" s="10">
        <v>35000</v>
      </c>
      <c r="D11" s="10">
        <f>B11*C11</f>
        <v>1820000</v>
      </c>
      <c r="E11" s="10">
        <v>52</v>
      </c>
      <c r="F11" s="10">
        <v>11000</v>
      </c>
      <c r="G11" s="10">
        <f t="shared" ref="G11:G14" si="1">E11*F11</f>
        <v>572000</v>
      </c>
      <c r="H11" s="11">
        <f t="shared" ref="H11:H14" si="2">I11/E11</f>
        <v>46000</v>
      </c>
      <c r="I11" s="11">
        <f t="shared" ref="I11:I14" si="3">D11+G11</f>
        <v>2392000</v>
      </c>
      <c r="J11" s="11">
        <v>78</v>
      </c>
      <c r="K11" s="11">
        <v>28370</v>
      </c>
      <c r="L11" s="11">
        <f>J11*K11</f>
        <v>2212860</v>
      </c>
      <c r="M11" s="11">
        <v>78</v>
      </c>
      <c r="N11" s="11">
        <v>32500</v>
      </c>
      <c r="O11" s="11">
        <f>M11*N11</f>
        <v>2535000</v>
      </c>
      <c r="P11" s="11">
        <f>Q11/M11</f>
        <v>60870</v>
      </c>
      <c r="Q11" s="11">
        <f t="shared" ref="Q11:Q14" si="4">L11+O11</f>
        <v>4747860</v>
      </c>
      <c r="R11" s="12" t="s">
        <v>13</v>
      </c>
      <c r="S11" s="12" t="s">
        <v>13</v>
      </c>
    </row>
    <row r="12" spans="1:19" ht="48.75" customHeight="1">
      <c r="A12" s="27" t="s">
        <v>18</v>
      </c>
      <c r="B12" s="10">
        <v>84</v>
      </c>
      <c r="C12" s="10">
        <v>15000</v>
      </c>
      <c r="D12" s="10">
        <f>B12*C12</f>
        <v>1260000</v>
      </c>
      <c r="E12" s="10">
        <v>84</v>
      </c>
      <c r="F12" s="10">
        <v>11000</v>
      </c>
      <c r="G12" s="10">
        <f t="shared" si="1"/>
        <v>924000</v>
      </c>
      <c r="H12" s="11">
        <f t="shared" si="2"/>
        <v>26000</v>
      </c>
      <c r="I12" s="11">
        <f t="shared" si="3"/>
        <v>2184000</v>
      </c>
      <c r="J12" s="11">
        <v>84</v>
      </c>
      <c r="K12" s="11">
        <v>21000</v>
      </c>
      <c r="L12" s="11">
        <f>J12*K12</f>
        <v>1764000</v>
      </c>
      <c r="M12" s="11">
        <v>84</v>
      </c>
      <c r="N12" s="11">
        <v>8000</v>
      </c>
      <c r="O12" s="11">
        <f t="shared" ref="O12:O13" si="5">M12*N12</f>
        <v>672000</v>
      </c>
      <c r="P12" s="11">
        <f>Q12/M12</f>
        <v>29000</v>
      </c>
      <c r="Q12" s="11">
        <f t="shared" si="4"/>
        <v>2436000</v>
      </c>
      <c r="R12" s="12" t="s">
        <v>13</v>
      </c>
      <c r="S12" s="12" t="s">
        <v>13</v>
      </c>
    </row>
    <row r="13" spans="1:19" ht="33" customHeight="1">
      <c r="A13" s="27" t="s">
        <v>8</v>
      </c>
      <c r="B13" s="10">
        <v>22</v>
      </c>
      <c r="C13" s="10">
        <v>250000</v>
      </c>
      <c r="D13" s="10">
        <f>B13*C13</f>
        <v>5500000</v>
      </c>
      <c r="E13" s="10">
        <v>22</v>
      </c>
      <c r="F13" s="10">
        <v>100000</v>
      </c>
      <c r="G13" s="10">
        <f t="shared" si="1"/>
        <v>2200000</v>
      </c>
      <c r="H13" s="11">
        <f t="shared" si="2"/>
        <v>350000</v>
      </c>
      <c r="I13" s="11">
        <f t="shared" si="3"/>
        <v>7700000</v>
      </c>
      <c r="J13" s="11">
        <v>21</v>
      </c>
      <c r="K13" s="13">
        <v>270000</v>
      </c>
      <c r="L13" s="11">
        <f>J13*K13</f>
        <v>5670000</v>
      </c>
      <c r="M13" s="11">
        <v>21</v>
      </c>
      <c r="N13" s="11">
        <v>100000</v>
      </c>
      <c r="O13" s="11">
        <f t="shared" si="5"/>
        <v>2100000</v>
      </c>
      <c r="P13" s="11">
        <f>Q13/M13</f>
        <v>370000</v>
      </c>
      <c r="Q13" s="11">
        <f t="shared" si="4"/>
        <v>7770000</v>
      </c>
      <c r="R13" s="12" t="s">
        <v>13</v>
      </c>
      <c r="S13" s="12" t="s">
        <v>13</v>
      </c>
    </row>
    <row r="14" spans="1:19" ht="34.5" customHeight="1">
      <c r="A14" s="27" t="s">
        <v>19</v>
      </c>
      <c r="B14" s="10">
        <v>101</v>
      </c>
      <c r="C14" s="10">
        <v>5000</v>
      </c>
      <c r="D14" s="10">
        <f>B14*C14</f>
        <v>505000</v>
      </c>
      <c r="E14" s="10">
        <v>101</v>
      </c>
      <c r="F14" s="10">
        <v>20000</v>
      </c>
      <c r="G14" s="10">
        <f t="shared" si="1"/>
        <v>2020000</v>
      </c>
      <c r="H14" s="11">
        <f t="shared" si="2"/>
        <v>25000</v>
      </c>
      <c r="I14" s="11">
        <f t="shared" si="3"/>
        <v>2525000</v>
      </c>
      <c r="J14" s="11">
        <v>55</v>
      </c>
      <c r="K14" s="13">
        <f>L14/J14</f>
        <v>5545.454545454545</v>
      </c>
      <c r="L14" s="11">
        <v>305000</v>
      </c>
      <c r="M14" s="11">
        <v>55</v>
      </c>
      <c r="N14" s="11">
        <f>O14/M14</f>
        <v>21090.909090909092</v>
      </c>
      <c r="O14" s="11">
        <v>1160000</v>
      </c>
      <c r="P14" s="11">
        <f>Q14/M14</f>
        <v>26636.363636363636</v>
      </c>
      <c r="Q14" s="11">
        <f t="shared" si="4"/>
        <v>1465000</v>
      </c>
      <c r="R14" s="12" t="s">
        <v>13</v>
      </c>
      <c r="S14" s="12" t="s">
        <v>13</v>
      </c>
    </row>
    <row r="15" spans="1:19" s="19" customFormat="1" ht="27.75" customHeight="1">
      <c r="A15" s="15" t="s">
        <v>1</v>
      </c>
      <c r="B15" s="16"/>
      <c r="C15" s="16"/>
      <c r="D15" s="17">
        <f>SUM(D10:D14)</f>
        <v>44308750</v>
      </c>
      <c r="E15" s="17"/>
      <c r="F15" s="17"/>
      <c r="G15" s="17">
        <f t="shared" ref="G15:Q15" si="6">SUM(G10:G14)</f>
        <v>25666732</v>
      </c>
      <c r="H15" s="17"/>
      <c r="I15" s="17">
        <f t="shared" ref="I15" si="7">SUM(I10:I14)</f>
        <v>69975482</v>
      </c>
      <c r="J15" s="17"/>
      <c r="K15" s="17"/>
      <c r="L15" s="17">
        <f t="shared" si="6"/>
        <v>26730860</v>
      </c>
      <c r="M15" s="17"/>
      <c r="N15" s="17"/>
      <c r="O15" s="17">
        <f t="shared" si="6"/>
        <v>46898694.850000001</v>
      </c>
      <c r="P15" s="17"/>
      <c r="Q15" s="17">
        <f t="shared" si="6"/>
        <v>73629554.849999994</v>
      </c>
      <c r="R15" s="16">
        <v>20390977.850000001</v>
      </c>
      <c r="S15" s="16">
        <f>O15-R15</f>
        <v>26507717</v>
      </c>
    </row>
    <row r="16" spans="1:19">
      <c r="A16" s="7"/>
      <c r="B16" s="7"/>
      <c r="C16" s="7"/>
      <c r="D16" s="21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"/>
      <c r="S16" s="8"/>
    </row>
    <row r="17" spans="1:18" ht="30.75" customHeight="1">
      <c r="A17" s="22"/>
      <c r="B17" s="22"/>
      <c r="C17" s="22"/>
      <c r="D17" s="22"/>
      <c r="E17" s="22"/>
      <c r="F17" s="22"/>
      <c r="G17" s="22"/>
      <c r="H17" s="23"/>
      <c r="I17" s="23"/>
      <c r="J17" s="24"/>
      <c r="K17" s="7"/>
      <c r="L17" s="7"/>
      <c r="M17" s="7"/>
      <c r="N17" s="7"/>
      <c r="O17" s="9"/>
      <c r="P17" s="7"/>
      <c r="Q17" s="7"/>
      <c r="R17" s="7"/>
    </row>
    <row r="18" spans="1:18" ht="16.5">
      <c r="A18" s="22"/>
      <c r="B18" s="22"/>
      <c r="C18" s="22"/>
      <c r="D18" s="22"/>
      <c r="E18" s="22"/>
      <c r="F18" s="22"/>
      <c r="G18" s="22"/>
      <c r="H18" s="40"/>
      <c r="I18" s="40"/>
      <c r="J18" s="24"/>
      <c r="K18" s="7"/>
      <c r="L18" s="7"/>
      <c r="M18" s="7"/>
      <c r="N18" s="7"/>
      <c r="O18" s="7"/>
      <c r="P18" s="7"/>
      <c r="Q18" s="7"/>
      <c r="R18" s="7"/>
    </row>
    <row r="19" spans="1:18">
      <c r="A19" s="25"/>
      <c r="B19" s="25"/>
      <c r="C19" s="25"/>
      <c r="D19" s="25"/>
      <c r="E19" s="25"/>
      <c r="F19" s="25"/>
      <c r="G19" s="25"/>
      <c r="H19" s="26"/>
      <c r="I19" s="26"/>
      <c r="J19" s="24"/>
      <c r="K19" s="7"/>
      <c r="L19" s="7"/>
      <c r="M19" s="7"/>
      <c r="N19" s="7"/>
      <c r="O19" s="7"/>
      <c r="P19" s="7"/>
      <c r="Q19" s="7"/>
      <c r="R19" s="7"/>
    </row>
    <row r="20" spans="1:18" ht="24.75" customHeight="1">
      <c r="A20" s="41"/>
      <c r="B20" s="41"/>
      <c r="C20" s="41"/>
      <c r="D20" s="41"/>
      <c r="E20" s="41"/>
      <c r="F20" s="25"/>
      <c r="G20" s="25"/>
      <c r="H20" s="25"/>
      <c r="I20" s="25"/>
      <c r="J20" s="24"/>
      <c r="K20" s="7"/>
      <c r="L20" s="7"/>
      <c r="M20" s="7"/>
      <c r="N20" s="7"/>
      <c r="O20" s="7"/>
      <c r="P20" s="7"/>
      <c r="Q20" s="7"/>
      <c r="R20" s="7"/>
    </row>
    <row r="21" spans="1:18"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16">
    <mergeCell ref="R1:S1"/>
    <mergeCell ref="R2:S2"/>
    <mergeCell ref="A4:S4"/>
    <mergeCell ref="H18:I18"/>
    <mergeCell ref="A20:E20"/>
    <mergeCell ref="M7:O7"/>
    <mergeCell ref="P7:Q7"/>
    <mergeCell ref="S6:S8"/>
    <mergeCell ref="A6:A8"/>
    <mergeCell ref="B6:I6"/>
    <mergeCell ref="J6:Q6"/>
    <mergeCell ref="R6:R8"/>
    <mergeCell ref="B7:D7"/>
    <mergeCell ref="E7:G7"/>
    <mergeCell ref="H7:I7"/>
    <mergeCell ref="J7:L7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вар.</vt:lpstr>
      <vt:lpstr>2 вар.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2021-12-07T06:53:20Z</dcterms:modified>
</cp:coreProperties>
</file>