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Лист1!$8:$10</definedName>
    <definedName name="_xlnm.Print_Area" localSheetId="0">Лист1!$A$1:$F$52</definedName>
  </definedNames>
  <calcPr calcId="125725"/>
</workbook>
</file>

<file path=xl/calcChain.xml><?xml version="1.0" encoding="utf-8"?>
<calcChain xmlns="http://schemas.openxmlformats.org/spreadsheetml/2006/main">
  <c r="C20" i="9"/>
  <c r="C33" s="1"/>
  <c r="E20"/>
  <c r="E33" s="1"/>
  <c r="D20"/>
  <c r="D33" s="1"/>
  <c r="E15"/>
  <c r="E13"/>
  <c r="D15"/>
  <c r="D13"/>
  <c r="C15"/>
  <c r="C13"/>
  <c r="E50" l="1"/>
  <c r="E49" s="1"/>
  <c r="E48" s="1"/>
  <c r="D50"/>
  <c r="D49" s="1"/>
  <c r="D48" s="1"/>
  <c r="C49"/>
  <c r="C48" s="1"/>
  <c r="C50"/>
  <c r="E19"/>
  <c r="D19"/>
  <c r="C19"/>
  <c r="E25" l="1"/>
  <c r="E24" s="1"/>
  <c r="D25"/>
  <c r="D24" s="1"/>
  <c r="C25"/>
  <c r="C24" s="1"/>
  <c r="E46" l="1"/>
  <c r="E45" s="1"/>
  <c r="E44" s="1"/>
  <c r="D46"/>
  <c r="D45" s="1"/>
  <c r="D44" s="1"/>
  <c r="C46"/>
  <c r="C45" s="1"/>
  <c r="C44" s="1"/>
  <c r="E14" l="1"/>
  <c r="D14"/>
  <c r="E12"/>
  <c r="D12"/>
  <c r="D39" l="1"/>
  <c r="E18"/>
  <c r="E39" s="1"/>
  <c r="D18"/>
  <c r="E11"/>
  <c r="D11"/>
  <c r="E23"/>
  <c r="E43" s="1"/>
  <c r="E42" s="1"/>
  <c r="E41" s="1"/>
  <c r="E40" s="1"/>
  <c r="D23"/>
  <c r="E38" l="1"/>
  <c r="E37" s="1"/>
  <c r="E36" s="1"/>
  <c r="D38"/>
  <c r="D37" s="1"/>
  <c r="D36" s="1"/>
  <c r="D43"/>
  <c r="D42" s="1"/>
  <c r="D41" s="1"/>
  <c r="D40" s="1"/>
  <c r="D35" s="1"/>
  <c r="E35"/>
  <c r="E17"/>
  <c r="E16" s="1"/>
  <c r="D17"/>
  <c r="D16" s="1"/>
  <c r="C18" l="1"/>
  <c r="C14"/>
  <c r="C12"/>
  <c r="C39" l="1"/>
  <c r="C38" s="1"/>
  <c r="C37" s="1"/>
  <c r="C36" s="1"/>
  <c r="C11"/>
  <c r="C23"/>
  <c r="C43" s="1"/>
  <c r="C17" l="1"/>
  <c r="C16" s="1"/>
  <c r="C42"/>
  <c r="C41" s="1"/>
  <c r="C40" s="1"/>
  <c r="C35" s="1"/>
  <c r="E52"/>
  <c r="D52"/>
  <c r="C52" l="1"/>
</calcChain>
</file>

<file path=xl/sharedStrings.xml><?xml version="1.0" encoding="utf-8"?>
<sst xmlns="http://schemas.openxmlformats.org/spreadsheetml/2006/main" count="85" uniqueCount="85">
  <si>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</si>
  <si>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</si>
  <si>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</si>
  <si>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</si>
  <si>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</si>
  <si>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</si>
  <si>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</si>
  <si>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</si>
  <si>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</si>
  <si>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</si>
  <si>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</si>
  <si>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</si>
  <si>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</si>
  <si>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</si>
  <si>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</si>
  <si>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</si>
  <si>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</si>
  <si>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</si>
  <si>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</si>
  <si>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</si>
  <si>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</si>
  <si>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</si>
  <si>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</si>
  <si>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</si>
  <si>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</si>
  <si>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</si>
  <si>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</si>
  <si>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</si>
  <si>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</si>
  <si>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</si>
  <si>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</si>
  <si>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</si>
  <si>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</si>
  <si>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</si>
  <si>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2022 год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</si>
  <si>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</si>
  <si>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</si>
  <si>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</si>
  <si>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</si>
  <si>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2023 год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</si>
  <si>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</si>
  <si>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</si>
  <si>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</si>
  <si>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</si>
  <si>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</si>
  <si>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</si>
  <si>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</si>
  <si>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</si>
  <si>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</si>
  <si>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</si>
  <si>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</si>
  <si>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</si>
  <si>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000 01 06 01 00 02 0000 630</t>
  </si>
  <si>
    <t>000 01 03 01 00 02 2800 710</t>
  </si>
  <si>
    <t>Привлечение из федерального бюджета бюджетных кредитов на пополнение остатка средств на едином счете бюджета</t>
  </si>
  <si>
    <t>000 01 03 01 00 02 2200 810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</si>
  <si>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</si>
  <si>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</si>
  <si>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</si>
  <si>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t>Привлечение из федерального бюджета бюджетных кредитов для погашения долговых обязательств субъекта Российской Федерации в виде обязательств по государственным (муниципальным) ценным бумагам и кредитам, полученным субъектом Российской Федерации от кредитных организаций, иностранных банков и международных финансовых организаций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</si>
  <si>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года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</si>
  <si>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r>
      <t xml:space="preserve">Привлечение </t>
    </r>
    <r>
      <rPr>
        <sz val="10"/>
        <rFont val="Arial"/>
        <family val="2"/>
        <charset val="204"/>
      </rPr>
      <t>кредитов от кредитных организаций в валюте Российской Федерации</t>
    </r>
  </si>
  <si>
    <r>
      <t xml:space="preserve">Привлечение </t>
    </r>
    <r>
      <rPr>
        <sz val="10"/>
        <rFont val="Arial"/>
        <family val="2"/>
        <charset val="204"/>
      </rPr>
      <t>бюджетных кредитов из других бюджетов бюджетной системы Российской Федерации в валюте Российской Федерации</t>
    </r>
  </si>
  <si>
    <t>Сумма,  рублей</t>
  </si>
  <si>
    <t>ИСТОЧНИКИ ФИНАНСИРОВАНИЯ
дефицита областного бюджета на 2022 год и на плановый период 2023 и 2024 годов</t>
  </si>
  <si>
    <t>2024 год</t>
  </si>
  <si>
    <t>Привлечение из федерального бюджета бюджетных кредитов на финансовое обеспечение реализации инфраструктурных проектов</t>
  </si>
  <si>
    <t>000 01 03 01 00 02 2700 710</t>
  </si>
  <si>
    <t>000 01 03 01 00 02 2700 810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</si>
  <si>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</si>
  <si>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</si>
  <si>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</si>
  <si>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</si>
  <si>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</si>
  <si>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</si>
  <si>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</si>
  <si>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</si>
  <si>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</si>
  <si>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000 01 03 01 00 02 2500 710</t>
  </si>
  <si>
    <t>000 01 03 01 00 02 2500 810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</si>
  <si>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</si>
  <si>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</si>
  <si>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</si>
  <si>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 xml:space="preserve">                      Приложение № 4</t>
  </si>
  <si>
    <t xml:space="preserve">                      к областному закону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</si>
</sst>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_р_._-;_-@_-"/>
    <numFmt numFmtId="165" formatCode="0.0000000000000"/>
  </numFmts>
  <fonts count="13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75">
    <xf numFmtId="0" fontId="0" fillId="0" borderId="0" xfId="0"/>
    <xf numFmtId="0" fontId="0" fillId="0" borderId="0" xfId="0" applyFill="1"/>
    <xf numFmtId="0" fontId="3" fillId="0" borderId="0" xfId="1" applyFont="1" applyFill="1"/>
    <xf numFmtId="0" fontId="7" fillId="0" borderId="0" xfId="0" applyFont="1" applyFill="1" applyAlignment="1">
      <alignment horizontal="right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7" fillId="0" borderId="0" xfId="0" applyFont="1" applyFill="1"/>
    <xf numFmtId="164" fontId="0" fillId="0" borderId="12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164" fontId="6" fillId="0" borderId="18" xfId="0" applyNumberFormat="1" applyFont="1" applyFill="1" applyBorder="1" applyAlignment="1">
      <alignment vertical="center"/>
    </xf>
    <xf numFmtId="164" fontId="0" fillId="0" borderId="0" xfId="0" applyNumberFormat="1" applyFill="1"/>
    <xf numFmtId="49" fontId="4" fillId="0" borderId="2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64" fontId="0" fillId="0" borderId="23" xfId="0" applyNumberFormat="1" applyFill="1" applyBorder="1" applyAlignment="1">
      <alignment vertical="center"/>
    </xf>
    <xf numFmtId="164" fontId="6" fillId="0" borderId="25" xfId="0" applyNumberFormat="1" applyFont="1" applyFill="1" applyBorder="1" applyAlignment="1">
      <alignment vertical="center"/>
    </xf>
    <xf numFmtId="164" fontId="7" fillId="0" borderId="23" xfId="0" applyNumberFormat="1" applyFont="1" applyFill="1" applyBorder="1" applyAlignment="1">
      <alignment vertical="center"/>
    </xf>
    <xf numFmtId="164" fontId="0" fillId="0" borderId="26" xfId="0" applyNumberFormat="1" applyFill="1" applyBorder="1" applyAlignment="1">
      <alignment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7" fillId="0" borderId="3" xfId="0" applyFont="1" applyFill="1" applyBorder="1" applyAlignment="1">
      <alignment horizontal="left" vertical="center" wrapText="1" indent="3"/>
    </xf>
    <xf numFmtId="0" fontId="7" fillId="2" borderId="3" xfId="0" applyFont="1" applyFill="1" applyBorder="1" applyAlignment="1">
      <alignment horizontal="left" vertical="center" wrapText="1" indent="3"/>
    </xf>
    <xf numFmtId="0" fontId="7" fillId="0" borderId="4" xfId="0" applyFont="1" applyFill="1" applyBorder="1" applyAlignment="1">
      <alignment horizontal="left" vertical="center" wrapText="1" indent="2"/>
    </xf>
    <xf numFmtId="164" fontId="6" fillId="0" borderId="22" xfId="0" applyNumberFormat="1" applyFont="1" applyFill="1" applyBorder="1" applyAlignment="1">
      <alignment vertical="center"/>
    </xf>
    <xf numFmtId="164" fontId="0" fillId="2" borderId="12" xfId="0" applyNumberFormat="1" applyFill="1" applyBorder="1" applyAlignment="1">
      <alignment vertical="center"/>
    </xf>
    <xf numFmtId="164" fontId="0" fillId="2" borderId="13" xfId="0" applyNumberFormat="1" applyFill="1" applyBorder="1" applyAlignment="1">
      <alignment vertical="center"/>
    </xf>
    <xf numFmtId="164" fontId="6" fillId="0" borderId="12" xfId="0" applyNumberFormat="1" applyFont="1" applyFill="1" applyBorder="1" applyAlignment="1">
      <alignment vertical="center"/>
    </xf>
    <xf numFmtId="164" fontId="6" fillId="0" borderId="13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vertical="center"/>
    </xf>
    <xf numFmtId="164" fontId="0" fillId="2" borderId="23" xfId="0" applyNumberFormat="1" applyFill="1" applyBorder="1" applyAlignment="1">
      <alignment vertical="center"/>
    </xf>
    <xf numFmtId="164" fontId="0" fillId="2" borderId="20" xfId="0" applyNumberFormat="1" applyFill="1" applyBorder="1" applyAlignment="1">
      <alignment vertical="center"/>
    </xf>
    <xf numFmtId="164" fontId="0" fillId="2" borderId="19" xfId="0" applyNumberFormat="1" applyFill="1" applyBorder="1" applyAlignment="1">
      <alignment vertical="center"/>
    </xf>
    <xf numFmtId="164" fontId="0" fillId="2" borderId="24" xfId="0" applyNumberFormat="1" applyFill="1" applyBorder="1" applyAlignment="1">
      <alignment vertical="center"/>
    </xf>
    <xf numFmtId="164" fontId="6" fillId="2" borderId="10" xfId="0" applyNumberFormat="1" applyFont="1" applyFill="1" applyBorder="1" applyAlignment="1">
      <alignment vertical="center"/>
    </xf>
    <xf numFmtId="164" fontId="6" fillId="2" borderId="11" xfId="0" applyNumberFormat="1" applyFont="1" applyFill="1" applyBorder="1" applyAlignment="1">
      <alignment vertical="center"/>
    </xf>
    <xf numFmtId="164" fontId="6" fillId="2" borderId="25" xfId="0" applyNumberFormat="1" applyFont="1" applyFill="1" applyBorder="1" applyAlignment="1">
      <alignment vertical="center"/>
    </xf>
    <xf numFmtId="164" fontId="0" fillId="2" borderId="15" xfId="0" applyNumberFormat="1" applyFill="1" applyBorder="1" applyAlignment="1">
      <alignment vertical="center"/>
    </xf>
    <xf numFmtId="164" fontId="0" fillId="2" borderId="26" xfId="0" applyNumberForma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 indent="1"/>
    </xf>
    <xf numFmtId="164" fontId="6" fillId="0" borderId="23" xfId="0" applyNumberFormat="1" applyFont="1" applyFill="1" applyBorder="1" applyAlignment="1">
      <alignment vertical="center"/>
    </xf>
    <xf numFmtId="164" fontId="6" fillId="0" borderId="17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9" fillId="0" borderId="0" xfId="1" applyFont="1" applyFill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view="pageBreakPreview" zoomScale="82" zoomScaleNormal="100" zoomScaleSheetLayoutView="82" workbookViewId="0">
      <selection activeCell="A5" sqref="A5"/>
    </sheetView>
  </sheetViews>
  <sheetFormatPr defaultColWidth="9.140625" defaultRowHeight="12.75"/>
  <cols>
    <col min="1" max="1" width="57.28515625" style="1" customWidth="1"/>
    <col min="2" max="2" width="26.28515625" style="1" customWidth="1"/>
    <col min="3" max="5" width="20.7109375" style="1" customWidth="1"/>
    <col min="6" max="6" width="1.140625" style="1" customWidth="1"/>
    <col min="7" max="7" width="9.140625" style="1"/>
    <col min="8" max="8" width="12.28515625" style="1" customWidth="1"/>
    <col min="9" max="16384" width="9.140625" style="1"/>
  </cols>
  <sheetData>
    <row r="1" spans="1:8" ht="18.75" customHeight="1">
      <c r="D1" s="72" t="s">
        <v>83</v>
      </c>
      <c r="E1" s="73"/>
    </row>
    <row r="2" spans="1:8" ht="18.75" customHeight="1">
      <c r="D2" s="72" t="s">
        <v>84</v>
      </c>
      <c r="E2" s="73"/>
    </row>
    <row r="3" spans="1:8" ht="18.75" customHeight="1">
      <c r="D3" s="72"/>
      <c r="E3" s="73"/>
    </row>
    <row r="4" spans="1:8" ht="18.75" customHeight="1">
      <c r="D4" s="72"/>
      <c r="E4" s="73"/>
    </row>
    <row r="5" spans="1:8" ht="23.25" customHeight="1">
      <c r="D5" s="40"/>
    </row>
    <row r="6" spans="1:8" ht="43.5" customHeight="1">
      <c r="A6" s="74" t="s">
        <v>64</v>
      </c>
      <c r="B6" s="74"/>
      <c r="C6" s="74"/>
      <c r="D6" s="74"/>
      <c r="E6" s="74"/>
    </row>
    <row r="7" spans="1:8" ht="15">
      <c r="A7" s="2"/>
      <c r="B7" s="2"/>
      <c r="C7" s="2"/>
      <c r="D7" s="3"/>
    </row>
    <row r="8" spans="1:8" ht="23.1" customHeight="1">
      <c r="A8" s="67" t="s">
        <v>0</v>
      </c>
      <c r="B8" s="67" t="s">
        <v>30</v>
      </c>
      <c r="C8" s="69" t="s">
        <v>63</v>
      </c>
      <c r="D8" s="70"/>
      <c r="E8" s="71"/>
    </row>
    <row r="9" spans="1:8" ht="24.95" customHeight="1">
      <c r="A9" s="68"/>
      <c r="B9" s="68"/>
      <c r="C9" s="22" t="s">
        <v>34</v>
      </c>
      <c r="D9" s="23" t="s">
        <v>39</v>
      </c>
      <c r="E9" s="16" t="s">
        <v>65</v>
      </c>
    </row>
    <row r="10" spans="1:8">
      <c r="A10" s="24">
        <v>1</v>
      </c>
      <c r="B10" s="24">
        <v>2</v>
      </c>
      <c r="C10" s="4">
        <v>3</v>
      </c>
      <c r="D10" s="5">
        <v>4</v>
      </c>
      <c r="E10" s="17">
        <v>5</v>
      </c>
    </row>
    <row r="11" spans="1:8" ht="36" customHeight="1">
      <c r="A11" s="25" t="s">
        <v>1</v>
      </c>
      <c r="B11" s="26" t="s">
        <v>2</v>
      </c>
      <c r="C11" s="9">
        <f>C12+C14</f>
        <v>8521472472.0800018</v>
      </c>
      <c r="D11" s="10">
        <f t="shared" ref="D11:E11" si="0">D12+D14</f>
        <v>1725332602.5499992</v>
      </c>
      <c r="E11" s="19">
        <f t="shared" si="0"/>
        <v>2010884369.5400009</v>
      </c>
      <c r="H11" s="44"/>
    </row>
    <row r="12" spans="1:8" ht="33.75" customHeight="1">
      <c r="A12" s="27" t="s">
        <v>61</v>
      </c>
      <c r="B12" s="28" t="s">
        <v>3</v>
      </c>
      <c r="C12" s="7">
        <f>C13</f>
        <v>37305827472.080002</v>
      </c>
      <c r="D12" s="8">
        <f t="shared" ref="D12:E12" si="1">D13</f>
        <v>31368643602.549999</v>
      </c>
      <c r="E12" s="18">
        <f t="shared" si="1"/>
        <v>32813188369.540001</v>
      </c>
      <c r="H12" s="44"/>
    </row>
    <row r="13" spans="1:8" ht="31.5" customHeight="1">
      <c r="A13" s="29" t="s">
        <v>80</v>
      </c>
      <c r="B13" s="28" t="s">
        <v>4</v>
      </c>
      <c r="C13" s="49">
        <f>39577493472.08-3346000000+1074334000</f>
        <v>37305827472.080002</v>
      </c>
      <c r="D13" s="50">
        <f>33353289602.55-2981576000+996930000</f>
        <v>31368643602.549999</v>
      </c>
      <c r="E13" s="54">
        <f>34691879798.11+14428571.43-2871744000+978624000</f>
        <v>32813188369.540001</v>
      </c>
      <c r="H13" s="44"/>
    </row>
    <row r="14" spans="1:8" ht="33.75" customHeight="1">
      <c r="A14" s="27" t="s">
        <v>5</v>
      </c>
      <c r="B14" s="28" t="s">
        <v>6</v>
      </c>
      <c r="C14" s="49">
        <f>C15</f>
        <v>-28784355000</v>
      </c>
      <c r="D14" s="50">
        <f t="shared" ref="D14:E14" si="2">D15</f>
        <v>-29643311000</v>
      </c>
      <c r="E14" s="54">
        <f t="shared" si="2"/>
        <v>-30802304000</v>
      </c>
      <c r="H14" s="44"/>
    </row>
    <row r="15" spans="1:8" ht="31.5" customHeight="1">
      <c r="A15" s="30" t="s">
        <v>81</v>
      </c>
      <c r="B15" s="31" t="s">
        <v>7</v>
      </c>
      <c r="C15" s="55">
        <f>-27710021000-1074334000</f>
        <v>-28784355000</v>
      </c>
      <c r="D15" s="56">
        <f>-28646381000-996930000</f>
        <v>-29643311000</v>
      </c>
      <c r="E15" s="57">
        <f>-29823680000-978624000</f>
        <v>-30802304000</v>
      </c>
      <c r="H15" s="44"/>
    </row>
    <row r="16" spans="1:8" ht="32.25" customHeight="1">
      <c r="A16" s="32" t="s">
        <v>35</v>
      </c>
      <c r="B16" s="33" t="s">
        <v>8</v>
      </c>
      <c r="C16" s="58">
        <f>C17</f>
        <v>-625474150</v>
      </c>
      <c r="D16" s="59">
        <f>D17</f>
        <v>1507766825.3899994</v>
      </c>
      <c r="E16" s="60">
        <f>E17</f>
        <v>-913008746.04000092</v>
      </c>
      <c r="H16" s="44"/>
    </row>
    <row r="17" spans="1:8" ht="33" customHeight="1">
      <c r="A17" s="27" t="s">
        <v>36</v>
      </c>
      <c r="B17" s="28" t="s">
        <v>25</v>
      </c>
      <c r="C17" s="53">
        <f>C18+C23</f>
        <v>-625474150</v>
      </c>
      <c r="D17" s="11">
        <f>D18+D23</f>
        <v>1507766825.3899994</v>
      </c>
      <c r="E17" s="20">
        <f>E18+E23</f>
        <v>-913008746.04000092</v>
      </c>
      <c r="H17" s="44"/>
    </row>
    <row r="18" spans="1:8" ht="48.75" customHeight="1">
      <c r="A18" s="27" t="s">
        <v>62</v>
      </c>
      <c r="B18" s="28" t="s">
        <v>26</v>
      </c>
      <c r="C18" s="7">
        <f t="shared" ref="C18" si="3">C19</f>
        <v>15986355000</v>
      </c>
      <c r="D18" s="8">
        <f t="shared" ref="D18:E18" si="4">D19</f>
        <v>18549658000</v>
      </c>
      <c r="E18" s="18">
        <f t="shared" si="4"/>
        <v>16802304000</v>
      </c>
      <c r="H18" s="44"/>
    </row>
    <row r="19" spans="1:8" ht="49.5" customHeight="1">
      <c r="A19" s="29" t="s">
        <v>82</v>
      </c>
      <c r="B19" s="28" t="s">
        <v>27</v>
      </c>
      <c r="C19" s="7">
        <f>C20+C21+C22</f>
        <v>15986355000</v>
      </c>
      <c r="D19" s="8">
        <f t="shared" ref="D19:E19" si="5">D20+D21+D22</f>
        <v>18549658000</v>
      </c>
      <c r="E19" s="18">
        <f t="shared" si="5"/>
        <v>16802304000</v>
      </c>
      <c r="H19" s="44"/>
    </row>
    <row r="20" spans="1:8" ht="43.5" customHeight="1">
      <c r="A20" s="34" t="s">
        <v>54</v>
      </c>
      <c r="B20" s="28" t="s">
        <v>78</v>
      </c>
      <c r="C20" s="49">
        <f>15210020000+574335000</f>
        <v>15784355000</v>
      </c>
      <c r="D20" s="50">
        <f>15646380000+496931000</f>
        <v>16143311000</v>
      </c>
      <c r="E20" s="54">
        <f>16323680000+478624000</f>
        <v>16802304000</v>
      </c>
      <c r="H20" s="44"/>
    </row>
    <row r="21" spans="1:8" ht="48" customHeight="1">
      <c r="A21" s="34" t="s">
        <v>66</v>
      </c>
      <c r="B21" s="28" t="s">
        <v>67</v>
      </c>
      <c r="C21" s="49">
        <v>202000000</v>
      </c>
      <c r="D21" s="50">
        <v>2406347000</v>
      </c>
      <c r="E21" s="18">
        <v>0</v>
      </c>
      <c r="H21" s="44"/>
    </row>
    <row r="22" spans="1:8" ht="100.5" hidden="1" customHeight="1">
      <c r="A22" s="34" t="s">
        <v>59</v>
      </c>
      <c r="B22" s="28" t="s">
        <v>53</v>
      </c>
      <c r="C22" s="7">
        <v>0</v>
      </c>
      <c r="D22" s="8">
        <v>0</v>
      </c>
      <c r="E22" s="18">
        <v>0</v>
      </c>
      <c r="H22" s="44"/>
    </row>
    <row r="23" spans="1:8" ht="44.25" customHeight="1">
      <c r="A23" s="27" t="s">
        <v>37</v>
      </c>
      <c r="B23" s="28" t="s">
        <v>28</v>
      </c>
      <c r="C23" s="7">
        <f>C24</f>
        <v>-16611829150</v>
      </c>
      <c r="D23" s="8">
        <f t="shared" ref="D23:E23" si="6">D24</f>
        <v>-17041891174.610001</v>
      </c>
      <c r="E23" s="18">
        <f t="shared" si="6"/>
        <v>-17715312746.040001</v>
      </c>
      <c r="H23" s="44"/>
    </row>
    <row r="24" spans="1:8" ht="46.5" customHeight="1">
      <c r="A24" s="29" t="s">
        <v>38</v>
      </c>
      <c r="B24" s="28" t="s">
        <v>29</v>
      </c>
      <c r="C24" s="7">
        <f>C25+C33+C34</f>
        <v>-16611829150</v>
      </c>
      <c r="D24" s="8">
        <f t="shared" ref="D24:E24" si="7">D25+D33+D34</f>
        <v>-17041891174.610001</v>
      </c>
      <c r="E24" s="18">
        <f t="shared" si="7"/>
        <v>-17715312746.040001</v>
      </c>
      <c r="H24" s="44"/>
    </row>
    <row r="25" spans="1:8" ht="32.25" customHeight="1">
      <c r="A25" s="34" t="s">
        <v>57</v>
      </c>
      <c r="B25" s="28" t="s">
        <v>55</v>
      </c>
      <c r="C25" s="7">
        <f>C27+C28+C29+C30+C31+C32</f>
        <v>-827474150</v>
      </c>
      <c r="D25" s="8">
        <f t="shared" ref="D25:E25" si="8">D27+D28+D29+D30+D31+D32</f>
        <v>-898580174.61000001</v>
      </c>
      <c r="E25" s="18">
        <f t="shared" si="8"/>
        <v>-898580174.61000001</v>
      </c>
      <c r="H25" s="44"/>
    </row>
    <row r="26" spans="1:8" ht="18" customHeight="1">
      <c r="A26" s="45" t="s">
        <v>58</v>
      </c>
      <c r="B26" s="28"/>
      <c r="C26" s="7"/>
      <c r="D26" s="8"/>
      <c r="E26" s="18"/>
      <c r="H26" s="44"/>
    </row>
    <row r="27" spans="1:8" ht="109.5" customHeight="1">
      <c r="A27" s="45" t="s">
        <v>40</v>
      </c>
      <c r="B27" s="28"/>
      <c r="C27" s="7">
        <v>-15000000</v>
      </c>
      <c r="D27" s="8">
        <v>-15000000</v>
      </c>
      <c r="E27" s="18">
        <v>-15000000</v>
      </c>
      <c r="H27" s="44"/>
    </row>
    <row r="28" spans="1:8" ht="111" customHeight="1">
      <c r="A28" s="45" t="s">
        <v>41</v>
      </c>
      <c r="B28" s="28"/>
      <c r="C28" s="7">
        <v>-253824200</v>
      </c>
      <c r="D28" s="8">
        <v>-253824200</v>
      </c>
      <c r="E28" s="18">
        <v>-253824200</v>
      </c>
      <c r="H28" s="44"/>
    </row>
    <row r="29" spans="1:8" ht="107.25" customHeight="1">
      <c r="A29" s="45" t="s">
        <v>42</v>
      </c>
      <c r="B29" s="28"/>
      <c r="C29" s="7">
        <v>-289969600</v>
      </c>
      <c r="D29" s="8">
        <v>-289969600</v>
      </c>
      <c r="E29" s="18">
        <v>-289969600</v>
      </c>
      <c r="H29" s="44"/>
    </row>
    <row r="30" spans="1:8" ht="105" customHeight="1">
      <c r="A30" s="45" t="s">
        <v>43</v>
      </c>
      <c r="B30" s="28"/>
      <c r="C30" s="7">
        <v>-18680350</v>
      </c>
      <c r="D30" s="8">
        <v>-18680350</v>
      </c>
      <c r="E30" s="18">
        <v>-18680350</v>
      </c>
      <c r="H30" s="44"/>
    </row>
    <row r="31" spans="1:8" ht="111" customHeight="1">
      <c r="A31" s="45" t="s">
        <v>44</v>
      </c>
      <c r="B31" s="28"/>
      <c r="C31" s="7">
        <v>0</v>
      </c>
      <c r="D31" s="8">
        <v>-71106024.609999999</v>
      </c>
      <c r="E31" s="18">
        <v>-71106024.609999999</v>
      </c>
      <c r="H31" s="44"/>
    </row>
    <row r="32" spans="1:8" ht="118.5" customHeight="1">
      <c r="A32" s="46" t="s">
        <v>60</v>
      </c>
      <c r="B32" s="28"/>
      <c r="C32" s="7">
        <v>-250000000</v>
      </c>
      <c r="D32" s="8">
        <v>-250000000</v>
      </c>
      <c r="E32" s="18">
        <v>-250000000</v>
      </c>
      <c r="H32" s="44"/>
    </row>
    <row r="33" spans="1:8" ht="45" customHeight="1">
      <c r="A33" s="34" t="s">
        <v>56</v>
      </c>
      <c r="B33" s="28" t="s">
        <v>79</v>
      </c>
      <c r="C33" s="7">
        <f>-C20</f>
        <v>-15784355000</v>
      </c>
      <c r="D33" s="8">
        <f>-D20</f>
        <v>-16143311000</v>
      </c>
      <c r="E33" s="18">
        <f>-E20</f>
        <v>-16802304000</v>
      </c>
      <c r="H33" s="44"/>
    </row>
    <row r="34" spans="1:8" ht="47.45" customHeight="1">
      <c r="A34" s="47" t="s">
        <v>69</v>
      </c>
      <c r="B34" s="35" t="s">
        <v>68</v>
      </c>
      <c r="C34" s="12">
        <v>0</v>
      </c>
      <c r="D34" s="13">
        <v>0</v>
      </c>
      <c r="E34" s="62">
        <v>-14428571.43</v>
      </c>
      <c r="H34" s="44"/>
    </row>
    <row r="35" spans="1:8" ht="35.25" customHeight="1">
      <c r="A35" s="32" t="s">
        <v>31</v>
      </c>
      <c r="B35" s="66" t="s">
        <v>9</v>
      </c>
      <c r="C35" s="9">
        <f>C36+C40</f>
        <v>0</v>
      </c>
      <c r="D35" s="10">
        <f t="shared" ref="D35:E35" si="9">D36+D40</f>
        <v>0</v>
      </c>
      <c r="E35" s="19">
        <f t="shared" si="9"/>
        <v>0</v>
      </c>
      <c r="H35" s="44"/>
    </row>
    <row r="36" spans="1:8" ht="23.25" customHeight="1">
      <c r="A36" s="27" t="s">
        <v>10</v>
      </c>
      <c r="B36" s="36" t="s">
        <v>11</v>
      </c>
      <c r="C36" s="7">
        <f>C37</f>
        <v>-166149905168.89001</v>
      </c>
      <c r="D36" s="8">
        <f t="shared" ref="D36:E38" si="10">D37</f>
        <v>-163104660201.63</v>
      </c>
      <c r="E36" s="18">
        <f t="shared" si="10"/>
        <v>-166755179088.54001</v>
      </c>
      <c r="H36" s="44"/>
    </row>
    <row r="37" spans="1:8" ht="20.25" customHeight="1">
      <c r="A37" s="27" t="s">
        <v>12</v>
      </c>
      <c r="B37" s="28" t="s">
        <v>13</v>
      </c>
      <c r="C37" s="7">
        <f>C38</f>
        <v>-166149905168.89001</v>
      </c>
      <c r="D37" s="8">
        <f t="shared" si="10"/>
        <v>-163104660201.63</v>
      </c>
      <c r="E37" s="18">
        <f t="shared" si="10"/>
        <v>-166755179088.54001</v>
      </c>
      <c r="H37" s="44"/>
    </row>
    <row r="38" spans="1:8" ht="27" customHeight="1">
      <c r="A38" s="27" t="s">
        <v>14</v>
      </c>
      <c r="B38" s="28" t="s">
        <v>15</v>
      </c>
      <c r="C38" s="7">
        <f>C39</f>
        <v>-166149905168.89001</v>
      </c>
      <c r="D38" s="8">
        <f t="shared" si="10"/>
        <v>-163104660201.63</v>
      </c>
      <c r="E38" s="18">
        <f t="shared" si="10"/>
        <v>-166755179088.54001</v>
      </c>
      <c r="H38" s="44"/>
    </row>
    <row r="39" spans="1:8" ht="35.25" customHeight="1">
      <c r="A39" s="29" t="s">
        <v>32</v>
      </c>
      <c r="B39" s="28" t="s">
        <v>16</v>
      </c>
      <c r="C39" s="7">
        <f>-109411722696.81-3446000000-C12-C18-C49</f>
        <v>-166149905168.89001</v>
      </c>
      <c r="D39" s="8">
        <f>-110133635932.58-2981576000-D12-D18-D49</f>
        <v>-163104660201.63</v>
      </c>
      <c r="E39" s="18">
        <f>-114196796052.5-2871744000-E12-E18-E49</f>
        <v>-166755179088.54001</v>
      </c>
      <c r="H39" s="44"/>
    </row>
    <row r="40" spans="1:8" ht="21" customHeight="1">
      <c r="A40" s="27" t="s">
        <v>17</v>
      </c>
      <c r="B40" s="28" t="s">
        <v>18</v>
      </c>
      <c r="C40" s="7">
        <f>C41</f>
        <v>166149905168.89001</v>
      </c>
      <c r="D40" s="8">
        <f t="shared" ref="D40:E42" si="11">D41</f>
        <v>163104660201.63</v>
      </c>
      <c r="E40" s="18">
        <f t="shared" si="11"/>
        <v>166755179088.54001</v>
      </c>
      <c r="H40" s="44"/>
    </row>
    <row r="41" spans="1:8" ht="21" customHeight="1">
      <c r="A41" s="27" t="s">
        <v>19</v>
      </c>
      <c r="B41" s="28" t="s">
        <v>20</v>
      </c>
      <c r="C41" s="7">
        <f>C42</f>
        <v>166149905168.89001</v>
      </c>
      <c r="D41" s="8">
        <f t="shared" si="11"/>
        <v>163104660201.63</v>
      </c>
      <c r="E41" s="18">
        <f t="shared" si="11"/>
        <v>166755179088.54001</v>
      </c>
      <c r="H41" s="44"/>
    </row>
    <row r="42" spans="1:8" ht="30" customHeight="1">
      <c r="A42" s="27" t="s">
        <v>21</v>
      </c>
      <c r="B42" s="28" t="s">
        <v>22</v>
      </c>
      <c r="C42" s="7">
        <f>C43</f>
        <v>166149905168.89001</v>
      </c>
      <c r="D42" s="8">
        <f t="shared" si="11"/>
        <v>163104660201.63</v>
      </c>
      <c r="E42" s="18">
        <f t="shared" si="11"/>
        <v>166755179088.54001</v>
      </c>
      <c r="H42" s="44"/>
    </row>
    <row r="43" spans="1:8" ht="36.75" customHeight="1">
      <c r="A43" s="37" t="s">
        <v>33</v>
      </c>
      <c r="B43" s="35" t="s">
        <v>23</v>
      </c>
      <c r="C43" s="12">
        <f>120653721018.89+100000000-C14-C23</f>
        <v>166149905168.89001</v>
      </c>
      <c r="D43" s="13">
        <f>116419458027.02-D14-D23</f>
        <v>163104660201.63</v>
      </c>
      <c r="E43" s="21">
        <f>118237562342.5-E14-E23</f>
        <v>166755179088.54001</v>
      </c>
      <c r="H43" s="44"/>
    </row>
    <row r="44" spans="1:8" ht="36.75" customHeight="1">
      <c r="A44" s="32" t="s">
        <v>45</v>
      </c>
      <c r="B44" s="33" t="s">
        <v>46</v>
      </c>
      <c r="C44" s="9">
        <f>C45+C48</f>
        <v>0</v>
      </c>
      <c r="D44" s="10">
        <f t="shared" ref="D44:E44" si="12">D45+D48</f>
        <v>71146666.5</v>
      </c>
      <c r="E44" s="19">
        <f t="shared" si="12"/>
        <v>71146666.5</v>
      </c>
      <c r="F44" s="41"/>
      <c r="G44" s="41"/>
      <c r="H44" s="44"/>
    </row>
    <row r="45" spans="1:8" ht="43.5" hidden="1" customHeight="1">
      <c r="A45" s="42" t="s">
        <v>47</v>
      </c>
      <c r="B45" s="43" t="s">
        <v>48</v>
      </c>
      <c r="C45" s="7">
        <f>C46</f>
        <v>0</v>
      </c>
      <c r="D45" s="8">
        <f t="shared" ref="D45:E46" si="13">D46</f>
        <v>0</v>
      </c>
      <c r="E45" s="18">
        <f t="shared" si="13"/>
        <v>0</v>
      </c>
      <c r="H45" s="44"/>
    </row>
    <row r="46" spans="1:8" ht="52.5" hidden="1" customHeight="1">
      <c r="A46" s="27" t="s">
        <v>49</v>
      </c>
      <c r="B46" s="28" t="s">
        <v>50</v>
      </c>
      <c r="C46" s="7">
        <f>C47</f>
        <v>0</v>
      </c>
      <c r="D46" s="8">
        <f t="shared" si="13"/>
        <v>0</v>
      </c>
      <c r="E46" s="18">
        <f t="shared" si="13"/>
        <v>0</v>
      </c>
      <c r="H46" s="44"/>
    </row>
    <row r="47" spans="1:8" ht="49.5" hidden="1" customHeight="1">
      <c r="A47" s="29" t="s">
        <v>51</v>
      </c>
      <c r="B47" s="28" t="s">
        <v>52</v>
      </c>
      <c r="C47" s="7">
        <v>0</v>
      </c>
      <c r="D47" s="8">
        <v>0</v>
      </c>
      <c r="E47" s="18">
        <v>0</v>
      </c>
      <c r="H47" s="44"/>
    </row>
    <row r="48" spans="1:8" ht="32.1" customHeight="1">
      <c r="A48" s="63" t="s">
        <v>71</v>
      </c>
      <c r="B48" s="43" t="s">
        <v>70</v>
      </c>
      <c r="C48" s="51">
        <f>C49</f>
        <v>0</v>
      </c>
      <c r="D48" s="52">
        <f t="shared" ref="D48:E50" si="14">D49</f>
        <v>71146666.5</v>
      </c>
      <c r="E48" s="64">
        <f t="shared" si="14"/>
        <v>71146666.5</v>
      </c>
      <c r="H48" s="44"/>
    </row>
    <row r="49" spans="1:8" ht="35.450000000000003" customHeight="1">
      <c r="A49" s="29" t="s">
        <v>73</v>
      </c>
      <c r="B49" s="28" t="s">
        <v>72</v>
      </c>
      <c r="C49" s="7">
        <f>C50</f>
        <v>0</v>
      </c>
      <c r="D49" s="8">
        <f t="shared" si="14"/>
        <v>71146666.5</v>
      </c>
      <c r="E49" s="18">
        <f t="shared" si="14"/>
        <v>71146666.5</v>
      </c>
      <c r="H49" s="44"/>
    </row>
    <row r="50" spans="1:8" ht="47.1" customHeight="1">
      <c r="A50" s="29" t="s">
        <v>75</v>
      </c>
      <c r="B50" s="28" t="s">
        <v>74</v>
      </c>
      <c r="C50" s="7">
        <f>C51</f>
        <v>0</v>
      </c>
      <c r="D50" s="8">
        <f t="shared" si="14"/>
        <v>71146666.5</v>
      </c>
      <c r="E50" s="18">
        <f t="shared" si="14"/>
        <v>71146666.5</v>
      </c>
      <c r="H50" s="44"/>
    </row>
    <row r="51" spans="1:8" ht="55.5" customHeight="1">
      <c r="A51" s="37" t="s">
        <v>77</v>
      </c>
      <c r="B51" s="28" t="s">
        <v>76</v>
      </c>
      <c r="C51" s="12">
        <v>0</v>
      </c>
      <c r="D51" s="61">
        <v>71146666.5</v>
      </c>
      <c r="E51" s="62">
        <v>71146666.5</v>
      </c>
      <c r="H51" s="44"/>
    </row>
    <row r="52" spans="1:8" ht="27" customHeight="1">
      <c r="A52" s="38" t="s">
        <v>24</v>
      </c>
      <c r="B52" s="39"/>
      <c r="C52" s="65">
        <f>C11+C16+C35+C44</f>
        <v>7895998322.0800018</v>
      </c>
      <c r="D52" s="14">
        <f>D11+D16+D35+D44</f>
        <v>3304246094.4399986</v>
      </c>
      <c r="E52" s="48">
        <f>E11+E16+E35+E44</f>
        <v>1169022290</v>
      </c>
      <c r="F52" s="6"/>
      <c r="H52" s="44"/>
    </row>
    <row r="53" spans="1:8">
      <c r="C53" s="15"/>
      <c r="D53" s="15"/>
      <c r="E53" s="15"/>
    </row>
  </sheetData>
  <mergeCells count="8">
    <mergeCell ref="B8:B9"/>
    <mergeCell ref="A8:A9"/>
    <mergeCell ref="C8:E8"/>
    <mergeCell ref="D1:E1"/>
    <mergeCell ref="D2:E2"/>
    <mergeCell ref="D3:E3"/>
    <mergeCell ref="D4:E4"/>
    <mergeCell ref="A6:E6"/>
  </mergeCells>
  <phoneticPr fontId="1" type="noConversion"/>
  <pageMargins left="0.74803149606299213" right="0.51181102362204722" top="0.98425196850393704" bottom="0.6692913385826772" header="0.62992125984251968" footer="0.39370078740157483"/>
  <pageSetup paperSize="9" scale="91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2021-10-18T13:01:24Z</cp:lastPrinted>
  <dcterms:created xsi:type="dcterms:W3CDTF">1996-10-08T23:32:33Z</dcterms:created>
  <dcterms:modified xsi:type="dcterms:W3CDTF">2021-10-22T15:57:55Z</dcterms:modified>
</cp:coreProperties>
</file>