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Лист1!$11:$14</definedName>
    <definedName name="_xlnm.Print_Area" localSheetId="0">Лист1!$B$1:$I$41</definedName>
  </definedNames>
  <calcPr calcId="125725"/>
</workbook>
</file>

<file path=xl/calcChain.xml><?xml version="1.0" encoding="utf-8"?>
<calcChain xmlns="http://schemas.openxmlformats.org/spreadsheetml/2006/main">
  <c r="G25" i="2"/>
  <c r="G37" s="1"/>
  <c r="G28" s="1"/>
  <c r="E25"/>
  <c r="E24" s="1"/>
  <c r="C25"/>
  <c r="C24" s="1"/>
  <c r="G22"/>
  <c r="G21"/>
  <c r="E21"/>
  <c r="E22"/>
  <c r="C22"/>
  <c r="C21"/>
  <c r="G24"/>
  <c r="E37"/>
  <c r="E28" s="1"/>
  <c r="C37"/>
  <c r="C28" s="1"/>
  <c r="G20" l="1"/>
  <c r="E20"/>
  <c r="C20"/>
  <c r="G29"/>
  <c r="E29"/>
  <c r="C29"/>
  <c r="E23" l="1"/>
  <c r="G23" l="1"/>
  <c r="G15" s="1"/>
  <c r="E15"/>
  <c r="C23" l="1"/>
  <c r="C15" s="1"/>
</calcChain>
</file>

<file path=xl/sharedStrings.xml><?xml version="1.0" encoding="utf-8"?>
<sst xmlns="http://schemas.openxmlformats.org/spreadsheetml/2006/main" count="126" uniqueCount="38">
  <si>
    <t>Привлечение</t>
  </si>
  <si>
    <t>Погашение</t>
  </si>
  <si>
    <t>Наименование показателя</t>
  </si>
  <si>
    <t>в том числе:</t>
  </si>
  <si>
    <t>Утверждено</t>
  </si>
  <si>
    <t>2022 год</t>
  </si>
  <si>
    <t>Предельный срок погашения</t>
  </si>
  <si>
    <t>Кредиты кредитных организаций</t>
  </si>
  <si>
    <t>Государственные заимствования в валюте Российской Федерации, всего</t>
  </si>
  <si>
    <t>-</t>
  </si>
  <si>
    <t>2023 год</t>
  </si>
  <si>
    <t>2024 год</t>
  </si>
  <si>
    <t>2025 год</t>
  </si>
  <si>
    <t>Государственные ценные бумаги Архангельской области</t>
  </si>
  <si>
    <t>Кредиты международных финансовых организаций и иностранных банков</t>
  </si>
  <si>
    <t>2026 год</t>
  </si>
  <si>
    <t>Бюджетные кредиты из других бюджетов бюджетной системы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</si>
  <si>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</si>
  <si>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</si>
  <si>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</si>
  <si>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30 сентября 2020 года № 5/5/5/5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</si>
  <si>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21 декабря 2012 года № 3 к Соглашению от 15 декабря 2010 года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</si>
  <si>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Сумма, рублей</t>
  </si>
  <si>
    <t xml:space="preserve">              к областному закону</t>
  </si>
  <si>
    <t xml:space="preserve">              Таблица № 1 </t>
  </si>
  <si>
    <t>Привлечение из федерального бюджета бюджетных кредитов на пополнение остатка средств на едином счете бюджета</t>
  </si>
  <si>
    <t>Привлечение из федерального бюджета бюджетных кредитов для погашения долговых обязательств субъекта Российской Федерации  в виде обязательств по государственным (муниципальным) ценным бумагам и кредитам, полученным субъектом Российской Федерации  от кредитных организаций, иностранных банков и международных финансовых организаций</t>
  </si>
  <si>
    <t>Погашение предоставленных из федерального бюджета бюджетных кредитов на пополнение остатка средств на едином счете бюджета</t>
  </si>
  <si>
    <t>Погашение иных бюджетных кредитов, предоставленных из федерального бюджета</t>
  </si>
  <si>
    <t>из них:</t>
  </si>
  <si>
    <r>
      <t xml:space="preserve">погашение реструктурированной задолженности по бюджетному кредиту в соответствии с Дополнительным соглашением от 1 июля </t>
    </r>
    <r>
      <rPr>
        <sz val="10"/>
        <rFont val="Arial Cyr"/>
        <charset val="204"/>
      </rPr>
      <t>2021 года № 1 к Соглашению от 14 декабря 2020 года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  </r>
  </si>
  <si>
    <t>ПРОГРАММА 
государственных внутренних заимствований Архангельской области 
на 2022 год и на плановый период 2023 и 2024 годов</t>
  </si>
  <si>
    <t>2027 год</t>
  </si>
  <si>
    <t>Привлечение из федерального бюджета бюджетных кредитов на финансовое обеспечение реализации инфраструктурных проектов</t>
  </si>
  <si>
    <t>2037 год</t>
  </si>
  <si>
    <t>2038 год</t>
  </si>
  <si>
    <t>Погашение предоставленных из федерального бюджета бюджетных кредитов на финансовое обеспечение реализации инфраструктурных проектов</t>
  </si>
  <si>
    <t xml:space="preserve">               Приложение № 19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</si>
</sst>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</numFmts>
  <fonts count="9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165" fontId="0" fillId="0" borderId="1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165" fontId="0" fillId="0" borderId="11" xfId="0" quotePrefix="1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right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3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2"/>
    </xf>
    <xf numFmtId="165" fontId="0" fillId="0" borderId="12" xfId="0" quotePrefix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14" xfId="0" quotePrefix="1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17" xfId="0" quotePrefix="1" applyNumberFormat="1" applyFont="1" applyFill="1" applyBorder="1" applyAlignment="1">
      <alignment horizontal="center" vertical="center"/>
    </xf>
    <xf numFmtId="0" fontId="0" fillId="0" borderId="17" xfId="0" quotePrefix="1" applyNumberFormat="1" applyFon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43" fontId="7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2"/>
    </xf>
    <xf numFmtId="164" fontId="0" fillId="0" borderId="12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right" vertical="center"/>
    </xf>
    <xf numFmtId="0" fontId="7" fillId="2" borderId="17" xfId="0" quotePrefix="1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0" fontId="0" fillId="2" borderId="17" xfId="0" quotePrefix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 indent="1"/>
    </xf>
    <xf numFmtId="164" fontId="7" fillId="0" borderId="17" xfId="0" applyNumberFormat="1" applyFon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view="pageBreakPreview" topLeftCell="B1" zoomScale="85" zoomScaleNormal="100" zoomScaleSheetLayoutView="85" workbookViewId="0">
      <selection activeCell="B6" sqref="B6"/>
    </sheetView>
  </sheetViews>
  <sheetFormatPr defaultColWidth="9.140625" defaultRowHeight="12.75"/>
  <cols>
    <col min="1" max="1" width="6.140625" style="1" hidden="1" customWidth="1"/>
    <col min="2" max="2" width="73.28515625" style="1" customWidth="1"/>
    <col min="3" max="3" width="20.7109375" style="1" customWidth="1"/>
    <col min="4" max="4" width="12.85546875" style="1" customWidth="1"/>
    <col min="5" max="5" width="20.7109375" style="1" customWidth="1"/>
    <col min="6" max="6" width="12.140625" style="1" customWidth="1"/>
    <col min="7" max="7" width="20.7109375" style="1" customWidth="1"/>
    <col min="8" max="8" width="13" style="1" customWidth="1"/>
    <col min="9" max="9" width="1.7109375" style="1" customWidth="1"/>
    <col min="10" max="16384" width="9.140625" style="1"/>
  </cols>
  <sheetData>
    <row r="1" spans="1:8" ht="17.25" customHeight="1">
      <c r="G1" s="59" t="s">
        <v>37</v>
      </c>
      <c r="H1" s="60"/>
    </row>
    <row r="2" spans="1:8" ht="17.25" customHeight="1">
      <c r="G2" s="59" t="s">
        <v>23</v>
      </c>
      <c r="H2" s="60"/>
    </row>
    <row r="3" spans="1:8" ht="18" customHeight="1">
      <c r="G3" s="59"/>
      <c r="H3" s="60"/>
    </row>
    <row r="4" spans="1:8" ht="16.5" customHeight="1">
      <c r="G4" s="59"/>
      <c r="H4" s="60"/>
    </row>
    <row r="5" spans="1:8" ht="13.5" customHeight="1"/>
    <row r="6" spans="1:8" ht="13.5" customHeight="1">
      <c r="G6" s="61" t="s">
        <v>24</v>
      </c>
      <c r="H6" s="60"/>
    </row>
    <row r="7" spans="1:8" ht="13.5" customHeight="1"/>
    <row r="8" spans="1:8" ht="7.5" customHeight="1"/>
    <row r="9" spans="1:8" ht="49.5" customHeight="1">
      <c r="B9" s="51" t="s">
        <v>31</v>
      </c>
      <c r="C9" s="51"/>
      <c r="D9" s="51"/>
      <c r="E9" s="51"/>
      <c r="F9" s="51"/>
      <c r="G9" s="51"/>
      <c r="H9" s="51"/>
    </row>
    <row r="10" spans="1:8" ht="14.25" customHeight="1">
      <c r="B10" s="2"/>
      <c r="C10" s="3"/>
      <c r="D10" s="3"/>
      <c r="E10" s="4"/>
      <c r="F10" s="4"/>
      <c r="G10" s="4"/>
      <c r="H10" s="4"/>
    </row>
    <row r="11" spans="1:8" ht="21.75" customHeight="1">
      <c r="B11" s="52" t="s">
        <v>2</v>
      </c>
      <c r="C11" s="55" t="s">
        <v>5</v>
      </c>
      <c r="D11" s="56"/>
      <c r="E11" s="55" t="s">
        <v>10</v>
      </c>
      <c r="F11" s="56"/>
      <c r="G11" s="55" t="s">
        <v>11</v>
      </c>
      <c r="H11" s="56"/>
    </row>
    <row r="12" spans="1:8" ht="43.5" customHeight="1">
      <c r="B12" s="53"/>
      <c r="C12" s="29" t="s">
        <v>22</v>
      </c>
      <c r="D12" s="26" t="s">
        <v>6</v>
      </c>
      <c r="E12" s="29" t="s">
        <v>22</v>
      </c>
      <c r="F12" s="26" t="s">
        <v>6</v>
      </c>
      <c r="G12" s="29" t="s">
        <v>22</v>
      </c>
      <c r="H12" s="26" t="s">
        <v>6</v>
      </c>
    </row>
    <row r="13" spans="1:8" ht="27" hidden="1" customHeight="1">
      <c r="A13" s="5"/>
      <c r="B13" s="54"/>
      <c r="C13" s="57" t="s">
        <v>4</v>
      </c>
      <c r="D13" s="58"/>
      <c r="E13" s="57" t="s">
        <v>4</v>
      </c>
      <c r="F13" s="58"/>
      <c r="G13" s="57" t="s">
        <v>4</v>
      </c>
      <c r="H13" s="58"/>
    </row>
    <row r="14" spans="1:8" s="9" customFormat="1" ht="12.75" customHeight="1">
      <c r="A14" s="6"/>
      <c r="B14" s="7">
        <v>1</v>
      </c>
      <c r="C14" s="8">
        <v>2</v>
      </c>
      <c r="D14" s="30">
        <v>3</v>
      </c>
      <c r="E14" s="8">
        <v>4</v>
      </c>
      <c r="F14" s="30">
        <v>5</v>
      </c>
      <c r="G14" s="8">
        <v>6</v>
      </c>
      <c r="H14" s="30">
        <v>7</v>
      </c>
    </row>
    <row r="15" spans="1:8" ht="27.75" customHeight="1">
      <c r="B15" s="10" t="s">
        <v>8</v>
      </c>
      <c r="C15" s="40">
        <f>C20+C23</f>
        <v>7895998322.0800018</v>
      </c>
      <c r="D15" s="31" t="s">
        <v>9</v>
      </c>
      <c r="E15" s="40">
        <f>E20+E23</f>
        <v>3233099427.9399986</v>
      </c>
      <c r="F15" s="31" t="s">
        <v>9</v>
      </c>
      <c r="G15" s="40">
        <f>G20+G23</f>
        <v>1097875623.5</v>
      </c>
      <c r="H15" s="31" t="s">
        <v>9</v>
      </c>
    </row>
    <row r="16" spans="1:8" ht="17.25" customHeight="1">
      <c r="B16" s="11" t="s">
        <v>3</v>
      </c>
      <c r="C16" s="12"/>
      <c r="D16" s="32"/>
      <c r="E16" s="12"/>
      <c r="F16" s="32"/>
      <c r="G16" s="12"/>
      <c r="H16" s="32"/>
    </row>
    <row r="17" spans="2:8" ht="23.25" customHeight="1">
      <c r="B17" s="23" t="s">
        <v>13</v>
      </c>
      <c r="C17" s="25" t="s">
        <v>9</v>
      </c>
      <c r="D17" s="31" t="s">
        <v>9</v>
      </c>
      <c r="E17" s="25" t="s">
        <v>9</v>
      </c>
      <c r="F17" s="31" t="s">
        <v>9</v>
      </c>
      <c r="G17" s="25" t="s">
        <v>9</v>
      </c>
      <c r="H17" s="31" t="s">
        <v>9</v>
      </c>
    </row>
    <row r="18" spans="2:8" ht="20.25" customHeight="1">
      <c r="B18" s="13" t="s">
        <v>0</v>
      </c>
      <c r="C18" s="14" t="s">
        <v>9</v>
      </c>
      <c r="D18" s="32" t="s">
        <v>9</v>
      </c>
      <c r="E18" s="14" t="s">
        <v>9</v>
      </c>
      <c r="F18" s="32" t="s">
        <v>9</v>
      </c>
      <c r="G18" s="14" t="s">
        <v>9</v>
      </c>
      <c r="H18" s="32" t="s">
        <v>9</v>
      </c>
    </row>
    <row r="19" spans="2:8" ht="23.25" customHeight="1">
      <c r="B19" s="13" t="s">
        <v>1</v>
      </c>
      <c r="C19" s="14" t="s">
        <v>9</v>
      </c>
      <c r="D19" s="32" t="s">
        <v>9</v>
      </c>
      <c r="E19" s="14" t="s">
        <v>9</v>
      </c>
      <c r="F19" s="32" t="s">
        <v>9</v>
      </c>
      <c r="G19" s="14" t="s">
        <v>9</v>
      </c>
      <c r="H19" s="32" t="s">
        <v>9</v>
      </c>
    </row>
    <row r="20" spans="2:8" ht="23.25" customHeight="1">
      <c r="B20" s="23" t="s">
        <v>7</v>
      </c>
      <c r="C20" s="24">
        <f>C21+C22</f>
        <v>8521472472.0800018</v>
      </c>
      <c r="D20" s="36" t="s">
        <v>9</v>
      </c>
      <c r="E20" s="24">
        <f>E21+E22</f>
        <v>1725332602.5499992</v>
      </c>
      <c r="F20" s="36" t="s">
        <v>9</v>
      </c>
      <c r="G20" s="24">
        <f>G21+G22</f>
        <v>2010884369.5400009</v>
      </c>
      <c r="H20" s="36" t="s">
        <v>9</v>
      </c>
    </row>
    <row r="21" spans="2:8" ht="23.25" customHeight="1">
      <c r="B21" s="13" t="s">
        <v>0</v>
      </c>
      <c r="C21" s="39">
        <f>39577493472.08-3346000000+1074334000</f>
        <v>37305827472.080002</v>
      </c>
      <c r="D21" s="37" t="s">
        <v>12</v>
      </c>
      <c r="E21" s="39">
        <f>33353289602.55-2981576000+996930000</f>
        <v>31368643602.549999</v>
      </c>
      <c r="F21" s="37" t="s">
        <v>15</v>
      </c>
      <c r="G21" s="39">
        <f>34706308369.54-2871744000+978624000</f>
        <v>32813188369.540001</v>
      </c>
      <c r="H21" s="33" t="s">
        <v>32</v>
      </c>
    </row>
    <row r="22" spans="2:8" ht="23.25" customHeight="1">
      <c r="B22" s="13" t="s">
        <v>1</v>
      </c>
      <c r="C22" s="39">
        <f>-27710021000-1074334000</f>
        <v>-28784355000</v>
      </c>
      <c r="D22" s="43" t="s">
        <v>9</v>
      </c>
      <c r="E22" s="39">
        <f>-28646381000-996930000</f>
        <v>-29643311000</v>
      </c>
      <c r="F22" s="43" t="s">
        <v>9</v>
      </c>
      <c r="G22" s="39">
        <f>-29823680000-978624000</f>
        <v>-30802304000</v>
      </c>
      <c r="H22" s="34" t="s">
        <v>9</v>
      </c>
    </row>
    <row r="23" spans="2:8" ht="34.5" customHeight="1">
      <c r="B23" s="23" t="s">
        <v>16</v>
      </c>
      <c r="C23" s="44">
        <f>C24+C28</f>
        <v>-625474150</v>
      </c>
      <c r="D23" s="45" t="s">
        <v>9</v>
      </c>
      <c r="E23" s="46">
        <f>E24+E28</f>
        <v>1507766825.3899994</v>
      </c>
      <c r="F23" s="45" t="s">
        <v>9</v>
      </c>
      <c r="G23" s="46">
        <f>G24+G28</f>
        <v>-913008746.04000092</v>
      </c>
      <c r="H23" s="31" t="s">
        <v>9</v>
      </c>
    </row>
    <row r="24" spans="2:8" ht="23.25" customHeight="1">
      <c r="B24" s="13" t="s">
        <v>0</v>
      </c>
      <c r="C24" s="39">
        <f>C25+C26+C27</f>
        <v>15986355000</v>
      </c>
      <c r="D24" s="47" t="s">
        <v>9</v>
      </c>
      <c r="E24" s="39">
        <f>E25+E26+E27</f>
        <v>18549658000</v>
      </c>
      <c r="F24" s="47" t="s">
        <v>9</v>
      </c>
      <c r="G24" s="39">
        <f>G25+G26+G27</f>
        <v>16802304000</v>
      </c>
      <c r="H24" s="32" t="s">
        <v>9</v>
      </c>
    </row>
    <row r="25" spans="2:8" ht="30.75" customHeight="1">
      <c r="B25" s="28" t="s">
        <v>25</v>
      </c>
      <c r="C25" s="39">
        <f>15210020000+574335000</f>
        <v>15784355000</v>
      </c>
      <c r="D25" s="37" t="s">
        <v>5</v>
      </c>
      <c r="E25" s="39">
        <f>15646380000+496931000</f>
        <v>16143311000</v>
      </c>
      <c r="F25" s="37" t="s">
        <v>10</v>
      </c>
      <c r="G25" s="39">
        <f>16323680000+478624000</f>
        <v>16802304000</v>
      </c>
      <c r="H25" s="33" t="s">
        <v>11</v>
      </c>
    </row>
    <row r="26" spans="2:8" ht="37.5" customHeight="1">
      <c r="B26" s="28" t="s">
        <v>33</v>
      </c>
      <c r="C26" s="16">
        <v>202000000</v>
      </c>
      <c r="D26" s="33" t="s">
        <v>34</v>
      </c>
      <c r="E26" s="16">
        <v>2406347000</v>
      </c>
      <c r="F26" s="38" t="s">
        <v>35</v>
      </c>
      <c r="G26" s="39">
        <v>0</v>
      </c>
      <c r="H26" s="38"/>
    </row>
    <row r="27" spans="2:8" ht="78" hidden="1" customHeight="1">
      <c r="B27" s="28" t="s">
        <v>26</v>
      </c>
      <c r="C27" s="16">
        <v>0</v>
      </c>
      <c r="D27" s="37"/>
      <c r="E27" s="16">
        <v>0</v>
      </c>
      <c r="F27" s="32" t="s">
        <v>9</v>
      </c>
      <c r="G27" s="16">
        <v>0</v>
      </c>
      <c r="H27" s="32" t="s">
        <v>9</v>
      </c>
    </row>
    <row r="28" spans="2:8" ht="22.5" customHeight="1">
      <c r="B28" s="13" t="s">
        <v>1</v>
      </c>
      <c r="C28" s="15">
        <f>C29+C37+C38</f>
        <v>-16611829150</v>
      </c>
      <c r="D28" s="34" t="s">
        <v>9</v>
      </c>
      <c r="E28" s="15">
        <f>E29+E37+E38</f>
        <v>-17041891174.610001</v>
      </c>
      <c r="F28" s="34" t="s">
        <v>9</v>
      </c>
      <c r="G28" s="15">
        <f>G29+G37+G38</f>
        <v>-17715312746.040001</v>
      </c>
      <c r="H28" s="34" t="s">
        <v>9</v>
      </c>
    </row>
    <row r="29" spans="2:8" ht="33.75" customHeight="1">
      <c r="B29" s="28" t="s">
        <v>28</v>
      </c>
      <c r="C29" s="16">
        <f>C31+C32+C33+C34+C35+C36</f>
        <v>-827474150</v>
      </c>
      <c r="D29" s="34" t="s">
        <v>9</v>
      </c>
      <c r="E29" s="16">
        <f>E31+E32+E33+E34+E35+E36</f>
        <v>-898580174.61000001</v>
      </c>
      <c r="F29" s="34" t="s">
        <v>9</v>
      </c>
      <c r="G29" s="16">
        <f>G31+G32+G33+G34+G35+G36</f>
        <v>-898580174.61000001</v>
      </c>
      <c r="H29" s="34" t="s">
        <v>9</v>
      </c>
    </row>
    <row r="30" spans="2:8" ht="15" customHeight="1">
      <c r="B30" s="28" t="s">
        <v>29</v>
      </c>
      <c r="C30" s="16"/>
      <c r="D30" s="34"/>
      <c r="E30" s="16"/>
      <c r="F30" s="34"/>
      <c r="G30" s="16"/>
      <c r="H30" s="34"/>
    </row>
    <row r="31" spans="2:8" ht="83.25" customHeight="1">
      <c r="B31" s="17" t="s">
        <v>17</v>
      </c>
      <c r="C31" s="18">
        <v>-15000000</v>
      </c>
      <c r="D31" s="34" t="s">
        <v>9</v>
      </c>
      <c r="E31" s="18">
        <v>-15000000</v>
      </c>
      <c r="F31" s="34" t="s">
        <v>9</v>
      </c>
      <c r="G31" s="18">
        <v>-15000000</v>
      </c>
      <c r="H31" s="34" t="s">
        <v>9</v>
      </c>
    </row>
    <row r="32" spans="2:8" ht="78" customHeight="1">
      <c r="B32" s="17" t="s">
        <v>18</v>
      </c>
      <c r="C32" s="18">
        <v>-253824200</v>
      </c>
      <c r="D32" s="34" t="s">
        <v>9</v>
      </c>
      <c r="E32" s="18">
        <v>-253824200</v>
      </c>
      <c r="F32" s="34" t="s">
        <v>9</v>
      </c>
      <c r="G32" s="18">
        <v>-253824200</v>
      </c>
      <c r="H32" s="34" t="s">
        <v>9</v>
      </c>
    </row>
    <row r="33" spans="2:9" ht="78.75" customHeight="1">
      <c r="B33" s="17" t="s">
        <v>19</v>
      </c>
      <c r="C33" s="18">
        <v>-289969600</v>
      </c>
      <c r="D33" s="34" t="s">
        <v>9</v>
      </c>
      <c r="E33" s="18">
        <v>-289969600</v>
      </c>
      <c r="F33" s="34" t="s">
        <v>9</v>
      </c>
      <c r="G33" s="18">
        <v>-289969600</v>
      </c>
      <c r="H33" s="34" t="s">
        <v>9</v>
      </c>
    </row>
    <row r="34" spans="2:9" ht="78" customHeight="1">
      <c r="B34" s="17" t="s">
        <v>20</v>
      </c>
      <c r="C34" s="18">
        <v>-18680350</v>
      </c>
      <c r="D34" s="34" t="s">
        <v>9</v>
      </c>
      <c r="E34" s="18">
        <v>-18680350</v>
      </c>
      <c r="F34" s="34" t="s">
        <v>9</v>
      </c>
      <c r="G34" s="18">
        <v>-18680350</v>
      </c>
      <c r="H34" s="34" t="s">
        <v>9</v>
      </c>
    </row>
    <row r="35" spans="2:9" ht="77.25" customHeight="1">
      <c r="B35" s="17" t="s">
        <v>21</v>
      </c>
      <c r="C35" s="19">
        <v>0</v>
      </c>
      <c r="D35" s="34" t="s">
        <v>9</v>
      </c>
      <c r="E35" s="18">
        <v>-71106024.609999999</v>
      </c>
      <c r="F35" s="34" t="s">
        <v>9</v>
      </c>
      <c r="G35" s="18">
        <v>-71106024.609999999</v>
      </c>
      <c r="H35" s="34" t="s">
        <v>9</v>
      </c>
    </row>
    <row r="36" spans="2:9" ht="78.75" customHeight="1">
      <c r="B36" s="27" t="s">
        <v>30</v>
      </c>
      <c r="C36" s="19">
        <v>-250000000</v>
      </c>
      <c r="D36" s="34"/>
      <c r="E36" s="19">
        <v>-250000000</v>
      </c>
      <c r="F36" s="34"/>
      <c r="G36" s="18">
        <v>-250000000</v>
      </c>
      <c r="H36" s="34"/>
    </row>
    <row r="37" spans="2:9" ht="29.1" customHeight="1">
      <c r="B37" s="28" t="s">
        <v>27</v>
      </c>
      <c r="C37" s="19">
        <f>-C25</f>
        <v>-15784355000</v>
      </c>
      <c r="D37" s="34"/>
      <c r="E37" s="19">
        <f>-E25</f>
        <v>-16143311000</v>
      </c>
      <c r="F37" s="34"/>
      <c r="G37" s="19">
        <f>-G25</f>
        <v>-16802304000</v>
      </c>
      <c r="H37" s="34"/>
    </row>
    <row r="38" spans="2:9" ht="29.25" customHeight="1">
      <c r="B38" s="41" t="s">
        <v>36</v>
      </c>
      <c r="C38" s="42">
        <v>0</v>
      </c>
      <c r="D38" s="35"/>
      <c r="E38" s="42">
        <v>0</v>
      </c>
      <c r="F38" s="35"/>
      <c r="G38" s="50">
        <v>-14428571.43</v>
      </c>
      <c r="H38" s="35"/>
    </row>
    <row r="39" spans="2:9" ht="27" customHeight="1">
      <c r="B39" s="48" t="s">
        <v>14</v>
      </c>
      <c r="C39" s="25" t="s">
        <v>9</v>
      </c>
      <c r="D39" s="49" t="s">
        <v>9</v>
      </c>
      <c r="E39" s="25" t="s">
        <v>9</v>
      </c>
      <c r="F39" s="49" t="s">
        <v>9</v>
      </c>
      <c r="G39" s="25" t="s">
        <v>9</v>
      </c>
      <c r="H39" s="49" t="s">
        <v>9</v>
      </c>
    </row>
    <row r="40" spans="2:9" ht="15" customHeight="1">
      <c r="B40" s="13" t="s">
        <v>0</v>
      </c>
      <c r="C40" s="14" t="s">
        <v>9</v>
      </c>
      <c r="D40" s="34" t="s">
        <v>9</v>
      </c>
      <c r="E40" s="14" t="s">
        <v>9</v>
      </c>
      <c r="F40" s="34" t="s">
        <v>9</v>
      </c>
      <c r="G40" s="14" t="s">
        <v>9</v>
      </c>
      <c r="H40" s="34" t="s">
        <v>9</v>
      </c>
    </row>
    <row r="41" spans="2:9" ht="19.5" customHeight="1">
      <c r="B41" s="20" t="s">
        <v>1</v>
      </c>
      <c r="C41" s="21" t="s">
        <v>9</v>
      </c>
      <c r="D41" s="35" t="s">
        <v>9</v>
      </c>
      <c r="E41" s="21" t="s">
        <v>9</v>
      </c>
      <c r="F41" s="35" t="s">
        <v>9</v>
      </c>
      <c r="G41" s="21" t="s">
        <v>9</v>
      </c>
      <c r="H41" s="35" t="s">
        <v>9</v>
      </c>
      <c r="I41" s="22"/>
    </row>
    <row r="42" spans="2:9" ht="13.5" customHeight="1"/>
  </sheetData>
  <mergeCells count="13">
    <mergeCell ref="G1:H1"/>
    <mergeCell ref="G2:H2"/>
    <mergeCell ref="G3:H3"/>
    <mergeCell ref="G4:H4"/>
    <mergeCell ref="G6:H6"/>
    <mergeCell ref="B9:H9"/>
    <mergeCell ref="B11:B13"/>
    <mergeCell ref="C11:D11"/>
    <mergeCell ref="E11:F11"/>
    <mergeCell ref="G11:H11"/>
    <mergeCell ref="C13:D13"/>
    <mergeCell ref="E13:F13"/>
    <mergeCell ref="G13:H13"/>
  </mergeCells>
  <phoneticPr fontId="3" type="noConversion"/>
  <pageMargins left="0.74803149606299213" right="0.59055118110236227" top="0.78740157480314965" bottom="0.59055118110236227" header="0.51181102362204722" footer="0.39370078740157483"/>
  <pageSetup paperSize="9" scale="76" fitToHeight="2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2021-10-18T16:02:07Z</cp:lastPrinted>
  <dcterms:created xsi:type="dcterms:W3CDTF">2000-09-19T07:45:36Z</dcterms:created>
  <dcterms:modified xsi:type="dcterms:W3CDTF">2021-10-22T16:05:41Z</dcterms:modified>
</cp:coreProperties>
</file>