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0" windowWidth="11955" windowHeight="6960"/>
  </bookViews>
  <sheets>
    <sheet name="Лист1" sheetId="2" r:id="rId1"/>
  </sheets>
  <definedNames>
    <definedName name="_xlnm.Print_Titles" localSheetId="0">Лист1!$12:$15</definedName>
    <definedName name="_xlnm.Print_Area" localSheetId="0">Лист1!$B$1:$I$42</definedName>
  </definedNames>
  <calcPr calcId="125725"/>
</workbook>
</file>

<file path=xl/calcChain.xml><?xml version="1.0" encoding="utf-8"?>
<calcChain xmlns="http://schemas.openxmlformats.org/spreadsheetml/2006/main">
  <c r="G26" i="2"/>
  <c r="G38" s="1"/>
  <c r="G29" s="1"/>
  <c r="E26"/>
  <c r="E25" s="1"/>
  <c r="C26"/>
  <c r="C25" s="1"/>
  <c r="G23"/>
  <c r="G22"/>
  <c r="E22"/>
  <c r="E23"/>
  <c r="C23"/>
  <c r="C22"/>
  <c r="G25"/>
  <c r="E38"/>
  <c r="E29" s="1"/>
  <c r="C38"/>
  <c r="C29" s="1"/>
  <c r="G21" l="1"/>
  <c r="E21"/>
  <c r="C21"/>
  <c r="G30"/>
  <c r="E30"/>
  <c r="C30"/>
  <c r="E24" l="1"/>
  <c r="G24" l="1"/>
  <c r="G16" s="1"/>
  <c r="E16"/>
  <c r="C24" l="1"/>
  <c r="C16" s="1"/>
</calcChain>
</file>

<file path=xl/sharedStrings.xml><?xml version="1.0" encoding="utf-8"?>
<sst xmlns="http://schemas.openxmlformats.org/spreadsheetml/2006/main" count="127" uniqueCount="39">
  <si>
    <t>Привлечение</t>
  </si>
  <si>
    <t>Погашение</t>
  </si>
  <si>
    <t>Наименование показателя</t>
  </si>
  <si>
    <t>в том числе:</t>
  </si>
  <si>
    <t>Утверждено</t>
  </si>
  <si>
    <t>2022 год</t>
  </si>
  <si>
    <t>Предельный срок погашения</t>
  </si>
  <si>
    <t>Кредиты кредитных организаций</t>
  </si>
  <si>
    <t>Государственные заимствования в валюте Российской Федерации, всего</t>
  </si>
  <si>
    <t>-</t>
  </si>
  <si>
    <t>2023 год</t>
  </si>
  <si>
    <t>2024 год</t>
  </si>
  <si>
    <t>2025 год</t>
  </si>
  <si>
    <t>Государственные ценные бумаги Архангельской области</t>
  </si>
  <si>
    <t>Кредиты международных финансовых организаций и иностранных банков</t>
  </si>
  <si>
    <t>2026 год</t>
  </si>
  <si>
    <t>Бюджетные кредиты из других бюджетов бюджетной системы Российской Федерации</t>
  </si>
  <si>
    <t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25 ноября 2015 года № 01-01-06/06-221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</si>
  <si>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 xml:space="preserve"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3 августа 2017 года № 01-01-06/06-214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 </t>
  </si>
  <si>
    <t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22 августа 2017 года № 01-01-06/06-222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</si>
  <si>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21 декабря 2017 года № 01-01-06/06-361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</si>
  <si>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от 21 декабря 2012 года № 3 к Соглашению от 15 декабря 2010 года № 01-01-06/06-539  о предоставлении бюджету Архангельской области из федерального бюджета бюджетного кредита на реализацию мероприятий по поддержке монопрофильных муниципальных образований</t>
  </si>
  <si>
    <t>Сумма, рублей</t>
  </si>
  <si>
    <t>Привлечение из федерального бюджета бюджетных кредитов на пополнение остатка средств на едином счете бюджета</t>
  </si>
  <si>
    <t>Привлечение из федерального бюджета бюджетных кредитов для погашения долговых обязательств субъекта Российской Федерации  в виде обязательств по государственным (муниципальным) ценным бумагам и кредитам, полученным субъектом Российской Федерации  от кредитных организаций, иностранных банков и международных финансовых организаций</t>
  </si>
  <si>
    <t>Погашение предоставленных из федерального бюджета бюджетных кредитов на пополнение остатка средств на едином счете бюджета</t>
  </si>
  <si>
    <t>Погашение иных бюджетных кредитов, предоставленных из федерального бюджета</t>
  </si>
  <si>
    <t>из них:</t>
  </si>
  <si>
    <r>
      <t xml:space="preserve">погашение реструктурированной задолженности по бюджетному кредиту в соответствии с Дополнительным соглашением от 1 июля </t>
    </r>
    <r>
      <rPr>
        <sz val="10"/>
        <rFont val="Arial Cyr"/>
        <charset val="204"/>
      </rPr>
      <t>2021 года № 1 к Соглашению от 14 декабря 2020 года № 01-01-06/06-1007 о предоставлении бюджету Архангельской области из федерального бюджета бюджетного кредита для погашения бюджетных кредитов на пополнение остатков средств на счетах бюджетов субъектов Российской Федерации</t>
    </r>
  </si>
  <si>
    <t>ПРОГРАММА 
государственных внутренних заимствований Архангельской области 
на 2022 год и на плановый период 2023 и 2024 годов</t>
  </si>
  <si>
    <t>2027 год</t>
  </si>
  <si>
    <t>Привлечение из федерального бюджета бюджетных кредитов на финансовое обеспечение реализации инфраструктурных проектов</t>
  </si>
  <si>
    <t>2037 год</t>
  </si>
  <si>
    <t>2038 год</t>
  </si>
  <si>
    <t>Погашение предоставленных из федерального бюджета бюджетных кредитов на финансовое обеспечение реализации инфраструктурных проектов</t>
  </si>
  <si>
    <t>к постановлению областного</t>
  </si>
  <si>
    <t>Собрания депутатов</t>
  </si>
  <si>
    <t>Приложение № 4</t>
  </si>
  <si>
    <t xml:space="preserve">Таблица № 1 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</si>
</sst>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_-* #,##0.0\ _₽_-;\-* #,##0.0\ _₽_-;_-* &quot;-&quot;?\ _₽_-;_-@_-"/>
    <numFmt numFmtId="165" formatCode="_-* #,##0.00\ _₽_-;\-* #,##0.00\ _₽_-;_-* &quot;-&quot;?\ _₽_-;_-@_-"/>
  </numFmts>
  <fonts count="9"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Fill="1" applyBorder="1"/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6" fillId="0" borderId="4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165" fontId="0" fillId="0" borderId="14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wrapText="1" indent="2"/>
    </xf>
    <xf numFmtId="165" fontId="0" fillId="0" borderId="11" xfId="0" quotePrefix="1" applyNumberFormat="1" applyFont="1" applyFill="1" applyBorder="1" applyAlignment="1">
      <alignment horizontal="center" vertical="center"/>
    </xf>
    <xf numFmtId="165" fontId="0" fillId="0" borderId="11" xfId="0" applyNumberFormat="1" applyFont="1" applyFill="1" applyBorder="1" applyAlignment="1">
      <alignment horizontal="right" vertical="center"/>
    </xf>
    <xf numFmtId="165" fontId="0" fillId="0" borderId="11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 wrapText="1" indent="3"/>
    </xf>
    <xf numFmtId="165" fontId="0" fillId="0" borderId="11" xfId="0" applyNumberFormat="1" applyFill="1" applyBorder="1" applyAlignment="1">
      <alignment vertical="center"/>
    </xf>
    <xf numFmtId="164" fontId="0" fillId="0" borderId="1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 wrapText="1" indent="2"/>
    </xf>
    <xf numFmtId="165" fontId="0" fillId="0" borderId="12" xfId="0" quotePrefix="1" applyNumberFormat="1" applyFon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 indent="1"/>
    </xf>
    <xf numFmtId="165" fontId="7" fillId="0" borderId="11" xfId="0" applyNumberFormat="1" applyFont="1" applyFill="1" applyBorder="1" applyAlignment="1">
      <alignment horizontal="center" vertical="center"/>
    </xf>
    <xf numFmtId="165" fontId="7" fillId="0" borderId="14" xfId="0" quotePrefix="1" applyNumberFormat="1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left" vertical="center" wrapText="1" indent="3"/>
    </xf>
    <xf numFmtId="0" fontId="4" fillId="0" borderId="2" xfId="0" applyFont="1" applyFill="1" applyBorder="1" applyAlignment="1">
      <alignment horizontal="left" vertical="center" wrapText="1" indent="2"/>
    </xf>
    <xf numFmtId="0" fontId="0" fillId="0" borderId="20" xfId="0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7" fillId="0" borderId="17" xfId="0" quotePrefix="1" applyNumberFormat="1" applyFont="1" applyFill="1" applyBorder="1" applyAlignment="1">
      <alignment horizontal="center" vertical="center"/>
    </xf>
    <xf numFmtId="0" fontId="0" fillId="0" borderId="17" xfId="0" quotePrefix="1" applyNumberFormat="1" applyFont="1" applyFill="1" applyBorder="1" applyAlignment="1">
      <alignment horizontal="center" vertical="center"/>
    </xf>
    <xf numFmtId="164" fontId="0" fillId="0" borderId="18" xfId="0" applyNumberFormat="1" applyFill="1" applyBorder="1" applyAlignment="1">
      <alignment horizontal="center" vertical="center"/>
    </xf>
    <xf numFmtId="164" fontId="0" fillId="0" borderId="18" xfId="0" applyNumberFormat="1" applyFont="1" applyFill="1" applyBorder="1" applyAlignment="1">
      <alignment horizontal="center" vertical="center"/>
    </xf>
    <xf numFmtId="164" fontId="0" fillId="0" borderId="19" xfId="0" applyNumberFormat="1" applyFont="1" applyFill="1" applyBorder="1" applyAlignment="1">
      <alignment horizontal="center" vertical="center"/>
    </xf>
    <xf numFmtId="164" fontId="7" fillId="0" borderId="18" xfId="0" applyNumberFormat="1" applyFont="1" applyFill="1" applyBorder="1" applyAlignment="1">
      <alignment horizontal="center" vertical="center"/>
    </xf>
    <xf numFmtId="164" fontId="0" fillId="2" borderId="18" xfId="0" applyNumberFormat="1" applyFill="1" applyBorder="1" applyAlignment="1">
      <alignment horizontal="center" vertical="center"/>
    </xf>
    <xf numFmtId="164" fontId="0" fillId="0" borderId="17" xfId="0" applyNumberFormat="1" applyFill="1" applyBorder="1" applyAlignment="1">
      <alignment horizontal="center" vertical="center"/>
    </xf>
    <xf numFmtId="165" fontId="0" fillId="2" borderId="11" xfId="0" applyNumberFormat="1" applyFont="1" applyFill="1" applyBorder="1" applyAlignment="1">
      <alignment horizontal="center" vertical="center"/>
    </xf>
    <xf numFmtId="43" fontId="7" fillId="0" borderId="10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 indent="2"/>
    </xf>
    <xf numFmtId="164" fontId="0" fillId="0" borderId="12" xfId="0" applyNumberFormat="1" applyFont="1" applyFill="1" applyBorder="1" applyAlignment="1">
      <alignment horizontal="center" vertical="center"/>
    </xf>
    <xf numFmtId="164" fontId="0" fillId="2" borderId="18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right" vertical="center"/>
    </xf>
    <xf numFmtId="0" fontId="7" fillId="2" borderId="17" xfId="0" quotePrefix="1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0" fontId="0" fillId="2" borderId="17" xfId="0" quotePrefix="1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left" vertical="center" wrapText="1" indent="1"/>
    </xf>
    <xf numFmtId="164" fontId="7" fillId="0" borderId="17" xfId="0" applyNumberFormat="1" applyFont="1" applyFill="1" applyBorder="1" applyAlignment="1">
      <alignment horizontal="center" vertical="center"/>
    </xf>
    <xf numFmtId="165" fontId="0" fillId="0" borderId="12" xfId="0" applyNumberFormat="1" applyFill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5" fillId="0" borderId="0" xfId="0" applyFont="1" applyFill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8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3"/>
  <sheetViews>
    <sheetView tabSelected="1" view="pageBreakPreview" topLeftCell="B1" zoomScale="85" zoomScaleNormal="100" zoomScaleSheetLayoutView="85" workbookViewId="0">
      <selection activeCell="B7" sqref="B7"/>
    </sheetView>
  </sheetViews>
  <sheetFormatPr defaultColWidth="9.140625" defaultRowHeight="12.75"/>
  <cols>
    <col min="1" max="1" width="6.140625" style="1" hidden="1" customWidth="1"/>
    <col min="2" max="2" width="73.28515625" style="1" customWidth="1"/>
    <col min="3" max="3" width="20.7109375" style="1" customWidth="1"/>
    <col min="4" max="4" width="12.85546875" style="1" customWidth="1"/>
    <col min="5" max="5" width="20.7109375" style="1" customWidth="1"/>
    <col min="6" max="6" width="12.140625" style="1" customWidth="1"/>
    <col min="7" max="7" width="20.7109375" style="1" customWidth="1"/>
    <col min="8" max="8" width="13" style="1" customWidth="1"/>
    <col min="9" max="9" width="1.7109375" style="1" customWidth="1"/>
    <col min="10" max="16384" width="9.140625" style="1"/>
  </cols>
  <sheetData>
    <row r="1" spans="1:8" ht="17.25" customHeight="1">
      <c r="G1" s="61" t="s">
        <v>37</v>
      </c>
      <c r="H1" s="62"/>
    </row>
    <row r="2" spans="1:8" ht="17.25" customHeight="1">
      <c r="G2" s="61" t="s">
        <v>35</v>
      </c>
      <c r="H2" s="62"/>
    </row>
    <row r="3" spans="1:8" ht="18" customHeight="1">
      <c r="G3" s="61" t="s">
        <v>36</v>
      </c>
      <c r="H3" s="62"/>
    </row>
    <row r="4" spans="1:8" ht="18" customHeight="1">
      <c r="G4" s="51"/>
      <c r="H4" s="52"/>
    </row>
    <row r="5" spans="1:8" ht="16.5" customHeight="1">
      <c r="G5" s="61"/>
      <c r="H5" s="62"/>
    </row>
    <row r="6" spans="1:8" ht="13.5" customHeight="1"/>
    <row r="7" spans="1:8" ht="13.5" customHeight="1">
      <c r="G7" s="63" t="s">
        <v>38</v>
      </c>
      <c r="H7" s="62"/>
    </row>
    <row r="8" spans="1:8" ht="13.5" customHeight="1"/>
    <row r="9" spans="1:8" ht="7.5" customHeight="1"/>
    <row r="10" spans="1:8" ht="49.5" customHeight="1">
      <c r="B10" s="53" t="s">
        <v>29</v>
      </c>
      <c r="C10" s="53"/>
      <c r="D10" s="53"/>
      <c r="E10" s="53"/>
      <c r="F10" s="53"/>
      <c r="G10" s="53"/>
      <c r="H10" s="53"/>
    </row>
    <row r="11" spans="1:8" ht="14.25" customHeight="1">
      <c r="B11" s="2"/>
      <c r="C11" s="3"/>
      <c r="D11" s="3"/>
      <c r="E11" s="4"/>
      <c r="F11" s="4"/>
      <c r="G11" s="4"/>
      <c r="H11" s="4"/>
    </row>
    <row r="12" spans="1:8" ht="21.75" customHeight="1">
      <c r="B12" s="54" t="s">
        <v>2</v>
      </c>
      <c r="C12" s="57" t="s">
        <v>5</v>
      </c>
      <c r="D12" s="58"/>
      <c r="E12" s="57" t="s">
        <v>10</v>
      </c>
      <c r="F12" s="58"/>
      <c r="G12" s="57" t="s">
        <v>11</v>
      </c>
      <c r="H12" s="58"/>
    </row>
    <row r="13" spans="1:8" ht="43.5" customHeight="1">
      <c r="B13" s="55"/>
      <c r="C13" s="29" t="s">
        <v>22</v>
      </c>
      <c r="D13" s="26" t="s">
        <v>6</v>
      </c>
      <c r="E13" s="29" t="s">
        <v>22</v>
      </c>
      <c r="F13" s="26" t="s">
        <v>6</v>
      </c>
      <c r="G13" s="29" t="s">
        <v>22</v>
      </c>
      <c r="H13" s="26" t="s">
        <v>6</v>
      </c>
    </row>
    <row r="14" spans="1:8" ht="27" hidden="1" customHeight="1">
      <c r="A14" s="5"/>
      <c r="B14" s="56"/>
      <c r="C14" s="59" t="s">
        <v>4</v>
      </c>
      <c r="D14" s="60"/>
      <c r="E14" s="59" t="s">
        <v>4</v>
      </c>
      <c r="F14" s="60"/>
      <c r="G14" s="59" t="s">
        <v>4</v>
      </c>
      <c r="H14" s="60"/>
    </row>
    <row r="15" spans="1:8" s="9" customFormat="1" ht="12.75" customHeight="1">
      <c r="A15" s="6"/>
      <c r="B15" s="7">
        <v>1</v>
      </c>
      <c r="C15" s="8">
        <v>2</v>
      </c>
      <c r="D15" s="30">
        <v>3</v>
      </c>
      <c r="E15" s="8">
        <v>4</v>
      </c>
      <c r="F15" s="30">
        <v>5</v>
      </c>
      <c r="G15" s="8">
        <v>6</v>
      </c>
      <c r="H15" s="30">
        <v>7</v>
      </c>
    </row>
    <row r="16" spans="1:8" ht="27.75" customHeight="1">
      <c r="B16" s="10" t="s">
        <v>8</v>
      </c>
      <c r="C16" s="40">
        <f>C21+C24</f>
        <v>7895998322.0800018</v>
      </c>
      <c r="D16" s="31" t="s">
        <v>9</v>
      </c>
      <c r="E16" s="40">
        <f>E21+E24</f>
        <v>3233099427.9399986</v>
      </c>
      <c r="F16" s="31" t="s">
        <v>9</v>
      </c>
      <c r="G16" s="40">
        <f>G21+G24</f>
        <v>1097875623.5</v>
      </c>
      <c r="H16" s="31" t="s">
        <v>9</v>
      </c>
    </row>
    <row r="17" spans="2:8" ht="17.25" customHeight="1">
      <c r="B17" s="11" t="s">
        <v>3</v>
      </c>
      <c r="C17" s="12"/>
      <c r="D17" s="32"/>
      <c r="E17" s="12"/>
      <c r="F17" s="32"/>
      <c r="G17" s="12"/>
      <c r="H17" s="32"/>
    </row>
    <row r="18" spans="2:8" ht="23.25" customHeight="1">
      <c r="B18" s="23" t="s">
        <v>13</v>
      </c>
      <c r="C18" s="25" t="s">
        <v>9</v>
      </c>
      <c r="D18" s="31" t="s">
        <v>9</v>
      </c>
      <c r="E18" s="25" t="s">
        <v>9</v>
      </c>
      <c r="F18" s="31" t="s">
        <v>9</v>
      </c>
      <c r="G18" s="25" t="s">
        <v>9</v>
      </c>
      <c r="H18" s="31" t="s">
        <v>9</v>
      </c>
    </row>
    <row r="19" spans="2:8" ht="20.25" customHeight="1">
      <c r="B19" s="13" t="s">
        <v>0</v>
      </c>
      <c r="C19" s="14" t="s">
        <v>9</v>
      </c>
      <c r="D19" s="32" t="s">
        <v>9</v>
      </c>
      <c r="E19" s="14" t="s">
        <v>9</v>
      </c>
      <c r="F19" s="32" t="s">
        <v>9</v>
      </c>
      <c r="G19" s="14" t="s">
        <v>9</v>
      </c>
      <c r="H19" s="32" t="s">
        <v>9</v>
      </c>
    </row>
    <row r="20" spans="2:8" ht="23.25" customHeight="1">
      <c r="B20" s="13" t="s">
        <v>1</v>
      </c>
      <c r="C20" s="14" t="s">
        <v>9</v>
      </c>
      <c r="D20" s="32" t="s">
        <v>9</v>
      </c>
      <c r="E20" s="14" t="s">
        <v>9</v>
      </c>
      <c r="F20" s="32" t="s">
        <v>9</v>
      </c>
      <c r="G20" s="14" t="s">
        <v>9</v>
      </c>
      <c r="H20" s="32" t="s">
        <v>9</v>
      </c>
    </row>
    <row r="21" spans="2:8" ht="23.25" customHeight="1">
      <c r="B21" s="23" t="s">
        <v>7</v>
      </c>
      <c r="C21" s="24">
        <f>C22+C23</f>
        <v>8521472472.0800018</v>
      </c>
      <c r="D21" s="36" t="s">
        <v>9</v>
      </c>
      <c r="E21" s="24">
        <f>E22+E23</f>
        <v>1725332602.5499992</v>
      </c>
      <c r="F21" s="36" t="s">
        <v>9</v>
      </c>
      <c r="G21" s="24">
        <f>G22+G23</f>
        <v>2010884369.5400009</v>
      </c>
      <c r="H21" s="36" t="s">
        <v>9</v>
      </c>
    </row>
    <row r="22" spans="2:8" ht="23.25" customHeight="1">
      <c r="B22" s="13" t="s">
        <v>0</v>
      </c>
      <c r="C22" s="39">
        <f>39577493472.08-3346000000+1074334000</f>
        <v>37305827472.080002</v>
      </c>
      <c r="D22" s="37" t="s">
        <v>12</v>
      </c>
      <c r="E22" s="39">
        <f>33353289602.55-2981576000+996930000</f>
        <v>31368643602.549999</v>
      </c>
      <c r="F22" s="37" t="s">
        <v>15</v>
      </c>
      <c r="G22" s="39">
        <f>34706308369.54-2871744000+978624000</f>
        <v>32813188369.540001</v>
      </c>
      <c r="H22" s="33" t="s">
        <v>30</v>
      </c>
    </row>
    <row r="23" spans="2:8" ht="23.25" customHeight="1">
      <c r="B23" s="13" t="s">
        <v>1</v>
      </c>
      <c r="C23" s="39">
        <f>-27710021000-1074334000</f>
        <v>-28784355000</v>
      </c>
      <c r="D23" s="43" t="s">
        <v>9</v>
      </c>
      <c r="E23" s="39">
        <f>-28646381000-996930000</f>
        <v>-29643311000</v>
      </c>
      <c r="F23" s="43" t="s">
        <v>9</v>
      </c>
      <c r="G23" s="39">
        <f>-29823680000-978624000</f>
        <v>-30802304000</v>
      </c>
      <c r="H23" s="34" t="s">
        <v>9</v>
      </c>
    </row>
    <row r="24" spans="2:8" ht="34.5" customHeight="1">
      <c r="B24" s="23" t="s">
        <v>16</v>
      </c>
      <c r="C24" s="44">
        <f>C25+C29</f>
        <v>-625474150</v>
      </c>
      <c r="D24" s="45" t="s">
        <v>9</v>
      </c>
      <c r="E24" s="46">
        <f>E25+E29</f>
        <v>1507766825.3899994</v>
      </c>
      <c r="F24" s="45" t="s">
        <v>9</v>
      </c>
      <c r="G24" s="46">
        <f>G25+G29</f>
        <v>-913008746.04000092</v>
      </c>
      <c r="H24" s="31" t="s">
        <v>9</v>
      </c>
    </row>
    <row r="25" spans="2:8" ht="23.25" customHeight="1">
      <c r="B25" s="13" t="s">
        <v>0</v>
      </c>
      <c r="C25" s="39">
        <f>C26+C27+C28</f>
        <v>15986355000</v>
      </c>
      <c r="D25" s="47" t="s">
        <v>9</v>
      </c>
      <c r="E25" s="39">
        <f>E26+E27+E28</f>
        <v>18549658000</v>
      </c>
      <c r="F25" s="47" t="s">
        <v>9</v>
      </c>
      <c r="G25" s="39">
        <f>G26+G27+G28</f>
        <v>16802304000</v>
      </c>
      <c r="H25" s="32" t="s">
        <v>9</v>
      </c>
    </row>
    <row r="26" spans="2:8" ht="30.75" customHeight="1">
      <c r="B26" s="28" t="s">
        <v>23</v>
      </c>
      <c r="C26" s="39">
        <f>15210020000+574335000</f>
        <v>15784355000</v>
      </c>
      <c r="D26" s="37" t="s">
        <v>5</v>
      </c>
      <c r="E26" s="39">
        <f>15646380000+496931000</f>
        <v>16143311000</v>
      </c>
      <c r="F26" s="37" t="s">
        <v>10</v>
      </c>
      <c r="G26" s="39">
        <f>16323680000+478624000</f>
        <v>16802304000</v>
      </c>
      <c r="H26" s="33" t="s">
        <v>11</v>
      </c>
    </row>
    <row r="27" spans="2:8" ht="37.5" customHeight="1">
      <c r="B27" s="28" t="s">
        <v>31</v>
      </c>
      <c r="C27" s="16">
        <v>202000000</v>
      </c>
      <c r="D27" s="33" t="s">
        <v>32</v>
      </c>
      <c r="E27" s="16">
        <v>2406347000</v>
      </c>
      <c r="F27" s="38" t="s">
        <v>33</v>
      </c>
      <c r="G27" s="39">
        <v>0</v>
      </c>
      <c r="H27" s="38"/>
    </row>
    <row r="28" spans="2:8" ht="78" hidden="1" customHeight="1">
      <c r="B28" s="28" t="s">
        <v>24</v>
      </c>
      <c r="C28" s="16">
        <v>0</v>
      </c>
      <c r="D28" s="37"/>
      <c r="E28" s="16">
        <v>0</v>
      </c>
      <c r="F28" s="32" t="s">
        <v>9</v>
      </c>
      <c r="G28" s="16">
        <v>0</v>
      </c>
      <c r="H28" s="32" t="s">
        <v>9</v>
      </c>
    </row>
    <row r="29" spans="2:8" ht="22.5" customHeight="1">
      <c r="B29" s="13" t="s">
        <v>1</v>
      </c>
      <c r="C29" s="15">
        <f>C30+C38+C39</f>
        <v>-16611829150</v>
      </c>
      <c r="D29" s="34" t="s">
        <v>9</v>
      </c>
      <c r="E29" s="15">
        <f>E30+E38+E39</f>
        <v>-17041891174.610001</v>
      </c>
      <c r="F29" s="34" t="s">
        <v>9</v>
      </c>
      <c r="G29" s="15">
        <f>G30+G38+G39</f>
        <v>-17715312746.040001</v>
      </c>
      <c r="H29" s="34" t="s">
        <v>9</v>
      </c>
    </row>
    <row r="30" spans="2:8" ht="33.75" customHeight="1">
      <c r="B30" s="28" t="s">
        <v>26</v>
      </c>
      <c r="C30" s="16">
        <f>C32+C33+C34+C35+C36+C37</f>
        <v>-827474150</v>
      </c>
      <c r="D30" s="34" t="s">
        <v>9</v>
      </c>
      <c r="E30" s="16">
        <f>E32+E33+E34+E35+E36+E37</f>
        <v>-898580174.61000001</v>
      </c>
      <c r="F30" s="34" t="s">
        <v>9</v>
      </c>
      <c r="G30" s="16">
        <f>G32+G33+G34+G35+G36+G37</f>
        <v>-898580174.61000001</v>
      </c>
      <c r="H30" s="34" t="s">
        <v>9</v>
      </c>
    </row>
    <row r="31" spans="2:8" ht="15" customHeight="1">
      <c r="B31" s="28" t="s">
        <v>27</v>
      </c>
      <c r="C31" s="16"/>
      <c r="D31" s="34"/>
      <c r="E31" s="16"/>
      <c r="F31" s="34"/>
      <c r="G31" s="16"/>
      <c r="H31" s="34"/>
    </row>
    <row r="32" spans="2:8" ht="83.25" customHeight="1">
      <c r="B32" s="17" t="s">
        <v>17</v>
      </c>
      <c r="C32" s="18">
        <v>-15000000</v>
      </c>
      <c r="D32" s="34" t="s">
        <v>9</v>
      </c>
      <c r="E32" s="18">
        <v>-15000000</v>
      </c>
      <c r="F32" s="34" t="s">
        <v>9</v>
      </c>
      <c r="G32" s="18">
        <v>-15000000</v>
      </c>
      <c r="H32" s="34" t="s">
        <v>9</v>
      </c>
    </row>
    <row r="33" spans="2:9" ht="78" customHeight="1">
      <c r="B33" s="17" t="s">
        <v>18</v>
      </c>
      <c r="C33" s="18">
        <v>-253824200</v>
      </c>
      <c r="D33" s="34" t="s">
        <v>9</v>
      </c>
      <c r="E33" s="18">
        <v>-253824200</v>
      </c>
      <c r="F33" s="34" t="s">
        <v>9</v>
      </c>
      <c r="G33" s="18">
        <v>-253824200</v>
      </c>
      <c r="H33" s="34" t="s">
        <v>9</v>
      </c>
    </row>
    <row r="34" spans="2:9" ht="78.75" customHeight="1">
      <c r="B34" s="17" t="s">
        <v>19</v>
      </c>
      <c r="C34" s="18">
        <v>-289969600</v>
      </c>
      <c r="D34" s="34" t="s">
        <v>9</v>
      </c>
      <c r="E34" s="18">
        <v>-289969600</v>
      </c>
      <c r="F34" s="34" t="s">
        <v>9</v>
      </c>
      <c r="G34" s="18">
        <v>-289969600</v>
      </c>
      <c r="H34" s="34" t="s">
        <v>9</v>
      </c>
    </row>
    <row r="35" spans="2:9" ht="78" customHeight="1">
      <c r="B35" s="17" t="s">
        <v>20</v>
      </c>
      <c r="C35" s="18">
        <v>-18680350</v>
      </c>
      <c r="D35" s="34" t="s">
        <v>9</v>
      </c>
      <c r="E35" s="18">
        <v>-18680350</v>
      </c>
      <c r="F35" s="34" t="s">
        <v>9</v>
      </c>
      <c r="G35" s="18">
        <v>-18680350</v>
      </c>
      <c r="H35" s="34" t="s">
        <v>9</v>
      </c>
    </row>
    <row r="36" spans="2:9" ht="77.25" customHeight="1">
      <c r="B36" s="17" t="s">
        <v>21</v>
      </c>
      <c r="C36" s="19">
        <v>0</v>
      </c>
      <c r="D36" s="34" t="s">
        <v>9</v>
      </c>
      <c r="E36" s="18">
        <v>-71106024.609999999</v>
      </c>
      <c r="F36" s="34" t="s">
        <v>9</v>
      </c>
      <c r="G36" s="18">
        <v>-71106024.609999999</v>
      </c>
      <c r="H36" s="34" t="s">
        <v>9</v>
      </c>
    </row>
    <row r="37" spans="2:9" ht="78.75" customHeight="1">
      <c r="B37" s="27" t="s">
        <v>28</v>
      </c>
      <c r="C37" s="19">
        <v>-250000000</v>
      </c>
      <c r="D37" s="34"/>
      <c r="E37" s="19">
        <v>-250000000</v>
      </c>
      <c r="F37" s="34"/>
      <c r="G37" s="18">
        <v>-250000000</v>
      </c>
      <c r="H37" s="34"/>
    </row>
    <row r="38" spans="2:9" ht="29.1" customHeight="1">
      <c r="B38" s="28" t="s">
        <v>25</v>
      </c>
      <c r="C38" s="19">
        <f>-C26</f>
        <v>-15784355000</v>
      </c>
      <c r="D38" s="34"/>
      <c r="E38" s="19">
        <f>-E26</f>
        <v>-16143311000</v>
      </c>
      <c r="F38" s="34"/>
      <c r="G38" s="19">
        <f>-G26</f>
        <v>-16802304000</v>
      </c>
      <c r="H38" s="34"/>
    </row>
    <row r="39" spans="2:9" ht="29.25" customHeight="1">
      <c r="B39" s="41" t="s">
        <v>34</v>
      </c>
      <c r="C39" s="42">
        <v>0</v>
      </c>
      <c r="D39" s="35"/>
      <c r="E39" s="42">
        <v>0</v>
      </c>
      <c r="F39" s="35"/>
      <c r="G39" s="50">
        <v>-14428571.43</v>
      </c>
      <c r="H39" s="35"/>
    </row>
    <row r="40" spans="2:9" ht="27" customHeight="1">
      <c r="B40" s="48" t="s">
        <v>14</v>
      </c>
      <c r="C40" s="25" t="s">
        <v>9</v>
      </c>
      <c r="D40" s="49" t="s">
        <v>9</v>
      </c>
      <c r="E40" s="25" t="s">
        <v>9</v>
      </c>
      <c r="F40" s="49" t="s">
        <v>9</v>
      </c>
      <c r="G40" s="25" t="s">
        <v>9</v>
      </c>
      <c r="H40" s="49" t="s">
        <v>9</v>
      </c>
    </row>
    <row r="41" spans="2:9" ht="15" customHeight="1">
      <c r="B41" s="13" t="s">
        <v>0</v>
      </c>
      <c r="C41" s="14" t="s">
        <v>9</v>
      </c>
      <c r="D41" s="34" t="s">
        <v>9</v>
      </c>
      <c r="E41" s="14" t="s">
        <v>9</v>
      </c>
      <c r="F41" s="34" t="s">
        <v>9</v>
      </c>
      <c r="G41" s="14" t="s">
        <v>9</v>
      </c>
      <c r="H41" s="34" t="s">
        <v>9</v>
      </c>
    </row>
    <row r="42" spans="2:9" ht="19.5" customHeight="1">
      <c r="B42" s="20" t="s">
        <v>1</v>
      </c>
      <c r="C42" s="21" t="s">
        <v>9</v>
      </c>
      <c r="D42" s="35" t="s">
        <v>9</v>
      </c>
      <c r="E42" s="21" t="s">
        <v>9</v>
      </c>
      <c r="F42" s="35" t="s">
        <v>9</v>
      </c>
      <c r="G42" s="21" t="s">
        <v>9</v>
      </c>
      <c r="H42" s="35" t="s">
        <v>9</v>
      </c>
      <c r="I42" s="22"/>
    </row>
    <row r="43" spans="2:9" ht="13.5" customHeight="1"/>
  </sheetData>
  <mergeCells count="13">
    <mergeCell ref="G1:H1"/>
    <mergeCell ref="G2:H2"/>
    <mergeCell ref="G3:H3"/>
    <mergeCell ref="G5:H5"/>
    <mergeCell ref="G7:H7"/>
    <mergeCell ref="B10:H10"/>
    <mergeCell ref="B12:B14"/>
    <mergeCell ref="C12:D12"/>
    <mergeCell ref="E12:F12"/>
    <mergeCell ref="G12:H12"/>
    <mergeCell ref="C14:D14"/>
    <mergeCell ref="E14:F14"/>
    <mergeCell ref="G14:H14"/>
  </mergeCells>
  <phoneticPr fontId="3" type="noConversion"/>
  <pageMargins left="0.74803149606299213" right="0.59055118110236227" top="0.78740157480314965" bottom="0.59055118110236227" header="0.51181102362204722" footer="0.39370078740157483"/>
  <pageSetup paperSize="9" scale="76" fitToHeight="2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minfin user</cp:lastModifiedBy>
  <cp:lastPrinted>2021-10-18T16:02:07Z</cp:lastPrinted>
  <dcterms:created xsi:type="dcterms:W3CDTF">2000-09-19T07:45:36Z</dcterms:created>
  <dcterms:modified xsi:type="dcterms:W3CDTF">2021-10-22T16:07:16Z</dcterms:modified>
</cp:coreProperties>
</file>