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Titles" localSheetId="0">Лист1!$16:$19</definedName>
    <definedName name="_xlnm.Print_Area" localSheetId="0">Лист1!$B$1:$I$46</definedName>
  </definedNames>
  <calcPr calcId="125725"/>
</workbook>
</file>

<file path=xl/calcChain.xml><?xml version="1.0" encoding="utf-8"?>
<calcChain xmlns="http://schemas.openxmlformats.org/spreadsheetml/2006/main">
  <c r="C26" i="2"/>
  <c r="G30" l="1"/>
  <c r="G42" s="1"/>
  <c r="E30"/>
  <c r="E29" s="1"/>
  <c r="C30"/>
  <c r="C29" s="1"/>
  <c r="G27"/>
  <c r="G26"/>
  <c r="E26"/>
  <c r="E27"/>
  <c r="C27"/>
  <c r="E42"/>
  <c r="C42" l="1"/>
  <c r="G29"/>
  <c r="G25"/>
  <c r="E25"/>
  <c r="C25"/>
  <c r="G34"/>
  <c r="G33" s="1"/>
  <c r="E34"/>
  <c r="E33" s="1"/>
  <c r="C34"/>
  <c r="C33" l="1"/>
  <c r="E28"/>
  <c r="G28" l="1"/>
  <c r="G20" s="1"/>
  <c r="E20"/>
  <c r="C28" l="1"/>
  <c r="C20" s="1"/>
</calcChain>
</file>

<file path=xl/sharedStrings.xml><?xml version="1.0" encoding="utf-8"?>
<sst xmlns="http://schemas.openxmlformats.org/spreadsheetml/2006/main" count="131" uniqueCount="42">
  <si>
    <t>Привлечение</t>
  </si>
  <si>
    <t>Погашение</t>
  </si>
  <si>
    <t>Наименование показателя</t>
  </si>
  <si>
    <t>в том числе:</t>
  </si>
  <si>
    <t>Утверждено</t>
  </si>
  <si>
    <t>2022 год</t>
  </si>
  <si>
    <t>Предельный срок погашения</t>
  </si>
  <si>
    <t>Кредиты кредитных организаций</t>
  </si>
  <si>
    <t>Государственные заимствования в валюте Российской Федерации, всего</t>
  </si>
  <si>
    <t>-</t>
  </si>
  <si>
    <t>2023 год</t>
  </si>
  <si>
    <t>2024 год</t>
  </si>
  <si>
    <t>2025 год</t>
  </si>
  <si>
    <t>Государственные ценные бумаги Архангельской области</t>
  </si>
  <si>
    <t>Кредиты международных финансовых организаций и иностранных банков</t>
  </si>
  <si>
    <t>2026 год</t>
  </si>
  <si>
    <t>Бюджетные кредиты из других бюджетов бюджетной системы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</si>
  <si>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21 декабря 2012 года № 3 к Соглашению от 15 декабря 2010 года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</si>
  <si>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Сумма, рублей</t>
  </si>
  <si>
    <t xml:space="preserve">              к областному закону</t>
  </si>
  <si>
    <t>Привлечение из федерального бюджета бюджетных кредитов на пополнение остатка средств на едином счете бюджета</t>
  </si>
  <si>
    <t>Привлечение из федерального бюджета бюджетных кредитов для погашения долговых обязательств субъекта Российской Федерации  в виде обязательств по государственным (муниципальным) ценным бумагам и кредитам, полученным субъектом Российской Федерации  от кредитных организаций, иностранных банков и международных финансовых организаций</t>
  </si>
  <si>
    <t>Погашение предоставленных из федерального бюджета бюджетных кредитов на пополнение остатка средств на едином счете бюджета</t>
  </si>
  <si>
    <t>Погашение иных бюджетных кредитов, предоставленных из федерального бюджета</t>
  </si>
  <si>
    <t>из них:</t>
  </si>
  <si>
    <t>ПРОГРАММА 
государственных внутренних заимствований Архангельской области 
на 2022 год и на плановый период 2023 и 2024 годов</t>
  </si>
  <si>
    <t>2027 год</t>
  </si>
  <si>
    <t>Привлечение из федерального бюджета бюджетных кредитов на финансовое обеспечение реализации инфраструктурных проектов</t>
  </si>
  <si>
    <t>2037 год</t>
  </si>
  <si>
    <t>2038 год</t>
  </si>
  <si>
    <t>Погашение предоставленных из федерального бюджета бюджетных кредитов на финансовое обеспечение реализации инфраструктурных проектов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</si>
  <si>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25 ноября 2015 г.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</si>
  <si>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3 августа 2017 г.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</si>
  <si>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22 августа 2017 г.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</si>
  <si>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21 декабря 2017 г.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</si>
  <si>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 июля 2021 года № 1 к Соглашению от 14 декабря 2020 г.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</si>
  <si>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 xml:space="preserve">                                 Таблица № 1 </t>
  </si>
  <si>
    <t>"</t>
  </si>
  <si>
    <t xml:space="preserve">              "Приложение № 18</t>
  </si>
  <si>
    <t xml:space="preserve">           № 522-31-ОЗ</t>
  </si>
  <si>
    <t xml:space="preserve">               от 22 декабря 2021 г.</t>
  </si>
  <si>
    <t xml:space="preserve">               Приложение № 18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</si>
</sst>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\ _₽_-;\-* #,##0.0\ _₽_-;_-* &quot;-&quot;?\ _₽_-;_-@_-"/>
    <numFmt numFmtId="165" formatCode="_-* #,##0.00\ _₽_-;\-* #,##0.00\ _₽_-;_-* &quot;-&quot;?\ _₽_-;_-@_-"/>
  </numFmts>
  <fonts count="9"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165" fontId="0" fillId="0" borderId="14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 indent="2"/>
    </xf>
    <xf numFmtId="165" fontId="0" fillId="0" borderId="11" xfId="0" quotePrefix="1" applyNumberFormat="1" applyFont="1" applyFill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right" vertical="center"/>
    </xf>
    <xf numFmtId="165" fontId="0" fillId="0" borderId="1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 indent="3"/>
    </xf>
    <xf numFmtId="165" fontId="0" fillId="0" borderId="11" xfId="0" applyNumberFormat="1" applyFill="1" applyBorder="1" applyAlignment="1">
      <alignment vertical="center"/>
    </xf>
    <xf numFmtId="164" fontId="0" fillId="0" borderId="1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 indent="2"/>
    </xf>
    <xf numFmtId="165" fontId="0" fillId="0" borderId="12" xfId="0" quotePrefix="1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 indent="1"/>
    </xf>
    <xf numFmtId="165" fontId="7" fillId="0" borderId="11" xfId="0" applyNumberFormat="1" applyFont="1" applyFill="1" applyBorder="1" applyAlignment="1">
      <alignment horizontal="center" vertical="center"/>
    </xf>
    <xf numFmtId="165" fontId="7" fillId="0" borderId="14" xfId="0" quotePrefix="1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 indent="2"/>
    </xf>
    <xf numFmtId="0" fontId="0" fillId="0" borderId="20" xfId="0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7" fillId="0" borderId="17" xfId="0" quotePrefix="1" applyNumberFormat="1" applyFont="1" applyFill="1" applyBorder="1" applyAlignment="1">
      <alignment horizontal="center" vertical="center"/>
    </xf>
    <xf numFmtId="0" fontId="0" fillId="0" borderId="17" xfId="0" quotePrefix="1" applyNumberFormat="1" applyFont="1" applyFill="1" applyBorder="1" applyAlignment="1">
      <alignment horizontal="center" vertical="center"/>
    </xf>
    <xf numFmtId="164" fontId="0" fillId="0" borderId="18" xfId="0" applyNumberFormat="1" applyFill="1" applyBorder="1" applyAlignment="1">
      <alignment horizontal="center" vertical="center"/>
    </xf>
    <xf numFmtId="164" fontId="0" fillId="0" borderId="18" xfId="0" applyNumberFormat="1" applyFont="1" applyFill="1" applyBorder="1" applyAlignment="1">
      <alignment horizontal="center" vertical="center"/>
    </xf>
    <xf numFmtId="164" fontId="0" fillId="0" borderId="19" xfId="0" applyNumberFormat="1" applyFont="1" applyFill="1" applyBorder="1" applyAlignment="1">
      <alignment horizontal="center" vertical="center"/>
    </xf>
    <xf numFmtId="164" fontId="7" fillId="0" borderId="18" xfId="0" applyNumberFormat="1" applyFont="1" applyFill="1" applyBorder="1" applyAlignment="1">
      <alignment horizontal="center" vertical="center"/>
    </xf>
    <xf numFmtId="164" fontId="0" fillId="2" borderId="18" xfId="0" applyNumberFormat="1" applyFill="1" applyBorder="1" applyAlignment="1">
      <alignment horizontal="center" vertical="center"/>
    </xf>
    <xf numFmtId="164" fontId="0" fillId="0" borderId="17" xfId="0" applyNumberFormat="1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43" fontId="7" fillId="0" borderId="1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 indent="2"/>
    </xf>
    <xf numFmtId="164" fontId="0" fillId="0" borderId="12" xfId="0" applyNumberFormat="1" applyFont="1" applyFill="1" applyBorder="1" applyAlignment="1">
      <alignment horizontal="center" vertical="center"/>
    </xf>
    <xf numFmtId="164" fontId="0" fillId="2" borderId="18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right" vertical="center"/>
    </xf>
    <xf numFmtId="0" fontId="7" fillId="2" borderId="17" xfId="0" quotePrefix="1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0" fontId="0" fillId="2" borderId="17" xfId="0" quotePrefix="1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 wrapText="1" indent="1"/>
    </xf>
    <xf numFmtId="164" fontId="7" fillId="0" borderId="17" xfId="0" applyNumberFormat="1" applyFont="1" applyFill="1" applyBorder="1" applyAlignment="1">
      <alignment horizontal="center" vertical="center"/>
    </xf>
    <xf numFmtId="165" fontId="0" fillId="0" borderId="12" xfId="0" applyNumberFormat="1" applyFill="1" applyBorder="1" applyAlignment="1">
      <alignment vertical="center"/>
    </xf>
    <xf numFmtId="0" fontId="0" fillId="0" borderId="21" xfId="0" applyFill="1" applyBorder="1" applyAlignment="1">
      <alignment horizontal="left" vertical="center" wrapText="1" indent="3"/>
    </xf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view="pageBreakPreview" topLeftCell="B1" zoomScale="85" zoomScaleNormal="100" zoomScaleSheetLayoutView="85" workbookViewId="0">
      <selection activeCell="G2" sqref="G2:H2"/>
    </sheetView>
  </sheetViews>
  <sheetFormatPr defaultColWidth="9.140625" defaultRowHeight="12.75"/>
  <cols>
    <col min="1" max="1" width="6.140625" style="1" hidden="1" customWidth="1"/>
    <col min="2" max="2" width="73.28515625" style="1" customWidth="1"/>
    <col min="3" max="3" width="20.7109375" style="1" customWidth="1"/>
    <col min="4" max="4" width="12.85546875" style="1" customWidth="1"/>
    <col min="5" max="5" width="20.7109375" style="1" customWidth="1"/>
    <col min="6" max="6" width="12.140625" style="1" customWidth="1"/>
    <col min="7" max="7" width="20.7109375" style="1" customWidth="1"/>
    <col min="8" max="8" width="13" style="1" customWidth="1"/>
    <col min="9" max="9" width="1.7109375" style="1" customWidth="1"/>
    <col min="10" max="16384" width="9.140625" style="1"/>
  </cols>
  <sheetData>
    <row r="1" spans="2:8" ht="17.25" customHeight="1">
      <c r="G1" s="61" t="s">
        <v>41</v>
      </c>
      <c r="H1" s="62"/>
    </row>
    <row r="2" spans="2:8" ht="17.25" customHeight="1">
      <c r="G2" s="61" t="s">
        <v>19</v>
      </c>
      <c r="H2" s="62"/>
    </row>
    <row r="3" spans="2:8" ht="18" customHeight="1">
      <c r="G3" s="61"/>
      <c r="H3" s="62"/>
    </row>
    <row r="4" spans="2:8" ht="16.5" customHeight="1">
      <c r="G4" s="61"/>
      <c r="H4" s="62"/>
    </row>
    <row r="5" spans="2:8" ht="13.5" customHeight="1"/>
    <row r="6" spans="2:8" ht="18" customHeight="1">
      <c r="G6" s="61" t="s">
        <v>38</v>
      </c>
      <c r="H6" s="62"/>
    </row>
    <row r="7" spans="2:8" ht="18" customHeight="1">
      <c r="G7" s="61" t="s">
        <v>19</v>
      </c>
      <c r="H7" s="62"/>
    </row>
    <row r="8" spans="2:8" ht="18" customHeight="1">
      <c r="G8" s="61" t="s">
        <v>40</v>
      </c>
      <c r="H8" s="62"/>
    </row>
    <row r="9" spans="2:8" ht="18" customHeight="1">
      <c r="G9" s="61" t="s">
        <v>39</v>
      </c>
      <c r="H9" s="62"/>
    </row>
    <row r="10" spans="2:8" ht="18" customHeight="1"/>
    <row r="11" spans="2:8" ht="18" customHeight="1">
      <c r="G11" s="52" t="s">
        <v>36</v>
      </c>
      <c r="H11" s="51"/>
    </row>
    <row r="12" spans="2:8" ht="13.5" customHeight="1"/>
    <row r="13" spans="2:8" ht="7.5" customHeight="1"/>
    <row r="14" spans="2:8" ht="49.5" customHeight="1">
      <c r="B14" s="53" t="s">
        <v>25</v>
      </c>
      <c r="C14" s="53"/>
      <c r="D14" s="53"/>
      <c r="E14" s="53"/>
      <c r="F14" s="53"/>
      <c r="G14" s="53"/>
      <c r="H14" s="53"/>
    </row>
    <row r="15" spans="2:8" ht="14.25" customHeight="1">
      <c r="B15" s="2"/>
      <c r="C15" s="3"/>
      <c r="D15" s="3"/>
      <c r="E15" s="4"/>
      <c r="F15" s="4"/>
      <c r="G15" s="4"/>
      <c r="H15" s="4"/>
    </row>
    <row r="16" spans="2:8" ht="21.75" customHeight="1">
      <c r="B16" s="54" t="s">
        <v>2</v>
      </c>
      <c r="C16" s="57" t="s">
        <v>5</v>
      </c>
      <c r="D16" s="58"/>
      <c r="E16" s="57" t="s">
        <v>10</v>
      </c>
      <c r="F16" s="58"/>
      <c r="G16" s="57" t="s">
        <v>11</v>
      </c>
      <c r="H16" s="58"/>
    </row>
    <row r="17" spans="1:8" ht="43.5" customHeight="1">
      <c r="B17" s="55"/>
      <c r="C17" s="28" t="s">
        <v>18</v>
      </c>
      <c r="D17" s="26" t="s">
        <v>6</v>
      </c>
      <c r="E17" s="28" t="s">
        <v>18</v>
      </c>
      <c r="F17" s="26" t="s">
        <v>6</v>
      </c>
      <c r="G17" s="28" t="s">
        <v>18</v>
      </c>
      <c r="H17" s="26" t="s">
        <v>6</v>
      </c>
    </row>
    <row r="18" spans="1:8" ht="27" hidden="1" customHeight="1">
      <c r="A18" s="5"/>
      <c r="B18" s="56"/>
      <c r="C18" s="59" t="s">
        <v>4</v>
      </c>
      <c r="D18" s="60"/>
      <c r="E18" s="59" t="s">
        <v>4</v>
      </c>
      <c r="F18" s="60"/>
      <c r="G18" s="59" t="s">
        <v>4</v>
      </c>
      <c r="H18" s="60"/>
    </row>
    <row r="19" spans="1:8" s="9" customFormat="1" ht="12.75" customHeight="1">
      <c r="A19" s="6"/>
      <c r="B19" s="7">
        <v>1</v>
      </c>
      <c r="C19" s="8">
        <v>2</v>
      </c>
      <c r="D19" s="29">
        <v>3</v>
      </c>
      <c r="E19" s="8">
        <v>4</v>
      </c>
      <c r="F19" s="29">
        <v>5</v>
      </c>
      <c r="G19" s="8">
        <v>6</v>
      </c>
      <c r="H19" s="29">
        <v>7</v>
      </c>
    </row>
    <row r="20" spans="1:8" ht="27.75" customHeight="1">
      <c r="B20" s="10" t="s">
        <v>8</v>
      </c>
      <c r="C20" s="39">
        <f>C25+C28</f>
        <v>8895998322.0800018</v>
      </c>
      <c r="D20" s="30" t="s">
        <v>9</v>
      </c>
      <c r="E20" s="39">
        <f>E25+E28</f>
        <v>3233099427.9399986</v>
      </c>
      <c r="F20" s="30" t="s">
        <v>9</v>
      </c>
      <c r="G20" s="39">
        <f>G25+G28</f>
        <v>1097875623.5</v>
      </c>
      <c r="H20" s="30" t="s">
        <v>9</v>
      </c>
    </row>
    <row r="21" spans="1:8" ht="17.25" customHeight="1">
      <c r="B21" s="11" t="s">
        <v>3</v>
      </c>
      <c r="C21" s="12"/>
      <c r="D21" s="31"/>
      <c r="E21" s="12"/>
      <c r="F21" s="31"/>
      <c r="G21" s="12"/>
      <c r="H21" s="31"/>
    </row>
    <row r="22" spans="1:8" ht="23.25" customHeight="1">
      <c r="B22" s="23" t="s">
        <v>13</v>
      </c>
      <c r="C22" s="25" t="s">
        <v>9</v>
      </c>
      <c r="D22" s="30" t="s">
        <v>9</v>
      </c>
      <c r="E22" s="25" t="s">
        <v>9</v>
      </c>
      <c r="F22" s="30" t="s">
        <v>9</v>
      </c>
      <c r="G22" s="25" t="s">
        <v>9</v>
      </c>
      <c r="H22" s="30" t="s">
        <v>9</v>
      </c>
    </row>
    <row r="23" spans="1:8" ht="20.25" customHeight="1">
      <c r="B23" s="13" t="s">
        <v>0</v>
      </c>
      <c r="C23" s="14" t="s">
        <v>9</v>
      </c>
      <c r="D23" s="31" t="s">
        <v>9</v>
      </c>
      <c r="E23" s="14" t="s">
        <v>9</v>
      </c>
      <c r="F23" s="31" t="s">
        <v>9</v>
      </c>
      <c r="G23" s="14" t="s">
        <v>9</v>
      </c>
      <c r="H23" s="31" t="s">
        <v>9</v>
      </c>
    </row>
    <row r="24" spans="1:8" ht="23.25" customHeight="1">
      <c r="B24" s="13" t="s">
        <v>1</v>
      </c>
      <c r="C24" s="14" t="s">
        <v>9</v>
      </c>
      <c r="D24" s="31" t="s">
        <v>9</v>
      </c>
      <c r="E24" s="14" t="s">
        <v>9</v>
      </c>
      <c r="F24" s="31" t="s">
        <v>9</v>
      </c>
      <c r="G24" s="14" t="s">
        <v>9</v>
      </c>
      <c r="H24" s="31" t="s">
        <v>9</v>
      </c>
    </row>
    <row r="25" spans="1:8" ht="23.25" customHeight="1">
      <c r="B25" s="23" t="s">
        <v>7</v>
      </c>
      <c r="C25" s="24">
        <f>C26+C27</f>
        <v>9521472472.0800018</v>
      </c>
      <c r="D25" s="35" t="s">
        <v>9</v>
      </c>
      <c r="E25" s="24">
        <f>E26+E27</f>
        <v>1725332602.5499992</v>
      </c>
      <c r="F25" s="35" t="s">
        <v>9</v>
      </c>
      <c r="G25" s="24">
        <f>G26+G27</f>
        <v>2010884369.5400009</v>
      </c>
      <c r="H25" s="35" t="s">
        <v>9</v>
      </c>
    </row>
    <row r="26" spans="1:8" ht="23.25" customHeight="1">
      <c r="B26" s="13" t="s">
        <v>0</v>
      </c>
      <c r="C26" s="38">
        <f>39577493472.08-3346000000+1074334000+1400000000-400000000</f>
        <v>38305827472.080002</v>
      </c>
      <c r="D26" s="36" t="s">
        <v>12</v>
      </c>
      <c r="E26" s="38">
        <f>33353289602.55-2981576000+996930000</f>
        <v>31368643602.549999</v>
      </c>
      <c r="F26" s="36" t="s">
        <v>15</v>
      </c>
      <c r="G26" s="38">
        <f>34706308369.54-2871744000+978624000</f>
        <v>32813188369.540001</v>
      </c>
      <c r="H26" s="32" t="s">
        <v>26</v>
      </c>
    </row>
    <row r="27" spans="1:8" ht="23.25" customHeight="1">
      <c r="B27" s="13" t="s">
        <v>1</v>
      </c>
      <c r="C27" s="38">
        <f>-27710021000-1074334000</f>
        <v>-28784355000</v>
      </c>
      <c r="D27" s="42" t="s">
        <v>9</v>
      </c>
      <c r="E27" s="38">
        <f>-28646381000-996930000</f>
        <v>-29643311000</v>
      </c>
      <c r="F27" s="42" t="s">
        <v>9</v>
      </c>
      <c r="G27" s="38">
        <f>-29823680000-978624000</f>
        <v>-30802304000</v>
      </c>
      <c r="H27" s="33" t="s">
        <v>9</v>
      </c>
    </row>
    <row r="28" spans="1:8" ht="34.5" customHeight="1">
      <c r="B28" s="23" t="s">
        <v>16</v>
      </c>
      <c r="C28" s="43">
        <f>C29+C33</f>
        <v>-625474150</v>
      </c>
      <c r="D28" s="44" t="s">
        <v>9</v>
      </c>
      <c r="E28" s="45">
        <f>E29+E33</f>
        <v>1507766825.3899994</v>
      </c>
      <c r="F28" s="44" t="s">
        <v>9</v>
      </c>
      <c r="G28" s="45">
        <f>G29+G33</f>
        <v>-913008746.04000092</v>
      </c>
      <c r="H28" s="30" t="s">
        <v>9</v>
      </c>
    </row>
    <row r="29" spans="1:8" ht="23.25" customHeight="1">
      <c r="B29" s="13" t="s">
        <v>0</v>
      </c>
      <c r="C29" s="38">
        <f>C30+C31+C32</f>
        <v>15986355000</v>
      </c>
      <c r="D29" s="46" t="s">
        <v>9</v>
      </c>
      <c r="E29" s="38">
        <f>E30+E31+E32</f>
        <v>18549658000</v>
      </c>
      <c r="F29" s="46" t="s">
        <v>9</v>
      </c>
      <c r="G29" s="38">
        <f>G30+G31+G32</f>
        <v>16802304000</v>
      </c>
      <c r="H29" s="31" t="s">
        <v>9</v>
      </c>
    </row>
    <row r="30" spans="1:8" ht="30.75" customHeight="1">
      <c r="B30" s="27" t="s">
        <v>20</v>
      </c>
      <c r="C30" s="38">
        <f>15210020000+574335000</f>
        <v>15784355000</v>
      </c>
      <c r="D30" s="36" t="s">
        <v>5</v>
      </c>
      <c r="E30" s="38">
        <f>15646380000+496931000</f>
        <v>16143311000</v>
      </c>
      <c r="F30" s="36" t="s">
        <v>10</v>
      </c>
      <c r="G30" s="38">
        <f>16323680000+478624000</f>
        <v>16802304000</v>
      </c>
      <c r="H30" s="32" t="s">
        <v>11</v>
      </c>
    </row>
    <row r="31" spans="1:8" ht="37.5" customHeight="1">
      <c r="B31" s="27" t="s">
        <v>27</v>
      </c>
      <c r="C31" s="16">
        <v>202000000</v>
      </c>
      <c r="D31" s="32" t="s">
        <v>28</v>
      </c>
      <c r="E31" s="16">
        <v>2406347000</v>
      </c>
      <c r="F31" s="37" t="s">
        <v>29</v>
      </c>
      <c r="G31" s="38">
        <v>0</v>
      </c>
      <c r="H31" s="37"/>
    </row>
    <row r="32" spans="1:8" ht="78" hidden="1" customHeight="1">
      <c r="B32" s="27" t="s">
        <v>21</v>
      </c>
      <c r="C32" s="16">
        <v>0</v>
      </c>
      <c r="D32" s="36"/>
      <c r="E32" s="16">
        <v>0</v>
      </c>
      <c r="F32" s="31" t="s">
        <v>9</v>
      </c>
      <c r="G32" s="16">
        <v>0</v>
      </c>
      <c r="H32" s="31" t="s">
        <v>9</v>
      </c>
    </row>
    <row r="33" spans="2:9" ht="22.5" customHeight="1">
      <c r="B33" s="13" t="s">
        <v>1</v>
      </c>
      <c r="C33" s="15">
        <f>C34+C42+C43</f>
        <v>-16611829150</v>
      </c>
      <c r="D33" s="33" t="s">
        <v>9</v>
      </c>
      <c r="E33" s="15">
        <f>E34+E42+E43</f>
        <v>-17041891174.610001</v>
      </c>
      <c r="F33" s="33" t="s">
        <v>9</v>
      </c>
      <c r="G33" s="15">
        <f>G34+G42+G43</f>
        <v>-17715312746.040001</v>
      </c>
      <c r="H33" s="33" t="s">
        <v>9</v>
      </c>
    </row>
    <row r="34" spans="2:9" ht="33.75" customHeight="1">
      <c r="B34" s="27" t="s">
        <v>23</v>
      </c>
      <c r="C34" s="16">
        <f>C36+C37+C38+C39+C40+C41</f>
        <v>-827474150</v>
      </c>
      <c r="D34" s="33" t="s">
        <v>9</v>
      </c>
      <c r="E34" s="16">
        <f>E36+E37+E38+E39+E40+E41</f>
        <v>-898580174.61000001</v>
      </c>
      <c r="F34" s="33" t="s">
        <v>9</v>
      </c>
      <c r="G34" s="16">
        <f>G36+G37+G38+G39+G40+G41</f>
        <v>-898580174.61000001</v>
      </c>
      <c r="H34" s="33" t="s">
        <v>9</v>
      </c>
    </row>
    <row r="35" spans="2:9" ht="15" customHeight="1">
      <c r="B35" s="27" t="s">
        <v>24</v>
      </c>
      <c r="C35" s="16"/>
      <c r="D35" s="33"/>
      <c r="E35" s="16"/>
      <c r="F35" s="33"/>
      <c r="G35" s="16"/>
      <c r="H35" s="33"/>
    </row>
    <row r="36" spans="2:9" ht="83.25" customHeight="1">
      <c r="B36" s="17" t="s">
        <v>31</v>
      </c>
      <c r="C36" s="18">
        <v>-15000000</v>
      </c>
      <c r="D36" s="33" t="s">
        <v>9</v>
      </c>
      <c r="E36" s="18">
        <v>-15000000</v>
      </c>
      <c r="F36" s="33" t="s">
        <v>9</v>
      </c>
      <c r="G36" s="18">
        <v>-15000000</v>
      </c>
      <c r="H36" s="33" t="s">
        <v>9</v>
      </c>
    </row>
    <row r="37" spans="2:9" ht="78" customHeight="1">
      <c r="B37" s="17" t="s">
        <v>32</v>
      </c>
      <c r="C37" s="18">
        <v>-253824200</v>
      </c>
      <c r="D37" s="33" t="s">
        <v>9</v>
      </c>
      <c r="E37" s="18">
        <v>-253824200</v>
      </c>
      <c r="F37" s="33" t="s">
        <v>9</v>
      </c>
      <c r="G37" s="18">
        <v>-253824200</v>
      </c>
      <c r="H37" s="33" t="s">
        <v>9</v>
      </c>
    </row>
    <row r="38" spans="2:9" ht="78.75" customHeight="1">
      <c r="B38" s="17" t="s">
        <v>33</v>
      </c>
      <c r="C38" s="18">
        <v>-289969600</v>
      </c>
      <c r="D38" s="33" t="s">
        <v>9</v>
      </c>
      <c r="E38" s="18">
        <v>-289969600</v>
      </c>
      <c r="F38" s="33" t="s">
        <v>9</v>
      </c>
      <c r="G38" s="18">
        <v>-289969600</v>
      </c>
      <c r="H38" s="33" t="s">
        <v>9</v>
      </c>
    </row>
    <row r="39" spans="2:9" ht="78" customHeight="1">
      <c r="B39" s="17" t="s">
        <v>34</v>
      </c>
      <c r="C39" s="18">
        <v>-18680350</v>
      </c>
      <c r="D39" s="33" t="s">
        <v>9</v>
      </c>
      <c r="E39" s="18">
        <v>-18680350</v>
      </c>
      <c r="F39" s="33" t="s">
        <v>9</v>
      </c>
      <c r="G39" s="18">
        <v>-18680350</v>
      </c>
      <c r="H39" s="33" t="s">
        <v>9</v>
      </c>
    </row>
    <row r="40" spans="2:9" ht="77.25" customHeight="1">
      <c r="B40" s="17" t="s">
        <v>17</v>
      </c>
      <c r="C40" s="19">
        <v>0</v>
      </c>
      <c r="D40" s="33" t="s">
        <v>9</v>
      </c>
      <c r="E40" s="18">
        <v>-71106024.609999999</v>
      </c>
      <c r="F40" s="33" t="s">
        <v>9</v>
      </c>
      <c r="G40" s="18">
        <v>-71106024.609999999</v>
      </c>
      <c r="H40" s="33" t="s">
        <v>9</v>
      </c>
    </row>
    <row r="41" spans="2:9" ht="78.75" customHeight="1">
      <c r="B41" s="50" t="s">
        <v>35</v>
      </c>
      <c r="C41" s="19">
        <v>-250000000</v>
      </c>
      <c r="D41" s="33"/>
      <c r="E41" s="19">
        <v>-250000000</v>
      </c>
      <c r="F41" s="33"/>
      <c r="G41" s="18">
        <v>-250000000</v>
      </c>
      <c r="H41" s="33"/>
    </row>
    <row r="42" spans="2:9" ht="29.1" customHeight="1">
      <c r="B42" s="27" t="s">
        <v>22</v>
      </c>
      <c r="C42" s="19">
        <f>-C30</f>
        <v>-15784355000</v>
      </c>
      <c r="D42" s="33"/>
      <c r="E42" s="19">
        <f>-E30</f>
        <v>-16143311000</v>
      </c>
      <c r="F42" s="33"/>
      <c r="G42" s="19">
        <f>-G30</f>
        <v>-16802304000</v>
      </c>
      <c r="H42" s="33"/>
    </row>
    <row r="43" spans="2:9" ht="29.25" customHeight="1">
      <c r="B43" s="40" t="s">
        <v>30</v>
      </c>
      <c r="C43" s="41">
        <v>0</v>
      </c>
      <c r="D43" s="34"/>
      <c r="E43" s="41">
        <v>0</v>
      </c>
      <c r="F43" s="34"/>
      <c r="G43" s="49">
        <v>-14428571.43</v>
      </c>
      <c r="H43" s="34"/>
    </row>
    <row r="44" spans="2:9" ht="27" customHeight="1">
      <c r="B44" s="47" t="s">
        <v>14</v>
      </c>
      <c r="C44" s="25" t="s">
        <v>9</v>
      </c>
      <c r="D44" s="48" t="s">
        <v>9</v>
      </c>
      <c r="E44" s="25" t="s">
        <v>9</v>
      </c>
      <c r="F44" s="48" t="s">
        <v>9</v>
      </c>
      <c r="G44" s="25" t="s">
        <v>9</v>
      </c>
      <c r="H44" s="48" t="s">
        <v>9</v>
      </c>
    </row>
    <row r="45" spans="2:9" ht="15" customHeight="1">
      <c r="B45" s="13" t="s">
        <v>0</v>
      </c>
      <c r="C45" s="14" t="s">
        <v>9</v>
      </c>
      <c r="D45" s="33" t="s">
        <v>9</v>
      </c>
      <c r="E45" s="14" t="s">
        <v>9</v>
      </c>
      <c r="F45" s="33" t="s">
        <v>9</v>
      </c>
      <c r="G45" s="14" t="s">
        <v>9</v>
      </c>
      <c r="H45" s="33" t="s">
        <v>9</v>
      </c>
    </row>
    <row r="46" spans="2:9" ht="19.5" customHeight="1">
      <c r="B46" s="20" t="s">
        <v>1</v>
      </c>
      <c r="C46" s="21" t="s">
        <v>9</v>
      </c>
      <c r="D46" s="34" t="s">
        <v>9</v>
      </c>
      <c r="E46" s="21" t="s">
        <v>9</v>
      </c>
      <c r="F46" s="34" t="s">
        <v>9</v>
      </c>
      <c r="G46" s="21" t="s">
        <v>9</v>
      </c>
      <c r="H46" s="34" t="s">
        <v>9</v>
      </c>
      <c r="I46" s="22" t="s">
        <v>37</v>
      </c>
    </row>
    <row r="47" spans="2:9" ht="13.5" customHeight="1"/>
  </sheetData>
  <mergeCells count="16">
    <mergeCell ref="G9:H9"/>
    <mergeCell ref="G8:H8"/>
    <mergeCell ref="G7:H7"/>
    <mergeCell ref="G1:H1"/>
    <mergeCell ref="G2:H2"/>
    <mergeCell ref="G3:H3"/>
    <mergeCell ref="G4:H4"/>
    <mergeCell ref="G6:H6"/>
    <mergeCell ref="B14:H14"/>
    <mergeCell ref="B16:B18"/>
    <mergeCell ref="C16:D16"/>
    <mergeCell ref="E16:F16"/>
    <mergeCell ref="G16:H16"/>
    <mergeCell ref="C18:D18"/>
    <mergeCell ref="E18:F18"/>
    <mergeCell ref="G18:H18"/>
  </mergeCells>
  <phoneticPr fontId="3" type="noConversion"/>
  <pageMargins left="0.74803149606299213" right="0.59055118110236227" top="0.78740157480314965" bottom="0.59055118110236227" header="0.51181102362204722" footer="0.39370078740157483"/>
  <pageSetup paperSize="9" scale="76" fitToHeight="2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2022-02-07T11:29:41Z</cp:lastPrinted>
  <dcterms:created xsi:type="dcterms:W3CDTF">2000-09-19T07:45:36Z</dcterms:created>
  <dcterms:modified xsi:type="dcterms:W3CDTF">2022-02-25T14:54:32Z</dcterms:modified>
</cp:coreProperties>
</file>