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6445" windowHeight="11565" firstSheet="1" activeTab="1"/>
  </bookViews>
  <sheets>
    <sheet name="Изменения 2022" sheetId="4" state="hidden" r:id="rId1"/>
    <sheet name="Расчет" sheetId="5" r:id="rId2"/>
  </sheets>
  <definedNames>
    <definedName name="_xlnm.Print_Area" localSheetId="1">Расчет!$B$1:$H$38</definedName>
  </definedNames>
  <calcPr calcId="125725"/>
</workbook>
</file>

<file path=xl/calcChain.xml><?xml version="1.0" encoding="utf-8"?>
<calcChain xmlns="http://schemas.openxmlformats.org/spreadsheetml/2006/main">
  <c r="E38" i="5"/>
  <c r="D38"/>
  <c r="C38"/>
  <c r="C7"/>
  <c r="F36" s="1"/>
  <c r="H36" l="1"/>
  <c r="G36"/>
  <c r="F17"/>
  <c r="F19"/>
  <c r="F21"/>
  <c r="F23"/>
  <c r="F25"/>
  <c r="F27"/>
  <c r="F29"/>
  <c r="F31"/>
  <c r="F33"/>
  <c r="F35"/>
  <c r="F13"/>
  <c r="F15"/>
  <c r="F12"/>
  <c r="F14"/>
  <c r="F16"/>
  <c r="F18"/>
  <c r="F20"/>
  <c r="F22"/>
  <c r="F24"/>
  <c r="F26"/>
  <c r="F28"/>
  <c r="F30"/>
  <c r="F32"/>
  <c r="F34"/>
  <c r="G33" i="4"/>
  <c r="F33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7"/>
  <c r="E33"/>
  <c r="C33"/>
  <c r="H34" i="5" l="1"/>
  <c r="G34"/>
  <c r="H30"/>
  <c r="G30"/>
  <c r="H26"/>
  <c r="G26"/>
  <c r="H22"/>
  <c r="G22"/>
  <c r="H18"/>
  <c r="G18"/>
  <c r="H14"/>
  <c r="G14"/>
  <c r="G15"/>
  <c r="H15"/>
  <c r="G35"/>
  <c r="H35"/>
  <c r="G31"/>
  <c r="H31"/>
  <c r="G27"/>
  <c r="H27"/>
  <c r="G23"/>
  <c r="H23"/>
  <c r="G19"/>
  <c r="H19"/>
  <c r="H32"/>
  <c r="G32"/>
  <c r="H28"/>
  <c r="G28"/>
  <c r="H24"/>
  <c r="G24"/>
  <c r="H20"/>
  <c r="G20"/>
  <c r="H16"/>
  <c r="G16"/>
  <c r="F38"/>
  <c r="H12"/>
  <c r="G12"/>
  <c r="G38" s="1"/>
  <c r="G13"/>
  <c r="H13"/>
  <c r="G33"/>
  <c r="H33"/>
  <c r="G29"/>
  <c r="H29"/>
  <c r="G25"/>
  <c r="H25"/>
  <c r="G21"/>
  <c r="H21"/>
  <c r="G17"/>
  <c r="H17"/>
  <c r="D33" i="4"/>
  <c r="H38" i="5" l="1"/>
</calcChain>
</file>

<file path=xl/sharedStrings.xml><?xml version="1.0" encoding="utf-8"?>
<sst xmlns="http://schemas.openxmlformats.org/spreadsheetml/2006/main" count="82" uniqueCount="52">
  <si>
    <t>ИТОГО</t>
  </si>
  <si>
    <t>Вельский муниципальный район Архангельской области</t>
  </si>
  <si>
    <t>Верхнетоемский муниципальный округ Архангельской области</t>
  </si>
  <si>
    <t>Вилегодский муниципальный округ Архангельской области</t>
  </si>
  <si>
    <t>Виноградовский муниципальный округ Архангельской области</t>
  </si>
  <si>
    <t>Каргопольский муниципальный округ Архангельской области</t>
  </si>
  <si>
    <t>Коношский муниципальный район Архангельской области</t>
  </si>
  <si>
    <t>Котласский муниципальный район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</si>
  <si>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</si>
  <si>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</si>
  <si>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</si>
  <si>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</si>
  <si>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Няндомский муниципальный район Архангельской области</t>
  </si>
  <si>
    <t>Онежский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</si>
  <si>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</si>
  <si>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округ Архангельской области</t>
  </si>
  <si>
    <t>Приморский муниципальный район Архангельской области</t>
  </si>
  <si>
    <t>Устьянский муниципальный район Архангельской области</t>
  </si>
  <si>
    <t>Холмогорский муниципальный район Архангельской области</t>
  </si>
  <si>
    <t>Шенкурский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</si>
  <si>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</si>
  <si>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</si>
  <si>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</si>
  <si>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</si>
  <si>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</si>
  <si>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"Мирный"</t>
  </si>
  <si>
    <t>Нераспределенный остаток</t>
  </si>
  <si>
    <t>Наименование муниципального образования</t>
  </si>
  <si>
    <t>Сумма, рублей</t>
  </si>
  <si>
    <t>2022 год</t>
  </si>
  <si>
    <t>2023 год</t>
  </si>
  <si>
    <t>2024 год</t>
  </si>
  <si>
    <t>Утверждено</t>
  </si>
  <si>
    <t>Предлагаемые изменения</t>
  </si>
  <si>
    <t>Сумма с учетом предлагаемых изменений</t>
  </si>
  <si>
    <t>Приложение № 1</t>
  </si>
  <si>
    <t>Предлагаемое изменение распределения субсидии бюджетам муниципальных образований Архангельской области на реализацию мероприятий по обеспечению условий для развития кадрового потенциала муниципальных образовательных организаций в Архангельской области на 2022 год
и на плановый период 2023 и 2024 годов</t>
  </si>
  <si>
    <t>Муниципальное образование</t>
  </si>
  <si>
    <t>численность обучающихся заключивших договор о целевом обучении</t>
  </si>
  <si>
    <t>Распределение средств субсидии на реализацию мероприятий по обеспечению условий для развития кадрового потенциала</t>
  </si>
  <si>
    <t>1 курс (прогноз)</t>
  </si>
  <si>
    <t>2 курс</t>
  </si>
  <si>
    <t>3 курс</t>
  </si>
  <si>
    <t>Областной бюджет 70 %  (софинансирование)</t>
  </si>
  <si>
    <t>Бюджеты ОМСУ 30 % (софинансирование)</t>
  </si>
  <si>
    <t>100 процентов</t>
  </si>
  <si>
    <t>6=5*70%</t>
  </si>
  <si>
    <t>7=5*30%</t>
  </si>
  <si>
    <t>5=(2*4мес./12мес.+3+4)*5747,13 руб.*12мес.</t>
  </si>
  <si>
    <t>Приложение № 10</t>
  </si>
  <si>
    <t>к пояснительной записке</t>
  </si>
  <si>
    <t>Расчет субсидий местным бюджетам на реализацию мероприятий по обеспечению условий для развития кадрового потенциала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</si>
</sst>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43" fontId="3" fillId="0" borderId="2" xfId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3" fontId="3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1" applyFont="1" applyBorder="1" applyAlignment="1">
      <alignment vertical="center" wrapText="1"/>
    </xf>
    <xf numFmtId="0" fontId="7" fillId="0" borderId="0" xfId="0" applyFont="1" applyFill="1"/>
    <xf numFmtId="0" fontId="7" fillId="0" borderId="11" xfId="0" applyFont="1" applyFill="1" applyBorder="1"/>
    <xf numFmtId="0" fontId="7" fillId="0" borderId="0" xfId="0" applyFont="1" applyFill="1" applyBorder="1"/>
    <xf numFmtId="0" fontId="7" fillId="0" borderId="12" xfId="0" applyFont="1" applyFill="1" applyBorder="1"/>
    <xf numFmtId="0" fontId="7" fillId="0" borderId="0" xfId="0" applyFont="1"/>
    <xf numFmtId="0" fontId="8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3" fillId="0" borderId="0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view="pageBreakPreview" topLeftCell="B1" zoomScale="60" zoomScaleNormal="70" workbookViewId="0">
      <pane xSplit="1" topLeftCell="C1" activePane="topRight" state="frozen"/>
      <selection activeCell="B1" sqref="B1"/>
      <selection pane="topRight" activeCell="E33" sqref="E33"/>
    </sheetView>
  </sheetViews>
  <sheetFormatPr defaultRowHeight="15"/>
  <cols>
    <col min="1" max="1" width="4.28515625" customWidth="1"/>
    <col min="2" max="2" width="65" customWidth="1"/>
    <col min="3" max="3" width="26.42578125" customWidth="1"/>
    <col min="4" max="4" width="24.85546875" customWidth="1"/>
    <col min="5" max="5" width="25.7109375" customWidth="1"/>
    <col min="6" max="7" width="17.28515625" customWidth="1"/>
  </cols>
  <sheetData>
    <row r="1" spans="1:9" ht="15" customHeight="1">
      <c r="G1" s="8" t="s">
        <v>35</v>
      </c>
    </row>
    <row r="2" spans="1:9" ht="75.75" customHeight="1">
      <c r="B2" s="34" t="s">
        <v>36</v>
      </c>
      <c r="C2" s="34"/>
      <c r="D2" s="34"/>
      <c r="E2" s="34"/>
      <c r="F2" s="34"/>
      <c r="G2" s="34"/>
      <c r="H2" s="10"/>
      <c r="I2" s="10"/>
    </row>
    <row r="4" spans="1:9" ht="31.5" customHeight="1">
      <c r="B4" s="31" t="s">
        <v>27</v>
      </c>
      <c r="C4" s="28" t="s">
        <v>28</v>
      </c>
      <c r="D4" s="29"/>
      <c r="E4" s="29"/>
      <c r="F4" s="29"/>
      <c r="G4" s="30"/>
    </row>
    <row r="5" spans="1:9" ht="31.5" customHeight="1">
      <c r="B5" s="32"/>
      <c r="C5" s="27" t="s">
        <v>29</v>
      </c>
      <c r="D5" s="27"/>
      <c r="E5" s="27"/>
      <c r="F5" s="7" t="s">
        <v>30</v>
      </c>
      <c r="G5" s="7" t="s">
        <v>31</v>
      </c>
    </row>
    <row r="6" spans="1:9" ht="46.5" customHeight="1">
      <c r="B6" s="33"/>
      <c r="C6" s="3" t="s">
        <v>32</v>
      </c>
      <c r="D6" s="3" t="s">
        <v>33</v>
      </c>
      <c r="E6" s="3" t="s">
        <v>34</v>
      </c>
      <c r="F6" s="3" t="s">
        <v>32</v>
      </c>
      <c r="G6" s="3" t="s">
        <v>32</v>
      </c>
    </row>
    <row r="7" spans="1:9" s="1" customFormat="1" ht="15.75">
      <c r="A7" s="1">
        <v>1</v>
      </c>
      <c r="B7" s="2" t="s">
        <v>1</v>
      </c>
      <c r="C7" s="6">
        <v>190400</v>
      </c>
      <c r="D7" s="5">
        <f>E7-C7</f>
        <v>-29480.459999999992</v>
      </c>
      <c r="E7" s="6">
        <v>160919.54</v>
      </c>
      <c r="F7" s="6">
        <v>82531</v>
      </c>
      <c r="G7" s="6">
        <v>82531</v>
      </c>
    </row>
    <row r="8" spans="1:9" s="1" customFormat="1" ht="15.75">
      <c r="A8" s="1">
        <v>2</v>
      </c>
      <c r="B8" s="2" t="s">
        <v>2</v>
      </c>
      <c r="C8" s="6">
        <v>78400</v>
      </c>
      <c r="D8" s="5">
        <f t="shared" ref="D8:D32" si="0">E8-C8</f>
        <v>-30124.14</v>
      </c>
      <c r="E8" s="11">
        <v>48275.86</v>
      </c>
      <c r="F8" s="6">
        <v>33983</v>
      </c>
      <c r="G8" s="6">
        <v>33983</v>
      </c>
    </row>
    <row r="9" spans="1:9" s="1" customFormat="1" ht="15.75">
      <c r="A9" s="1">
        <v>3</v>
      </c>
      <c r="B9" s="2" t="s">
        <v>3</v>
      </c>
      <c r="C9" s="6">
        <v>112000</v>
      </c>
      <c r="D9" s="5">
        <f t="shared" si="0"/>
        <v>643.67999999999302</v>
      </c>
      <c r="E9" s="11">
        <v>112643.68</v>
      </c>
      <c r="F9" s="6">
        <v>53402</v>
      </c>
      <c r="G9" s="6">
        <v>53402</v>
      </c>
    </row>
    <row r="10" spans="1:9" s="1" customFormat="1" ht="15.75">
      <c r="A10" s="1">
        <v>4</v>
      </c>
      <c r="B10" s="2" t="s">
        <v>4</v>
      </c>
      <c r="C10" s="6">
        <v>112000</v>
      </c>
      <c r="D10" s="5">
        <f t="shared" si="0"/>
        <v>643.67999999999302</v>
      </c>
      <c r="E10" s="11">
        <v>112643.68</v>
      </c>
      <c r="F10" s="6">
        <v>53402</v>
      </c>
      <c r="G10" s="6">
        <v>53402</v>
      </c>
    </row>
    <row r="11" spans="1:9" s="1" customFormat="1" ht="15.75">
      <c r="A11" s="1">
        <v>5</v>
      </c>
      <c r="B11" s="2" t="s">
        <v>5</v>
      </c>
      <c r="C11" s="6">
        <v>134400</v>
      </c>
      <c r="D11" s="5">
        <f t="shared" si="0"/>
        <v>58703.450000000012</v>
      </c>
      <c r="E11" s="11">
        <v>193103.45</v>
      </c>
      <c r="F11" s="6">
        <v>53402</v>
      </c>
      <c r="G11" s="6">
        <v>53402</v>
      </c>
    </row>
    <row r="12" spans="1:9" s="1" customFormat="1" ht="15.75">
      <c r="A12" s="1">
        <v>6</v>
      </c>
      <c r="B12" s="2" t="s">
        <v>6</v>
      </c>
      <c r="C12" s="6">
        <v>212800</v>
      </c>
      <c r="D12" s="5">
        <f t="shared" si="0"/>
        <v>-35788.510000000009</v>
      </c>
      <c r="E12" s="6">
        <v>177011.49</v>
      </c>
      <c r="F12" s="6">
        <v>82531</v>
      </c>
      <c r="G12" s="6">
        <v>82531</v>
      </c>
    </row>
    <row r="13" spans="1:9" s="1" customFormat="1" ht="15.75">
      <c r="A13" s="1">
        <v>7</v>
      </c>
      <c r="B13" s="2" t="s">
        <v>7</v>
      </c>
      <c r="C13" s="6">
        <v>112000</v>
      </c>
      <c r="D13" s="5">
        <f t="shared" si="0"/>
        <v>-63724.14</v>
      </c>
      <c r="E13" s="6">
        <v>48275.86</v>
      </c>
      <c r="F13" s="6">
        <v>53402</v>
      </c>
      <c r="G13" s="6">
        <v>53402</v>
      </c>
    </row>
    <row r="14" spans="1:9" s="1" customFormat="1" ht="15.75">
      <c r="A14" s="1">
        <v>8</v>
      </c>
      <c r="B14" s="2" t="s">
        <v>8</v>
      </c>
      <c r="C14" s="6">
        <v>156800</v>
      </c>
      <c r="D14" s="5">
        <f t="shared" si="0"/>
        <v>-108524.14</v>
      </c>
      <c r="E14" s="6">
        <v>48275.86</v>
      </c>
      <c r="F14" s="6">
        <v>67967</v>
      </c>
      <c r="G14" s="6">
        <v>67967</v>
      </c>
    </row>
    <row r="15" spans="1:9" s="1" customFormat="1" ht="15.75">
      <c r="A15" s="1">
        <v>9</v>
      </c>
      <c r="B15" s="2" t="s">
        <v>9</v>
      </c>
      <c r="C15" s="6">
        <v>112000</v>
      </c>
      <c r="D15" s="5">
        <f t="shared" si="0"/>
        <v>-47632.18</v>
      </c>
      <c r="E15" s="6">
        <v>64367.82</v>
      </c>
      <c r="F15" s="6">
        <v>53402</v>
      </c>
      <c r="G15" s="6">
        <v>53402</v>
      </c>
    </row>
    <row r="16" spans="1:9" s="1" customFormat="1" ht="15.75">
      <c r="A16" s="1">
        <v>10</v>
      </c>
      <c r="B16" s="2" t="s">
        <v>10</v>
      </c>
      <c r="C16" s="6">
        <v>212800</v>
      </c>
      <c r="D16" s="5">
        <f t="shared" si="0"/>
        <v>-35788.510000000009</v>
      </c>
      <c r="E16" s="6">
        <v>177011.49</v>
      </c>
      <c r="F16" s="6">
        <v>82531</v>
      </c>
      <c r="G16" s="6">
        <v>82531</v>
      </c>
    </row>
    <row r="17" spans="1:7" s="1" customFormat="1" ht="15.75">
      <c r="A17" s="1">
        <v>11</v>
      </c>
      <c r="B17" s="2" t="s">
        <v>11</v>
      </c>
      <c r="C17" s="6">
        <v>156800</v>
      </c>
      <c r="D17" s="5">
        <f t="shared" si="0"/>
        <v>-60248.28</v>
      </c>
      <c r="E17" s="6">
        <v>96551.72</v>
      </c>
      <c r="F17" s="6">
        <v>67967</v>
      </c>
      <c r="G17" s="6">
        <v>67967</v>
      </c>
    </row>
    <row r="18" spans="1:7" s="1" customFormat="1" ht="15.75">
      <c r="A18" s="1">
        <v>12</v>
      </c>
      <c r="B18" s="2" t="s">
        <v>12</v>
      </c>
      <c r="C18" s="6">
        <v>100800</v>
      </c>
      <c r="D18" s="5">
        <f t="shared" si="0"/>
        <v>-36432.18</v>
      </c>
      <c r="E18" s="6">
        <v>64367.82</v>
      </c>
      <c r="F18" s="6">
        <v>53402</v>
      </c>
      <c r="G18" s="6">
        <v>53402</v>
      </c>
    </row>
    <row r="19" spans="1:7" s="1" customFormat="1" ht="15.75">
      <c r="A19" s="1">
        <v>13</v>
      </c>
      <c r="B19" s="2" t="s">
        <v>13</v>
      </c>
      <c r="C19" s="6">
        <v>67200</v>
      </c>
      <c r="D19" s="5">
        <f t="shared" si="0"/>
        <v>-67200</v>
      </c>
      <c r="E19" s="6">
        <v>0</v>
      </c>
      <c r="F19" s="6">
        <v>38838</v>
      </c>
      <c r="G19" s="6">
        <v>38838</v>
      </c>
    </row>
    <row r="20" spans="1:7" s="1" customFormat="1" ht="15.75">
      <c r="A20" s="1">
        <v>14</v>
      </c>
      <c r="B20" s="2" t="s">
        <v>14</v>
      </c>
      <c r="C20" s="6">
        <v>112000</v>
      </c>
      <c r="D20" s="5">
        <f t="shared" si="0"/>
        <v>643.67999999999302</v>
      </c>
      <c r="E20" s="6">
        <v>112643.68</v>
      </c>
      <c r="F20" s="6">
        <v>53402</v>
      </c>
      <c r="G20" s="6">
        <v>53402</v>
      </c>
    </row>
    <row r="21" spans="1:7" s="1" customFormat="1" ht="15.75">
      <c r="A21" s="1">
        <v>15</v>
      </c>
      <c r="B21" s="2" t="s">
        <v>15</v>
      </c>
      <c r="C21" s="6">
        <v>190400</v>
      </c>
      <c r="D21" s="5">
        <f t="shared" si="0"/>
        <v>-77756.320000000007</v>
      </c>
      <c r="E21" s="6">
        <v>112643.68</v>
      </c>
      <c r="F21" s="6">
        <v>53402</v>
      </c>
      <c r="G21" s="6">
        <v>53402</v>
      </c>
    </row>
    <row r="22" spans="1:7" s="1" customFormat="1" ht="15.75">
      <c r="A22" s="1">
        <v>16</v>
      </c>
      <c r="B22" s="2" t="s">
        <v>16</v>
      </c>
      <c r="C22" s="6">
        <v>224000</v>
      </c>
      <c r="D22" s="5">
        <f t="shared" si="0"/>
        <v>1287.359999999986</v>
      </c>
      <c r="E22" s="6">
        <v>225287.36</v>
      </c>
      <c r="F22" s="6">
        <v>53402</v>
      </c>
      <c r="G22" s="6">
        <v>53402</v>
      </c>
    </row>
    <row r="23" spans="1:7" s="1" customFormat="1" ht="15.75">
      <c r="A23" s="1">
        <v>17</v>
      </c>
      <c r="B23" s="2" t="s">
        <v>17</v>
      </c>
      <c r="C23" s="6">
        <v>112000</v>
      </c>
      <c r="D23" s="5">
        <f t="shared" si="0"/>
        <v>643.67999999999302</v>
      </c>
      <c r="E23" s="6">
        <v>112643.68</v>
      </c>
      <c r="F23" s="6">
        <v>53402</v>
      </c>
      <c r="G23" s="6">
        <v>53402</v>
      </c>
    </row>
    <row r="24" spans="1:7" s="1" customFormat="1" ht="15.75">
      <c r="A24" s="1">
        <v>18</v>
      </c>
      <c r="B24" s="2" t="s">
        <v>18</v>
      </c>
      <c r="C24" s="6">
        <v>168000</v>
      </c>
      <c r="D24" s="5">
        <f t="shared" si="0"/>
        <v>-39264.369999999995</v>
      </c>
      <c r="E24" s="6">
        <v>128735.63</v>
      </c>
      <c r="F24" s="6">
        <v>82531</v>
      </c>
      <c r="G24" s="6">
        <v>82531</v>
      </c>
    </row>
    <row r="25" spans="1:7" s="1" customFormat="1" ht="15.75">
      <c r="A25" s="1">
        <v>19</v>
      </c>
      <c r="B25" s="2" t="s">
        <v>19</v>
      </c>
      <c r="C25" s="6">
        <v>112000</v>
      </c>
      <c r="D25" s="5">
        <f t="shared" si="0"/>
        <v>643.67999999999302</v>
      </c>
      <c r="E25" s="6">
        <v>112643.68</v>
      </c>
      <c r="F25" s="6">
        <v>53402</v>
      </c>
      <c r="G25" s="6">
        <v>53402</v>
      </c>
    </row>
    <row r="26" spans="1:7" s="1" customFormat="1" ht="15.75">
      <c r="A26" s="1">
        <v>20</v>
      </c>
      <c r="B26" s="2" t="s">
        <v>20</v>
      </c>
      <c r="C26" s="6">
        <v>963199.99999999988</v>
      </c>
      <c r="D26" s="5">
        <f t="shared" si="0"/>
        <v>533351.72000000009</v>
      </c>
      <c r="E26" s="6">
        <v>1496551.72</v>
      </c>
      <c r="F26" s="6">
        <v>461203</v>
      </c>
      <c r="G26" s="6">
        <v>461203</v>
      </c>
    </row>
    <row r="27" spans="1:7" s="1" customFormat="1" ht="15.75">
      <c r="A27" s="1">
        <v>21</v>
      </c>
      <c r="B27" s="2" t="s">
        <v>21</v>
      </c>
      <c r="C27" s="6">
        <v>1007999.9999999999</v>
      </c>
      <c r="D27" s="5">
        <f t="shared" si="0"/>
        <v>408091.95000000007</v>
      </c>
      <c r="E27" s="6">
        <v>1416091.95</v>
      </c>
      <c r="F27" s="6">
        <v>393237</v>
      </c>
      <c r="G27" s="6">
        <v>393237</v>
      </c>
    </row>
    <row r="28" spans="1:7" s="1" customFormat="1" ht="15.75">
      <c r="A28" s="1">
        <v>22</v>
      </c>
      <c r="B28" s="2" t="s">
        <v>22</v>
      </c>
      <c r="C28" s="6">
        <v>179200</v>
      </c>
      <c r="D28" s="5">
        <f t="shared" si="0"/>
        <v>-66556.320000000007</v>
      </c>
      <c r="E28" s="6">
        <v>112643.68</v>
      </c>
      <c r="F28" s="6">
        <v>82531</v>
      </c>
      <c r="G28" s="6">
        <v>82531</v>
      </c>
    </row>
    <row r="29" spans="1:7" s="1" customFormat="1" ht="15.75">
      <c r="A29" s="1">
        <v>23</v>
      </c>
      <c r="B29" s="2" t="s">
        <v>23</v>
      </c>
      <c r="C29" s="6">
        <v>168000</v>
      </c>
      <c r="D29" s="5">
        <f t="shared" si="0"/>
        <v>-168000</v>
      </c>
      <c r="E29" s="6">
        <v>0</v>
      </c>
      <c r="F29" s="6">
        <v>82531</v>
      </c>
      <c r="G29" s="6">
        <v>82531</v>
      </c>
    </row>
    <row r="30" spans="1:7" s="1" customFormat="1" ht="15.75">
      <c r="A30" s="1">
        <v>24</v>
      </c>
      <c r="B30" s="2" t="s">
        <v>24</v>
      </c>
      <c r="C30" s="6">
        <v>201600</v>
      </c>
      <c r="D30" s="5">
        <f t="shared" si="0"/>
        <v>-72864.37</v>
      </c>
      <c r="E30" s="6">
        <v>128735.63</v>
      </c>
      <c r="F30" s="6">
        <v>97095</v>
      </c>
      <c r="G30" s="6">
        <v>97095</v>
      </c>
    </row>
    <row r="31" spans="1:7" s="1" customFormat="1" ht="15.75">
      <c r="A31" s="1">
        <v>25</v>
      </c>
      <c r="B31" s="2" t="s">
        <v>25</v>
      </c>
      <c r="C31" s="6">
        <v>201600</v>
      </c>
      <c r="D31" s="5">
        <f t="shared" si="0"/>
        <v>-72864.37</v>
      </c>
      <c r="E31" s="6">
        <v>128735.63</v>
      </c>
      <c r="F31" s="6">
        <v>97102</v>
      </c>
      <c r="G31" s="6">
        <v>97102</v>
      </c>
    </row>
    <row r="32" spans="1:7" s="1" customFormat="1" ht="15.75">
      <c r="B32" s="2" t="s">
        <v>26</v>
      </c>
      <c r="C32" s="6">
        <v>0</v>
      </c>
      <c r="D32" s="5">
        <f t="shared" si="0"/>
        <v>7595.41</v>
      </c>
      <c r="E32" s="6">
        <v>7595.41</v>
      </c>
      <c r="F32" s="6"/>
      <c r="G32" s="6"/>
    </row>
    <row r="33" spans="2:7" ht="15.75">
      <c r="B33" s="9" t="s">
        <v>0</v>
      </c>
      <c r="C33" s="4">
        <f>SUM(C7:C32)</f>
        <v>5398400</v>
      </c>
      <c r="D33" s="4">
        <f>SUM(D7:D32)</f>
        <v>1.4188117347657681E-10</v>
      </c>
      <c r="E33" s="4">
        <f>SUM(E7:E32)</f>
        <v>5398400</v>
      </c>
      <c r="F33" s="4">
        <f>SUM(F7:F32)</f>
        <v>2340000</v>
      </c>
      <c r="G33" s="4">
        <f>SUM(G7:G32)</f>
        <v>2340000</v>
      </c>
    </row>
  </sheetData>
  <mergeCells count="4">
    <mergeCell ref="C5:E5"/>
    <mergeCell ref="C4:G4"/>
    <mergeCell ref="B4:B6"/>
    <mergeCell ref="B2:G2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abSelected="1" topLeftCell="B1" zoomScale="80" zoomScaleNormal="80" workbookViewId="0">
      <selection activeCell="D2" sqref="D2"/>
    </sheetView>
  </sheetViews>
  <sheetFormatPr defaultRowHeight="15"/>
  <cols>
    <col min="1" max="1" width="4.28515625" style="25" hidden="1" customWidth="1"/>
    <col min="2" max="2" width="67.42578125" style="21" customWidth="1"/>
    <col min="3" max="3" width="13.28515625" style="22" customWidth="1"/>
    <col min="4" max="5" width="10.7109375" style="23" customWidth="1"/>
    <col min="6" max="6" width="18" style="23" customWidth="1"/>
    <col min="7" max="7" width="28.5703125" style="23" customWidth="1"/>
    <col min="8" max="8" width="27.140625" style="24" customWidth="1"/>
    <col min="9" max="16384" width="9.140625" style="25"/>
  </cols>
  <sheetData>
    <row r="1" spans="1:8" ht="15.75">
      <c r="C1" s="23"/>
      <c r="H1" s="37" t="s">
        <v>49</v>
      </c>
    </row>
    <row r="2" spans="1:8" ht="15.75">
      <c r="C2" s="23"/>
      <c r="H2" s="37" t="s">
        <v>50</v>
      </c>
    </row>
    <row r="3" spans="1:8">
      <c r="C3" s="23"/>
      <c r="H3" s="23"/>
    </row>
    <row r="4" spans="1:8" s="21" customFormat="1" ht="18.75">
      <c r="B4" s="36" t="s">
        <v>51</v>
      </c>
      <c r="C4" s="36"/>
      <c r="D4" s="36"/>
      <c r="E4" s="36"/>
      <c r="F4" s="36"/>
      <c r="G4" s="36"/>
      <c r="H4" s="36"/>
    </row>
    <row r="5" spans="1:8" s="21" customFormat="1" ht="18.75">
      <c r="B5" s="26"/>
      <c r="C5" s="26"/>
      <c r="D5" s="26"/>
      <c r="E5" s="26"/>
      <c r="F5" s="26"/>
      <c r="G5" s="26"/>
      <c r="H5" s="26"/>
    </row>
    <row r="6" spans="1:8" s="21" customFormat="1" ht="15.75" hidden="1">
      <c r="C6" s="12"/>
      <c r="D6" s="23"/>
      <c r="E6" s="23"/>
      <c r="G6" s="23"/>
      <c r="H6" s="24"/>
    </row>
    <row r="7" spans="1:8" ht="15.75" hidden="1">
      <c r="C7" s="13">
        <f>5000/87*100</f>
        <v>5747.1264367816093</v>
      </c>
    </row>
    <row r="8" spans="1:8" ht="31.5" customHeight="1">
      <c r="B8" s="35" t="s">
        <v>37</v>
      </c>
      <c r="C8" s="35" t="s">
        <v>29</v>
      </c>
      <c r="D8" s="35"/>
      <c r="E8" s="35"/>
      <c r="F8" s="35"/>
      <c r="G8" s="35"/>
      <c r="H8" s="35"/>
    </row>
    <row r="9" spans="1:8" ht="51" customHeight="1">
      <c r="B9" s="35"/>
      <c r="C9" s="35" t="s">
        <v>38</v>
      </c>
      <c r="D9" s="35"/>
      <c r="E9" s="35"/>
      <c r="F9" s="35" t="s">
        <v>39</v>
      </c>
      <c r="G9" s="35"/>
      <c r="H9" s="35"/>
    </row>
    <row r="10" spans="1:8" ht="31.5">
      <c r="B10" s="35"/>
      <c r="C10" s="16" t="s">
        <v>40</v>
      </c>
      <c r="D10" s="16" t="s">
        <v>41</v>
      </c>
      <c r="E10" s="16" t="s">
        <v>42</v>
      </c>
      <c r="F10" s="16" t="s">
        <v>45</v>
      </c>
      <c r="G10" s="16" t="s">
        <v>43</v>
      </c>
      <c r="H10" s="16" t="s">
        <v>44</v>
      </c>
    </row>
    <row r="11" spans="1:8" ht="47.25">
      <c r="B11" s="19">
        <v>1</v>
      </c>
      <c r="C11" s="19">
        <v>2</v>
      </c>
      <c r="D11" s="19">
        <v>3</v>
      </c>
      <c r="E11" s="19">
        <v>4</v>
      </c>
      <c r="F11" s="19" t="s">
        <v>48</v>
      </c>
      <c r="G11" s="19" t="s">
        <v>46</v>
      </c>
      <c r="H11" s="19" t="s">
        <v>47</v>
      </c>
    </row>
    <row r="12" spans="1:8" ht="15.75">
      <c r="A12" s="25">
        <v>1</v>
      </c>
      <c r="B12" s="2" t="s">
        <v>1</v>
      </c>
      <c r="C12" s="19">
        <v>1</v>
      </c>
      <c r="D12" s="19">
        <v>1</v>
      </c>
      <c r="E12" s="19">
        <v>2</v>
      </c>
      <c r="F12" s="14">
        <f t="shared" ref="F12:F36" si="0">((D12+E12+C12*4/12)*$C$7*12)</f>
        <v>229885.05747126439</v>
      </c>
      <c r="G12" s="15">
        <f>F12*0.7</f>
        <v>160919.54022988505</v>
      </c>
      <c r="H12" s="14">
        <f>F12*0.3</f>
        <v>68965.517241379319</v>
      </c>
    </row>
    <row r="13" spans="1:8" ht="15.75">
      <c r="A13" s="25">
        <v>2</v>
      </c>
      <c r="B13" s="2" t="s">
        <v>2</v>
      </c>
      <c r="C13" s="19">
        <v>0</v>
      </c>
      <c r="D13" s="19">
        <v>0</v>
      </c>
      <c r="E13" s="19">
        <v>1</v>
      </c>
      <c r="F13" s="14">
        <f t="shared" si="0"/>
        <v>68965.517241379304</v>
      </c>
      <c r="G13" s="15">
        <f t="shared" ref="G13:G36" si="1">F13*0.7</f>
        <v>48275.862068965507</v>
      </c>
      <c r="H13" s="14">
        <f t="shared" ref="H13:H35" si="2">F13*0.3</f>
        <v>20689.65517241379</v>
      </c>
    </row>
    <row r="14" spans="1:8" ht="15.75">
      <c r="A14" s="25">
        <v>3</v>
      </c>
      <c r="B14" s="2" t="s">
        <v>3</v>
      </c>
      <c r="C14" s="19">
        <v>1</v>
      </c>
      <c r="D14" s="19">
        <v>1</v>
      </c>
      <c r="E14" s="19">
        <v>1</v>
      </c>
      <c r="F14" s="14">
        <f t="shared" si="0"/>
        <v>160919.54022988505</v>
      </c>
      <c r="G14" s="15">
        <f t="shared" si="1"/>
        <v>112643.67816091953</v>
      </c>
      <c r="H14" s="14">
        <f t="shared" si="2"/>
        <v>48275.862068965514</v>
      </c>
    </row>
    <row r="15" spans="1:8" ht="15.75">
      <c r="A15" s="25">
        <v>4</v>
      </c>
      <c r="B15" s="2" t="s">
        <v>4</v>
      </c>
      <c r="C15" s="19">
        <v>1</v>
      </c>
      <c r="D15" s="19">
        <v>1</v>
      </c>
      <c r="E15" s="19">
        <v>1</v>
      </c>
      <c r="F15" s="14">
        <f t="shared" si="0"/>
        <v>160919.54022988505</v>
      </c>
      <c r="G15" s="15">
        <f t="shared" si="1"/>
        <v>112643.67816091953</v>
      </c>
      <c r="H15" s="14">
        <f t="shared" si="2"/>
        <v>48275.862068965514</v>
      </c>
    </row>
    <row r="16" spans="1:8" ht="15.75">
      <c r="A16" s="25">
        <v>5</v>
      </c>
      <c r="B16" s="2" t="s">
        <v>5</v>
      </c>
      <c r="C16" s="19">
        <v>3</v>
      </c>
      <c r="D16" s="19">
        <v>3</v>
      </c>
      <c r="E16" s="19">
        <v>0</v>
      </c>
      <c r="F16" s="14">
        <f t="shared" si="0"/>
        <v>275862.06896551722</v>
      </c>
      <c r="G16" s="15">
        <f t="shared" si="1"/>
        <v>193103.44827586203</v>
      </c>
      <c r="H16" s="14">
        <f t="shared" si="2"/>
        <v>82758.620689655159</v>
      </c>
    </row>
    <row r="17" spans="1:8" ht="15.75">
      <c r="A17" s="25">
        <v>6</v>
      </c>
      <c r="B17" s="2" t="s">
        <v>6</v>
      </c>
      <c r="C17" s="19">
        <v>2</v>
      </c>
      <c r="D17" s="19">
        <v>2</v>
      </c>
      <c r="E17" s="19">
        <v>1</v>
      </c>
      <c r="F17" s="14">
        <f t="shared" si="0"/>
        <v>252873.5632183908</v>
      </c>
      <c r="G17" s="15">
        <f t="shared" si="1"/>
        <v>177011.49425287356</v>
      </c>
      <c r="H17" s="14">
        <f t="shared" si="2"/>
        <v>75862.068965517232</v>
      </c>
    </row>
    <row r="18" spans="1:8" ht="15.75">
      <c r="A18" s="25">
        <v>7</v>
      </c>
      <c r="B18" s="2" t="s">
        <v>7</v>
      </c>
      <c r="C18" s="19">
        <v>0</v>
      </c>
      <c r="D18" s="19">
        <v>0</v>
      </c>
      <c r="E18" s="19">
        <v>1</v>
      </c>
      <c r="F18" s="14">
        <f t="shared" si="0"/>
        <v>68965.517241379304</v>
      </c>
      <c r="G18" s="15">
        <f t="shared" si="1"/>
        <v>48275.862068965507</v>
      </c>
      <c r="H18" s="14">
        <f t="shared" si="2"/>
        <v>20689.65517241379</v>
      </c>
    </row>
    <row r="19" spans="1:8" ht="15.75">
      <c r="A19" s="25">
        <v>8</v>
      </c>
      <c r="B19" s="2" t="s">
        <v>8</v>
      </c>
      <c r="C19" s="19">
        <v>0</v>
      </c>
      <c r="D19" s="19">
        <v>0</v>
      </c>
      <c r="E19" s="19">
        <v>1</v>
      </c>
      <c r="F19" s="14">
        <f t="shared" si="0"/>
        <v>68965.517241379304</v>
      </c>
      <c r="G19" s="15">
        <f t="shared" si="1"/>
        <v>48275.862068965507</v>
      </c>
      <c r="H19" s="14">
        <f t="shared" si="2"/>
        <v>20689.65517241379</v>
      </c>
    </row>
    <row r="20" spans="1:8" ht="15.75">
      <c r="A20" s="25">
        <v>9</v>
      </c>
      <c r="B20" s="2" t="s">
        <v>9</v>
      </c>
      <c r="C20" s="19">
        <v>1</v>
      </c>
      <c r="D20" s="19">
        <v>1</v>
      </c>
      <c r="E20" s="19">
        <v>0</v>
      </c>
      <c r="F20" s="14">
        <f t="shared" si="0"/>
        <v>91954.022988505749</v>
      </c>
      <c r="G20" s="15">
        <f t="shared" si="1"/>
        <v>64367.816091954017</v>
      </c>
      <c r="H20" s="14">
        <f t="shared" si="2"/>
        <v>27586.206896551725</v>
      </c>
    </row>
    <row r="21" spans="1:8" ht="15.75">
      <c r="A21" s="25">
        <v>10</v>
      </c>
      <c r="B21" s="2" t="s">
        <v>10</v>
      </c>
      <c r="C21" s="19">
        <v>2</v>
      </c>
      <c r="D21" s="19">
        <v>2</v>
      </c>
      <c r="E21" s="19">
        <v>1</v>
      </c>
      <c r="F21" s="14">
        <f t="shared" si="0"/>
        <v>252873.5632183908</v>
      </c>
      <c r="G21" s="15">
        <f t="shared" si="1"/>
        <v>177011.49425287356</v>
      </c>
      <c r="H21" s="14">
        <f t="shared" si="2"/>
        <v>75862.068965517232</v>
      </c>
    </row>
    <row r="22" spans="1:8" ht="15.75">
      <c r="A22" s="25">
        <v>11</v>
      </c>
      <c r="B22" s="2" t="s">
        <v>11</v>
      </c>
      <c r="C22" s="19">
        <v>0</v>
      </c>
      <c r="D22" s="19">
        <v>0</v>
      </c>
      <c r="E22" s="19">
        <v>2</v>
      </c>
      <c r="F22" s="14">
        <f t="shared" si="0"/>
        <v>137931.03448275861</v>
      </c>
      <c r="G22" s="15">
        <f t="shared" si="1"/>
        <v>96551.724137931014</v>
      </c>
      <c r="H22" s="14">
        <f t="shared" si="2"/>
        <v>41379.31034482758</v>
      </c>
    </row>
    <row r="23" spans="1:8" ht="15.75">
      <c r="A23" s="25">
        <v>12</v>
      </c>
      <c r="B23" s="2" t="s">
        <v>12</v>
      </c>
      <c r="C23" s="19">
        <v>1</v>
      </c>
      <c r="D23" s="19">
        <v>1</v>
      </c>
      <c r="E23" s="19">
        <v>0</v>
      </c>
      <c r="F23" s="14">
        <f t="shared" si="0"/>
        <v>91954.022988505749</v>
      </c>
      <c r="G23" s="15">
        <f t="shared" si="1"/>
        <v>64367.816091954017</v>
      </c>
      <c r="H23" s="14">
        <f t="shared" si="2"/>
        <v>27586.206896551725</v>
      </c>
    </row>
    <row r="24" spans="1:8" ht="15.75">
      <c r="A24" s="25">
        <v>13</v>
      </c>
      <c r="B24" s="2" t="s">
        <v>13</v>
      </c>
      <c r="C24" s="19">
        <v>0</v>
      </c>
      <c r="D24" s="19">
        <v>0</v>
      </c>
      <c r="E24" s="19">
        <v>0</v>
      </c>
      <c r="F24" s="14">
        <f t="shared" si="0"/>
        <v>0</v>
      </c>
      <c r="G24" s="15">
        <f t="shared" si="1"/>
        <v>0</v>
      </c>
      <c r="H24" s="14">
        <f t="shared" si="2"/>
        <v>0</v>
      </c>
    </row>
    <row r="25" spans="1:8" ht="15.75">
      <c r="A25" s="25">
        <v>14</v>
      </c>
      <c r="B25" s="2" t="s">
        <v>14</v>
      </c>
      <c r="C25" s="19">
        <v>1</v>
      </c>
      <c r="D25" s="19">
        <v>1</v>
      </c>
      <c r="E25" s="19">
        <v>1</v>
      </c>
      <c r="F25" s="14">
        <f t="shared" si="0"/>
        <v>160919.54022988505</v>
      </c>
      <c r="G25" s="15">
        <f t="shared" si="1"/>
        <v>112643.67816091953</v>
      </c>
      <c r="H25" s="14">
        <f t="shared" si="2"/>
        <v>48275.862068965514</v>
      </c>
    </row>
    <row r="26" spans="1:8" ht="15.75">
      <c r="A26" s="25">
        <v>15</v>
      </c>
      <c r="B26" s="2" t="s">
        <v>15</v>
      </c>
      <c r="C26" s="19">
        <v>1</v>
      </c>
      <c r="D26" s="19">
        <v>1</v>
      </c>
      <c r="E26" s="19">
        <v>1</v>
      </c>
      <c r="F26" s="14">
        <f t="shared" si="0"/>
        <v>160919.54022988505</v>
      </c>
      <c r="G26" s="15">
        <f t="shared" si="1"/>
        <v>112643.67816091953</v>
      </c>
      <c r="H26" s="14">
        <f t="shared" si="2"/>
        <v>48275.862068965514</v>
      </c>
    </row>
    <row r="27" spans="1:8" ht="15.75">
      <c r="A27" s="25">
        <v>16</v>
      </c>
      <c r="B27" s="2" t="s">
        <v>16</v>
      </c>
      <c r="C27" s="19">
        <v>2</v>
      </c>
      <c r="D27" s="19">
        <v>2</v>
      </c>
      <c r="E27" s="19">
        <v>2</v>
      </c>
      <c r="F27" s="14">
        <f t="shared" si="0"/>
        <v>321839.08045977011</v>
      </c>
      <c r="G27" s="15">
        <f t="shared" si="1"/>
        <v>225287.35632183906</v>
      </c>
      <c r="H27" s="14">
        <f t="shared" si="2"/>
        <v>96551.724137931029</v>
      </c>
    </row>
    <row r="28" spans="1:8" ht="15.75">
      <c r="A28" s="25">
        <v>17</v>
      </c>
      <c r="B28" s="2" t="s">
        <v>17</v>
      </c>
      <c r="C28" s="19">
        <v>1</v>
      </c>
      <c r="D28" s="19">
        <v>1</v>
      </c>
      <c r="E28" s="19">
        <v>1</v>
      </c>
      <c r="F28" s="14">
        <f t="shared" si="0"/>
        <v>160919.54022988505</v>
      </c>
      <c r="G28" s="15">
        <f t="shared" si="1"/>
        <v>112643.67816091953</v>
      </c>
      <c r="H28" s="14">
        <f t="shared" si="2"/>
        <v>48275.862068965514</v>
      </c>
    </row>
    <row r="29" spans="1:8" ht="15.75">
      <c r="A29" s="25">
        <v>18</v>
      </c>
      <c r="B29" s="2" t="s">
        <v>18</v>
      </c>
      <c r="C29" s="19">
        <v>2</v>
      </c>
      <c r="D29" s="19">
        <v>2</v>
      </c>
      <c r="E29" s="19">
        <v>0</v>
      </c>
      <c r="F29" s="14">
        <f t="shared" si="0"/>
        <v>183908.0459770115</v>
      </c>
      <c r="G29" s="15">
        <f t="shared" si="1"/>
        <v>128735.63218390803</v>
      </c>
      <c r="H29" s="14">
        <f t="shared" si="2"/>
        <v>55172.413793103449</v>
      </c>
    </row>
    <row r="30" spans="1:8" ht="15.75">
      <c r="A30" s="25">
        <v>19</v>
      </c>
      <c r="B30" s="2" t="s">
        <v>19</v>
      </c>
      <c r="C30" s="19">
        <v>1</v>
      </c>
      <c r="D30" s="19">
        <v>1</v>
      </c>
      <c r="E30" s="19">
        <v>1</v>
      </c>
      <c r="F30" s="14">
        <f t="shared" si="0"/>
        <v>160919.54022988505</v>
      </c>
      <c r="G30" s="15">
        <f t="shared" si="1"/>
        <v>112643.67816091953</v>
      </c>
      <c r="H30" s="14">
        <f t="shared" si="2"/>
        <v>48275.862068965514</v>
      </c>
    </row>
    <row r="31" spans="1:8" ht="15.75">
      <c r="A31" s="25">
        <v>20</v>
      </c>
      <c r="B31" s="2" t="s">
        <v>20</v>
      </c>
      <c r="C31" s="19">
        <v>9</v>
      </c>
      <c r="D31" s="19">
        <v>8</v>
      </c>
      <c r="E31" s="19">
        <v>20</v>
      </c>
      <c r="F31" s="14">
        <f t="shared" si="0"/>
        <v>2137931.0344827585</v>
      </c>
      <c r="G31" s="15">
        <f t="shared" si="1"/>
        <v>1496551.7241379309</v>
      </c>
      <c r="H31" s="14">
        <f t="shared" si="2"/>
        <v>641379.31034482748</v>
      </c>
    </row>
    <row r="32" spans="1:8" ht="15.75">
      <c r="A32" s="25">
        <v>21</v>
      </c>
      <c r="B32" s="2" t="s">
        <v>21</v>
      </c>
      <c r="C32" s="19">
        <v>10</v>
      </c>
      <c r="D32" s="19">
        <v>10</v>
      </c>
      <c r="E32" s="19">
        <v>16</v>
      </c>
      <c r="F32" s="14">
        <f t="shared" si="0"/>
        <v>2022988.5057471264</v>
      </c>
      <c r="G32" s="15">
        <f t="shared" si="1"/>
        <v>1416091.9540229884</v>
      </c>
      <c r="H32" s="14">
        <f t="shared" si="2"/>
        <v>606896.55172413785</v>
      </c>
    </row>
    <row r="33" spans="1:8" ht="15.75">
      <c r="A33" s="25">
        <v>22</v>
      </c>
      <c r="B33" s="2" t="s">
        <v>22</v>
      </c>
      <c r="C33" s="19">
        <v>1</v>
      </c>
      <c r="D33" s="19">
        <v>1</v>
      </c>
      <c r="E33" s="19">
        <v>1</v>
      </c>
      <c r="F33" s="14">
        <f t="shared" si="0"/>
        <v>160919.54022988505</v>
      </c>
      <c r="G33" s="15">
        <f t="shared" si="1"/>
        <v>112643.67816091953</v>
      </c>
      <c r="H33" s="14">
        <f t="shared" si="2"/>
        <v>48275.862068965514</v>
      </c>
    </row>
    <row r="34" spans="1:8" ht="15.75">
      <c r="A34" s="25">
        <v>23</v>
      </c>
      <c r="B34" s="2" t="s">
        <v>23</v>
      </c>
      <c r="C34" s="19">
        <v>0</v>
      </c>
      <c r="D34" s="19">
        <v>0</v>
      </c>
      <c r="E34" s="19">
        <v>0</v>
      </c>
      <c r="F34" s="14">
        <f t="shared" si="0"/>
        <v>0</v>
      </c>
      <c r="G34" s="15">
        <f t="shared" si="1"/>
        <v>0</v>
      </c>
      <c r="H34" s="14">
        <f t="shared" si="2"/>
        <v>0</v>
      </c>
    </row>
    <row r="35" spans="1:8" ht="15.75">
      <c r="A35" s="25">
        <v>24</v>
      </c>
      <c r="B35" s="2" t="s">
        <v>24</v>
      </c>
      <c r="C35" s="19">
        <v>2</v>
      </c>
      <c r="D35" s="19">
        <v>2</v>
      </c>
      <c r="E35" s="19">
        <v>0</v>
      </c>
      <c r="F35" s="14">
        <f t="shared" si="0"/>
        <v>183908.0459770115</v>
      </c>
      <c r="G35" s="15">
        <f t="shared" si="1"/>
        <v>128735.63218390803</v>
      </c>
      <c r="H35" s="14">
        <f t="shared" si="2"/>
        <v>55172.413793103449</v>
      </c>
    </row>
    <row r="36" spans="1:8" ht="15.75">
      <c r="A36" s="25">
        <v>25</v>
      </c>
      <c r="B36" s="2" t="s">
        <v>25</v>
      </c>
      <c r="C36" s="19">
        <v>2</v>
      </c>
      <c r="D36" s="19">
        <v>2</v>
      </c>
      <c r="E36" s="19">
        <v>0</v>
      </c>
      <c r="F36" s="14">
        <f t="shared" si="0"/>
        <v>183908.0459770115</v>
      </c>
      <c r="G36" s="15">
        <f t="shared" si="1"/>
        <v>128735.63218390803</v>
      </c>
      <c r="H36" s="14">
        <f>F36*0.3</f>
        <v>55172.413793103449</v>
      </c>
    </row>
    <row r="37" spans="1:8" ht="15.75">
      <c r="B37" s="2" t="s">
        <v>26</v>
      </c>
      <c r="C37" s="19"/>
      <c r="D37" s="19"/>
      <c r="E37" s="19"/>
      <c r="F37" s="14">
        <v>7595.4</v>
      </c>
      <c r="G37" s="20">
        <v>7595.4</v>
      </c>
      <c r="H37" s="14"/>
    </row>
    <row r="38" spans="1:8" ht="15.75">
      <c r="B38" s="16" t="s">
        <v>0</v>
      </c>
      <c r="C38" s="16">
        <f>SUM(C12:C36)</f>
        <v>44</v>
      </c>
      <c r="D38" s="16">
        <f t="shared" ref="D38:E38" si="3">SUM(D12:D36)</f>
        <v>43</v>
      </c>
      <c r="E38" s="16">
        <f t="shared" si="3"/>
        <v>54</v>
      </c>
      <c r="F38" s="17">
        <f>SUM(F12:F37)</f>
        <v>7708744.8252873551</v>
      </c>
      <c r="G38" s="18">
        <f>SUM(G12:G37)</f>
        <v>5398399.9977011513</v>
      </c>
      <c r="H38" s="17">
        <f>SUM(H12:H37)</f>
        <v>2310344.8275862066</v>
      </c>
    </row>
  </sheetData>
  <mergeCells count="5">
    <mergeCell ref="B8:B10"/>
    <mergeCell ref="C8:H8"/>
    <mergeCell ref="C9:E9"/>
    <mergeCell ref="F9:H9"/>
    <mergeCell ref="B4:H4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Изменения 2022</vt:lpstr>
      <vt:lpstr>Расчет</vt:lpstr>
      <vt:lpstr>Расчет!Область_печати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2022-02-28T06:20:17Z</dcterms:modified>
</cp:coreProperties>
</file>