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45" yWindow="-30" windowWidth="13395" windowHeight="12765"/>
  </bookViews>
  <sheets>
    <sheet name="Лист1 (2)" sheetId="10" r:id="rId1"/>
  </sheets>
  <definedNames>
    <definedName name="_xlnm.Print_Titles" localSheetId="0">'Лист1 (2)'!$6:$8</definedName>
    <definedName name="_xlnm.Print_Area" localSheetId="0">'Лист1 (2)'!$A$1:$I$45</definedName>
  </definedNames>
  <calcPr calcId="124519"/>
</workbook>
</file>

<file path=xl/calcChain.xml><?xml version="1.0" encoding="utf-8"?>
<calcChain xmlns="http://schemas.openxmlformats.org/spreadsheetml/2006/main">
  <c r="G37" i="10"/>
  <c r="G33"/>
  <c r="I11"/>
  <c r="H13"/>
  <c r="H11"/>
  <c r="G21" l="1"/>
  <c r="H23"/>
  <c r="I23"/>
  <c r="I19"/>
  <c r="H19"/>
  <c r="G17"/>
  <c r="F20"/>
  <c r="F21"/>
  <c r="F17"/>
  <c r="I28"/>
  <c r="H28"/>
  <c r="I21" l="1"/>
  <c r="H21"/>
  <c r="I41"/>
  <c r="H41"/>
  <c r="I37"/>
  <c r="H37"/>
  <c r="I33"/>
  <c r="H33"/>
  <c r="I27"/>
  <c r="H27"/>
  <c r="I26"/>
  <c r="H26"/>
  <c r="I25"/>
  <c r="H25"/>
  <c r="I24"/>
  <c r="H24"/>
  <c r="I22"/>
  <c r="H22"/>
  <c r="I18"/>
  <c r="H18"/>
  <c r="I17"/>
  <c r="H17"/>
  <c r="I13"/>
  <c r="G43" l="1"/>
  <c r="F43"/>
  <c r="F42" s="1"/>
  <c r="G40"/>
  <c r="F40"/>
  <c r="F39" s="1"/>
  <c r="G36"/>
  <c r="F36"/>
  <c r="F35" s="1"/>
  <c r="F34" s="1"/>
  <c r="G32"/>
  <c r="G31" s="1"/>
  <c r="G30" s="1"/>
  <c r="F32"/>
  <c r="G20"/>
  <c r="G16"/>
  <c r="F16"/>
  <c r="F14" s="1"/>
  <c r="G12"/>
  <c r="F12"/>
  <c r="G10"/>
  <c r="F10"/>
  <c r="I20" l="1"/>
  <c r="G39"/>
  <c r="I40"/>
  <c r="I10"/>
  <c r="G42"/>
  <c r="G35"/>
  <c r="I36"/>
  <c r="F31"/>
  <c r="F30" s="1"/>
  <c r="F29" s="1"/>
  <c r="I32"/>
  <c r="I16"/>
  <c r="I12"/>
  <c r="F38"/>
  <c r="G9"/>
  <c r="F9"/>
  <c r="F15"/>
  <c r="G14"/>
  <c r="G15"/>
  <c r="E43"/>
  <c r="E42" s="1"/>
  <c r="D43"/>
  <c r="D42" s="1"/>
  <c r="C43"/>
  <c r="C42" s="1"/>
  <c r="E40"/>
  <c r="E39" s="1"/>
  <c r="D40"/>
  <c r="D39" s="1"/>
  <c r="C40"/>
  <c r="C39" s="1"/>
  <c r="C36"/>
  <c r="C35" s="1"/>
  <c r="C34" s="1"/>
  <c r="C32"/>
  <c r="C31" s="1"/>
  <c r="C30" s="1"/>
  <c r="D22"/>
  <c r="D21" s="1"/>
  <c r="D20" s="1"/>
  <c r="C22"/>
  <c r="C21" s="1"/>
  <c r="C20" s="1"/>
  <c r="D17"/>
  <c r="D16" s="1"/>
  <c r="C17"/>
  <c r="C16" s="1"/>
  <c r="E12"/>
  <c r="H12" s="1"/>
  <c r="D12"/>
  <c r="C12"/>
  <c r="E10"/>
  <c r="H10" s="1"/>
  <c r="D10"/>
  <c r="C10"/>
  <c r="H9" l="1"/>
  <c r="G38"/>
  <c r="I38" s="1"/>
  <c r="H39"/>
  <c r="I39"/>
  <c r="H40"/>
  <c r="G34"/>
  <c r="I35"/>
  <c r="I31"/>
  <c r="I14"/>
  <c r="I15"/>
  <c r="I9"/>
  <c r="E9"/>
  <c r="D9"/>
  <c r="C9"/>
  <c r="E20"/>
  <c r="H20" s="1"/>
  <c r="E38"/>
  <c r="D37"/>
  <c r="D36" s="1"/>
  <c r="D35" s="1"/>
  <c r="D34" s="1"/>
  <c r="E16"/>
  <c r="H16" s="1"/>
  <c r="D14"/>
  <c r="D33"/>
  <c r="D15"/>
  <c r="C14"/>
  <c r="C15"/>
  <c r="E36"/>
  <c r="C29"/>
  <c r="D38"/>
  <c r="C38"/>
  <c r="H38" l="1"/>
  <c r="E35"/>
  <c r="H36"/>
  <c r="I34"/>
  <c r="G29"/>
  <c r="G45" s="1"/>
  <c r="I30"/>
  <c r="E14"/>
  <c r="H14" s="1"/>
  <c r="E15"/>
  <c r="H15" s="1"/>
  <c r="C45"/>
  <c r="D32"/>
  <c r="D31" s="1"/>
  <c r="D30" s="1"/>
  <c r="D29" s="1"/>
  <c r="D45" s="1"/>
  <c r="E32"/>
  <c r="E34" l="1"/>
  <c r="H35"/>
  <c r="I29"/>
  <c r="F45"/>
  <c r="I45" s="1"/>
  <c r="E31"/>
  <c r="E30" s="1"/>
  <c r="H32"/>
  <c r="H34" l="1"/>
  <c r="E29"/>
  <c r="H31"/>
  <c r="H30" l="1"/>
  <c r="H29" l="1"/>
  <c r="E45"/>
  <c r="H45" s="1"/>
</calcChain>
</file>

<file path=xl/sharedStrings.xml><?xml version="1.0" encoding="utf-8"?>
<sst xmlns="http://schemas.openxmlformats.org/spreadsheetml/2006/main" count="81" uniqueCount="81">
  <si>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</si>
  <si>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</si>
  <si>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</si>
  <si>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</si>
  <si>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</si>
  <si>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</si>
  <si>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</si>
  <si>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</si>
  <si>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</si>
  <si>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</si>
  <si>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</si>
  <si>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</si>
  <si>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</si>
  <si>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</si>
  <si>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</si>
  <si>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</si>
  <si>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</si>
  <si>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</si>
  <si>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</si>
  <si>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</si>
  <si>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</si>
  <si>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</si>
  <si>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</si>
  <si>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</si>
  <si>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</si>
  <si>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</si>
  <si>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</si>
  <si>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</si>
  <si>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</si>
  <si>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</si>
  <si>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</si>
  <si>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</si>
  <si>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</si>
  <si>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</si>
  <si>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</si>
  <si>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</si>
  <si>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</si>
  <si>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</si>
  <si>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</si>
  <si>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</si>
  <si>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</si>
  <si>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</si>
  <si>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</si>
  <si>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</si>
  <si>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</si>
  <si>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</si>
  <si>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</si>
  <si>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</si>
  <si>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</si>
  <si>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</si>
  <si>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</si>
  <si>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</si>
  <si>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</si>
  <si>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Утверждено
тыс. рублей</t>
  </si>
  <si>
    <t>к уточненной сводной бюджетной росписи на год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</si>
  <si>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</si>
  <si>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</si>
  <si>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</si>
  <si>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</si>
  <si>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рублей</t>
  </si>
  <si>
    <t>Итого*</t>
  </si>
  <si>
    <t>Приложение № 2 к пояснительной записке к отчету об исполнении областного бюджета за 2021 год  по форме приложения № 7 к областному закону "Об областном бюджете на 2021 год и на плановый период 2022 и 2023 годов"</t>
  </si>
  <si>
    <t>Отчет об исполнении областного бюджета по источникам финансирования дефицита областного бюджета за 2021 год</t>
  </si>
  <si>
    <t>к утвержденному плану на год</t>
  </si>
  <si>
    <t>Исполнение, в процентах</t>
  </si>
  <si>
    <t>Исполнено на 31.12.2021</t>
  </si>
  <si>
    <t xml:space="preserve">Уточненная сводная бюджетная роспись на 2021 год </t>
  </si>
  <si>
    <t>Утверждено на год 
(в ред. 22.12.2021 
№ 519-31-ОЗ)</t>
  </si>
  <si>
    <t>000 01 03 01 00 02 2100 710</t>
  </si>
  <si>
    <t>000 01 03 01 00 02 2800 710</t>
  </si>
  <si>
    <t>Привлечение из федерального бюджета бюджетных кредитов на пополнение остатка средств на едином счете бюджета</t>
  </si>
  <si>
    <t>Привлечение из федерального бюджета бюджетных кредитов для погашения долговых обязательств субъекта Российской Федерации в виде обязательств по государственным (муниципальным)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</si>
  <si>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</si>
  <si>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</si>
  <si>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</si>
  <si>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Привлечение кредитов от кредитных организаций бюджетами субъектов Российской Федерации в валюте Российской Федерации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</si>
  <si>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</si>
  <si>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</si>
  <si>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</si>
  <si>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000 01 03 01 00 02 2100 810</t>
  </si>
  <si>
    <t>000 01 03 01 00 02 2200 810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</si>
</sst>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12">
    <font>
      <sz val="10"/>
      <name val="Arial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2">
      <alignment horizontal="center" vertical="center" wrapText="1"/>
    </xf>
    <xf numFmtId="0" fontId="4" fillId="0" borderId="2">
      <alignment horizontal="center" vertical="center" wrapText="1"/>
    </xf>
    <xf numFmtId="0" fontId="6" fillId="0" borderId="2">
      <alignment horizontal="center" vertical="center" wrapText="1"/>
    </xf>
    <xf numFmtId="4" fontId="7" fillId="3" borderId="2">
      <alignment horizontal="right" vertical="top" shrinkToFit="1"/>
    </xf>
    <xf numFmtId="0" fontId="4" fillId="0" borderId="0"/>
    <xf numFmtId="0" fontId="6" fillId="4" borderId="3">
      <alignment horizontal="center" vertical="center" wrapText="1"/>
    </xf>
    <xf numFmtId="0" fontId="1" fillId="0" borderId="0"/>
  </cellStyleXfs>
  <cellXfs count="51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justify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1" applyFont="1" applyFill="1"/>
    <xf numFmtId="0" fontId="8" fillId="0" borderId="0" xfId="0" applyFont="1" applyFill="1" applyAlignment="1">
      <alignment horizontal="right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5" fontId="0" fillId="0" borderId="0" xfId="0" applyNumberFormat="1" applyFill="1"/>
    <xf numFmtId="0" fontId="8" fillId="0" borderId="1" xfId="1" applyFont="1" applyFill="1" applyBorder="1"/>
    <xf numFmtId="49" fontId="8" fillId="0" borderId="1" xfId="0" applyNumberFormat="1" applyFont="1" applyFill="1" applyBorder="1" applyAlignment="1">
      <alignment horizontal="center" vertical="center" wrapText="1"/>
    </xf>
    <xf numFmtId="49" fontId="5" fillId="2" borderId="1" xfId="6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2"/>
    </xf>
    <xf numFmtId="164" fontId="8" fillId="5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wrapText="1"/>
    </xf>
    <xf numFmtId="0" fontId="5" fillId="2" borderId="0" xfId="7" applyNumberFormat="1" applyFont="1" applyFill="1" applyAlignment="1" applyProtection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5" fillId="0" borderId="1" xfId="5" applyNumberFormat="1" applyFont="1" applyBorder="1" applyProtection="1">
      <alignment horizontal="center" vertical="center" wrapText="1"/>
    </xf>
    <xf numFmtId="0" fontId="5" fillId="0" borderId="1" xfId="5" applyFont="1" applyBorder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6" fillId="4" borderId="1" xfId="8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4" applyNumberFormat="1" applyFont="1" applyFill="1" applyBorder="1" applyProtection="1">
      <alignment horizontal="center" vertical="center" wrapText="1"/>
    </xf>
    <xf numFmtId="0" fontId="5" fillId="2" borderId="1" xfId="4" applyFont="1" applyFill="1" applyBorder="1">
      <alignment horizontal="center" vertical="center" wrapText="1"/>
    </xf>
  </cellXfs>
  <cellStyles count="10">
    <cellStyle name="st65" xfId="5"/>
    <cellStyle name="xl23" xfId="8"/>
    <cellStyle name="xl24" xfId="7"/>
    <cellStyle name="xl50" xfId="3"/>
    <cellStyle name="xl53" xfId="4"/>
    <cellStyle name="xl64" xfId="6"/>
    <cellStyle name="Обычный" xfId="0" builtinId="0"/>
    <cellStyle name="Обычный 2" xfId="9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1"/>
  <sheetViews>
    <sheetView tabSelected="1" view="pageBreakPreview" topLeftCell="A28" zoomScale="88" zoomScaleSheetLayoutView="88" workbookViewId="0">
      <selection activeCell="G38" sqref="G38"/>
    </sheetView>
  </sheetViews>
  <sheetFormatPr defaultColWidth="9.140625" defaultRowHeight="12.75"/>
  <cols>
    <col min="1" max="1" width="70" style="2" customWidth="1"/>
    <col min="2" max="2" width="32.28515625" style="2" customWidth="1"/>
    <col min="3" max="3" width="16.5703125" style="2" hidden="1" customWidth="1"/>
    <col min="4" max="4" width="15.42578125" style="2" hidden="1" customWidth="1"/>
    <col min="5" max="5" width="24.85546875" style="2" customWidth="1"/>
    <col min="6" max="6" width="22.85546875" style="2" customWidth="1"/>
    <col min="7" max="7" width="24.42578125" style="2" customWidth="1"/>
    <col min="8" max="9" width="17" style="2" customWidth="1"/>
    <col min="10" max="16384" width="9.140625" style="2"/>
  </cols>
  <sheetData>
    <row r="1" spans="1:20" ht="49.5" customHeight="1">
      <c r="A1" s="4"/>
      <c r="B1" s="5"/>
      <c r="C1" s="5"/>
      <c r="D1" s="4"/>
      <c r="E1" s="4"/>
      <c r="F1" s="40" t="s">
        <v>61</v>
      </c>
      <c r="G1" s="41"/>
      <c r="H1" s="41"/>
      <c r="I1" s="41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">
      <c r="A2" s="4"/>
      <c r="B2" s="5"/>
      <c r="C2" s="5"/>
      <c r="D2" s="4"/>
      <c r="E2" s="4"/>
      <c r="F2" s="5"/>
      <c r="G2" s="5"/>
      <c r="H2" s="4"/>
      <c r="I2" s="4"/>
    </row>
    <row r="3" spans="1:20" ht="15">
      <c r="A3" s="4"/>
      <c r="B3" s="6"/>
      <c r="C3" s="4"/>
      <c r="D3" s="4"/>
      <c r="E3" s="4"/>
      <c r="F3" s="4"/>
      <c r="G3" s="4"/>
      <c r="H3" s="4"/>
      <c r="I3" s="4"/>
    </row>
    <row r="4" spans="1:20" ht="18.75">
      <c r="A4" s="37" t="s">
        <v>62</v>
      </c>
      <c r="B4" s="37"/>
      <c r="C4" s="37"/>
      <c r="D4" s="37"/>
      <c r="E4" s="38"/>
      <c r="F4" s="38"/>
      <c r="G4" s="39"/>
      <c r="H4" s="39"/>
      <c r="I4" s="39"/>
    </row>
    <row r="5" spans="1:20" ht="30.75" customHeight="1">
      <c r="A5" s="7"/>
      <c r="B5" s="7"/>
      <c r="C5" s="7"/>
      <c r="D5" s="8"/>
      <c r="E5" s="8"/>
      <c r="F5" s="8"/>
      <c r="G5" s="8"/>
      <c r="H5" s="4"/>
      <c r="I5" s="8" t="s">
        <v>59</v>
      </c>
    </row>
    <row r="6" spans="1:20" ht="19.5" customHeight="1">
      <c r="A6" s="44" t="s">
        <v>0</v>
      </c>
      <c r="B6" s="44" t="s">
        <v>36</v>
      </c>
      <c r="C6" s="16"/>
      <c r="D6" s="16"/>
      <c r="E6" s="46" t="s">
        <v>67</v>
      </c>
      <c r="F6" s="47" t="s">
        <v>66</v>
      </c>
      <c r="G6" s="49" t="s">
        <v>65</v>
      </c>
      <c r="H6" s="42" t="s">
        <v>64</v>
      </c>
      <c r="I6" s="43"/>
    </row>
    <row r="7" spans="1:20" ht="88.5" customHeight="1">
      <c r="A7" s="45"/>
      <c r="B7" s="45"/>
      <c r="C7" s="17" t="s">
        <v>53</v>
      </c>
      <c r="D7" s="17" t="s">
        <v>42</v>
      </c>
      <c r="E7" s="46"/>
      <c r="F7" s="48"/>
      <c r="G7" s="50"/>
      <c r="H7" s="18" t="s">
        <v>63</v>
      </c>
      <c r="I7" s="18" t="s">
        <v>54</v>
      </c>
    </row>
    <row r="8" spans="1:20" ht="15">
      <c r="A8" s="9">
        <v>1</v>
      </c>
      <c r="B8" s="9">
        <v>2</v>
      </c>
      <c r="C8" s="10">
        <v>3</v>
      </c>
      <c r="D8" s="10"/>
      <c r="E8" s="10">
        <v>3</v>
      </c>
      <c r="F8" s="10">
        <v>4</v>
      </c>
      <c r="G8" s="10">
        <v>5</v>
      </c>
      <c r="H8" s="10">
        <v>6</v>
      </c>
      <c r="I8" s="10">
        <v>7</v>
      </c>
    </row>
    <row r="9" spans="1:20" ht="28.5">
      <c r="A9" s="19" t="s">
        <v>1</v>
      </c>
      <c r="B9" s="20" t="s">
        <v>2</v>
      </c>
      <c r="C9" s="12">
        <f>C10-C12</f>
        <v>7335599.5</v>
      </c>
      <c r="D9" s="12">
        <f>D10-D12</f>
        <v>0</v>
      </c>
      <c r="E9" s="14">
        <f>E10+E12</f>
        <v>-3578207300</v>
      </c>
      <c r="F9" s="14">
        <f t="shared" ref="F9:G9" si="0">F10+F12</f>
        <v>-3578207300</v>
      </c>
      <c r="G9" s="14">
        <f t="shared" si="0"/>
        <v>-9150000000</v>
      </c>
      <c r="H9" s="12">
        <f>G9/E9*100</f>
        <v>255.71464235736147</v>
      </c>
      <c r="I9" s="12">
        <f>G9/F9*100</f>
        <v>255.71464235736147</v>
      </c>
    </row>
    <row r="10" spans="1:20" ht="30">
      <c r="A10" s="21" t="s">
        <v>76</v>
      </c>
      <c r="B10" s="10" t="s">
        <v>3</v>
      </c>
      <c r="C10" s="22">
        <f>C11</f>
        <v>22835599.5</v>
      </c>
      <c r="D10" s="22">
        <f>D11</f>
        <v>0</v>
      </c>
      <c r="E10" s="23">
        <f>E11</f>
        <v>43736940700</v>
      </c>
      <c r="F10" s="23">
        <f t="shared" ref="F10:G10" si="1">F11</f>
        <v>57172292700</v>
      </c>
      <c r="G10" s="23">
        <f t="shared" si="1"/>
        <v>51600500000</v>
      </c>
      <c r="H10" s="22">
        <f>G10/E10*100</f>
        <v>117.9792165939032</v>
      </c>
      <c r="I10" s="22">
        <f t="shared" ref="I10:I45" si="2">G10/F10*100</f>
        <v>90.254382959177704</v>
      </c>
    </row>
    <row r="11" spans="1:20" ht="35.25" customHeight="1">
      <c r="A11" s="24" t="s">
        <v>75</v>
      </c>
      <c r="B11" s="10" t="s">
        <v>4</v>
      </c>
      <c r="C11" s="22">
        <v>22835599.5</v>
      </c>
      <c r="D11" s="22"/>
      <c r="E11" s="23">
        <v>43736940700</v>
      </c>
      <c r="F11" s="23">
        <v>57172292700</v>
      </c>
      <c r="G11" s="23">
        <v>51600500000</v>
      </c>
      <c r="H11" s="22">
        <f>G11/E11*100</f>
        <v>117.9792165939032</v>
      </c>
      <c r="I11" s="22">
        <f>G11/F11*100</f>
        <v>90.254382959177704</v>
      </c>
    </row>
    <row r="12" spans="1:20" ht="35.25" customHeight="1">
      <c r="A12" s="21" t="s">
        <v>5</v>
      </c>
      <c r="B12" s="10" t="s">
        <v>6</v>
      </c>
      <c r="C12" s="22">
        <f>C13</f>
        <v>15500000</v>
      </c>
      <c r="D12" s="22">
        <f>D13</f>
        <v>0</v>
      </c>
      <c r="E12" s="23">
        <f>E13</f>
        <v>-47315148000</v>
      </c>
      <c r="F12" s="23">
        <f t="shared" ref="F12:G12" si="3">F13</f>
        <v>-60750500000</v>
      </c>
      <c r="G12" s="23">
        <f t="shared" si="3"/>
        <v>-60750500000</v>
      </c>
      <c r="H12" s="22">
        <f>G12/E12*100</f>
        <v>128.39545593305553</v>
      </c>
      <c r="I12" s="22">
        <f t="shared" si="2"/>
        <v>100</v>
      </c>
    </row>
    <row r="13" spans="1:20" ht="33.75" customHeight="1">
      <c r="A13" s="24" t="s">
        <v>37</v>
      </c>
      <c r="B13" s="10" t="s">
        <v>7</v>
      </c>
      <c r="C13" s="22">
        <v>15500000</v>
      </c>
      <c r="D13" s="22"/>
      <c r="E13" s="23">
        <v>-47315148000</v>
      </c>
      <c r="F13" s="23">
        <v>-60750500000</v>
      </c>
      <c r="G13" s="23">
        <v>-60750500000</v>
      </c>
      <c r="H13" s="22">
        <f>G13/E13*100</f>
        <v>128.39545593305553</v>
      </c>
      <c r="I13" s="22">
        <f t="shared" si="2"/>
        <v>100</v>
      </c>
    </row>
    <row r="14" spans="1:20" ht="28.5">
      <c r="A14" s="19" t="s">
        <v>43</v>
      </c>
      <c r="B14" s="11" t="s">
        <v>8</v>
      </c>
      <c r="C14" s="12">
        <f>C16-C20</f>
        <v>577474150</v>
      </c>
      <c r="D14" s="12">
        <f>D16-D20</f>
        <v>577474150</v>
      </c>
      <c r="E14" s="14">
        <f>E16+E20</f>
        <v>9105085850</v>
      </c>
      <c r="F14" s="14">
        <f>F16+F20</f>
        <v>9105085850</v>
      </c>
      <c r="G14" s="14">
        <f t="shared" ref="G14" si="4">G16+G20</f>
        <v>9105085850</v>
      </c>
      <c r="H14" s="12">
        <f t="shared" ref="H14:H45" si="5">G14/E14*100</f>
        <v>100</v>
      </c>
      <c r="I14" s="12">
        <f t="shared" si="2"/>
        <v>100</v>
      </c>
    </row>
    <row r="15" spans="1:20" ht="30">
      <c r="A15" s="21" t="s">
        <v>44</v>
      </c>
      <c r="B15" s="10" t="s">
        <v>31</v>
      </c>
      <c r="C15" s="22">
        <f>C16-C20</f>
        <v>577474150</v>
      </c>
      <c r="D15" s="22">
        <f>D16-D20</f>
        <v>577474150</v>
      </c>
      <c r="E15" s="23">
        <f>E16+E20</f>
        <v>9105085850</v>
      </c>
      <c r="F15" s="23">
        <f>F16+F20</f>
        <v>9105085850</v>
      </c>
      <c r="G15" s="23">
        <f>G16+G20</f>
        <v>9105085850</v>
      </c>
      <c r="H15" s="22">
        <f t="shared" si="5"/>
        <v>100</v>
      </c>
      <c r="I15" s="22">
        <f t="shared" si="2"/>
        <v>100</v>
      </c>
    </row>
    <row r="16" spans="1:20" ht="39.75" customHeight="1">
      <c r="A16" s="21" t="s">
        <v>77</v>
      </c>
      <c r="B16" s="10" t="s">
        <v>32</v>
      </c>
      <c r="C16" s="22">
        <f t="shared" ref="C16:G17" si="6">C17</f>
        <v>25904950.800000001</v>
      </c>
      <c r="D16" s="22">
        <f t="shared" si="6"/>
        <v>0</v>
      </c>
      <c r="E16" s="23">
        <f t="shared" si="6"/>
        <v>14932560000</v>
      </c>
      <c r="F16" s="23">
        <f t="shared" si="6"/>
        <v>14932560000</v>
      </c>
      <c r="G16" s="23">
        <f t="shared" si="6"/>
        <v>14932560000</v>
      </c>
      <c r="H16" s="22">
        <f t="shared" si="5"/>
        <v>100</v>
      </c>
      <c r="I16" s="22">
        <f t="shared" si="2"/>
        <v>100</v>
      </c>
    </row>
    <row r="17" spans="1:9" ht="45">
      <c r="A17" s="24" t="s">
        <v>78</v>
      </c>
      <c r="B17" s="10" t="s">
        <v>33</v>
      </c>
      <c r="C17" s="22">
        <f t="shared" si="6"/>
        <v>25904950.800000001</v>
      </c>
      <c r="D17" s="22">
        <f t="shared" si="6"/>
        <v>0</v>
      </c>
      <c r="E17" s="23">
        <v>14932560000</v>
      </c>
      <c r="F17" s="23">
        <f>F18+F19</f>
        <v>14932560000</v>
      </c>
      <c r="G17" s="23">
        <f>G18+G19</f>
        <v>14932560000</v>
      </c>
      <c r="H17" s="22">
        <f t="shared" si="5"/>
        <v>100</v>
      </c>
      <c r="I17" s="22">
        <f t="shared" si="2"/>
        <v>100</v>
      </c>
    </row>
    <row r="18" spans="1:9" ht="37.5" customHeight="1">
      <c r="A18" s="25" t="s">
        <v>70</v>
      </c>
      <c r="B18" s="10" t="s">
        <v>68</v>
      </c>
      <c r="C18" s="26">
        <v>25904950.800000001</v>
      </c>
      <c r="D18" s="26"/>
      <c r="E18" s="27">
        <v>5000000000</v>
      </c>
      <c r="F18" s="27">
        <v>5000000000</v>
      </c>
      <c r="G18" s="27">
        <v>5000000000</v>
      </c>
      <c r="H18" s="22">
        <f t="shared" si="5"/>
        <v>100</v>
      </c>
      <c r="I18" s="22">
        <f t="shared" si="2"/>
        <v>100</v>
      </c>
    </row>
    <row r="19" spans="1:9" ht="90">
      <c r="A19" s="25" t="s">
        <v>71</v>
      </c>
      <c r="B19" s="10" t="s">
        <v>69</v>
      </c>
      <c r="C19" s="26"/>
      <c r="D19" s="26"/>
      <c r="E19" s="27">
        <v>9932560000</v>
      </c>
      <c r="F19" s="27">
        <v>9932560000</v>
      </c>
      <c r="G19" s="27">
        <v>9932560000</v>
      </c>
      <c r="H19" s="22">
        <f t="shared" ref="H19:H21" si="7">G19/E19*100</f>
        <v>100</v>
      </c>
      <c r="I19" s="22">
        <f t="shared" ref="I19:I21" si="8">G19/F19*100</f>
        <v>100</v>
      </c>
    </row>
    <row r="20" spans="1:9" ht="45">
      <c r="A20" s="28" t="s">
        <v>45</v>
      </c>
      <c r="B20" s="29" t="s">
        <v>34</v>
      </c>
      <c r="C20" s="26">
        <f>C21</f>
        <v>-551569199.20000005</v>
      </c>
      <c r="D20" s="26">
        <f>D21</f>
        <v>-577474150</v>
      </c>
      <c r="E20" s="27">
        <f>E21</f>
        <v>-5827474150</v>
      </c>
      <c r="F20" s="27">
        <f>F21</f>
        <v>-5827474150</v>
      </c>
      <c r="G20" s="27">
        <f t="shared" ref="G20" si="9">G21</f>
        <v>-5827474150</v>
      </c>
      <c r="H20" s="22">
        <f t="shared" si="7"/>
        <v>100</v>
      </c>
      <c r="I20" s="22">
        <f t="shared" si="8"/>
        <v>100</v>
      </c>
    </row>
    <row r="21" spans="1:9" ht="45">
      <c r="A21" s="30" t="s">
        <v>46</v>
      </c>
      <c r="B21" s="29" t="s">
        <v>35</v>
      </c>
      <c r="C21" s="26">
        <f>C22+C24+C25+C26+C27</f>
        <v>-551569199.20000005</v>
      </c>
      <c r="D21" s="26">
        <f>D22+D24+D25+D26+D27</f>
        <v>-577474150</v>
      </c>
      <c r="E21" s="27">
        <v>-5827474150</v>
      </c>
      <c r="F21" s="27">
        <f>F22+F23</f>
        <v>-5827474150</v>
      </c>
      <c r="G21" s="27">
        <f>G22+G23</f>
        <v>-5827474150</v>
      </c>
      <c r="H21" s="22">
        <f t="shared" si="7"/>
        <v>100</v>
      </c>
      <c r="I21" s="22">
        <f t="shared" si="8"/>
        <v>100</v>
      </c>
    </row>
    <row r="22" spans="1:9" ht="35.25" customHeight="1">
      <c r="A22" s="25" t="s">
        <v>72</v>
      </c>
      <c r="B22" s="29" t="s">
        <v>79</v>
      </c>
      <c r="C22" s="26">
        <f>C18</f>
        <v>25904950.800000001</v>
      </c>
      <c r="D22" s="26">
        <f>D18</f>
        <v>0</v>
      </c>
      <c r="E22" s="27">
        <v>-5000000000</v>
      </c>
      <c r="F22" s="27">
        <v>-5000000000</v>
      </c>
      <c r="G22" s="27">
        <v>-5000000000</v>
      </c>
      <c r="H22" s="22">
        <f t="shared" si="5"/>
        <v>100</v>
      </c>
      <c r="I22" s="22">
        <f t="shared" si="2"/>
        <v>100</v>
      </c>
    </row>
    <row r="23" spans="1:9" ht="37.5" customHeight="1">
      <c r="A23" s="25" t="s">
        <v>73</v>
      </c>
      <c r="B23" s="29" t="s">
        <v>80</v>
      </c>
      <c r="C23" s="26"/>
      <c r="D23" s="26"/>
      <c r="E23" s="27">
        <v>-827474150</v>
      </c>
      <c r="F23" s="27">
        <v>-827474150</v>
      </c>
      <c r="G23" s="27">
        <v>-827474150</v>
      </c>
      <c r="H23" s="22">
        <f t="shared" si="5"/>
        <v>100</v>
      </c>
      <c r="I23" s="22">
        <f t="shared" si="2"/>
        <v>100</v>
      </c>
    </row>
    <row r="24" spans="1:9" ht="90">
      <c r="A24" s="25" t="s">
        <v>55</v>
      </c>
      <c r="B24" s="31"/>
      <c r="C24" s="32">
        <v>-15000000</v>
      </c>
      <c r="D24" s="32">
        <v>-15000000</v>
      </c>
      <c r="E24" s="27">
        <v>-15000000</v>
      </c>
      <c r="F24" s="27">
        <v>-15000000</v>
      </c>
      <c r="G24" s="27">
        <v>-15000000</v>
      </c>
      <c r="H24" s="22">
        <f t="shared" si="5"/>
        <v>100</v>
      </c>
      <c r="I24" s="22">
        <f t="shared" si="2"/>
        <v>100</v>
      </c>
    </row>
    <row r="25" spans="1:9" ht="90">
      <c r="A25" s="25" t="s">
        <v>56</v>
      </c>
      <c r="B25" s="31"/>
      <c r="C25" s="32">
        <v>-253824200</v>
      </c>
      <c r="D25" s="32">
        <v>-253824200</v>
      </c>
      <c r="E25" s="27">
        <v>-253824200</v>
      </c>
      <c r="F25" s="27">
        <v>-253824200</v>
      </c>
      <c r="G25" s="27">
        <v>-253824200</v>
      </c>
      <c r="H25" s="22">
        <f t="shared" si="5"/>
        <v>100</v>
      </c>
      <c r="I25" s="22">
        <f t="shared" si="2"/>
        <v>100</v>
      </c>
    </row>
    <row r="26" spans="1:9" ht="100.5" customHeight="1">
      <c r="A26" s="25" t="s">
        <v>57</v>
      </c>
      <c r="B26" s="31"/>
      <c r="C26" s="32">
        <v>-289969600</v>
      </c>
      <c r="D26" s="32">
        <v>-289969600</v>
      </c>
      <c r="E26" s="27">
        <v>-289969600</v>
      </c>
      <c r="F26" s="27">
        <v>-289969600</v>
      </c>
      <c r="G26" s="27">
        <v>-289969600</v>
      </c>
      <c r="H26" s="22">
        <f t="shared" si="5"/>
        <v>100</v>
      </c>
      <c r="I26" s="22">
        <f t="shared" si="2"/>
        <v>100</v>
      </c>
    </row>
    <row r="27" spans="1:9" ht="101.25" customHeight="1">
      <c r="A27" s="25" t="s">
        <v>58</v>
      </c>
      <c r="B27" s="31"/>
      <c r="C27" s="32">
        <v>-18680350</v>
      </c>
      <c r="D27" s="32">
        <v>-18680350</v>
      </c>
      <c r="E27" s="27">
        <v>-18680350</v>
      </c>
      <c r="F27" s="27">
        <v>-18680350</v>
      </c>
      <c r="G27" s="27">
        <v>-18680350</v>
      </c>
      <c r="H27" s="22">
        <f t="shared" si="5"/>
        <v>100</v>
      </c>
      <c r="I27" s="22">
        <f t="shared" si="2"/>
        <v>100</v>
      </c>
    </row>
    <row r="28" spans="1:9" ht="111" customHeight="1">
      <c r="A28" s="25" t="s">
        <v>74</v>
      </c>
      <c r="B28" s="31"/>
      <c r="C28" s="32"/>
      <c r="D28" s="32"/>
      <c r="E28" s="27">
        <v>-250000000</v>
      </c>
      <c r="F28" s="27">
        <v>-250000000</v>
      </c>
      <c r="G28" s="27">
        <v>-250000000</v>
      </c>
      <c r="H28" s="22">
        <f t="shared" ref="H28" si="10">G28/E28*100</f>
        <v>100</v>
      </c>
      <c r="I28" s="22">
        <f t="shared" ref="I28" si="11">G28/F28*100</f>
        <v>100</v>
      </c>
    </row>
    <row r="29" spans="1:9" ht="14.25">
      <c r="A29" s="19" t="s">
        <v>38</v>
      </c>
      <c r="B29" s="20" t="s">
        <v>9</v>
      </c>
      <c r="C29" s="12">
        <f>C34-C30</f>
        <v>829796.70000001788</v>
      </c>
      <c r="D29" s="12">
        <f>D34-D30</f>
        <v>-572426416.5</v>
      </c>
      <c r="E29" s="14">
        <f>E34+E30</f>
        <v>2615471232.4499817</v>
      </c>
      <c r="F29" s="14">
        <f t="shared" ref="F29:G29" si="12">F34+F30</f>
        <v>2615471232.4500122</v>
      </c>
      <c r="G29" s="14">
        <f t="shared" si="12"/>
        <v>424043400.54000854</v>
      </c>
      <c r="H29" s="12">
        <f t="shared" si="5"/>
        <v>16.212887195199457</v>
      </c>
      <c r="I29" s="12">
        <f t="shared" si="2"/>
        <v>16.212887195199269</v>
      </c>
    </row>
    <row r="30" spans="1:9" ht="15">
      <c r="A30" s="21" t="s">
        <v>10</v>
      </c>
      <c r="B30" s="33" t="s">
        <v>11</v>
      </c>
      <c r="C30" s="22">
        <f t="shared" ref="C30:G32" si="13">C31</f>
        <v>143277897.90000001</v>
      </c>
      <c r="D30" s="22">
        <f t="shared" si="13"/>
        <v>2816344.6</v>
      </c>
      <c r="E30" s="23">
        <f t="shared" si="13"/>
        <v>-169025903637.82001</v>
      </c>
      <c r="F30" s="23">
        <f t="shared" si="13"/>
        <v>-188859021479.12</v>
      </c>
      <c r="G30" s="23">
        <f t="shared" si="13"/>
        <v>-183829173665.75</v>
      </c>
      <c r="H30" s="22">
        <f t="shared" si="5"/>
        <v>108.75798898827347</v>
      </c>
      <c r="I30" s="22">
        <f t="shared" si="2"/>
        <v>97.336718270603711</v>
      </c>
    </row>
    <row r="31" spans="1:9" ht="15">
      <c r="A31" s="21" t="s">
        <v>12</v>
      </c>
      <c r="B31" s="10" t="s">
        <v>13</v>
      </c>
      <c r="C31" s="22">
        <f t="shared" si="13"/>
        <v>143277897.90000001</v>
      </c>
      <c r="D31" s="22">
        <f t="shared" si="13"/>
        <v>2816344.6</v>
      </c>
      <c r="E31" s="23">
        <f t="shared" si="13"/>
        <v>-169025903637.82001</v>
      </c>
      <c r="F31" s="23">
        <f t="shared" si="13"/>
        <v>-188859021479.12</v>
      </c>
      <c r="G31" s="23">
        <f t="shared" si="13"/>
        <v>-183829173665.75</v>
      </c>
      <c r="H31" s="22">
        <f t="shared" si="5"/>
        <v>108.75798898827347</v>
      </c>
      <c r="I31" s="22">
        <f t="shared" si="2"/>
        <v>97.336718270603711</v>
      </c>
    </row>
    <row r="32" spans="1:9" ht="15">
      <c r="A32" s="21" t="s">
        <v>14</v>
      </c>
      <c r="B32" s="10" t="s">
        <v>15</v>
      </c>
      <c r="C32" s="22">
        <f t="shared" si="13"/>
        <v>143277897.90000001</v>
      </c>
      <c r="D32" s="22">
        <f t="shared" si="13"/>
        <v>2816344.6</v>
      </c>
      <c r="E32" s="23">
        <f t="shared" si="13"/>
        <v>-169025903637.82001</v>
      </c>
      <c r="F32" s="23">
        <f t="shared" si="13"/>
        <v>-188859021479.12</v>
      </c>
      <c r="G32" s="23">
        <f t="shared" si="13"/>
        <v>-183829173665.75</v>
      </c>
      <c r="H32" s="22">
        <f t="shared" si="5"/>
        <v>108.75798898827347</v>
      </c>
      <c r="I32" s="22">
        <f t="shared" si="2"/>
        <v>97.336718270603711</v>
      </c>
    </row>
    <row r="33" spans="1:9" ht="30">
      <c r="A33" s="24" t="s">
        <v>39</v>
      </c>
      <c r="B33" s="10" t="s">
        <v>16</v>
      </c>
      <c r="C33" s="22">
        <v>143277897.90000001</v>
      </c>
      <c r="D33" s="22">
        <f>206994.2+811269.2+25000+9830.6-20449.5+428436.9+1044916.5+259577+50769.7+D11+D16+D39</f>
        <v>2816344.6</v>
      </c>
      <c r="E33" s="23">
        <v>-169025903637.82001</v>
      </c>
      <c r="F33" s="23">
        <v>-188859021479.12</v>
      </c>
      <c r="G33" s="23">
        <f>-183829174790.68+1124.93</f>
        <v>-183829173665.75</v>
      </c>
      <c r="H33" s="22">
        <f t="shared" si="5"/>
        <v>108.75798898827347</v>
      </c>
      <c r="I33" s="22">
        <f t="shared" si="2"/>
        <v>97.336718270603711</v>
      </c>
    </row>
    <row r="34" spans="1:9" ht="15">
      <c r="A34" s="21" t="s">
        <v>17</v>
      </c>
      <c r="B34" s="10" t="s">
        <v>18</v>
      </c>
      <c r="C34" s="22">
        <f t="shared" ref="C34:G36" si="14">C35</f>
        <v>144107694.60000002</v>
      </c>
      <c r="D34" s="22">
        <f t="shared" si="14"/>
        <v>-569610071.89999998</v>
      </c>
      <c r="E34" s="23">
        <f t="shared" si="14"/>
        <v>171641374870.26999</v>
      </c>
      <c r="F34" s="23">
        <f t="shared" si="14"/>
        <v>191474492711.57001</v>
      </c>
      <c r="G34" s="23">
        <f t="shared" si="14"/>
        <v>184253217066.29001</v>
      </c>
      <c r="H34" s="22">
        <f t="shared" si="5"/>
        <v>107.34778674754399</v>
      </c>
      <c r="I34" s="22">
        <f t="shared" si="2"/>
        <v>96.228596538883195</v>
      </c>
    </row>
    <row r="35" spans="1:9" ht="15">
      <c r="A35" s="21" t="s">
        <v>19</v>
      </c>
      <c r="B35" s="10" t="s">
        <v>20</v>
      </c>
      <c r="C35" s="22">
        <f t="shared" si="14"/>
        <v>144107694.60000002</v>
      </c>
      <c r="D35" s="22">
        <f t="shared" si="14"/>
        <v>-569610071.89999998</v>
      </c>
      <c r="E35" s="23">
        <f t="shared" si="14"/>
        <v>171641374870.26999</v>
      </c>
      <c r="F35" s="23">
        <f t="shared" si="14"/>
        <v>191474492711.57001</v>
      </c>
      <c r="G35" s="23">
        <f t="shared" si="14"/>
        <v>184253217066.29001</v>
      </c>
      <c r="H35" s="22">
        <f t="shared" si="5"/>
        <v>107.34778674754399</v>
      </c>
      <c r="I35" s="22">
        <f t="shared" si="2"/>
        <v>96.228596538883195</v>
      </c>
    </row>
    <row r="36" spans="1:9" ht="15">
      <c r="A36" s="21" t="s">
        <v>21</v>
      </c>
      <c r="B36" s="10" t="s">
        <v>22</v>
      </c>
      <c r="C36" s="22">
        <f t="shared" si="14"/>
        <v>144107694.60000002</v>
      </c>
      <c r="D36" s="22">
        <f t="shared" si="14"/>
        <v>-569610071.89999998</v>
      </c>
      <c r="E36" s="23">
        <f t="shared" si="14"/>
        <v>171641374870.26999</v>
      </c>
      <c r="F36" s="23">
        <f t="shared" si="14"/>
        <v>191474492711.57001</v>
      </c>
      <c r="G36" s="23">
        <f t="shared" si="14"/>
        <v>184253217066.29001</v>
      </c>
      <c r="H36" s="22">
        <f t="shared" si="5"/>
        <v>107.34778674754399</v>
      </c>
      <c r="I36" s="22">
        <f t="shared" si="2"/>
        <v>96.228596538883195</v>
      </c>
    </row>
    <row r="37" spans="1:9" ht="30">
      <c r="A37" s="24" t="s">
        <v>40</v>
      </c>
      <c r="B37" s="10" t="s">
        <v>23</v>
      </c>
      <c r="C37" s="22">
        <v>144107694.60000002</v>
      </c>
      <c r="D37" s="22">
        <f>4945950.8+811269.2+25000+9830.6-20449.5+428436.9+1044916.5+259577+50769.7+D12+D20-D42</f>
        <v>-569610071.89999998</v>
      </c>
      <c r="E37" s="23">
        <v>171641374870.26999</v>
      </c>
      <c r="F37" s="23">
        <v>191474492711.57001</v>
      </c>
      <c r="G37" s="23">
        <f>184253218191.22-1124.93</f>
        <v>184253217066.29001</v>
      </c>
      <c r="H37" s="22">
        <f t="shared" si="5"/>
        <v>107.34778674754399</v>
      </c>
      <c r="I37" s="22">
        <f t="shared" si="2"/>
        <v>96.228596538883195</v>
      </c>
    </row>
    <row r="38" spans="1:9" ht="28.5">
      <c r="A38" s="19" t="s">
        <v>24</v>
      </c>
      <c r="B38" s="11" t="s">
        <v>25</v>
      </c>
      <c r="C38" s="12">
        <f>C39+C42</f>
        <v>1282495</v>
      </c>
      <c r="D38" s="12">
        <f t="shared" ref="D38:E38" si="15">D39+D42</f>
        <v>-308776.90000000002</v>
      </c>
      <c r="E38" s="14">
        <f t="shared" si="15"/>
        <v>1100000</v>
      </c>
      <c r="F38" s="14">
        <f t="shared" ref="F38:G38" si="16">F39+F42</f>
        <v>1100000</v>
      </c>
      <c r="G38" s="14">
        <f t="shared" si="16"/>
        <v>3333131719.25</v>
      </c>
      <c r="H38" s="12">
        <f t="shared" si="5"/>
        <v>303011.97447727271</v>
      </c>
      <c r="I38" s="12">
        <f t="shared" si="2"/>
        <v>303011.97447727271</v>
      </c>
    </row>
    <row r="39" spans="1:9" ht="28.5">
      <c r="A39" s="19" t="s">
        <v>26</v>
      </c>
      <c r="B39" s="11" t="s">
        <v>27</v>
      </c>
      <c r="C39" s="12">
        <f t="shared" ref="C39:G40" si="17">C40</f>
        <v>1282495</v>
      </c>
      <c r="D39" s="12">
        <f t="shared" si="17"/>
        <v>0</v>
      </c>
      <c r="E39" s="14">
        <f t="shared" si="17"/>
        <v>1100000</v>
      </c>
      <c r="F39" s="14">
        <f t="shared" si="17"/>
        <v>1100000</v>
      </c>
      <c r="G39" s="14">
        <f t="shared" si="17"/>
        <v>0</v>
      </c>
      <c r="H39" s="22">
        <f t="shared" si="5"/>
        <v>0</v>
      </c>
      <c r="I39" s="22">
        <f t="shared" si="2"/>
        <v>0</v>
      </c>
    </row>
    <row r="40" spans="1:9" ht="30">
      <c r="A40" s="21" t="s">
        <v>28</v>
      </c>
      <c r="B40" s="10" t="s">
        <v>29</v>
      </c>
      <c r="C40" s="22">
        <f t="shared" si="17"/>
        <v>1282495</v>
      </c>
      <c r="D40" s="22">
        <f t="shared" si="17"/>
        <v>0</v>
      </c>
      <c r="E40" s="23">
        <f t="shared" si="17"/>
        <v>1100000</v>
      </c>
      <c r="F40" s="23">
        <f t="shared" si="17"/>
        <v>1100000</v>
      </c>
      <c r="G40" s="23">
        <f t="shared" si="17"/>
        <v>0</v>
      </c>
      <c r="H40" s="22">
        <f t="shared" si="5"/>
        <v>0</v>
      </c>
      <c r="I40" s="22">
        <f t="shared" si="2"/>
        <v>0</v>
      </c>
    </row>
    <row r="41" spans="1:9" ht="30">
      <c r="A41" s="24" t="s">
        <v>41</v>
      </c>
      <c r="B41" s="10" t="s">
        <v>30</v>
      </c>
      <c r="C41" s="22">
        <v>1282495</v>
      </c>
      <c r="D41" s="22"/>
      <c r="E41" s="23">
        <v>1100000</v>
      </c>
      <c r="F41" s="23">
        <v>1100000</v>
      </c>
      <c r="G41" s="23"/>
      <c r="H41" s="22">
        <f t="shared" si="5"/>
        <v>0</v>
      </c>
      <c r="I41" s="22">
        <f t="shared" si="2"/>
        <v>0</v>
      </c>
    </row>
    <row r="42" spans="1:9" ht="20.25" customHeight="1">
      <c r="A42" s="19" t="s">
        <v>47</v>
      </c>
      <c r="B42" s="11" t="s">
        <v>48</v>
      </c>
      <c r="C42" s="22">
        <f>C43</f>
        <v>0</v>
      </c>
      <c r="D42" s="22">
        <f t="shared" ref="D42:G43" si="18">D43</f>
        <v>-308776.90000000002</v>
      </c>
      <c r="E42" s="14">
        <f t="shared" si="18"/>
        <v>0</v>
      </c>
      <c r="F42" s="14">
        <f t="shared" si="18"/>
        <v>0</v>
      </c>
      <c r="G42" s="14">
        <f t="shared" si="18"/>
        <v>3333131719.25</v>
      </c>
      <c r="H42" s="12"/>
      <c r="I42" s="12"/>
    </row>
    <row r="43" spans="1:9" ht="62.25" customHeight="1">
      <c r="A43" s="34" t="s">
        <v>49</v>
      </c>
      <c r="B43" s="35" t="s">
        <v>50</v>
      </c>
      <c r="C43" s="22">
        <f>C44</f>
        <v>0</v>
      </c>
      <c r="D43" s="22">
        <f t="shared" si="18"/>
        <v>-308776.90000000002</v>
      </c>
      <c r="E43" s="23">
        <f t="shared" si="18"/>
        <v>0</v>
      </c>
      <c r="F43" s="23">
        <f t="shared" si="18"/>
        <v>0</v>
      </c>
      <c r="G43" s="23">
        <f t="shared" si="18"/>
        <v>3333131719.25</v>
      </c>
      <c r="H43" s="22"/>
      <c r="I43" s="22"/>
    </row>
    <row r="44" spans="1:9" ht="47.25" customHeight="1">
      <c r="A44" s="24" t="s">
        <v>51</v>
      </c>
      <c r="B44" s="35" t="s">
        <v>52</v>
      </c>
      <c r="C44" s="22"/>
      <c r="D44" s="22">
        <v>-308776.90000000002</v>
      </c>
      <c r="E44" s="23"/>
      <c r="F44" s="23"/>
      <c r="G44" s="23">
        <v>3333131719.25</v>
      </c>
      <c r="H44" s="22"/>
      <c r="I44" s="22"/>
    </row>
    <row r="45" spans="1:9" ht="18" customHeight="1">
      <c r="A45" s="1" t="s">
        <v>60</v>
      </c>
      <c r="B45" s="13"/>
      <c r="C45" s="12">
        <f t="shared" ref="C45:F45" si="19">C9+C14+C29+C38</f>
        <v>586922041.20000005</v>
      </c>
      <c r="D45" s="12">
        <f t="shared" si="19"/>
        <v>4738956.5999999996</v>
      </c>
      <c r="E45" s="14">
        <f t="shared" si="19"/>
        <v>8143449782.4499817</v>
      </c>
      <c r="F45" s="14">
        <f t="shared" si="19"/>
        <v>8143449782.4500122</v>
      </c>
      <c r="G45" s="14">
        <f t="shared" ref="G45" si="20">G9+G14+G29+G38</f>
        <v>3712260969.7900085</v>
      </c>
      <c r="H45" s="12">
        <f t="shared" si="5"/>
        <v>45.585852052410686</v>
      </c>
      <c r="I45" s="12">
        <f t="shared" si="2"/>
        <v>45.585852052410516</v>
      </c>
    </row>
    <row r="47" spans="1:9" ht="28.5" customHeight="1">
      <c r="A47" s="36"/>
      <c r="B47" s="36"/>
      <c r="C47" s="36"/>
      <c r="D47" s="36"/>
      <c r="E47" s="36"/>
      <c r="F47" s="36"/>
      <c r="G47" s="36"/>
      <c r="H47" s="36"/>
      <c r="I47" s="36"/>
    </row>
    <row r="48" spans="1:9" hidden="1"/>
    <row r="51" spans="6:6">
      <c r="F51" s="15"/>
    </row>
  </sheetData>
  <mergeCells count="9">
    <mergeCell ref="A47:I47"/>
    <mergeCell ref="A4:I4"/>
    <mergeCell ref="F1:I1"/>
    <mergeCell ref="H6:I6"/>
    <mergeCell ref="A6:A7"/>
    <mergeCell ref="B6:B7"/>
    <mergeCell ref="E6:E7"/>
    <mergeCell ref="F6:F7"/>
    <mergeCell ref="G6:G7"/>
  </mergeCells>
  <pageMargins left="0.59055118110236227" right="0.39370078740157483" top="0.78740157480314965" bottom="0.78740157480314965" header="0.62992125984251968" footer="0.51181102362204722"/>
  <pageSetup paperSize="9" scale="59" fitToWidth="0" fitToHeight="0" orientation="landscape" r:id="rId1"/>
  <headerFooter alignWithMargins="0"/>
  <colBreaks count="1" manualBreakCount="1">
    <brk id="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Pavlenko</cp:lastModifiedBy>
  <cp:lastPrinted>2022-03-30T12:39:04Z</cp:lastPrinted>
  <dcterms:created xsi:type="dcterms:W3CDTF">1996-10-08T23:32:33Z</dcterms:created>
  <dcterms:modified xsi:type="dcterms:W3CDTF">2022-04-15T08:08:27Z</dcterms:modified>
</cp:coreProperties>
</file>