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165" windowWidth="11340" windowHeight="5505" firstSheet="2" activeTab="2"/>
  </bookViews>
  <sheets>
    <sheet name="для руководства" sheetId="7" state="hidden" r:id="rId1"/>
    <sheet name="доходы по федер бюдж" sheetId="5" state="hidden" r:id="rId2"/>
    <sheet name="доходы" sheetId="6" r:id="rId3"/>
  </sheets>
  <definedNames>
    <definedName name="OLE_LINK1" localSheetId="0">'для руководства'!#REF!</definedName>
    <definedName name="OLE_LINK1" localSheetId="2">доходы!#REF!</definedName>
    <definedName name="OLE_LINK1" localSheetId="1">'доходы по федер бюдж'!#REF!</definedName>
    <definedName name="_xlnm.Print_Titles" localSheetId="0">'для руководства'!$10:$12</definedName>
    <definedName name="_xlnm.Print_Titles" localSheetId="2">доходы!$13:$15</definedName>
    <definedName name="_xlnm.Print_Titles" localSheetId="1">'доходы по федер бюдж'!$10:$12</definedName>
    <definedName name="_xlnm.Print_Area" localSheetId="0">'для руководства'!$A$1:$K$193</definedName>
    <definedName name="_xlnm.Print_Area" localSheetId="2">доходы!$A$5:$U$216</definedName>
    <definedName name="_xlnm.Print_Area" localSheetId="1">'доходы по федер бюдж'!$A$1:$K$193</definedName>
  </definedNames>
  <calcPr calcId="125725"/>
</workbook>
</file>

<file path=xl/calcChain.xml><?xml version="1.0" encoding="utf-8"?>
<calcChain xmlns="http://schemas.openxmlformats.org/spreadsheetml/2006/main">
  <c r="H44" i="6"/>
  <c r="G44"/>
  <c r="F44"/>
  <c r="H40"/>
  <c r="G40"/>
  <c r="F40"/>
  <c r="H35"/>
  <c r="G35"/>
  <c r="F35"/>
  <c r="H30"/>
  <c r="G30"/>
  <c r="F30"/>
  <c r="H26"/>
  <c r="G26"/>
  <c r="F26"/>
  <c r="H23"/>
  <c r="G23"/>
  <c r="F23"/>
  <c r="H19"/>
  <c r="G19"/>
  <c r="F19"/>
  <c r="I208" l="1"/>
  <c r="H206"/>
  <c r="G206"/>
  <c r="K208"/>
  <c r="J208"/>
  <c r="K199" l="1"/>
  <c r="J199"/>
  <c r="I199"/>
  <c r="H82"/>
  <c r="G82"/>
  <c r="F82"/>
  <c r="K159"/>
  <c r="J159"/>
  <c r="I159"/>
  <c r="K211" l="1"/>
  <c r="K210" s="1"/>
  <c r="J211"/>
  <c r="J210" s="1"/>
  <c r="I211"/>
  <c r="I210" s="1"/>
  <c r="H210"/>
  <c r="G210"/>
  <c r="K214" l="1"/>
  <c r="K213" s="1"/>
  <c r="J214"/>
  <c r="J213" s="1"/>
  <c r="I214"/>
  <c r="I213" s="1"/>
  <c r="H213"/>
  <c r="G213"/>
  <c r="N186" l="1"/>
  <c r="T186" s="1"/>
  <c r="M186"/>
  <c r="L186"/>
  <c r="R186" s="1"/>
  <c r="K186"/>
  <c r="J186"/>
  <c r="I186"/>
  <c r="K190"/>
  <c r="I190"/>
  <c r="J190"/>
  <c r="N84"/>
  <c r="T84" s="1"/>
  <c r="M84"/>
  <c r="S84" s="1"/>
  <c r="L84"/>
  <c r="R84" s="1"/>
  <c r="K84"/>
  <c r="J84"/>
  <c r="I84"/>
  <c r="N152"/>
  <c r="T152" s="1"/>
  <c r="M152"/>
  <c r="S152" s="1"/>
  <c r="L152"/>
  <c r="R152" s="1"/>
  <c r="K152"/>
  <c r="J152"/>
  <c r="I152"/>
  <c r="N191"/>
  <c r="T191" s="1"/>
  <c r="M191"/>
  <c r="S191" s="1"/>
  <c r="L191"/>
  <c r="R191" s="1"/>
  <c r="K191"/>
  <c r="J191"/>
  <c r="I191"/>
  <c r="N190"/>
  <c r="M190"/>
  <c r="L190"/>
  <c r="N173"/>
  <c r="T173" s="1"/>
  <c r="M173"/>
  <c r="S173" s="1"/>
  <c r="L173"/>
  <c r="R173" s="1"/>
  <c r="K173"/>
  <c r="J173"/>
  <c r="I173"/>
  <c r="N165"/>
  <c r="T165" s="1"/>
  <c r="M165"/>
  <c r="S165" s="1"/>
  <c r="L165"/>
  <c r="R165" s="1"/>
  <c r="K165"/>
  <c r="J165"/>
  <c r="I165"/>
  <c r="N124"/>
  <c r="T124" s="1"/>
  <c r="M124"/>
  <c r="S124" s="1"/>
  <c r="L124"/>
  <c r="R124" s="1"/>
  <c r="K124"/>
  <c r="J124"/>
  <c r="I124"/>
  <c r="N121"/>
  <c r="T121" s="1"/>
  <c r="M121"/>
  <c r="S121" s="1"/>
  <c r="L121"/>
  <c r="R121" s="1"/>
  <c r="K121"/>
  <c r="J121"/>
  <c r="I121"/>
  <c r="N120"/>
  <c r="T120" s="1"/>
  <c r="M120"/>
  <c r="S120" s="1"/>
  <c r="L120"/>
  <c r="R120" s="1"/>
  <c r="K120"/>
  <c r="J120"/>
  <c r="I120"/>
  <c r="N86"/>
  <c r="T86" s="1"/>
  <c r="M86"/>
  <c r="S86" s="1"/>
  <c r="L86"/>
  <c r="R86" s="1"/>
  <c r="K86"/>
  <c r="J86"/>
  <c r="I86"/>
  <c r="Q77"/>
  <c r="P77"/>
  <c r="O77"/>
  <c r="H77"/>
  <c r="G77"/>
  <c r="F77"/>
  <c r="N80"/>
  <c r="T80" s="1"/>
  <c r="M80"/>
  <c r="S80" s="1"/>
  <c r="L80"/>
  <c r="R80" s="1"/>
  <c r="K80"/>
  <c r="J80"/>
  <c r="I80"/>
  <c r="S186" l="1"/>
  <c r="T190"/>
  <c r="S190"/>
  <c r="R190"/>
  <c r="N188"/>
  <c r="T188" s="1"/>
  <c r="M188"/>
  <c r="S188" s="1"/>
  <c r="L188"/>
  <c r="R188" s="1"/>
  <c r="K188"/>
  <c r="J188"/>
  <c r="I188"/>
  <c r="N117"/>
  <c r="T117" s="1"/>
  <c r="M117"/>
  <c r="S117" s="1"/>
  <c r="L117"/>
  <c r="R117" s="1"/>
  <c r="K117"/>
  <c r="J117"/>
  <c r="I117"/>
  <c r="N157"/>
  <c r="T157" s="1"/>
  <c r="M157"/>
  <c r="S157" s="1"/>
  <c r="L157"/>
  <c r="R157" s="1"/>
  <c r="K157"/>
  <c r="J157"/>
  <c r="I157"/>
  <c r="N207"/>
  <c r="T207" s="1"/>
  <c r="T206" s="1"/>
  <c r="T205" s="1"/>
  <c r="M207"/>
  <c r="S207" s="1"/>
  <c r="S206" s="1"/>
  <c r="S205" s="1"/>
  <c r="L207"/>
  <c r="R207" s="1"/>
  <c r="R206" s="1"/>
  <c r="R205" s="1"/>
  <c r="K207"/>
  <c r="K206" s="1"/>
  <c r="K205" s="1"/>
  <c r="J207"/>
  <c r="J206" s="1"/>
  <c r="I207"/>
  <c r="I206" s="1"/>
  <c r="N203"/>
  <c r="T203" s="1"/>
  <c r="T202" s="1"/>
  <c r="T201" s="1"/>
  <c r="M203"/>
  <c r="S203" s="1"/>
  <c r="S202" s="1"/>
  <c r="S201" s="1"/>
  <c r="L203"/>
  <c r="R203" s="1"/>
  <c r="R202" s="1"/>
  <c r="R201" s="1"/>
  <c r="K203"/>
  <c r="J203"/>
  <c r="I203"/>
  <c r="N198"/>
  <c r="T198" s="1"/>
  <c r="M198"/>
  <c r="S198" s="1"/>
  <c r="L198"/>
  <c r="R198" s="1"/>
  <c r="K198"/>
  <c r="J198"/>
  <c r="I198"/>
  <c r="N197"/>
  <c r="T197" s="1"/>
  <c r="M197"/>
  <c r="S197" s="1"/>
  <c r="L197"/>
  <c r="R197" s="1"/>
  <c r="K197"/>
  <c r="J197"/>
  <c r="I197"/>
  <c r="N196"/>
  <c r="T196" s="1"/>
  <c r="M196"/>
  <c r="S196" s="1"/>
  <c r="L196"/>
  <c r="R196" s="1"/>
  <c r="K196"/>
  <c r="J196"/>
  <c r="I196"/>
  <c r="N195"/>
  <c r="T195" s="1"/>
  <c r="M195"/>
  <c r="S195" s="1"/>
  <c r="L195"/>
  <c r="R195" s="1"/>
  <c r="K195"/>
  <c r="J195"/>
  <c r="I195"/>
  <c r="N194"/>
  <c r="T194" s="1"/>
  <c r="M194"/>
  <c r="S194" s="1"/>
  <c r="L194"/>
  <c r="R194" s="1"/>
  <c r="K194"/>
  <c r="J194"/>
  <c r="I194"/>
  <c r="N193"/>
  <c r="T193" s="1"/>
  <c r="M193"/>
  <c r="S193" s="1"/>
  <c r="L193"/>
  <c r="R193" s="1"/>
  <c r="K193"/>
  <c r="J193"/>
  <c r="I193"/>
  <c r="N192"/>
  <c r="T192" s="1"/>
  <c r="M192"/>
  <c r="S192" s="1"/>
  <c r="L192"/>
  <c r="R192" s="1"/>
  <c r="K192"/>
  <c r="J192"/>
  <c r="I192"/>
  <c r="N189"/>
  <c r="T189" s="1"/>
  <c r="M189"/>
  <c r="S189" s="1"/>
  <c r="L189"/>
  <c r="R189" s="1"/>
  <c r="K189"/>
  <c r="J189"/>
  <c r="I189"/>
  <c r="N187"/>
  <c r="T187" s="1"/>
  <c r="M187"/>
  <c r="S187" s="1"/>
  <c r="L187"/>
  <c r="R187" s="1"/>
  <c r="K187"/>
  <c r="J187"/>
  <c r="I187"/>
  <c r="N185"/>
  <c r="T185" s="1"/>
  <c r="M185"/>
  <c r="S185" s="1"/>
  <c r="L185"/>
  <c r="R185" s="1"/>
  <c r="K185"/>
  <c r="J185"/>
  <c r="I185"/>
  <c r="N184"/>
  <c r="T184" s="1"/>
  <c r="M184"/>
  <c r="S184" s="1"/>
  <c r="L184"/>
  <c r="R184" s="1"/>
  <c r="K184"/>
  <c r="J184"/>
  <c r="I184"/>
  <c r="N183"/>
  <c r="T183" s="1"/>
  <c r="M183"/>
  <c r="S183" s="1"/>
  <c r="L183"/>
  <c r="R183" s="1"/>
  <c r="K183"/>
  <c r="J183"/>
  <c r="I183"/>
  <c r="N182"/>
  <c r="T182" s="1"/>
  <c r="M182"/>
  <c r="S182" s="1"/>
  <c r="L182"/>
  <c r="R182" s="1"/>
  <c r="K182"/>
  <c r="J182"/>
  <c r="I182"/>
  <c r="N179"/>
  <c r="T179" s="1"/>
  <c r="M179"/>
  <c r="S179" s="1"/>
  <c r="L179"/>
  <c r="R179" s="1"/>
  <c r="K179"/>
  <c r="J179"/>
  <c r="I179"/>
  <c r="N178"/>
  <c r="T178" s="1"/>
  <c r="M178"/>
  <c r="S178" s="1"/>
  <c r="L178"/>
  <c r="R178" s="1"/>
  <c r="K178"/>
  <c r="J178"/>
  <c r="I178"/>
  <c r="N177"/>
  <c r="T177" s="1"/>
  <c r="M177"/>
  <c r="S177" s="1"/>
  <c r="L177"/>
  <c r="R177" s="1"/>
  <c r="K177"/>
  <c r="J177"/>
  <c r="I177"/>
  <c r="N176"/>
  <c r="T176" s="1"/>
  <c r="M176"/>
  <c r="S176" s="1"/>
  <c r="L176"/>
  <c r="R176" s="1"/>
  <c r="K176"/>
  <c r="J176"/>
  <c r="I176"/>
  <c r="N175"/>
  <c r="T175" s="1"/>
  <c r="M175"/>
  <c r="S175" s="1"/>
  <c r="L175"/>
  <c r="R175" s="1"/>
  <c r="K175"/>
  <c r="J175"/>
  <c r="I175"/>
  <c r="N174"/>
  <c r="T174" s="1"/>
  <c r="M174"/>
  <c r="S174" s="1"/>
  <c r="L174"/>
  <c r="R174" s="1"/>
  <c r="K174"/>
  <c r="J174"/>
  <c r="I174"/>
  <c r="N172"/>
  <c r="T172" s="1"/>
  <c r="M172"/>
  <c r="S172" s="1"/>
  <c r="L172"/>
  <c r="R172" s="1"/>
  <c r="K172"/>
  <c r="J172"/>
  <c r="I172"/>
  <c r="N171"/>
  <c r="T171" s="1"/>
  <c r="M171"/>
  <c r="S171" s="1"/>
  <c r="L171"/>
  <c r="R171" s="1"/>
  <c r="K171"/>
  <c r="J171"/>
  <c r="I171"/>
  <c r="N170"/>
  <c r="T170" s="1"/>
  <c r="M170"/>
  <c r="S170" s="1"/>
  <c r="L170"/>
  <c r="R170" s="1"/>
  <c r="K170"/>
  <c r="J170"/>
  <c r="I170"/>
  <c r="N169"/>
  <c r="T169" s="1"/>
  <c r="M169"/>
  <c r="S169" s="1"/>
  <c r="L169"/>
  <c r="R169" s="1"/>
  <c r="K169"/>
  <c r="J169"/>
  <c r="I169"/>
  <c r="N168"/>
  <c r="T168" s="1"/>
  <c r="M168"/>
  <c r="S168" s="1"/>
  <c r="L168"/>
  <c r="R168" s="1"/>
  <c r="K168"/>
  <c r="J168"/>
  <c r="I168"/>
  <c r="N167"/>
  <c r="T167" s="1"/>
  <c r="M167"/>
  <c r="S167" s="1"/>
  <c r="L167"/>
  <c r="R167" s="1"/>
  <c r="K167"/>
  <c r="J167"/>
  <c r="I167"/>
  <c r="N166"/>
  <c r="T166" s="1"/>
  <c r="M166"/>
  <c r="S166" s="1"/>
  <c r="L166"/>
  <c r="R166" s="1"/>
  <c r="K166"/>
  <c r="J166"/>
  <c r="I166"/>
  <c r="N164"/>
  <c r="T164" s="1"/>
  <c r="M164"/>
  <c r="S164" s="1"/>
  <c r="L164"/>
  <c r="R164" s="1"/>
  <c r="K164"/>
  <c r="J164"/>
  <c r="I164"/>
  <c r="N163"/>
  <c r="T163" s="1"/>
  <c r="M163"/>
  <c r="S163" s="1"/>
  <c r="L163"/>
  <c r="R163" s="1"/>
  <c r="K163"/>
  <c r="J163"/>
  <c r="I163"/>
  <c r="N162"/>
  <c r="T162" s="1"/>
  <c r="M162"/>
  <c r="S162" s="1"/>
  <c r="L162"/>
  <c r="R162" s="1"/>
  <c r="K162"/>
  <c r="J162"/>
  <c r="I162"/>
  <c r="N158"/>
  <c r="T158" s="1"/>
  <c r="M158"/>
  <c r="S158" s="1"/>
  <c r="L158"/>
  <c r="R158" s="1"/>
  <c r="K158"/>
  <c r="J158"/>
  <c r="I158"/>
  <c r="N156"/>
  <c r="T156" s="1"/>
  <c r="M156"/>
  <c r="S156" s="1"/>
  <c r="L156"/>
  <c r="R156" s="1"/>
  <c r="K156"/>
  <c r="J156"/>
  <c r="I156"/>
  <c r="N155"/>
  <c r="T155" s="1"/>
  <c r="M155"/>
  <c r="S155" s="1"/>
  <c r="L155"/>
  <c r="R155" s="1"/>
  <c r="K155"/>
  <c r="J155"/>
  <c r="I155"/>
  <c r="N154"/>
  <c r="T154" s="1"/>
  <c r="M154"/>
  <c r="S154" s="1"/>
  <c r="L154"/>
  <c r="R154" s="1"/>
  <c r="K154"/>
  <c r="J154"/>
  <c r="I154"/>
  <c r="N153"/>
  <c r="T153" s="1"/>
  <c r="M153"/>
  <c r="S153" s="1"/>
  <c r="L153"/>
  <c r="R153" s="1"/>
  <c r="K153"/>
  <c r="J153"/>
  <c r="I153"/>
  <c r="N151"/>
  <c r="T151" s="1"/>
  <c r="M151"/>
  <c r="S151" s="1"/>
  <c r="L151"/>
  <c r="R151" s="1"/>
  <c r="K151"/>
  <c r="J151"/>
  <c r="I151"/>
  <c r="N150"/>
  <c r="T150" s="1"/>
  <c r="M150"/>
  <c r="S150" s="1"/>
  <c r="L150"/>
  <c r="R150" s="1"/>
  <c r="K150"/>
  <c r="J150"/>
  <c r="I150"/>
  <c r="N149"/>
  <c r="T149" s="1"/>
  <c r="M149"/>
  <c r="S149" s="1"/>
  <c r="L149"/>
  <c r="R149" s="1"/>
  <c r="K149"/>
  <c r="J149"/>
  <c r="I149"/>
  <c r="N148"/>
  <c r="T148" s="1"/>
  <c r="M148"/>
  <c r="S148" s="1"/>
  <c r="L148"/>
  <c r="R148" s="1"/>
  <c r="K148"/>
  <c r="J148"/>
  <c r="I148"/>
  <c r="N147"/>
  <c r="T147" s="1"/>
  <c r="M147"/>
  <c r="S147" s="1"/>
  <c r="L147"/>
  <c r="R147" s="1"/>
  <c r="K147"/>
  <c r="J147"/>
  <c r="I147"/>
  <c r="N146"/>
  <c r="T146" s="1"/>
  <c r="M146"/>
  <c r="S146" s="1"/>
  <c r="L146"/>
  <c r="R146" s="1"/>
  <c r="K146"/>
  <c r="J146"/>
  <c r="I146"/>
  <c r="N145"/>
  <c r="T145" s="1"/>
  <c r="M145"/>
  <c r="S145" s="1"/>
  <c r="L145"/>
  <c r="R145" s="1"/>
  <c r="K145"/>
  <c r="J145"/>
  <c r="I145"/>
  <c r="N144"/>
  <c r="T144" s="1"/>
  <c r="M144"/>
  <c r="S144" s="1"/>
  <c r="L144"/>
  <c r="R144" s="1"/>
  <c r="K144"/>
  <c r="J144"/>
  <c r="I144"/>
  <c r="N143"/>
  <c r="T143" s="1"/>
  <c r="M143"/>
  <c r="S143" s="1"/>
  <c r="L143"/>
  <c r="R143" s="1"/>
  <c r="K143"/>
  <c r="J143"/>
  <c r="I143"/>
  <c r="N142"/>
  <c r="T142" s="1"/>
  <c r="M142"/>
  <c r="S142" s="1"/>
  <c r="L142"/>
  <c r="R142" s="1"/>
  <c r="K142"/>
  <c r="J142"/>
  <c r="I142"/>
  <c r="N141"/>
  <c r="T141" s="1"/>
  <c r="M141"/>
  <c r="S141" s="1"/>
  <c r="L141"/>
  <c r="R141" s="1"/>
  <c r="K141"/>
  <c r="J141"/>
  <c r="I141"/>
  <c r="N140"/>
  <c r="T140" s="1"/>
  <c r="M140"/>
  <c r="S140" s="1"/>
  <c r="L140"/>
  <c r="R140" s="1"/>
  <c r="K140"/>
  <c r="J140"/>
  <c r="I140"/>
  <c r="N139"/>
  <c r="T139" s="1"/>
  <c r="M139"/>
  <c r="S139" s="1"/>
  <c r="L139"/>
  <c r="R139" s="1"/>
  <c r="K139"/>
  <c r="J139"/>
  <c r="I139"/>
  <c r="N138"/>
  <c r="T138" s="1"/>
  <c r="M138"/>
  <c r="S138" s="1"/>
  <c r="L138"/>
  <c r="R138" s="1"/>
  <c r="K138"/>
  <c r="J138"/>
  <c r="I138"/>
  <c r="N137"/>
  <c r="T137" s="1"/>
  <c r="M137"/>
  <c r="S137" s="1"/>
  <c r="L137"/>
  <c r="R137" s="1"/>
  <c r="K137"/>
  <c r="J137"/>
  <c r="I137"/>
  <c r="N136"/>
  <c r="T136" s="1"/>
  <c r="M136"/>
  <c r="S136" s="1"/>
  <c r="L136"/>
  <c r="R136" s="1"/>
  <c r="K136"/>
  <c r="J136"/>
  <c r="I136"/>
  <c r="N135"/>
  <c r="T135" s="1"/>
  <c r="M135"/>
  <c r="S135" s="1"/>
  <c r="L135"/>
  <c r="R135" s="1"/>
  <c r="K135"/>
  <c r="J135"/>
  <c r="I135"/>
  <c r="N134"/>
  <c r="T134" s="1"/>
  <c r="M134"/>
  <c r="S134" s="1"/>
  <c r="L134"/>
  <c r="R134" s="1"/>
  <c r="K134"/>
  <c r="J134"/>
  <c r="I134"/>
  <c r="N133"/>
  <c r="T133" s="1"/>
  <c r="M133"/>
  <c r="S133" s="1"/>
  <c r="L133"/>
  <c r="R133" s="1"/>
  <c r="K133"/>
  <c r="J133"/>
  <c r="I133"/>
  <c r="N132"/>
  <c r="T132" s="1"/>
  <c r="M132"/>
  <c r="S132" s="1"/>
  <c r="L132"/>
  <c r="R132" s="1"/>
  <c r="K132"/>
  <c r="J132"/>
  <c r="I132"/>
  <c r="N131"/>
  <c r="T131" s="1"/>
  <c r="M131"/>
  <c r="S131" s="1"/>
  <c r="L131"/>
  <c r="R131" s="1"/>
  <c r="K131"/>
  <c r="J131"/>
  <c r="I131"/>
  <c r="N130"/>
  <c r="T130" s="1"/>
  <c r="M130"/>
  <c r="S130" s="1"/>
  <c r="L130"/>
  <c r="R130" s="1"/>
  <c r="K130"/>
  <c r="J130"/>
  <c r="I130"/>
  <c r="N129"/>
  <c r="T129" s="1"/>
  <c r="M129"/>
  <c r="S129" s="1"/>
  <c r="L129"/>
  <c r="R129" s="1"/>
  <c r="K129"/>
  <c r="J129"/>
  <c r="I129"/>
  <c r="N128"/>
  <c r="T128" s="1"/>
  <c r="M128"/>
  <c r="S128" s="1"/>
  <c r="L128"/>
  <c r="R128" s="1"/>
  <c r="K128"/>
  <c r="J128"/>
  <c r="I128"/>
  <c r="N127"/>
  <c r="T127" s="1"/>
  <c r="M127"/>
  <c r="S127" s="1"/>
  <c r="L127"/>
  <c r="R127" s="1"/>
  <c r="K127"/>
  <c r="J127"/>
  <c r="I127"/>
  <c r="N126"/>
  <c r="T126" s="1"/>
  <c r="M126"/>
  <c r="S126" s="1"/>
  <c r="L126"/>
  <c r="R126" s="1"/>
  <c r="K126"/>
  <c r="J126"/>
  <c r="I126"/>
  <c r="N125"/>
  <c r="T125" s="1"/>
  <c r="M125"/>
  <c r="S125" s="1"/>
  <c r="L125"/>
  <c r="R125" s="1"/>
  <c r="K125"/>
  <c r="J125"/>
  <c r="I125"/>
  <c r="N123"/>
  <c r="T123" s="1"/>
  <c r="M123"/>
  <c r="S123" s="1"/>
  <c r="L123"/>
  <c r="R123" s="1"/>
  <c r="K123"/>
  <c r="J123"/>
  <c r="I123"/>
  <c r="N122"/>
  <c r="T122" s="1"/>
  <c r="M122"/>
  <c r="S122" s="1"/>
  <c r="L122"/>
  <c r="R122" s="1"/>
  <c r="K122"/>
  <c r="J122"/>
  <c r="I122"/>
  <c r="N119"/>
  <c r="T119" s="1"/>
  <c r="M119"/>
  <c r="S119" s="1"/>
  <c r="L119"/>
  <c r="R119" s="1"/>
  <c r="K119"/>
  <c r="J119"/>
  <c r="I119"/>
  <c r="N118"/>
  <c r="T118" s="1"/>
  <c r="M118"/>
  <c r="S118" s="1"/>
  <c r="L118"/>
  <c r="R118" s="1"/>
  <c r="K118"/>
  <c r="J118"/>
  <c r="I118"/>
  <c r="N116"/>
  <c r="T116" s="1"/>
  <c r="M116"/>
  <c r="S116" s="1"/>
  <c r="L116"/>
  <c r="R116" s="1"/>
  <c r="K116"/>
  <c r="J116"/>
  <c r="I116"/>
  <c r="N115"/>
  <c r="T115" s="1"/>
  <c r="M115"/>
  <c r="S115" s="1"/>
  <c r="L115"/>
  <c r="R115" s="1"/>
  <c r="K115"/>
  <c r="J115"/>
  <c r="I115"/>
  <c r="N114"/>
  <c r="T114" s="1"/>
  <c r="M114"/>
  <c r="S114" s="1"/>
  <c r="L114"/>
  <c r="R114" s="1"/>
  <c r="K114"/>
  <c r="J114"/>
  <c r="I114"/>
  <c r="N113"/>
  <c r="T113" s="1"/>
  <c r="M113"/>
  <c r="S113" s="1"/>
  <c r="L113"/>
  <c r="R113" s="1"/>
  <c r="K113"/>
  <c r="J113"/>
  <c r="I113"/>
  <c r="N112"/>
  <c r="T112" s="1"/>
  <c r="M112"/>
  <c r="S112" s="1"/>
  <c r="L112"/>
  <c r="R112" s="1"/>
  <c r="K112"/>
  <c r="J112"/>
  <c r="I112"/>
  <c r="N111"/>
  <c r="T111" s="1"/>
  <c r="M111"/>
  <c r="S111" s="1"/>
  <c r="L111"/>
  <c r="R111" s="1"/>
  <c r="K111"/>
  <c r="J111"/>
  <c r="I111"/>
  <c r="N110"/>
  <c r="T110" s="1"/>
  <c r="M110"/>
  <c r="S110" s="1"/>
  <c r="L110"/>
  <c r="R110" s="1"/>
  <c r="K110"/>
  <c r="J110"/>
  <c r="I110"/>
  <c r="N109"/>
  <c r="T109" s="1"/>
  <c r="M109"/>
  <c r="S109" s="1"/>
  <c r="L109"/>
  <c r="R109" s="1"/>
  <c r="K109"/>
  <c r="J109"/>
  <c r="I109"/>
  <c r="N108"/>
  <c r="T108" s="1"/>
  <c r="M108"/>
  <c r="S108" s="1"/>
  <c r="L108"/>
  <c r="R108" s="1"/>
  <c r="K108"/>
  <c r="J108"/>
  <c r="I108"/>
  <c r="N107"/>
  <c r="T107" s="1"/>
  <c r="M107"/>
  <c r="S107" s="1"/>
  <c r="L107"/>
  <c r="R107" s="1"/>
  <c r="K107"/>
  <c r="J107"/>
  <c r="I107"/>
  <c r="N106"/>
  <c r="T106" s="1"/>
  <c r="M106"/>
  <c r="S106" s="1"/>
  <c r="L106"/>
  <c r="R106" s="1"/>
  <c r="K106"/>
  <c r="J106"/>
  <c r="I106"/>
  <c r="N105"/>
  <c r="T105" s="1"/>
  <c r="M105"/>
  <c r="S105" s="1"/>
  <c r="L105"/>
  <c r="R105" s="1"/>
  <c r="K105"/>
  <c r="J105"/>
  <c r="I105"/>
  <c r="N104"/>
  <c r="T104" s="1"/>
  <c r="M104"/>
  <c r="S104" s="1"/>
  <c r="L104"/>
  <c r="R104" s="1"/>
  <c r="K104"/>
  <c r="J104"/>
  <c r="I104"/>
  <c r="N103"/>
  <c r="T103" s="1"/>
  <c r="M103"/>
  <c r="S103" s="1"/>
  <c r="L103"/>
  <c r="R103" s="1"/>
  <c r="K103"/>
  <c r="J103"/>
  <c r="I103"/>
  <c r="N102"/>
  <c r="T102" s="1"/>
  <c r="M102"/>
  <c r="S102" s="1"/>
  <c r="L102"/>
  <c r="R102" s="1"/>
  <c r="K102"/>
  <c r="J102"/>
  <c r="I102"/>
  <c r="N101"/>
  <c r="T101" s="1"/>
  <c r="M101"/>
  <c r="S101" s="1"/>
  <c r="L101"/>
  <c r="R101" s="1"/>
  <c r="K101"/>
  <c r="J101"/>
  <c r="I101"/>
  <c r="N100"/>
  <c r="T100" s="1"/>
  <c r="M100"/>
  <c r="S100" s="1"/>
  <c r="L100"/>
  <c r="R100" s="1"/>
  <c r="K100"/>
  <c r="J100"/>
  <c r="I100"/>
  <c r="N99"/>
  <c r="T99" s="1"/>
  <c r="M99"/>
  <c r="S99" s="1"/>
  <c r="L99"/>
  <c r="R99" s="1"/>
  <c r="K99"/>
  <c r="J99"/>
  <c r="I99"/>
  <c r="N98"/>
  <c r="T98" s="1"/>
  <c r="M98"/>
  <c r="S98" s="1"/>
  <c r="L98"/>
  <c r="R98" s="1"/>
  <c r="K98"/>
  <c r="J98"/>
  <c r="I98"/>
  <c r="N97"/>
  <c r="T97" s="1"/>
  <c r="M97"/>
  <c r="S97" s="1"/>
  <c r="L97"/>
  <c r="R97" s="1"/>
  <c r="K97"/>
  <c r="J97"/>
  <c r="I97"/>
  <c r="N96"/>
  <c r="T96" s="1"/>
  <c r="M96"/>
  <c r="S96" s="1"/>
  <c r="L96"/>
  <c r="R96" s="1"/>
  <c r="K96"/>
  <c r="J96"/>
  <c r="I96"/>
  <c r="N95"/>
  <c r="T95" s="1"/>
  <c r="M95"/>
  <c r="S95" s="1"/>
  <c r="L95"/>
  <c r="R95" s="1"/>
  <c r="K95"/>
  <c r="J95"/>
  <c r="I95"/>
  <c r="N94"/>
  <c r="T94" s="1"/>
  <c r="M94"/>
  <c r="S94" s="1"/>
  <c r="L94"/>
  <c r="R94" s="1"/>
  <c r="K94"/>
  <c r="J94"/>
  <c r="I94"/>
  <c r="N93"/>
  <c r="T93" s="1"/>
  <c r="M93"/>
  <c r="S93" s="1"/>
  <c r="L93"/>
  <c r="R93" s="1"/>
  <c r="K93"/>
  <c r="J93"/>
  <c r="I93"/>
  <c r="N92"/>
  <c r="T92" s="1"/>
  <c r="M92"/>
  <c r="S92" s="1"/>
  <c r="L92"/>
  <c r="R92" s="1"/>
  <c r="K92"/>
  <c r="J92"/>
  <c r="I92"/>
  <c r="N91"/>
  <c r="T91" s="1"/>
  <c r="M91"/>
  <c r="S91" s="1"/>
  <c r="L91"/>
  <c r="R91" s="1"/>
  <c r="K91"/>
  <c r="J91"/>
  <c r="I91"/>
  <c r="N90"/>
  <c r="T90" s="1"/>
  <c r="M90"/>
  <c r="S90" s="1"/>
  <c r="L90"/>
  <c r="R90" s="1"/>
  <c r="K90"/>
  <c r="J90"/>
  <c r="I90"/>
  <c r="N89"/>
  <c r="T89" s="1"/>
  <c r="M89"/>
  <c r="S89" s="1"/>
  <c r="L89"/>
  <c r="R89" s="1"/>
  <c r="K89"/>
  <c r="J89"/>
  <c r="I89"/>
  <c r="N88"/>
  <c r="T88" s="1"/>
  <c r="M88"/>
  <c r="S88" s="1"/>
  <c r="L88"/>
  <c r="R88" s="1"/>
  <c r="K88"/>
  <c r="J88"/>
  <c r="I88"/>
  <c r="N87"/>
  <c r="T87" s="1"/>
  <c r="M87"/>
  <c r="S87" s="1"/>
  <c r="L87"/>
  <c r="R87" s="1"/>
  <c r="K87"/>
  <c r="J87"/>
  <c r="I87"/>
  <c r="N85"/>
  <c r="T85" s="1"/>
  <c r="M85"/>
  <c r="S85" s="1"/>
  <c r="L85"/>
  <c r="R85" s="1"/>
  <c r="K85"/>
  <c r="J85"/>
  <c r="I85"/>
  <c r="N83"/>
  <c r="T83" s="1"/>
  <c r="M83"/>
  <c r="S83" s="1"/>
  <c r="L83"/>
  <c r="R83" s="1"/>
  <c r="K83"/>
  <c r="J83"/>
  <c r="I83"/>
  <c r="N79"/>
  <c r="T79" s="1"/>
  <c r="M79"/>
  <c r="S79" s="1"/>
  <c r="L79"/>
  <c r="R79" s="1"/>
  <c r="K79"/>
  <c r="J79"/>
  <c r="I79"/>
  <c r="N78"/>
  <c r="M78"/>
  <c r="L78"/>
  <c r="K78"/>
  <c r="J78"/>
  <c r="I78"/>
  <c r="N72"/>
  <c r="T72" s="1"/>
  <c r="M72"/>
  <c r="S72" s="1"/>
  <c r="L72"/>
  <c r="R72" s="1"/>
  <c r="K72"/>
  <c r="J72"/>
  <c r="I72"/>
  <c r="N71"/>
  <c r="T71" s="1"/>
  <c r="M71"/>
  <c r="S71" s="1"/>
  <c r="L71"/>
  <c r="R71" s="1"/>
  <c r="K71"/>
  <c r="J71"/>
  <c r="I71"/>
  <c r="N70"/>
  <c r="T70" s="1"/>
  <c r="M70"/>
  <c r="S70" s="1"/>
  <c r="L70"/>
  <c r="R70" s="1"/>
  <c r="K70"/>
  <c r="J70"/>
  <c r="I70"/>
  <c r="N69"/>
  <c r="T69" s="1"/>
  <c r="M69"/>
  <c r="S69" s="1"/>
  <c r="L69"/>
  <c r="R69" s="1"/>
  <c r="K69"/>
  <c r="J69"/>
  <c r="I69"/>
  <c r="N66"/>
  <c r="T66" s="1"/>
  <c r="T65" s="1"/>
  <c r="M66"/>
  <c r="S66" s="1"/>
  <c r="S65" s="1"/>
  <c r="L66"/>
  <c r="R66" s="1"/>
  <c r="R65" s="1"/>
  <c r="K66"/>
  <c r="J66"/>
  <c r="J65" s="1"/>
  <c r="I66"/>
  <c r="N63"/>
  <c r="T63" s="1"/>
  <c r="M63"/>
  <c r="S63" s="1"/>
  <c r="L63"/>
  <c r="R63" s="1"/>
  <c r="K63"/>
  <c r="J63"/>
  <c r="I63"/>
  <c r="N62"/>
  <c r="T62" s="1"/>
  <c r="M62"/>
  <c r="S62" s="1"/>
  <c r="L62"/>
  <c r="R62" s="1"/>
  <c r="K62"/>
  <c r="J62"/>
  <c r="I62"/>
  <c r="N59"/>
  <c r="T59" s="1"/>
  <c r="M59"/>
  <c r="S59" s="1"/>
  <c r="L59"/>
  <c r="R59" s="1"/>
  <c r="K59"/>
  <c r="J59"/>
  <c r="I59"/>
  <c r="N58"/>
  <c r="T58" s="1"/>
  <c r="M58"/>
  <c r="S58" s="1"/>
  <c r="L58"/>
  <c r="R58" s="1"/>
  <c r="K58"/>
  <c r="J58"/>
  <c r="I58"/>
  <c r="N55"/>
  <c r="T55" s="1"/>
  <c r="M55"/>
  <c r="S55" s="1"/>
  <c r="L55"/>
  <c r="R55" s="1"/>
  <c r="K55"/>
  <c r="J55"/>
  <c r="I55"/>
  <c r="N54"/>
  <c r="T54" s="1"/>
  <c r="M54"/>
  <c r="S54" s="1"/>
  <c r="L54"/>
  <c r="R54" s="1"/>
  <c r="K54"/>
  <c r="J54"/>
  <c r="I54"/>
  <c r="N53"/>
  <c r="T53" s="1"/>
  <c r="M53"/>
  <c r="S53" s="1"/>
  <c r="L53"/>
  <c r="R53" s="1"/>
  <c r="K53"/>
  <c r="J53"/>
  <c r="I53"/>
  <c r="N50"/>
  <c r="T50" s="1"/>
  <c r="M50"/>
  <c r="S50" s="1"/>
  <c r="L50"/>
  <c r="R50" s="1"/>
  <c r="K50"/>
  <c r="J50"/>
  <c r="I50"/>
  <c r="N49"/>
  <c r="T49" s="1"/>
  <c r="M49"/>
  <c r="S49" s="1"/>
  <c r="L49"/>
  <c r="R49" s="1"/>
  <c r="K49"/>
  <c r="J49"/>
  <c r="I49"/>
  <c r="N48"/>
  <c r="T48" s="1"/>
  <c r="M48"/>
  <c r="S48" s="1"/>
  <c r="L48"/>
  <c r="R48" s="1"/>
  <c r="K48"/>
  <c r="J48"/>
  <c r="I48"/>
  <c r="N47"/>
  <c r="T47" s="1"/>
  <c r="M47"/>
  <c r="S47" s="1"/>
  <c r="L47"/>
  <c r="R47" s="1"/>
  <c r="K47"/>
  <c r="J47"/>
  <c r="I47"/>
  <c r="N46"/>
  <c r="T46" s="1"/>
  <c r="M46"/>
  <c r="S46" s="1"/>
  <c r="L46"/>
  <c r="R46" s="1"/>
  <c r="K46"/>
  <c r="K44" s="1"/>
  <c r="J46"/>
  <c r="I46"/>
  <c r="N45"/>
  <c r="T45" s="1"/>
  <c r="M45"/>
  <c r="S45" s="1"/>
  <c r="L45"/>
  <c r="K45"/>
  <c r="J45"/>
  <c r="I45"/>
  <c r="N42"/>
  <c r="T42" s="1"/>
  <c r="M42"/>
  <c r="S42" s="1"/>
  <c r="L42"/>
  <c r="R42" s="1"/>
  <c r="K42"/>
  <c r="K40" s="1"/>
  <c r="J42"/>
  <c r="I42"/>
  <c r="N41"/>
  <c r="T41" s="1"/>
  <c r="M41"/>
  <c r="S41" s="1"/>
  <c r="L41"/>
  <c r="R41" s="1"/>
  <c r="K41"/>
  <c r="J41"/>
  <c r="I41"/>
  <c r="N38"/>
  <c r="T38" s="1"/>
  <c r="M38"/>
  <c r="S38" s="1"/>
  <c r="L38"/>
  <c r="R38" s="1"/>
  <c r="K38"/>
  <c r="J38"/>
  <c r="I38"/>
  <c r="N37"/>
  <c r="T37" s="1"/>
  <c r="M37"/>
  <c r="S37" s="1"/>
  <c r="L37"/>
  <c r="R37" s="1"/>
  <c r="K37"/>
  <c r="J37"/>
  <c r="I37"/>
  <c r="I35" s="1"/>
  <c r="N36"/>
  <c r="T36" s="1"/>
  <c r="M36"/>
  <c r="S36" s="1"/>
  <c r="L36"/>
  <c r="R36" s="1"/>
  <c r="K36"/>
  <c r="J36"/>
  <c r="I36"/>
  <c r="N33"/>
  <c r="T33" s="1"/>
  <c r="M33"/>
  <c r="S33" s="1"/>
  <c r="L33"/>
  <c r="R33" s="1"/>
  <c r="K33"/>
  <c r="J33"/>
  <c r="I33"/>
  <c r="N32"/>
  <c r="T32" s="1"/>
  <c r="M32"/>
  <c r="S32" s="1"/>
  <c r="L32"/>
  <c r="R32" s="1"/>
  <c r="K32"/>
  <c r="K30" s="1"/>
  <c r="J32"/>
  <c r="I32"/>
  <c r="N31"/>
  <c r="T31" s="1"/>
  <c r="M31"/>
  <c r="S31" s="1"/>
  <c r="L31"/>
  <c r="R31" s="1"/>
  <c r="K31"/>
  <c r="J31"/>
  <c r="I31"/>
  <c r="N28"/>
  <c r="T28" s="1"/>
  <c r="M28"/>
  <c r="S28" s="1"/>
  <c r="L28"/>
  <c r="R28" s="1"/>
  <c r="K28"/>
  <c r="J28"/>
  <c r="I28"/>
  <c r="N27"/>
  <c r="T27" s="1"/>
  <c r="M27"/>
  <c r="S27" s="1"/>
  <c r="L27"/>
  <c r="R27" s="1"/>
  <c r="K27"/>
  <c r="J27"/>
  <c r="I27"/>
  <c r="N24"/>
  <c r="N23" s="1"/>
  <c r="M24"/>
  <c r="S24" s="1"/>
  <c r="S23" s="1"/>
  <c r="L24"/>
  <c r="R24" s="1"/>
  <c r="R23" s="1"/>
  <c r="K24"/>
  <c r="K23" s="1"/>
  <c r="J24"/>
  <c r="J23" s="1"/>
  <c r="I24"/>
  <c r="I23" s="1"/>
  <c r="N21"/>
  <c r="T21" s="1"/>
  <c r="M21"/>
  <c r="S21" s="1"/>
  <c r="L21"/>
  <c r="R21" s="1"/>
  <c r="K21"/>
  <c r="J21"/>
  <c r="I21"/>
  <c r="Q206"/>
  <c r="Q205" s="1"/>
  <c r="P206"/>
  <c r="P205" s="1"/>
  <c r="O206"/>
  <c r="O205" s="1"/>
  <c r="Q202"/>
  <c r="Q201" s="1"/>
  <c r="P202"/>
  <c r="P201" s="1"/>
  <c r="O202"/>
  <c r="O201" s="1"/>
  <c r="Q181"/>
  <c r="P181"/>
  <c r="O181"/>
  <c r="Q161"/>
  <c r="P161"/>
  <c r="O161"/>
  <c r="Q82"/>
  <c r="P82"/>
  <c r="O82"/>
  <c r="Q68"/>
  <c r="P68"/>
  <c r="O68"/>
  <c r="Q65"/>
  <c r="P65"/>
  <c r="O65"/>
  <c r="Q61"/>
  <c r="P61"/>
  <c r="O61"/>
  <c r="Q57"/>
  <c r="P57"/>
  <c r="O57"/>
  <c r="Q52"/>
  <c r="P52"/>
  <c r="O52"/>
  <c r="Q44"/>
  <c r="P44"/>
  <c r="O44"/>
  <c r="Q40"/>
  <c r="P40"/>
  <c r="O40"/>
  <c r="Q35"/>
  <c r="P35"/>
  <c r="O35"/>
  <c r="Q30"/>
  <c r="P30"/>
  <c r="O30"/>
  <c r="Q26"/>
  <c r="P26"/>
  <c r="O26"/>
  <c r="Q23"/>
  <c r="P23"/>
  <c r="O23"/>
  <c r="Q20"/>
  <c r="Q19" s="1"/>
  <c r="P20"/>
  <c r="P19" s="1"/>
  <c r="O20"/>
  <c r="O19" s="1"/>
  <c r="N206"/>
  <c r="N205" s="1"/>
  <c r="M206"/>
  <c r="M205" s="1"/>
  <c r="M202"/>
  <c r="M201" s="1"/>
  <c r="L202"/>
  <c r="L201" s="1"/>
  <c r="M161"/>
  <c r="M68"/>
  <c r="M65"/>
  <c r="L65"/>
  <c r="M61"/>
  <c r="M44"/>
  <c r="M40"/>
  <c r="M26"/>
  <c r="M23"/>
  <c r="J205"/>
  <c r="I205"/>
  <c r="K202"/>
  <c r="K201" s="1"/>
  <c r="J202"/>
  <c r="J201" s="1"/>
  <c r="I202"/>
  <c r="I201" s="1"/>
  <c r="K68"/>
  <c r="J68"/>
  <c r="I68"/>
  <c r="K65"/>
  <c r="I65"/>
  <c r="K61"/>
  <c r="I61"/>
  <c r="K57"/>
  <c r="I57"/>
  <c r="K52"/>
  <c r="I52"/>
  <c r="I40"/>
  <c r="K35"/>
  <c r="I30"/>
  <c r="I26"/>
  <c r="H205"/>
  <c r="G205"/>
  <c r="H202"/>
  <c r="H201" s="1"/>
  <c r="G202"/>
  <c r="G201" s="1"/>
  <c r="F202"/>
  <c r="F201" s="1"/>
  <c r="H161"/>
  <c r="G161"/>
  <c r="F161"/>
  <c r="F76" s="1"/>
  <c r="H68"/>
  <c r="G68"/>
  <c r="F68"/>
  <c r="H65"/>
  <c r="G65"/>
  <c r="F65"/>
  <c r="H61"/>
  <c r="G61"/>
  <c r="F61"/>
  <c r="H57"/>
  <c r="G57"/>
  <c r="F57"/>
  <c r="H52"/>
  <c r="G52"/>
  <c r="G17" s="1"/>
  <c r="F52"/>
  <c r="K20"/>
  <c r="J20"/>
  <c r="I20"/>
  <c r="M35" l="1"/>
  <c r="M57"/>
  <c r="J35"/>
  <c r="J52"/>
  <c r="J161"/>
  <c r="H17"/>
  <c r="M30"/>
  <c r="M52"/>
  <c r="K26"/>
  <c r="K82"/>
  <c r="K181"/>
  <c r="F17"/>
  <c r="N82"/>
  <c r="M181"/>
  <c r="M82"/>
  <c r="K19"/>
  <c r="L206"/>
  <c r="L205" s="1"/>
  <c r="N161"/>
  <c r="N202"/>
  <c r="N201" s="1"/>
  <c r="R35"/>
  <c r="J40"/>
  <c r="J82"/>
  <c r="J181"/>
  <c r="N57"/>
  <c r="N65"/>
  <c r="I44"/>
  <c r="T30"/>
  <c r="J26"/>
  <c r="T26"/>
  <c r="J30"/>
  <c r="L30"/>
  <c r="N40"/>
  <c r="I82"/>
  <c r="I181"/>
  <c r="T40"/>
  <c r="T44"/>
  <c r="T52"/>
  <c r="R57"/>
  <c r="J57"/>
  <c r="R61"/>
  <c r="J61"/>
  <c r="R68"/>
  <c r="J77"/>
  <c r="N77"/>
  <c r="S26"/>
  <c r="S30"/>
  <c r="S40"/>
  <c r="S44"/>
  <c r="S52"/>
  <c r="S68"/>
  <c r="Q17"/>
  <c r="I161"/>
  <c r="K161"/>
  <c r="K77"/>
  <c r="J19"/>
  <c r="L26"/>
  <c r="N35"/>
  <c r="N52"/>
  <c r="L61"/>
  <c r="N68"/>
  <c r="L40"/>
  <c r="L57"/>
  <c r="L82"/>
  <c r="L44"/>
  <c r="J44"/>
  <c r="N30"/>
  <c r="N44"/>
  <c r="L23"/>
  <c r="N26"/>
  <c r="L35"/>
  <c r="L52"/>
  <c r="N61"/>
  <c r="L68"/>
  <c r="L161"/>
  <c r="R26"/>
  <c r="R30"/>
  <c r="T35"/>
  <c r="R40"/>
  <c r="R52"/>
  <c r="T57"/>
  <c r="T61"/>
  <c r="T68"/>
  <c r="S35"/>
  <c r="S57"/>
  <c r="S61"/>
  <c r="I19"/>
  <c r="I17" s="1"/>
  <c r="N20"/>
  <c r="M20"/>
  <c r="T24"/>
  <c r="T23" s="1"/>
  <c r="L20"/>
  <c r="N181"/>
  <c r="L181"/>
  <c r="R45"/>
  <c r="R44" s="1"/>
  <c r="T181"/>
  <c r="I77"/>
  <c r="M77"/>
  <c r="L77"/>
  <c r="S181"/>
  <c r="R181"/>
  <c r="T78"/>
  <c r="T77" s="1"/>
  <c r="S78"/>
  <c r="S77" s="1"/>
  <c r="R78"/>
  <c r="R77" s="1"/>
  <c r="T161"/>
  <c r="S161"/>
  <c r="R161"/>
  <c r="P76"/>
  <c r="P74" s="1"/>
  <c r="T82"/>
  <c r="S82"/>
  <c r="R82"/>
  <c r="Q76"/>
  <c r="Q74" s="1"/>
  <c r="K17"/>
  <c r="H76"/>
  <c r="H74" s="1"/>
  <c r="O17"/>
  <c r="P17"/>
  <c r="F74"/>
  <c r="G76"/>
  <c r="G74" s="1"/>
  <c r="O76"/>
  <c r="O74" s="1"/>
  <c r="U82"/>
  <c r="M76" l="1"/>
  <c r="M74" s="1"/>
  <c r="N76"/>
  <c r="N74" s="1"/>
  <c r="J17"/>
  <c r="Q216"/>
  <c r="J76"/>
  <c r="J74" s="1"/>
  <c r="I76"/>
  <c r="I74" s="1"/>
  <c r="I216" s="1"/>
  <c r="K76"/>
  <c r="L76"/>
  <c r="L74" s="1"/>
  <c r="L19"/>
  <c r="L17" s="1"/>
  <c r="R20"/>
  <c r="R19" s="1"/>
  <c r="R17" s="1"/>
  <c r="N19"/>
  <c r="N17" s="1"/>
  <c r="T20"/>
  <c r="T19" s="1"/>
  <c r="T17" s="1"/>
  <c r="S20"/>
  <c r="S19" s="1"/>
  <c r="S17" s="1"/>
  <c r="M19"/>
  <c r="M17" s="1"/>
  <c r="M216" s="1"/>
  <c r="P216"/>
  <c r="R76"/>
  <c r="R74" s="1"/>
  <c r="T76"/>
  <c r="T74" s="1"/>
  <c r="S76"/>
  <c r="S74" s="1"/>
  <c r="H216"/>
  <c r="G216"/>
  <c r="O216"/>
  <c r="F216"/>
  <c r="N216" l="1"/>
  <c r="J216"/>
  <c r="K74"/>
  <c r="K216" s="1"/>
  <c r="S216"/>
  <c r="R216"/>
  <c r="L216"/>
  <c r="T216"/>
  <c r="L195" i="7" l="1"/>
  <c r="L193"/>
  <c r="K191"/>
  <c r="K190" s="1"/>
  <c r="K189" s="1"/>
  <c r="J191"/>
  <c r="J190" s="1"/>
  <c r="J189" s="1"/>
  <c r="I191"/>
  <c r="I190" s="1"/>
  <c r="I189" s="1"/>
  <c r="H190"/>
  <c r="H189" s="1"/>
  <c r="G190"/>
  <c r="G189" s="1"/>
  <c r="F190"/>
  <c r="F189" s="1"/>
  <c r="E190"/>
  <c r="E189" s="1"/>
  <c r="D190"/>
  <c r="D189" s="1"/>
  <c r="C190"/>
  <c r="C189" s="1"/>
  <c r="L189"/>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F79" s="1"/>
  <c r="H79"/>
  <c r="G79"/>
  <c r="H78"/>
  <c r="G78"/>
  <c r="F78"/>
  <c r="H77"/>
  <c r="G77"/>
  <c r="F77"/>
  <c r="K76"/>
  <c r="J76"/>
  <c r="I76"/>
  <c r="E76"/>
  <c r="D76"/>
  <c r="H74"/>
  <c r="G74"/>
  <c r="F74"/>
  <c r="H73"/>
  <c r="G73"/>
  <c r="F73"/>
  <c r="H72"/>
  <c r="G72"/>
  <c r="F72"/>
  <c r="K71"/>
  <c r="J71"/>
  <c r="I71"/>
  <c r="E71"/>
  <c r="D71"/>
  <c r="C71"/>
  <c r="L70"/>
  <c r="K66"/>
  <c r="J66"/>
  <c r="I66"/>
  <c r="K65"/>
  <c r="J65"/>
  <c r="I65"/>
  <c r="K64"/>
  <c r="J64"/>
  <c r="I64"/>
  <c r="K63"/>
  <c r="J63"/>
  <c r="I63"/>
  <c r="H62"/>
  <c r="G62"/>
  <c r="F62"/>
  <c r="E62"/>
  <c r="D62"/>
  <c r="C62"/>
  <c r="K60"/>
  <c r="K59" s="1"/>
  <c r="J60"/>
  <c r="J59" s="1"/>
  <c r="I60"/>
  <c r="I59" s="1"/>
  <c r="H59"/>
  <c r="G59"/>
  <c r="F59"/>
  <c r="E59"/>
  <c r="D59"/>
  <c r="C59"/>
  <c r="K57"/>
  <c r="K56" s="1"/>
  <c r="J57"/>
  <c r="J56" s="1"/>
  <c r="I57"/>
  <c r="I56" s="1"/>
  <c r="H56"/>
  <c r="G56"/>
  <c r="F56"/>
  <c r="E56"/>
  <c r="D56"/>
  <c r="C56"/>
  <c r="K54"/>
  <c r="J54"/>
  <c r="I54"/>
  <c r="K53"/>
  <c r="J53"/>
  <c r="I53"/>
  <c r="H52"/>
  <c r="G52"/>
  <c r="F52"/>
  <c r="E52"/>
  <c r="D52"/>
  <c r="C52"/>
  <c r="K50"/>
  <c r="J50"/>
  <c r="I50"/>
  <c r="K49"/>
  <c r="J49"/>
  <c r="I49"/>
  <c r="K48"/>
  <c r="J48"/>
  <c r="I48"/>
  <c r="H47"/>
  <c r="G47"/>
  <c r="F47"/>
  <c r="E47"/>
  <c r="D47"/>
  <c r="C47"/>
  <c r="K45"/>
  <c r="J45"/>
  <c r="I45"/>
  <c r="K44"/>
  <c r="J44"/>
  <c r="I44"/>
  <c r="K43"/>
  <c r="J43"/>
  <c r="I43"/>
  <c r="K42"/>
  <c r="J42"/>
  <c r="I42"/>
  <c r="K41"/>
  <c r="J41"/>
  <c r="I41"/>
  <c r="H40"/>
  <c r="G40"/>
  <c r="F40"/>
  <c r="E40"/>
  <c r="D40"/>
  <c r="C40"/>
  <c r="K38"/>
  <c r="K36" s="1"/>
  <c r="J38"/>
  <c r="I38"/>
  <c r="K37"/>
  <c r="J37"/>
  <c r="I37"/>
  <c r="H36"/>
  <c r="G36"/>
  <c r="F36"/>
  <c r="E36"/>
  <c r="D36"/>
  <c r="C36"/>
  <c r="K34"/>
  <c r="K31" s="1"/>
  <c r="J34"/>
  <c r="I34"/>
  <c r="K33"/>
  <c r="J33"/>
  <c r="I33"/>
  <c r="K32"/>
  <c r="J32"/>
  <c r="I32"/>
  <c r="H31"/>
  <c r="G31"/>
  <c r="F31"/>
  <c r="E31"/>
  <c r="D31"/>
  <c r="C31"/>
  <c r="K29"/>
  <c r="J29"/>
  <c r="I29"/>
  <c r="K28"/>
  <c r="J28"/>
  <c r="I28"/>
  <c r="K27"/>
  <c r="J27"/>
  <c r="I27"/>
  <c r="H26"/>
  <c r="G26"/>
  <c r="F26"/>
  <c r="E26"/>
  <c r="D26"/>
  <c r="C26"/>
  <c r="K24"/>
  <c r="K23" s="1"/>
  <c r="J24"/>
  <c r="J23" s="1"/>
  <c r="I24"/>
  <c r="I23" s="1"/>
  <c r="H23"/>
  <c r="G23"/>
  <c r="F23"/>
  <c r="E23"/>
  <c r="D23"/>
  <c r="C23"/>
  <c r="K21"/>
  <c r="K20" s="1"/>
  <c r="J21"/>
  <c r="J20" s="1"/>
  <c r="I21"/>
  <c r="I20" s="1"/>
  <c r="H20"/>
  <c r="G20"/>
  <c r="F20"/>
  <c r="E20"/>
  <c r="D20"/>
  <c r="C20"/>
  <c r="K18"/>
  <c r="J18"/>
  <c r="I18"/>
  <c r="K17"/>
  <c r="J17"/>
  <c r="I17"/>
  <c r="H16"/>
  <c r="G16"/>
  <c r="F16"/>
  <c r="F14" s="1"/>
  <c r="E16"/>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K70" i="7" l="1"/>
  <c r="I36"/>
  <c r="J52"/>
  <c r="I62"/>
  <c r="I70"/>
  <c r="H71"/>
  <c r="C76"/>
  <c r="C70" s="1"/>
  <c r="C68" s="1"/>
  <c r="F145"/>
  <c r="J70"/>
  <c r="K68"/>
  <c r="F169"/>
  <c r="K52"/>
  <c r="D70"/>
  <c r="K16"/>
  <c r="J36"/>
  <c r="J40"/>
  <c r="J47"/>
  <c r="I26"/>
  <c r="E14"/>
  <c r="E193" s="1"/>
  <c r="J16"/>
  <c r="J26"/>
  <c r="I47"/>
  <c r="E70"/>
  <c r="E68" s="1"/>
  <c r="H145"/>
  <c r="I16"/>
  <c r="K26"/>
  <c r="H76"/>
  <c r="F71"/>
  <c r="H169"/>
  <c r="J31"/>
  <c r="K40"/>
  <c r="J62"/>
  <c r="C14"/>
  <c r="G76"/>
  <c r="H14"/>
  <c r="I31"/>
  <c r="I40"/>
  <c r="I52"/>
  <c r="K62"/>
  <c r="G169"/>
  <c r="D14"/>
  <c r="D68"/>
  <c r="K47"/>
  <c r="G71"/>
  <c r="G14"/>
  <c r="G145"/>
  <c r="F76"/>
  <c r="F70" s="1"/>
  <c r="F68" s="1"/>
  <c r="F193" s="1"/>
  <c r="I68"/>
  <c r="J68"/>
  <c r="C193" l="1"/>
  <c r="J14"/>
  <c r="K14"/>
  <c r="K193" s="1"/>
  <c r="I14"/>
  <c r="I193" s="1"/>
  <c r="G70"/>
  <c r="G68" s="1"/>
  <c r="G193" s="1"/>
  <c r="D193"/>
  <c r="H70"/>
  <c r="H68" s="1"/>
  <c r="H193" s="1"/>
  <c r="J193"/>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G88" l="1"/>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I79"/>
  <c r="I76" s="1"/>
  <c r="G86"/>
  <c r="H86"/>
  <c r="F86"/>
  <c r="G82"/>
  <c r="H82"/>
  <c r="F82"/>
  <c r="G150"/>
  <c r="H150"/>
  <c r="F150"/>
  <c r="G147"/>
  <c r="H147"/>
  <c r="F147"/>
  <c r="G149"/>
  <c r="H149"/>
  <c r="F149"/>
  <c r="G179"/>
  <c r="H179"/>
  <c r="H169" s="1"/>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G76" l="1"/>
  <c r="H76"/>
  <c r="G169"/>
  <c r="F169"/>
  <c r="F79"/>
  <c r="K16"/>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alcChain>
</file>

<file path=xl/sharedStrings.xml><?xml version="1.0" encoding="utf-8"?>
<sst xmlns="http://schemas.openxmlformats.org/spreadsheetml/2006/main" count="1076" uniqueCount="482">
  <si>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</si>
  <si>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</si>
  <si>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</si>
  <si>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</si>
  <si>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</si>
  <si>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</si>
  <si>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</si>
  <si>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</si>
  <si>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</si>
  <si>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</si>
  <si>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</si>
  <si>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</si>
  <si>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</si>
  <si>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</si>
  <si>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</si>
  <si>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</si>
  <si>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</si>
  <si>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</si>
  <si>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</si>
  <si>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</si>
  <si>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</si>
  <si>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</si>
  <si>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</si>
  <si>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</si>
  <si>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</si>
  <si>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</si>
  <si>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</si>
  <si>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</si>
  <si>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</si>
  <si>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</si>
  <si>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</si>
  <si>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</si>
  <si>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</si>
  <si>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</si>
  <si>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</si>
  <si>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</si>
  <si>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</si>
  <si>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</si>
  <si>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</si>
  <si>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</si>
  <si>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</si>
  <si>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</si>
  <si>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</si>
  <si>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</si>
  <si>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</si>
  <si>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</si>
  <si>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</si>
  <si>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</si>
  <si>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</si>
  <si>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</si>
  <si>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</si>
  <si>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</si>
  <si>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</si>
  <si>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</si>
  <si>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</si>
  <si>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</si>
  <si>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</si>
  <si>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</si>
  <si>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</si>
  <si>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</si>
  <si>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</si>
  <si>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</si>
  <si>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</si>
  <si>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</si>
  <si>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</si>
  <si>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</si>
  <si>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</si>
  <si>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</si>
  <si>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</si>
  <si>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</si>
  <si>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</si>
  <si>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</si>
  <si>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</si>
  <si>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</si>
  <si>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</si>
  <si>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</si>
  <si>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</si>
  <si>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</si>
  <si>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</si>
  <si>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</si>
  <si>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</si>
  <si>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</si>
  <si>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</si>
  <si>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</si>
  <si>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</si>
  <si>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</si>
  <si>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</si>
  <si>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</si>
  <si>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</si>
  <si>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</si>
  <si>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</si>
  <si>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</si>
  <si>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</si>
  <si>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</si>
  <si>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</si>
  <si>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</si>
  <si>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</si>
  <si>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</si>
  <si>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</si>
  <si>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</si>
  <si>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</si>
  <si>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</si>
  <si>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</si>
  <si>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</si>
  <si>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</si>
  <si>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</si>
  <si>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</si>
  <si>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</si>
  <si>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</si>
  <si>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</si>
  <si>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</si>
  <si>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</si>
  <si>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</si>
  <si>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</si>
  <si>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</si>
  <si>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</si>
  <si>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</si>
  <si>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</si>
  <si>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</si>
  <si>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</si>
  <si>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</si>
  <si>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</si>
  <si>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</si>
  <si>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</si>
  <si>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</si>
  <si>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</si>
  <si>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</si>
  <si>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</si>
  <si>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</si>
  <si>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</si>
  <si>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</si>
  <si>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</si>
  <si>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</si>
  <si>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</si>
  <si>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</si>
  <si>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</si>
  <si>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</si>
  <si>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</si>
  <si>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</si>
  <si>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</si>
  <si>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</si>
  <si>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</si>
  <si>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</si>
  <si>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</si>
  <si>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</si>
  <si>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</si>
  <si>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</si>
  <si>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</si>
  <si>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</si>
  <si>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</si>
  <si>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</si>
  <si>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</si>
  <si>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</si>
  <si>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</si>
  <si>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</si>
  <si>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</si>
  <si>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</si>
  <si>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</si>
  <si>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</si>
  <si>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</si>
  <si>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</si>
  <si>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</si>
  <si>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</si>
  <si>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</si>
  <si>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</si>
  <si>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</si>
  <si>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</si>
  <si>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</si>
  <si>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</si>
  <si>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</si>
  <si>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</si>
  <si>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</si>
  <si>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</si>
  <si>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</si>
  <si>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</si>
  <si>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</si>
  <si>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</si>
  <si>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</si>
  <si>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</si>
  <si>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</si>
  <si>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</si>
  <si>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</si>
  <si>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</si>
  <si>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</si>
  <si>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</si>
  <si>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</si>
  <si>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</si>
  <si>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</si>
  <si>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</si>
  <si>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</si>
  <si>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</si>
  <si>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</si>
  <si>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</si>
  <si>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</si>
  <si>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</si>
  <si>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</si>
  <si>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</si>
  <si>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</si>
  <si>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</si>
  <si>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</si>
  <si>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</si>
  <si>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</si>
  <si>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</si>
  <si>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</si>
  <si>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</si>
  <si>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</si>
  <si>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</si>
  <si>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</si>
  <si>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</si>
  <si>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</si>
  <si>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</si>
  <si>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</si>
  <si>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</si>
  <si>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</si>
  <si>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</si>
  <si>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</si>
  <si>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</si>
  <si>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</si>
  <si>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</si>
  <si>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</si>
  <si>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</si>
  <si>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</si>
  <si>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</si>
  <si>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</si>
  <si>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</si>
  <si>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</si>
  <si>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</si>
  <si>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</si>
  <si>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</si>
  <si>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</si>
  <si>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</si>
  <si>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</si>
  <si>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</si>
  <si>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</si>
  <si>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</si>
  <si>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</si>
  <si>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</si>
  <si>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</si>
  <si>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</si>
  <si>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</si>
  <si>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</si>
  <si>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</si>
  <si>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</si>
  <si>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</si>
  <si>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</si>
  <si>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</si>
  <si>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</si>
  <si>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</si>
  <si>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</si>
  <si>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</si>
  <si>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</si>
  <si>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</si>
  <si>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</si>
  <si>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</si>
  <si>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</si>
  <si>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</si>
  <si>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</si>
  <si>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</si>
  <si>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</si>
  <si>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</si>
  <si>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</si>
  <si>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</si>
  <si>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</si>
  <si>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</si>
  <si>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</si>
  <si>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</si>
  <si>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</si>
  <si>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</si>
  <si>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</si>
  <si>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</si>
  <si>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</si>
  <si>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</si>
  <si>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</si>
  <si>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</si>
  <si>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</si>
  <si>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</si>
  <si>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</si>
  <si>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</si>
  <si>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</si>
  <si>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</si>
  <si>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</si>
  <si>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</si>
  <si>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</si>
  <si>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</si>
  <si>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</si>
  <si>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</si>
  <si>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</si>
  <si>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</si>
  <si>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</si>
  <si>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</si>
  <si>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</si>
  <si>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</si>
  <si>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</si>
  <si>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</si>
  <si>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</si>
  <si>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</si>
  <si>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</si>
  <si>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</si>
  <si>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</si>
  <si>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</si>
  <si>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</si>
  <si>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</si>
  <si>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</si>
  <si>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</si>
  <si>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</si>
  <si>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</si>
  <si>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</si>
  <si>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</si>
  <si>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</si>
  <si>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</si>
  <si>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</si>
  <si>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</si>
  <si>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</si>
  <si>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</si>
  <si>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</si>
  <si>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</si>
  <si>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</si>
  <si>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</si>
  <si>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</si>
  <si>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</si>
  <si>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</si>
  <si>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</si>
  <si>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</si>
  <si>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</si>
  <si>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</si>
  <si>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</si>
  <si>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</si>
  <si>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</si>
  <si>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</si>
  <si>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</si>
  <si>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</si>
  <si>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</si>
  <si>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</si>
  <si>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</si>
  <si>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</si>
  <si>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</si>
  <si>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</si>
  <si>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</si>
  <si>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</si>
  <si>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</si>
  <si>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</si>
  <si>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</si>
  <si>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</si>
  <si>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2 02 27139 02 0000 150</t>
  </si>
  <si>
    <t>2 02 45418 02 0000 150</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</si>
  <si>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</si>
  <si>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2 02 25302 02 0000 150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</si>
  <si>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</si>
  <si>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</si>
  <si>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</si>
  <si>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2 02 25177 02 0000 150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</si>
  <si>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</si>
  <si>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2 02 25304 02 0000 150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</si>
  <si>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</si>
  <si>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2 02 25404 02 0000 150</t>
  </si>
  <si>
    <t>Субсидии бюджетам субъектов Российской Федерации на проведение комплексных кадастровых работ</t>
  </si>
  <si>
    <t>2 02 25511 02 0000 150</t>
  </si>
  <si>
    <t>2 02 25514 02 0000 150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</si>
  <si>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нового строительства или реконструкции детских больниц (корпусов)</t>
  </si>
  <si>
    <t>2 02 27246 02 0000 150</t>
  </si>
  <si>
    <t>2 02 45424 02 0000 150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</si>
  <si>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</si>
  <si>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Налог на профессиональный доход</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</si>
  <si>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</si>
  <si>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2 02 25253 02 0000 150</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</si>
  <si>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</si>
  <si>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2 02 45303 02 0000 150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</si>
  <si>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</si>
  <si>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2 02 35134 02 0000 150</t>
  </si>
  <si>
    <t>Субсидии бюджетам субъектов Российской Федерации на формирование ИТ-инфраструктуры в государственных (муниципальных) образовательных организациях, реализующих программы общего образования, в соответствии с утвержденным стандартом для обеспечения в помещениях безопасного доступа к государственным, муниципальным и иным информационным системам, а также к сети "Интернет"</t>
  </si>
  <si>
    <t>2 02 25589 02 0000 150</t>
  </si>
  <si>
    <t>2 02 25117 02 0000 150</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</si>
  <si>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</si>
  <si>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2 02 25365 02 0000 150</t>
  </si>
  <si>
    <t>Субсидии бюджетам субъектов Российской Федерации на обеспечение образовательных организаций материально-технической базой для внедрения цифровой образовательной среды</t>
  </si>
  <si>
    <t>Субсидии бюджетам субъектов Российской Федерации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</si>
  <si>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</si>
  <si>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Субсидии бюджетам субъектов Российской Федерации на создание и обеспечение функционирования центров опережающей профессиональной подготовки</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</si>
  <si>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</si>
  <si>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Субсидии бюджетам субъектов Российской Федерации на обеспечение комплексного развития сельских территорий</t>
  </si>
  <si>
    <t>2 02 25576 02 0000 150</t>
  </si>
  <si>
    <t>2 02 25502 02 0000 150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</si>
  <si>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</si>
  <si>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 xml:space="preserve">                        к областному закону</t>
  </si>
  <si>
    <t>1 11 02000 00 0000 120</t>
  </si>
  <si>
    <t>Доходы от размещения средств бюджетов</t>
  </si>
  <si>
    <t>2024 год</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</si>
  <si>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</si>
  <si>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 1032-1 "О занятости населения в Российской Федерации"</t>
  </si>
  <si>
    <t>2 02 35573 02 0000 150</t>
  </si>
  <si>
    <t>Субвенции бюджетам субъектов Российской Федерации на обеспечение жильем граждан, уволенных с военной службы (службы), и приравненных к ним лиц</t>
  </si>
  <si>
    <t>Субсидии бюджетам субъектов Российской Федерации на поддержку отрасли культуры</t>
  </si>
  <si>
    <t>Субсидии бюджетам субъектов Российской Федерации на реновацию учреждений отрасли культуры</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</si>
  <si>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</si>
  <si>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Субсидии бюджетам субъектов Российской Федерации на оснащение объектов спортивной инфраструктуры спортивно-технологическим оборудованием</t>
  </si>
  <si>
    <t>Субсидии бюджетам субъектов Российской Федерации на создание центров цифрового образования детей</t>
  </si>
  <si>
    <t>2 02 25219 02 0000 150</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</si>
  <si>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</si>
  <si>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2 02 27456 02 0000 150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</si>
  <si>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модернизации театров юного зрителя и театров кукол</t>
  </si>
  <si>
    <t>Субсидии бюджетам субъектов Российской Федерации на реализацию мероприятий субъектов Российской Федерации в сфере реабилитации и абилитации инвалидов</t>
  </si>
  <si>
    <t>2 02 25251 02 0000 150</t>
  </si>
  <si>
    <t>Субсидии бюджетам субъектов Российской Федерации на государственную поддержку аккредитации ветеринарных лабораторий в национальной системе аккредитации</t>
  </si>
  <si>
    <t>Субсидии бюджетам субъектов Российской Федерации на создание (обновление) материально-технической базы образовательных организаций, реализующих программы среднего профессионального образования</t>
  </si>
  <si>
    <t>Субсидии бюджетам субъектов Российской Федерации на подготовку проектов межевания земельных участков и на проведение кадастровых работ</t>
  </si>
  <si>
    <t>Субсидии бюджетам субъектов Российской Федерации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</si>
  <si>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Субсидии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</si>
  <si>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Субсидии бюджетам субъектов Российской Федерации на оснащение оборудованием региональных сосудистых центров и первичных сосудистых отделений</t>
  </si>
  <si>
    <t>Субсидии бюджетам субъектов Российской Федерации на реконструкцию и капитальный ремонт муниципальных музеев</t>
  </si>
  <si>
    <t>Субсидии бюджетам субъектов Российской Федерации на техническое оснащение муниципальных музеев</t>
  </si>
  <si>
    <t>Субсидии бюджетам субъектов Российской Федерации на осуществление ежемесячных выплат на детей в возрасте от трех до семи лет включительно</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</si>
  <si>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</si>
  <si>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Межбюджетные трансферты бюджетам субъектов Российской Федерации на возмещение производителям зерновых культур части затрат на производство и реализацию зерновых культур</t>
  </si>
  <si>
    <t xml:space="preserve">                        Приложение № 3</t>
  </si>
  <si>
    <t>Субсидии бюджетам субъектов Российской Федерации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</si>
  <si>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</si>
  <si>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2 02 25455 02 0000 150</t>
  </si>
  <si>
    <t>2 02 25359 02 0000 150</t>
  </si>
  <si>
    <t>2 02 25599 02 0000 150</t>
  </si>
  <si>
    <t>2 02 25598 02 0000 150</t>
  </si>
  <si>
    <t>2 02 25190 02 0000 150</t>
  </si>
  <si>
    <t>2 02 25192 02 0000 150</t>
  </si>
  <si>
    <t>2 02 25590 02 0000 150</t>
  </si>
  <si>
    <t>2 02 25597 02 0000 150</t>
  </si>
  <si>
    <t>2 02 25513 02 0000 150</t>
  </si>
  <si>
    <t>2 02 35485 02 0000 150</t>
  </si>
  <si>
    <t>2 02 45358 02 0000 150</t>
  </si>
  <si>
    <t>1 05 06000 01 0000 110</t>
  </si>
  <si>
    <t>1 13 02000 00 0000 130</t>
  </si>
  <si>
    <t>1 16 07000 00 0000 140</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</si>
  <si>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регионального или межмуниципального значения</t>
  </si>
  <si>
    <t>2 07 02010 02 0000 150</t>
  </si>
  <si>
    <t>Субсидии бюджетам субъектов Российской Федерации на развитие сети учреждений культурно-досугового типа</t>
  </si>
  <si>
    <t>2 02 27336 02 0000 150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</si>
  <si>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государственной поддержки инвестиционных проектов путем софинансирования строительства (реконструкции) объектов обеспечивающей инфраструктуры с длительным сроком окупаемости</t>
  </si>
  <si>
    <t>Предусмотрено проектом федерального бюджета во 2 чтении, рублей</t>
  </si>
  <si>
    <t>Отклонение 1 чт. ОБ от 2 чт. ФБ, рублей</t>
  </si>
  <si>
    <t>Контроль поправок ко 2 чт., рублей</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</si>
  <si>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осуществления реконструкции объектов в аэропортовых комплексах, находящихся в собственности субъектов Российской Федерации</t>
  </si>
  <si>
    <t>Субсидии бюджетам субъектов Российской Федерации на развитие сельского туризма</t>
  </si>
  <si>
    <t>2 02 25341 02 0000 150</t>
  </si>
  <si>
    <t>Межбюджетные трансферты, передаваемые бюджетам субъектов Российской Федерации на реализацию мероприятий по созданию и организации работы единой службы оперативной помощи гражданам по номеру "122"</t>
  </si>
  <si>
    <t>2 02 45354 02 0000 150</t>
  </si>
  <si>
    <r>
      <t xml:space="preserve">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t>
    </r>
    <r>
      <rPr>
        <sz val="10"/>
        <rFont val="Calibri"/>
        <family val="2"/>
        <charset val="204"/>
      </rPr>
      <t>–</t>
    </r>
    <r>
      <rPr>
        <sz val="10"/>
        <rFont val="Arial Cyr"/>
        <family val="2"/>
        <charset val="204"/>
      </rPr>
      <t xml:space="preserve"> победителях Всероссийского конкурса лучших проектов создания комфортной городской среды</t>
    </r>
  </si>
  <si>
    <t>Субсидии бюджетам субъектов Российской Федерации на развитие транспортной инфраструктуры на сельских территориях</t>
  </si>
  <si>
    <t>2 02 25372 02 0000 150</t>
  </si>
  <si>
    <t>Субсидии бюджетам субъектов Российской Федерации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t>
  </si>
  <si>
    <t>2 02 25394 02 0000 150</t>
  </si>
  <si>
    <t>Субсидии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</si>
  <si>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2 02 25418 02 0000 150</t>
  </si>
  <si>
    <t>Субвенции бюджетам субъектов Российской Федерации на осуществление мер пожарной безопасности и тушение лесных пожаров</t>
  </si>
  <si>
    <t>2 02 35345 02 0000 150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</si>
  <si>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</si>
  <si>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2 02 45363 02 0000 150</t>
  </si>
  <si>
    <t>Межбюджетные трансферты, передаваемые бюджетам субъектов Российской Федерации на развитие инфраструктуры дорожного хозяйства</t>
  </si>
  <si>
    <t>2 02 45389 02 0000 150</t>
  </si>
  <si>
    <t>Субсидии бюджетам субъектов Российской Федерации на обеспечение отдыха и оздоровление детей, проживающих в Арктической зоне Российской Федерации</t>
  </si>
  <si>
    <t>2 02 25780 02 0000 150</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</si>
  <si>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</si>
  <si>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2 02 25021 02 0000 150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</si>
  <si>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</si>
  <si>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Межбюджетные трансферты, передаваемые бюджетам субъектов Российской Федерации в целях достижения результатов национального проекта "Производительность труда"</t>
  </si>
  <si>
    <t>2 02 45289 02 0000 150</t>
  </si>
  <si>
    <t>Утверждено, рублей</t>
  </si>
  <si>
    <t>Предлагаемые изменения, рублей</t>
  </si>
  <si>
    <t>ВОЗВРАТ ОСТАТКОВ СУБСИДИЙ, СУБВЕНЦИЙ И ИНЫХ МЕЖБЮДЖЕТНЫХ ТРАНСФЕРТОВ, ИМЕЮЩИХ ЦЕЛЕВОЕ НАЗНАЧЕНИЕ, ПРОШЛЫХ ЛЕТ</t>
  </si>
  <si>
    <t>2 19 00000 00 0000 000</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</si>
  <si>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</si>
  <si>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2 19 00000 02 0000 150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</si>
  <si>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</si>
  <si>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 xml:space="preserve"> 2 18 00000 00 0000 000</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</si>
  <si>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</si>
  <si>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2 18 00000 02 0000 150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</si>
  <si>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</si>
  <si>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2 02 27576 02 0000 150</t>
  </si>
  <si>
    <t>Межбюджетные трансферты, передаваемые бюджетам субъектов Российской Федерации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</si>
  <si>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2 02 45784 02 0000 150</t>
  </si>
  <si>
    <t>Сумма, рублей</t>
  </si>
  <si>
    <t xml:space="preserve">               Приложение № 1</t>
  </si>
  <si>
    <t xml:space="preserve">             к областному закону</t>
  </si>
  <si>
    <t>ПРОГНОЗИРУЕМОЕ ПОСТУПЛЕНИЕ
доходов областного бюджета на 2022 год и на плановый период 2023 и 2024 годов   
по группе доходов  1 00 00000 00 0000 000 "НАЛОГОВЫЕ И НЕНАЛОГОВЫЕ ДОХОДЫ"</t>
  </si>
  <si>
    <t>"</t>
  </si>
</sst>
</file>

<file path=xl/styles.xml><?xml version="1.0" encoding="utf-8"?>
<styleSheet xmlns="http://schemas.openxmlformats.org/spreadsheetml/2006/main">
  <numFmts count="2">
    <numFmt numFmtId="164" formatCode="_-* #,##0.00_р_._-;\-* #,##0.00_р_._-;_-* &quot;-&quot;??_р_._-;_-@_-"/>
    <numFmt numFmtId="165" formatCode="_-* #,##0.0_р_._-;\-* #,##0.0_р_._-;_-* &quot;-&quot;?_р_._-;_-@_-"/>
  </numFmts>
  <fonts count="23">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b/>
      <i/>
      <sz val="13"/>
      <color rgb="FF000000"/>
      <name val="Arial Cyr"/>
    </font>
    <font>
      <sz val="12"/>
      <name val="Arial"/>
      <family val="2"/>
      <charset val="204"/>
    </font>
    <font>
      <sz val="7"/>
      <name val="Arial Cyr"/>
      <charset val="204"/>
    </font>
    <font>
      <b/>
      <sz val="10"/>
      <color rgb="FFFF0000"/>
      <name val="Arial Cyr"/>
      <family val="2"/>
      <charset val="204"/>
    </font>
    <font>
      <sz val="10"/>
      <color rgb="FFFF0000"/>
      <name val="Arial Cyr"/>
      <charset val="204"/>
    </font>
    <font>
      <sz val="10"/>
      <color rgb="FFFF0000"/>
      <name val="Arial"/>
      <family val="2"/>
      <charset val="204"/>
    </font>
  </fonts>
  <fills count="8">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9" tint="0.79998168889431442"/>
        <bgColor indexed="64"/>
      </patternFill>
    </fill>
  </fills>
  <borders count="40">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3">
    <xf numFmtId="0" fontId="0" fillId="0" borderId="0"/>
    <xf numFmtId="0" fontId="11" fillId="0" borderId="0"/>
    <xf numFmtId="0" fontId="17" fillId="0" borderId="28">
      <alignment horizontal="left" vertical="top" wrapText="1"/>
    </xf>
  </cellStyleXfs>
  <cellXfs count="281">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5"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5" fontId="4" fillId="0" borderId="0" xfId="0" applyNumberFormat="1" applyFont="1" applyFill="1" applyBorder="1" applyAlignment="1">
      <alignment vertical="center"/>
    </xf>
    <xf numFmtId="165"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5" fontId="7" fillId="0" borderId="0" xfId="0" applyNumberFormat="1" applyFont="1" applyFill="1"/>
    <xf numFmtId="0" fontId="0" fillId="0" borderId="0" xfId="0" applyFill="1" applyAlignment="1"/>
    <xf numFmtId="0" fontId="0" fillId="0" borderId="0" xfId="0" applyFont="1" applyFill="1"/>
    <xf numFmtId="165"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5" fontId="2" fillId="2" borderId="0" xfId="0" applyNumberFormat="1" applyFont="1" applyFill="1" applyBorder="1" applyAlignment="1">
      <alignment vertical="center"/>
    </xf>
    <xf numFmtId="165"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5"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5" fontId="9" fillId="0" borderId="13" xfId="0" applyNumberFormat="1" applyFont="1" applyFill="1" applyBorder="1" applyAlignment="1">
      <alignment horizontal="center" vertical="center"/>
    </xf>
    <xf numFmtId="165" fontId="0" fillId="4" borderId="13" xfId="0" applyNumberFormat="1" applyFont="1" applyFill="1" applyBorder="1" applyAlignment="1">
      <alignment horizontal="center" vertical="center"/>
    </xf>
    <xf numFmtId="165" fontId="0" fillId="4" borderId="11" xfId="0" applyNumberFormat="1" applyFont="1" applyFill="1" applyBorder="1" applyAlignment="1">
      <alignment horizontal="center" vertical="center"/>
    </xf>
    <xf numFmtId="165" fontId="2" fillId="4" borderId="13" xfId="0" applyNumberFormat="1" applyFont="1" applyFill="1" applyBorder="1" applyAlignment="1">
      <alignment horizontal="center" vertical="center"/>
    </xf>
    <xf numFmtId="165"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5" fontId="2" fillId="4" borderId="11" xfId="0" applyNumberFormat="1" applyFont="1" applyFill="1" applyBorder="1" applyAlignment="1">
      <alignment horizontal="center" vertical="center"/>
    </xf>
    <xf numFmtId="165" fontId="2" fillId="4" borderId="12" xfId="0" applyNumberFormat="1" applyFont="1" applyFill="1" applyBorder="1" applyAlignment="1">
      <alignment horizontal="center" vertical="center"/>
    </xf>
    <xf numFmtId="165"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5" fontId="4" fillId="4" borderId="9" xfId="0" applyNumberFormat="1" applyFont="1" applyFill="1" applyBorder="1" applyAlignment="1">
      <alignment vertical="center"/>
    </xf>
    <xf numFmtId="165" fontId="4" fillId="4" borderId="21" xfId="0" applyNumberFormat="1" applyFont="1" applyFill="1" applyBorder="1" applyAlignment="1">
      <alignment vertical="center"/>
    </xf>
    <xf numFmtId="165" fontId="4" fillId="4" borderId="22" xfId="0" applyNumberFormat="1" applyFont="1" applyFill="1" applyBorder="1" applyAlignment="1">
      <alignment vertical="center"/>
    </xf>
    <xf numFmtId="165" fontId="2" fillId="0" borderId="9" xfId="0" applyNumberFormat="1" applyFont="1" applyFill="1" applyBorder="1" applyAlignment="1">
      <alignment vertical="center"/>
    </xf>
    <xf numFmtId="165" fontId="2" fillId="0" borderId="21" xfId="0" applyNumberFormat="1" applyFont="1" applyFill="1" applyBorder="1" applyAlignment="1">
      <alignment vertical="center"/>
    </xf>
    <xf numFmtId="165" fontId="2" fillId="0" borderId="22" xfId="0" applyNumberFormat="1" applyFont="1" applyFill="1" applyBorder="1" applyAlignment="1">
      <alignment vertical="center"/>
    </xf>
    <xf numFmtId="165" fontId="2" fillId="4" borderId="9" xfId="0" applyNumberFormat="1" applyFont="1" applyFill="1" applyBorder="1" applyAlignment="1">
      <alignment vertical="center"/>
    </xf>
    <xf numFmtId="165" fontId="2" fillId="4" borderId="21" xfId="0" applyNumberFormat="1" applyFont="1" applyFill="1" applyBorder="1" applyAlignment="1">
      <alignment vertical="center"/>
    </xf>
    <xf numFmtId="165" fontId="2" fillId="4" borderId="22" xfId="0" applyNumberFormat="1" applyFont="1" applyFill="1" applyBorder="1" applyAlignment="1">
      <alignment vertical="center"/>
    </xf>
    <xf numFmtId="165" fontId="9" fillId="0" borderId="9" xfId="0" applyNumberFormat="1" applyFont="1" applyFill="1" applyBorder="1" applyAlignment="1">
      <alignment vertical="center"/>
    </xf>
    <xf numFmtId="165" fontId="9" fillId="0" borderId="21" xfId="0" applyNumberFormat="1" applyFont="1" applyFill="1" applyBorder="1" applyAlignment="1">
      <alignment vertical="center"/>
    </xf>
    <xf numFmtId="165" fontId="9" fillId="0" borderId="22" xfId="0" applyNumberFormat="1" applyFont="1" applyFill="1" applyBorder="1" applyAlignment="1">
      <alignment vertical="center"/>
    </xf>
    <xf numFmtId="165" fontId="0" fillId="4" borderId="9" xfId="0" applyNumberFormat="1" applyFont="1" applyFill="1" applyBorder="1" applyAlignment="1">
      <alignment vertical="center"/>
    </xf>
    <xf numFmtId="165" fontId="0" fillId="4" borderId="21" xfId="0" applyNumberFormat="1" applyFont="1" applyFill="1" applyBorder="1" applyAlignment="1">
      <alignment vertical="center"/>
    </xf>
    <xf numFmtId="165" fontId="0" fillId="4" borderId="22" xfId="0" applyNumberFormat="1" applyFont="1" applyFill="1" applyBorder="1" applyAlignment="1">
      <alignment vertical="center"/>
    </xf>
    <xf numFmtId="165" fontId="2" fillId="4" borderId="23" xfId="0" applyNumberFormat="1" applyFont="1" applyFill="1" applyBorder="1" applyAlignment="1">
      <alignment vertical="center"/>
    </xf>
    <xf numFmtId="165" fontId="2" fillId="4" borderId="24" xfId="0" applyNumberFormat="1" applyFont="1" applyFill="1" applyBorder="1" applyAlignment="1">
      <alignment vertical="center"/>
    </xf>
    <xf numFmtId="165" fontId="2" fillId="4" borderId="25" xfId="0" applyNumberFormat="1" applyFont="1" applyFill="1" applyBorder="1" applyAlignment="1">
      <alignment vertical="center"/>
    </xf>
    <xf numFmtId="165" fontId="4" fillId="4" borderId="3" xfId="0" applyNumberFormat="1" applyFont="1" applyFill="1" applyBorder="1" applyAlignment="1">
      <alignment vertical="center"/>
    </xf>
    <xf numFmtId="165" fontId="4" fillId="4" borderId="16" xfId="0" applyNumberFormat="1" applyFont="1" applyFill="1" applyBorder="1" applyAlignment="1">
      <alignment vertical="center"/>
    </xf>
    <xf numFmtId="165" fontId="4" fillId="4" borderId="17" xfId="0" applyNumberFormat="1" applyFont="1" applyFill="1" applyBorder="1" applyAlignment="1">
      <alignment vertical="center"/>
    </xf>
    <xf numFmtId="165" fontId="2" fillId="5" borderId="9" xfId="0" applyNumberFormat="1" applyFont="1" applyFill="1" applyBorder="1" applyAlignment="1">
      <alignment vertical="center"/>
    </xf>
    <xf numFmtId="165" fontId="2" fillId="5" borderId="21" xfId="0" applyNumberFormat="1" applyFont="1" applyFill="1" applyBorder="1" applyAlignment="1">
      <alignment vertical="center"/>
    </xf>
    <xf numFmtId="165"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5" fontId="16" fillId="3" borderId="0" xfId="0" applyNumberFormat="1" applyFont="1" applyFill="1" applyBorder="1" applyAlignment="1">
      <alignment vertical="center"/>
    </xf>
    <xf numFmtId="165" fontId="2" fillId="5" borderId="9" xfId="0" applyNumberFormat="1" applyFont="1" applyFill="1" applyBorder="1" applyAlignment="1">
      <alignment horizontal="center" vertical="center"/>
    </xf>
    <xf numFmtId="165"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5"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5"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5" fontId="2" fillId="5" borderId="21" xfId="0" applyNumberFormat="1" applyFont="1" applyFill="1" applyBorder="1" applyAlignment="1">
      <alignment horizontal="center" vertical="center"/>
    </xf>
    <xf numFmtId="165"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5"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5" fontId="2" fillId="4" borderId="9" xfId="0" applyNumberFormat="1" applyFont="1" applyFill="1" applyBorder="1" applyAlignment="1">
      <alignment vertical="center" wrapText="1"/>
    </xf>
    <xf numFmtId="165" fontId="2" fillId="4" borderId="21" xfId="0" applyNumberFormat="1" applyFont="1" applyFill="1" applyBorder="1" applyAlignment="1">
      <alignment horizontal="center" vertical="center"/>
    </xf>
    <xf numFmtId="165" fontId="2" fillId="4" borderId="22" xfId="0" applyNumberFormat="1" applyFont="1" applyFill="1" applyBorder="1" applyAlignment="1">
      <alignment horizontal="center" vertical="center"/>
    </xf>
    <xf numFmtId="165"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5" fontId="2" fillId="4" borderId="21" xfId="0" applyNumberFormat="1" applyFont="1" applyFill="1" applyBorder="1" applyAlignment="1">
      <alignment vertical="center" wrapText="1"/>
    </xf>
    <xf numFmtId="165" fontId="2" fillId="4" borderId="22" xfId="0" applyNumberFormat="1" applyFont="1" applyFill="1" applyBorder="1" applyAlignment="1">
      <alignment vertical="center" wrapText="1"/>
    </xf>
    <xf numFmtId="165" fontId="0" fillId="5" borderId="21" xfId="0" applyNumberFormat="1" applyFont="1" applyFill="1" applyBorder="1" applyAlignment="1">
      <alignment vertical="center"/>
    </xf>
    <xf numFmtId="165" fontId="0" fillId="5" borderId="22" xfId="0" applyNumberFormat="1" applyFont="1" applyFill="1" applyBorder="1" applyAlignment="1">
      <alignment vertical="center"/>
    </xf>
    <xf numFmtId="165" fontId="9" fillId="0" borderId="26" xfId="0" applyNumberFormat="1" applyFont="1" applyFill="1" applyBorder="1" applyAlignment="1">
      <alignment vertical="center"/>
    </xf>
    <xf numFmtId="165" fontId="2" fillId="3" borderId="27" xfId="0" applyNumberFormat="1" applyFont="1" applyFill="1" applyBorder="1" applyAlignment="1">
      <alignment vertical="center"/>
    </xf>
    <xf numFmtId="165" fontId="4" fillId="0" borderId="5" xfId="0" applyNumberFormat="1" applyFont="1" applyFill="1" applyBorder="1" applyAlignment="1">
      <alignment vertical="center"/>
    </xf>
    <xf numFmtId="165" fontId="4" fillId="0" borderId="9" xfId="0" applyNumberFormat="1" applyFont="1" applyFill="1" applyBorder="1" applyAlignment="1">
      <alignment vertical="center"/>
    </xf>
    <xf numFmtId="165" fontId="4" fillId="0" borderId="21" xfId="0" applyNumberFormat="1" applyFont="1" applyFill="1" applyBorder="1" applyAlignment="1">
      <alignment vertical="center"/>
    </xf>
    <xf numFmtId="165"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5" fontId="0" fillId="0" borderId="13" xfId="0" applyNumberFormat="1" applyFont="1" applyFill="1" applyBorder="1" applyAlignment="1">
      <alignment horizontal="center" vertical="center"/>
    </xf>
    <xf numFmtId="165" fontId="0" fillId="0" borderId="9" xfId="0" applyNumberFormat="1" applyFont="1" applyFill="1" applyBorder="1" applyAlignment="1">
      <alignment vertical="center"/>
    </xf>
    <xf numFmtId="165" fontId="0" fillId="0" borderId="21" xfId="0" applyNumberFormat="1" applyFont="1" applyFill="1" applyBorder="1" applyAlignment="1">
      <alignment vertical="center"/>
    </xf>
    <xf numFmtId="165"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5" fontId="0" fillId="0" borderId="11" xfId="0" applyNumberFormat="1" applyFont="1" applyFill="1" applyBorder="1" applyAlignment="1">
      <alignment horizontal="center" vertical="center"/>
    </xf>
    <xf numFmtId="165" fontId="2" fillId="0" borderId="9" xfId="0" applyNumberFormat="1" applyFont="1" applyFill="1" applyBorder="1" applyAlignment="1">
      <alignment horizontal="center" vertical="center"/>
    </xf>
    <xf numFmtId="165" fontId="2" fillId="0" borderId="21" xfId="0" applyNumberFormat="1" applyFont="1" applyFill="1" applyBorder="1" applyAlignment="1">
      <alignment horizontal="center" vertical="center"/>
    </xf>
    <xf numFmtId="165" fontId="2" fillId="0" borderId="22" xfId="0" applyNumberFormat="1" applyFont="1" applyFill="1" applyBorder="1" applyAlignment="1">
      <alignment horizontal="center" vertical="center"/>
    </xf>
    <xf numFmtId="165"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5" fontId="2" fillId="0" borderId="9" xfId="0" applyNumberFormat="1" applyFont="1" applyFill="1" applyBorder="1" applyAlignment="1">
      <alignment vertical="center" wrapText="1"/>
    </xf>
    <xf numFmtId="165" fontId="2" fillId="0" borderId="21" xfId="0" applyNumberFormat="1" applyFont="1" applyFill="1" applyBorder="1" applyAlignment="1">
      <alignment vertical="center" wrapText="1"/>
    </xf>
    <xf numFmtId="165"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5"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5" fontId="2" fillId="0" borderId="11" xfId="0" applyNumberFormat="1" applyFont="1" applyFill="1" applyBorder="1" applyAlignment="1">
      <alignment horizontal="center" vertical="center"/>
    </xf>
    <xf numFmtId="165"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5" fontId="2" fillId="0" borderId="12" xfId="0" applyNumberFormat="1" applyFont="1" applyFill="1" applyBorder="1" applyAlignment="1">
      <alignment horizontal="center" vertical="center"/>
    </xf>
    <xf numFmtId="165" fontId="2" fillId="0" borderId="23" xfId="0" applyNumberFormat="1" applyFont="1" applyFill="1" applyBorder="1" applyAlignment="1">
      <alignment vertical="center"/>
    </xf>
    <xf numFmtId="165" fontId="2" fillId="0" borderId="24" xfId="0" applyNumberFormat="1" applyFont="1" applyFill="1" applyBorder="1" applyAlignment="1">
      <alignment vertical="center"/>
    </xf>
    <xf numFmtId="165"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5" fontId="4" fillId="0" borderId="14" xfId="0" applyNumberFormat="1" applyFont="1" applyFill="1" applyBorder="1" applyAlignment="1">
      <alignment vertical="center"/>
    </xf>
    <xf numFmtId="165" fontId="4" fillId="0" borderId="3" xfId="0" applyNumberFormat="1" applyFont="1" applyFill="1" applyBorder="1" applyAlignment="1">
      <alignment vertical="center"/>
    </xf>
    <xf numFmtId="165" fontId="4" fillId="0" borderId="16" xfId="0" applyNumberFormat="1" applyFont="1" applyFill="1" applyBorder="1" applyAlignment="1">
      <alignment vertical="center"/>
    </xf>
    <xf numFmtId="165" fontId="4" fillId="0" borderId="17" xfId="0" applyNumberFormat="1" applyFont="1" applyFill="1" applyBorder="1" applyAlignment="1">
      <alignment vertical="center"/>
    </xf>
    <xf numFmtId="0" fontId="0" fillId="0" borderId="2" xfId="0" applyFont="1" applyFill="1" applyBorder="1" applyAlignment="1">
      <alignment horizontal="left" vertical="center" wrapText="1" indent="2"/>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19" fillId="0" borderId="3"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0" fillId="0" borderId="18" xfId="0" applyFont="1" applyFill="1" applyBorder="1" applyAlignment="1"/>
    <xf numFmtId="0" fontId="0" fillId="0" borderId="19" xfId="0" applyFont="1" applyFill="1" applyBorder="1" applyAlignment="1"/>
    <xf numFmtId="0" fontId="0" fillId="0" borderId="20" xfId="0" applyFont="1" applyFill="1" applyBorder="1" applyAlignment="1"/>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0" fillId="0" borderId="10" xfId="0" applyNumberFormat="1" applyFont="1" applyFill="1" applyBorder="1" applyAlignment="1">
      <alignment vertical="center"/>
    </xf>
    <xf numFmtId="164" fontId="0" fillId="0" borderId="29" xfId="0" applyNumberFormat="1" applyFont="1" applyFill="1" applyBorder="1" applyAlignment="1">
      <alignment vertical="center"/>
    </xf>
    <xf numFmtId="164" fontId="0" fillId="0" borderId="30" xfId="0" applyNumberFormat="1" applyFont="1" applyFill="1" applyBorder="1" applyAlignment="1">
      <alignment vertical="center"/>
    </xf>
    <xf numFmtId="0" fontId="20" fillId="0" borderId="2" xfId="0" applyFont="1" applyFill="1" applyBorder="1" applyAlignment="1">
      <alignment vertical="center" wrapText="1"/>
    </xf>
    <xf numFmtId="49" fontId="20" fillId="0" borderId="13" xfId="0" applyNumberFormat="1" applyFont="1" applyFill="1" applyBorder="1" applyAlignment="1">
      <alignment horizontal="center" vertical="center"/>
    </xf>
    <xf numFmtId="49" fontId="10" fillId="0" borderId="13" xfId="0" applyNumberFormat="1" applyFont="1" applyFill="1" applyBorder="1" applyAlignment="1">
      <alignment horizontal="center" vertical="center"/>
    </xf>
    <xf numFmtId="0" fontId="10" fillId="0" borderId="2" xfId="0" applyFont="1" applyFill="1" applyBorder="1" applyAlignment="1">
      <alignment horizontal="left" vertical="center" wrapText="1" indent="1"/>
    </xf>
    <xf numFmtId="0" fontId="10" fillId="0" borderId="2" xfId="0" applyNumberFormat="1" applyFont="1" applyFill="1" applyBorder="1" applyAlignment="1">
      <alignment horizontal="left" vertical="center" wrapText="1" indent="1"/>
    </xf>
    <xf numFmtId="0" fontId="10" fillId="0" borderId="2" xfId="0" applyFont="1" applyFill="1" applyBorder="1" applyAlignment="1">
      <alignment horizontal="left" vertical="center" wrapText="1" indent="2"/>
    </xf>
    <xf numFmtId="165" fontId="10" fillId="0" borderId="13" xfId="0" applyNumberFormat="1" applyFont="1" applyFill="1" applyBorder="1" applyAlignment="1">
      <alignment horizontal="center" vertical="center"/>
    </xf>
    <xf numFmtId="0" fontId="22" fillId="0" borderId="2" xfId="0" applyFont="1" applyFill="1" applyBorder="1" applyAlignment="1">
      <alignment horizontal="left" vertical="center" wrapText="1" indent="2"/>
    </xf>
    <xf numFmtId="0" fontId="22" fillId="0" borderId="13" xfId="0" applyFont="1" applyFill="1" applyBorder="1" applyAlignment="1">
      <alignment horizontal="center" vertical="center"/>
    </xf>
    <xf numFmtId="0" fontId="21" fillId="0" borderId="11" xfId="0" applyFont="1" applyFill="1" applyBorder="1" applyAlignment="1">
      <alignment horizontal="center" vertical="center"/>
    </xf>
    <xf numFmtId="0" fontId="0" fillId="0" borderId="16" xfId="0" applyFill="1" applyBorder="1" applyAlignment="1">
      <alignment horizontal="center" vertical="center" wrapText="1"/>
    </xf>
    <xf numFmtId="0" fontId="0" fillId="0" borderId="17" xfId="0" applyFill="1" applyBorder="1" applyAlignment="1">
      <alignment horizontal="center" vertical="center" wrapText="1"/>
    </xf>
    <xf numFmtId="0" fontId="8" fillId="0" borderId="2" xfId="0" applyFont="1" applyFill="1" applyBorder="1" applyAlignment="1">
      <alignment horizontal="left" vertical="center" wrapText="1" indent="1"/>
    </xf>
    <xf numFmtId="164" fontId="4" fillId="0" borderId="3" xfId="0" applyNumberFormat="1" applyFont="1" applyFill="1" applyBorder="1" applyAlignment="1">
      <alignment vertical="center"/>
    </xf>
    <xf numFmtId="164" fontId="4" fillId="0" borderId="16" xfId="0" applyNumberFormat="1" applyFont="1" applyFill="1" applyBorder="1" applyAlignment="1">
      <alignment vertical="center"/>
    </xf>
    <xf numFmtId="164" fontId="4" fillId="0" borderId="17" xfId="0" applyNumberFormat="1" applyFont="1" applyFill="1" applyBorder="1" applyAlignment="1">
      <alignment vertical="center"/>
    </xf>
    <xf numFmtId="164" fontId="4" fillId="0" borderId="9"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0" fillId="0" borderId="3" xfId="0" applyFill="1" applyBorder="1" applyAlignment="1">
      <alignment horizontal="center" vertical="center" wrapText="1"/>
    </xf>
    <xf numFmtId="0" fontId="8" fillId="0" borderId="11" xfId="0" applyFont="1" applyFill="1" applyBorder="1" applyAlignment="1">
      <alignment horizontal="center" vertical="center"/>
    </xf>
    <xf numFmtId="0" fontId="2" fillId="0" borderId="13" xfId="0" applyFont="1" applyFill="1" applyBorder="1" applyAlignment="1">
      <alignment horizontal="center" vertical="center"/>
    </xf>
    <xf numFmtId="0" fontId="0" fillId="0" borderId="3" xfId="0" applyFill="1" applyBorder="1" applyAlignment="1">
      <alignment horizontal="center" vertical="center" wrapText="1"/>
    </xf>
    <xf numFmtId="0" fontId="0" fillId="0" borderId="0" xfId="0" applyFill="1" applyAlignment="1">
      <alignment horizontal="center"/>
    </xf>
    <xf numFmtId="164" fontId="0" fillId="7" borderId="9" xfId="0" applyNumberFormat="1" applyFont="1" applyFill="1" applyBorder="1" applyAlignment="1">
      <alignment vertical="center"/>
    </xf>
    <xf numFmtId="164" fontId="0" fillId="7" borderId="21" xfId="0" applyNumberFormat="1" applyFont="1" applyFill="1" applyBorder="1" applyAlignment="1">
      <alignment vertical="center"/>
    </xf>
    <xf numFmtId="164" fontId="0" fillId="7" borderId="22" xfId="0" applyNumberFormat="1" applyFont="1" applyFill="1" applyBorder="1" applyAlignment="1">
      <alignment vertical="center"/>
    </xf>
    <xf numFmtId="164" fontId="2" fillId="7" borderId="9" xfId="0" applyNumberFormat="1" applyFont="1" applyFill="1" applyBorder="1" applyAlignment="1">
      <alignment vertical="center"/>
    </xf>
    <xf numFmtId="164" fontId="2" fillId="7" borderId="21" xfId="0" applyNumberFormat="1" applyFont="1" applyFill="1" applyBorder="1" applyAlignment="1">
      <alignment vertical="center"/>
    </xf>
    <xf numFmtId="164" fontId="2" fillId="7" borderId="22" xfId="0" applyNumberFormat="1" applyFont="1" applyFill="1" applyBorder="1" applyAlignment="1">
      <alignment vertical="center"/>
    </xf>
    <xf numFmtId="164" fontId="0" fillId="5" borderId="21" xfId="0" applyNumberFormat="1" applyFont="1" applyFill="1" applyBorder="1" applyAlignment="1">
      <alignment vertical="center"/>
    </xf>
    <xf numFmtId="164" fontId="0" fillId="5" borderId="22" xfId="0" applyNumberFormat="1" applyFont="1" applyFill="1" applyBorder="1" applyAlignment="1">
      <alignment vertical="center"/>
    </xf>
    <xf numFmtId="0" fontId="0" fillId="0" borderId="0" xfId="0" applyFill="1"/>
    <xf numFmtId="0" fontId="0" fillId="0" borderId="2" xfId="0" applyFill="1" applyBorder="1" applyAlignment="1">
      <alignment horizontal="left" vertical="center" wrapText="1" indent="2"/>
    </xf>
    <xf numFmtId="165" fontId="0" fillId="0" borderId="13" xfId="0" applyNumberFormat="1" applyFill="1" applyBorder="1" applyAlignment="1">
      <alignment horizontal="center" vertical="center"/>
    </xf>
    <xf numFmtId="164" fontId="0" fillId="0" borderId="31" xfId="0" applyNumberFormat="1" applyFont="1" applyFill="1" applyBorder="1" applyAlignment="1">
      <alignment vertical="center"/>
    </xf>
    <xf numFmtId="164" fontId="0" fillId="0" borderId="32" xfId="0" applyNumberFormat="1" applyFont="1" applyFill="1" applyBorder="1" applyAlignment="1">
      <alignment vertical="center"/>
    </xf>
    <xf numFmtId="164" fontId="0" fillId="0" borderId="33" xfId="0" applyNumberFormat="1" applyFont="1" applyFill="1" applyBorder="1" applyAlignment="1">
      <alignment vertical="center"/>
    </xf>
    <xf numFmtId="164" fontId="2" fillId="0" borderId="31" xfId="0" applyNumberFormat="1" applyFont="1" applyFill="1" applyBorder="1" applyAlignment="1">
      <alignment vertical="center"/>
    </xf>
    <xf numFmtId="0" fontId="2" fillId="0" borderId="13" xfId="0" applyFont="1" applyFill="1" applyBorder="1" applyAlignment="1">
      <alignment horizontal="left" vertical="center" wrapText="1" indent="2"/>
    </xf>
    <xf numFmtId="0" fontId="10" fillId="0" borderId="12" xfId="0" applyFont="1" applyFill="1" applyBorder="1" applyAlignment="1">
      <alignment horizontal="left" vertical="center" wrapText="1" indent="2"/>
    </xf>
    <xf numFmtId="165" fontId="10" fillId="0" borderId="12" xfId="0" applyNumberFormat="1" applyFont="1" applyFill="1" applyBorder="1" applyAlignment="1">
      <alignment horizontal="center" vertical="center"/>
    </xf>
    <xf numFmtId="164" fontId="0" fillId="0" borderId="23" xfId="0" applyNumberFormat="1" applyFont="1" applyFill="1" applyBorder="1" applyAlignment="1">
      <alignment vertical="center"/>
    </xf>
    <xf numFmtId="164" fontId="0" fillId="0" borderId="24" xfId="0" applyNumberFormat="1" applyFont="1" applyFill="1" applyBorder="1" applyAlignment="1">
      <alignment vertical="center"/>
    </xf>
    <xf numFmtId="164" fontId="0" fillId="0" borderId="25" xfId="0" applyNumberFormat="1" applyFont="1" applyFill="1" applyBorder="1" applyAlignment="1">
      <alignment vertical="center"/>
    </xf>
    <xf numFmtId="0" fontId="14" fillId="0" borderId="0" xfId="0" applyFont="1" applyFill="1" applyAlignment="1">
      <alignment horizontal="left"/>
    </xf>
    <xf numFmtId="0" fontId="6" fillId="0" borderId="0" xfId="0" applyFont="1" applyFill="1" applyAlignment="1">
      <alignment horizontal="center" vertical="center" wrapText="1"/>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18" fillId="0" borderId="0" xfId="0" applyFont="1" applyFill="1" applyAlignment="1">
      <alignment horizontal="center" vertical="center"/>
    </xf>
    <xf numFmtId="0" fontId="0" fillId="0" borderId="0" xfId="0" applyFill="1" applyAlignment="1">
      <alignment horizontal="center"/>
    </xf>
    <xf numFmtId="0" fontId="14" fillId="0" borderId="0" xfId="0" applyFont="1" applyFill="1" applyAlignment="1">
      <alignment horizontal="center" vertical="center"/>
    </xf>
    <xf numFmtId="0" fontId="0" fillId="0" borderId="0" xfId="0" applyAlignment="1">
      <alignment vertical="center"/>
    </xf>
    <xf numFmtId="0" fontId="14" fillId="0" borderId="0" xfId="0" applyFont="1" applyFill="1" applyAlignment="1">
      <alignment horizontal="center"/>
    </xf>
    <xf numFmtId="0" fontId="0" fillId="0" borderId="0" xfId="0" applyAlignment="1"/>
    <xf numFmtId="0" fontId="0" fillId="0" borderId="7" xfId="0" applyFill="1" applyBorder="1" applyAlignment="1">
      <alignment horizontal="center" vertical="center" wrapText="1"/>
    </xf>
    <xf numFmtId="0" fontId="15" fillId="0" borderId="0" xfId="0" applyFont="1" applyFill="1" applyAlignment="1">
      <alignment horizontal="center" vertical="center" wrapText="1"/>
    </xf>
    <xf numFmtId="0" fontId="15" fillId="0" borderId="0" xfId="0" applyFont="1" applyAlignment="1">
      <alignment horizontal="center" vertical="center" wrapText="1"/>
    </xf>
    <xf numFmtId="0" fontId="18" fillId="0" borderId="0" xfId="0" applyFont="1" applyFill="1" applyAlignment="1">
      <alignment horizontal="right" vertical="center"/>
    </xf>
    <xf numFmtId="0" fontId="0" fillId="0" borderId="0" xfId="0" applyFill="1" applyAlignment="1">
      <alignment horizontal="right"/>
    </xf>
    <xf numFmtId="0" fontId="9" fillId="0" borderId="35" xfId="0" applyFont="1" applyFill="1" applyBorder="1" applyAlignment="1">
      <alignment vertical="center" wrapText="1"/>
    </xf>
    <xf numFmtId="165" fontId="9" fillId="0" borderId="36" xfId="0" applyNumberFormat="1" applyFont="1" applyFill="1" applyBorder="1" applyAlignment="1">
      <alignment horizontal="center" vertical="center"/>
    </xf>
    <xf numFmtId="164" fontId="9" fillId="0" borderId="37" xfId="0" applyNumberFormat="1" applyFont="1" applyFill="1" applyBorder="1" applyAlignment="1">
      <alignment vertical="center"/>
    </xf>
    <xf numFmtId="164" fontId="9" fillId="0" borderId="38" xfId="0" applyNumberFormat="1" applyFont="1" applyFill="1" applyBorder="1" applyAlignment="1">
      <alignment vertical="center"/>
    </xf>
    <xf numFmtId="164" fontId="9" fillId="0" borderId="39" xfId="0" applyNumberFormat="1" applyFont="1" applyFill="1" applyBorder="1" applyAlignment="1">
      <alignment vertical="center"/>
    </xf>
    <xf numFmtId="0" fontId="10" fillId="0" borderId="34" xfId="0" applyFont="1" applyFill="1" applyBorder="1" applyAlignment="1">
      <alignment horizontal="left" vertical="center" wrapText="1" indent="1"/>
    </xf>
    <xf numFmtId="49" fontId="10" fillId="0" borderId="12" xfId="0" applyNumberFormat="1" applyFont="1" applyFill="1" applyBorder="1" applyAlignment="1">
      <alignment horizontal="center" vertical="center"/>
    </xf>
  </cellXfs>
  <cellStyles count="3">
    <cellStyle name="xl25" xfId="2"/>
    <cellStyle name="Обычный" xfId="0" builtinId="0"/>
    <cellStyle name="Обычный 3" xfId="1"/>
  </cellStyles>
  <dxfs count="0"/>
  <tableStyles count="0" defaultTableStyle="TableStyleMedium9" defaultPivotStyle="PivotStyleLight16"/>
  <colors>
    <mruColors>
      <color rgb="FF95F868"/>
      <color rgb="FFE10D3F"/>
      <color rgb="FF31E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49" t="s">
        <v>336</v>
      </c>
      <c r="B8" s="249"/>
      <c r="C8" s="250"/>
      <c r="D8" s="250"/>
      <c r="E8" s="250"/>
      <c r="F8" s="250"/>
      <c r="G8" s="250"/>
      <c r="H8" s="250"/>
      <c r="I8" s="250"/>
      <c r="J8" s="250"/>
      <c r="K8" s="128"/>
      <c r="L8" s="128"/>
    </row>
    <row r="9" spans="1:12" ht="12" customHeight="1">
      <c r="A9" s="3"/>
      <c r="B9" s="5"/>
      <c r="C9" s="5"/>
      <c r="D9" s="5"/>
      <c r="E9" s="5"/>
      <c r="F9" s="5"/>
      <c r="G9" s="5"/>
      <c r="H9" s="5"/>
      <c r="I9" s="5"/>
      <c r="J9" s="5"/>
      <c r="K9" s="5"/>
      <c r="L9" s="11"/>
    </row>
    <row r="10" spans="1:12" ht="30" customHeight="1">
      <c r="A10" s="251" t="s">
        <v>50</v>
      </c>
      <c r="B10" s="253" t="s">
        <v>51</v>
      </c>
      <c r="C10" s="255" t="s">
        <v>337</v>
      </c>
      <c r="D10" s="256"/>
      <c r="E10" s="257"/>
      <c r="F10" s="255" t="s">
        <v>290</v>
      </c>
      <c r="G10" s="256"/>
      <c r="H10" s="257"/>
      <c r="I10" s="258" t="s">
        <v>338</v>
      </c>
      <c r="J10" s="259"/>
      <c r="K10" s="260"/>
      <c r="L10" s="11"/>
    </row>
    <row r="11" spans="1:12" ht="22.5" customHeight="1">
      <c r="A11" s="252"/>
      <c r="B11" s="254"/>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49" t="s">
        <v>292</v>
      </c>
      <c r="B8" s="249"/>
      <c r="C8" s="250"/>
      <c r="D8" s="250"/>
      <c r="E8" s="250"/>
      <c r="F8" s="250"/>
      <c r="G8" s="250"/>
      <c r="H8" s="250"/>
      <c r="I8" s="250"/>
      <c r="J8" s="250"/>
      <c r="K8" s="19"/>
      <c r="L8" s="19"/>
    </row>
    <row r="9" spans="1:12" ht="12" customHeight="1">
      <c r="A9" s="3"/>
      <c r="B9" s="5"/>
      <c r="C9" s="5"/>
      <c r="D9" s="5"/>
      <c r="E9" s="5"/>
      <c r="F9" s="5"/>
      <c r="G9" s="5"/>
      <c r="H9" s="5"/>
      <c r="I9" s="5"/>
      <c r="J9" s="5"/>
      <c r="K9" s="5"/>
      <c r="L9" s="11"/>
    </row>
    <row r="10" spans="1:12" ht="20.25" customHeight="1">
      <c r="A10" s="251" t="s">
        <v>50</v>
      </c>
      <c r="B10" s="253" t="s">
        <v>51</v>
      </c>
      <c r="C10" s="255" t="s">
        <v>289</v>
      </c>
      <c r="D10" s="256"/>
      <c r="E10" s="257"/>
      <c r="F10" s="255" t="s">
        <v>290</v>
      </c>
      <c r="G10" s="256"/>
      <c r="H10" s="257"/>
      <c r="I10" s="258" t="s">
        <v>291</v>
      </c>
      <c r="J10" s="259"/>
      <c r="K10" s="260"/>
      <c r="L10" s="11"/>
    </row>
    <row r="11" spans="1:12" ht="22.5" customHeight="1">
      <c r="A11" s="252"/>
      <c r="B11" s="254"/>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AL218"/>
  <sheetViews>
    <sheetView tabSelected="1" view="pageBreakPreview" zoomScale="85" zoomScaleNormal="85" zoomScaleSheetLayoutView="85" workbookViewId="0">
      <pane xSplit="1" ySplit="15" topLeftCell="B16" activePane="bottomRight" state="frozen"/>
      <selection pane="topRight" activeCell="B1" sqref="B1"/>
      <selection pane="bottomLeft" activeCell="A14" sqref="A14"/>
      <selection pane="bottomRight" activeCell="B10" sqref="B10"/>
    </sheetView>
  </sheetViews>
  <sheetFormatPr defaultColWidth="9.140625" defaultRowHeight="12.75"/>
  <cols>
    <col min="1" max="1" width="69.7109375" style="2" customWidth="1"/>
    <col min="2" max="2" width="26.28515625" style="2" customWidth="1"/>
    <col min="3" max="8" width="22" style="20" hidden="1" customWidth="1"/>
    <col min="9" max="11" width="22" style="20" customWidth="1"/>
    <col min="12" max="20" width="22" style="20" hidden="1" customWidth="1"/>
    <col min="21" max="21" width="1.28515625" style="20" hidden="1" customWidth="1"/>
    <col min="22" max="22" width="15.7109375" style="2" hidden="1" customWidth="1"/>
    <col min="23" max="37" width="0" style="2" hidden="1" customWidth="1"/>
    <col min="38" max="16384" width="9.140625" style="2"/>
  </cols>
  <sheetData>
    <row r="1" spans="1:21" ht="15" hidden="1">
      <c r="D1" s="263" t="s">
        <v>413</v>
      </c>
      <c r="E1" s="264"/>
      <c r="F1" s="225"/>
      <c r="G1" s="225"/>
      <c r="H1" s="225"/>
      <c r="I1" s="225"/>
      <c r="J1" s="225"/>
      <c r="K1" s="225"/>
      <c r="L1" s="225"/>
      <c r="M1" s="225"/>
      <c r="N1" s="225"/>
      <c r="O1" s="225"/>
      <c r="P1" s="225"/>
      <c r="Q1" s="225"/>
      <c r="R1" s="225"/>
      <c r="S1" s="225"/>
      <c r="T1" s="225"/>
    </row>
    <row r="2" spans="1:21" ht="15.75" hidden="1" customHeight="1">
      <c r="D2" s="263" t="s">
        <v>383</v>
      </c>
      <c r="E2" s="264"/>
      <c r="F2" s="225"/>
      <c r="G2" s="225"/>
      <c r="H2" s="225"/>
      <c r="I2" s="225"/>
      <c r="J2" s="225"/>
      <c r="K2" s="225"/>
      <c r="L2" s="225"/>
      <c r="M2" s="225"/>
      <c r="N2" s="225"/>
      <c r="O2" s="225"/>
      <c r="P2" s="225"/>
      <c r="Q2" s="225"/>
      <c r="R2" s="225"/>
      <c r="S2" s="225"/>
      <c r="T2" s="225"/>
    </row>
    <row r="3" spans="1:21" hidden="1"/>
    <row r="4" spans="1:21" ht="15.75" hidden="1" customHeight="1"/>
    <row r="5" spans="1:21" ht="15.75" customHeight="1">
      <c r="J5" s="263" t="s">
        <v>478</v>
      </c>
      <c r="K5" s="264"/>
    </row>
    <row r="6" spans="1:21" ht="15.75" customHeight="1">
      <c r="J6" s="263" t="s">
        <v>479</v>
      </c>
      <c r="K6" s="264"/>
    </row>
    <row r="7" spans="1:21" ht="15.75" customHeight="1">
      <c r="J7" s="265"/>
      <c r="K7" s="266"/>
    </row>
    <row r="8" spans="1:21" ht="15.75" customHeight="1">
      <c r="J8" s="267"/>
      <c r="K8" s="268"/>
    </row>
    <row r="9" spans="1:21" ht="15.75" customHeight="1">
      <c r="J9" s="234"/>
      <c r="K9" s="247"/>
    </row>
    <row r="10" spans="1:21" ht="15.75" customHeight="1">
      <c r="J10" s="272"/>
      <c r="K10" s="273"/>
    </row>
    <row r="11" spans="1:21" s="1" customFormat="1" ht="52.5" customHeight="1">
      <c r="A11" s="270" t="s">
        <v>480</v>
      </c>
      <c r="B11" s="270"/>
      <c r="C11" s="270"/>
      <c r="D11" s="270"/>
      <c r="E11" s="270"/>
      <c r="F11" s="271"/>
      <c r="G11" s="271"/>
      <c r="H11" s="271"/>
      <c r="I11" s="271"/>
      <c r="J11" s="271"/>
      <c r="K11" s="271"/>
      <c r="L11" s="248"/>
      <c r="M11" s="248"/>
      <c r="N11" s="248"/>
      <c r="O11" s="248"/>
      <c r="P11" s="248"/>
      <c r="Q11" s="248"/>
      <c r="R11" s="248"/>
      <c r="S11" s="248"/>
      <c r="T11" s="248"/>
      <c r="U11" s="20"/>
    </row>
    <row r="12" spans="1:21" ht="12.75" customHeight="1">
      <c r="A12" s="3"/>
      <c r="B12" s="5"/>
      <c r="C12" s="5"/>
      <c r="D12" s="5"/>
      <c r="E12" s="5"/>
      <c r="F12" s="5"/>
      <c r="G12" s="5"/>
      <c r="H12" s="5"/>
      <c r="I12" s="5"/>
      <c r="J12" s="5"/>
      <c r="K12" s="5"/>
      <c r="L12" s="5"/>
      <c r="M12" s="5"/>
      <c r="N12" s="5"/>
      <c r="O12" s="5"/>
      <c r="P12" s="5"/>
      <c r="Q12" s="5"/>
      <c r="R12" s="5"/>
      <c r="S12" s="5"/>
      <c r="T12" s="5"/>
    </row>
    <row r="13" spans="1:21" ht="20.25" customHeight="1">
      <c r="A13" s="251" t="s">
        <v>50</v>
      </c>
      <c r="B13" s="253" t="s">
        <v>51</v>
      </c>
      <c r="C13" s="255" t="s">
        <v>463</v>
      </c>
      <c r="D13" s="261"/>
      <c r="E13" s="262"/>
      <c r="F13" s="255" t="s">
        <v>464</v>
      </c>
      <c r="G13" s="261"/>
      <c r="H13" s="262"/>
      <c r="I13" s="255" t="s">
        <v>477</v>
      </c>
      <c r="J13" s="261"/>
      <c r="K13" s="262"/>
      <c r="L13" s="255" t="s">
        <v>436</v>
      </c>
      <c r="M13" s="261"/>
      <c r="N13" s="262"/>
      <c r="O13" s="255" t="s">
        <v>435</v>
      </c>
      <c r="P13" s="261"/>
      <c r="Q13" s="262"/>
      <c r="R13" s="255" t="s">
        <v>437</v>
      </c>
      <c r="S13" s="261"/>
      <c r="T13" s="262"/>
    </row>
    <row r="14" spans="1:21" ht="22.5" customHeight="1">
      <c r="A14" s="252"/>
      <c r="B14" s="269"/>
      <c r="C14" s="221" t="s">
        <v>191</v>
      </c>
      <c r="D14" s="212" t="s">
        <v>349</v>
      </c>
      <c r="E14" s="213" t="s">
        <v>386</v>
      </c>
      <c r="F14" s="224" t="s">
        <v>191</v>
      </c>
      <c r="G14" s="212" t="s">
        <v>349</v>
      </c>
      <c r="H14" s="213" t="s">
        <v>386</v>
      </c>
      <c r="I14" s="224" t="s">
        <v>191</v>
      </c>
      <c r="J14" s="212" t="s">
        <v>349</v>
      </c>
      <c r="K14" s="213" t="s">
        <v>386</v>
      </c>
      <c r="L14" s="224" t="s">
        <v>191</v>
      </c>
      <c r="M14" s="212" t="s">
        <v>349</v>
      </c>
      <c r="N14" s="213" t="s">
        <v>386</v>
      </c>
      <c r="O14" s="224" t="s">
        <v>191</v>
      </c>
      <c r="P14" s="212" t="s">
        <v>349</v>
      </c>
      <c r="Q14" s="213" t="s">
        <v>386</v>
      </c>
      <c r="R14" s="224" t="s">
        <v>191</v>
      </c>
      <c r="S14" s="212" t="s">
        <v>349</v>
      </c>
      <c r="T14" s="213" t="s">
        <v>386</v>
      </c>
    </row>
    <row r="15" spans="1:21">
      <c r="A15" s="6">
        <v>1</v>
      </c>
      <c r="B15" s="48">
        <v>2</v>
      </c>
      <c r="C15" s="190">
        <v>3</v>
      </c>
      <c r="D15" s="191">
        <v>4</v>
      </c>
      <c r="E15" s="192">
        <v>5</v>
      </c>
      <c r="F15" s="190">
        <v>6</v>
      </c>
      <c r="G15" s="191">
        <v>7</v>
      </c>
      <c r="H15" s="192">
        <v>8</v>
      </c>
      <c r="I15" s="190">
        <v>3</v>
      </c>
      <c r="J15" s="191">
        <v>4</v>
      </c>
      <c r="K15" s="192">
        <v>5</v>
      </c>
      <c r="L15" s="190">
        <v>12</v>
      </c>
      <c r="M15" s="191">
        <v>13</v>
      </c>
      <c r="N15" s="192">
        <v>14</v>
      </c>
      <c r="O15" s="190">
        <v>15</v>
      </c>
      <c r="P15" s="191">
        <v>16</v>
      </c>
      <c r="Q15" s="192">
        <v>17</v>
      </c>
      <c r="R15" s="190">
        <v>18</v>
      </c>
      <c r="S15" s="191">
        <v>19</v>
      </c>
      <c r="T15" s="192">
        <v>20</v>
      </c>
    </row>
    <row r="16" spans="1:21">
      <c r="A16" s="45"/>
      <c r="B16" s="49"/>
      <c r="C16" s="193"/>
      <c r="D16" s="194"/>
      <c r="E16" s="195"/>
      <c r="F16" s="193"/>
      <c r="G16" s="194"/>
      <c r="H16" s="195"/>
      <c r="I16" s="193"/>
      <c r="J16" s="194"/>
      <c r="K16" s="195"/>
      <c r="L16" s="193"/>
      <c r="M16" s="194"/>
      <c r="N16" s="195"/>
      <c r="O16" s="193"/>
      <c r="P16" s="194"/>
      <c r="Q16" s="195"/>
      <c r="R16" s="193"/>
      <c r="S16" s="194"/>
      <c r="T16" s="195"/>
    </row>
    <row r="17" spans="1:20" s="22" customFormat="1" ht="21" customHeight="1">
      <c r="A17" s="32" t="s">
        <v>59</v>
      </c>
      <c r="B17" s="51" t="s">
        <v>22</v>
      </c>
      <c r="C17" s="218">
        <v>77045988839</v>
      </c>
      <c r="D17" s="219">
        <v>80571077980</v>
      </c>
      <c r="E17" s="220">
        <v>83687069982</v>
      </c>
      <c r="F17" s="218">
        <f t="shared" ref="F17:H17" si="0">F19+F23+F26+F30+F35+F40+F44+F52+F57+F61+F65+F68</f>
        <v>1297365000</v>
      </c>
      <c r="G17" s="219">
        <f t="shared" si="0"/>
        <v>0</v>
      </c>
      <c r="H17" s="220">
        <f t="shared" si="0"/>
        <v>0</v>
      </c>
      <c r="I17" s="218">
        <f t="shared" ref="I17:T17" si="1">I19+I23+I26+I30+I35+I40+I44+I52+I57+I61+I65+I68</f>
        <v>78343353839</v>
      </c>
      <c r="J17" s="219">
        <f t="shared" si="1"/>
        <v>80571077980</v>
      </c>
      <c r="K17" s="220">
        <f t="shared" si="1"/>
        <v>83687069982</v>
      </c>
      <c r="L17" s="218">
        <f t="shared" si="1"/>
        <v>0</v>
      </c>
      <c r="M17" s="219">
        <f t="shared" si="1"/>
        <v>0</v>
      </c>
      <c r="N17" s="220">
        <f t="shared" si="1"/>
        <v>0</v>
      </c>
      <c r="O17" s="218">
        <f t="shared" si="1"/>
        <v>77045988839</v>
      </c>
      <c r="P17" s="219">
        <f t="shared" si="1"/>
        <v>80571077980</v>
      </c>
      <c r="Q17" s="220">
        <f t="shared" si="1"/>
        <v>83687069982</v>
      </c>
      <c r="R17" s="218">
        <f t="shared" si="1"/>
        <v>-1297365000</v>
      </c>
      <c r="S17" s="219">
        <f t="shared" si="1"/>
        <v>0</v>
      </c>
      <c r="T17" s="220">
        <f t="shared" si="1"/>
        <v>0</v>
      </c>
    </row>
    <row r="18" spans="1:20" ht="12.75" customHeight="1">
      <c r="A18" s="202"/>
      <c r="B18" s="203"/>
      <c r="C18" s="187"/>
      <c r="D18" s="188"/>
      <c r="E18" s="189"/>
      <c r="F18" s="187"/>
      <c r="G18" s="188"/>
      <c r="H18" s="189"/>
      <c r="I18" s="187"/>
      <c r="J18" s="188"/>
      <c r="K18" s="189"/>
      <c r="L18" s="187"/>
      <c r="M18" s="188"/>
      <c r="N18" s="189"/>
      <c r="O18" s="187"/>
      <c r="P18" s="188"/>
      <c r="Q18" s="189"/>
      <c r="R18" s="187"/>
      <c r="S18" s="188"/>
      <c r="T18" s="189"/>
    </row>
    <row r="19" spans="1:20" s="22" customFormat="1" ht="18" customHeight="1">
      <c r="A19" s="139" t="s">
        <v>18</v>
      </c>
      <c r="B19" s="53" t="s">
        <v>23</v>
      </c>
      <c r="C19" s="196">
        <v>50154571812</v>
      </c>
      <c r="D19" s="197">
        <v>52553744212</v>
      </c>
      <c r="E19" s="198">
        <v>54646507488</v>
      </c>
      <c r="F19" s="196">
        <f t="shared" ref="F19:H19" si="2">F20+F21</f>
        <v>0</v>
      </c>
      <c r="G19" s="197">
        <f t="shared" si="2"/>
        <v>0</v>
      </c>
      <c r="H19" s="198">
        <f t="shared" si="2"/>
        <v>0</v>
      </c>
      <c r="I19" s="196">
        <f t="shared" ref="I19:N19" si="3">I20+I21</f>
        <v>50154571812</v>
      </c>
      <c r="J19" s="197">
        <f t="shared" si="3"/>
        <v>52553744212</v>
      </c>
      <c r="K19" s="198">
        <f t="shared" si="3"/>
        <v>54646507488</v>
      </c>
      <c r="L19" s="196">
        <f t="shared" si="3"/>
        <v>0</v>
      </c>
      <c r="M19" s="197">
        <f t="shared" si="3"/>
        <v>0</v>
      </c>
      <c r="N19" s="198">
        <f t="shared" si="3"/>
        <v>0</v>
      </c>
      <c r="O19" s="196">
        <f t="shared" ref="O19:T19" si="4">O20+O21</f>
        <v>50154571812</v>
      </c>
      <c r="P19" s="197">
        <f t="shared" si="4"/>
        <v>52553744212</v>
      </c>
      <c r="Q19" s="198">
        <f t="shared" si="4"/>
        <v>54646507488</v>
      </c>
      <c r="R19" s="196">
        <f t="shared" si="4"/>
        <v>0</v>
      </c>
      <c r="S19" s="197">
        <f t="shared" si="4"/>
        <v>0</v>
      </c>
      <c r="T19" s="198">
        <f t="shared" si="4"/>
        <v>0</v>
      </c>
    </row>
    <row r="20" spans="1:20" ht="17.25" customHeight="1">
      <c r="A20" s="7" t="s">
        <v>0</v>
      </c>
      <c r="B20" s="53" t="s">
        <v>24</v>
      </c>
      <c r="C20" s="196">
        <v>26720143000</v>
      </c>
      <c r="D20" s="188">
        <v>27665349000</v>
      </c>
      <c r="E20" s="189">
        <v>28448088000</v>
      </c>
      <c r="F20" s="196"/>
      <c r="G20" s="188"/>
      <c r="H20" s="189"/>
      <c r="I20" s="196">
        <f t="shared" ref="I20:K21" si="5">C20+F20</f>
        <v>26720143000</v>
      </c>
      <c r="J20" s="188">
        <f t="shared" si="5"/>
        <v>27665349000</v>
      </c>
      <c r="K20" s="189">
        <f t="shared" si="5"/>
        <v>28448088000</v>
      </c>
      <c r="L20" s="196">
        <f t="shared" ref="L20:N21" si="6">O20-C20</f>
        <v>0</v>
      </c>
      <c r="M20" s="188">
        <f t="shared" si="6"/>
        <v>0</v>
      </c>
      <c r="N20" s="189">
        <f t="shared" si="6"/>
        <v>0</v>
      </c>
      <c r="O20" s="196">
        <f>23274143000+3446000000</f>
        <v>26720143000</v>
      </c>
      <c r="P20" s="188">
        <f>24683773000+2981576000</f>
        <v>27665349000</v>
      </c>
      <c r="Q20" s="189">
        <f>25576344000+2871744000</f>
        <v>28448088000</v>
      </c>
      <c r="R20" s="196">
        <f t="shared" ref="R20:T21" si="7">L20-F20</f>
        <v>0</v>
      </c>
      <c r="S20" s="188">
        <f t="shared" si="7"/>
        <v>0</v>
      </c>
      <c r="T20" s="189">
        <f t="shared" si="7"/>
        <v>0</v>
      </c>
    </row>
    <row r="21" spans="1:20" ht="16.5" customHeight="1">
      <c r="A21" s="7" t="s">
        <v>1</v>
      </c>
      <c r="B21" s="53" t="s">
        <v>25</v>
      </c>
      <c r="C21" s="196">
        <v>23434428812</v>
      </c>
      <c r="D21" s="188">
        <v>24888395212</v>
      </c>
      <c r="E21" s="189">
        <v>26198419488</v>
      </c>
      <c r="F21" s="196"/>
      <c r="G21" s="188"/>
      <c r="H21" s="189"/>
      <c r="I21" s="196">
        <f t="shared" si="5"/>
        <v>23434428812</v>
      </c>
      <c r="J21" s="188">
        <f t="shared" si="5"/>
        <v>24888395212</v>
      </c>
      <c r="K21" s="189">
        <f t="shared" si="5"/>
        <v>26198419488</v>
      </c>
      <c r="L21" s="196">
        <f t="shared" si="6"/>
        <v>0</v>
      </c>
      <c r="M21" s="188">
        <f t="shared" si="6"/>
        <v>0</v>
      </c>
      <c r="N21" s="189">
        <f t="shared" si="6"/>
        <v>0</v>
      </c>
      <c r="O21" s="196">
        <v>23434428812</v>
      </c>
      <c r="P21" s="188">
        <v>24888395212</v>
      </c>
      <c r="Q21" s="189">
        <v>26198419488</v>
      </c>
      <c r="R21" s="196">
        <f t="shared" si="7"/>
        <v>0</v>
      </c>
      <c r="S21" s="188">
        <f t="shared" si="7"/>
        <v>0</v>
      </c>
      <c r="T21" s="189">
        <f t="shared" si="7"/>
        <v>0</v>
      </c>
    </row>
    <row r="22" spans="1:20" ht="12.75" customHeight="1">
      <c r="A22" s="205"/>
      <c r="B22" s="204"/>
      <c r="C22" s="187"/>
      <c r="D22" s="188"/>
      <c r="E22" s="189"/>
      <c r="F22" s="187"/>
      <c r="G22" s="188"/>
      <c r="H22" s="189"/>
      <c r="I22" s="187"/>
      <c r="J22" s="188"/>
      <c r="K22" s="189"/>
      <c r="L22" s="187"/>
      <c r="M22" s="188"/>
      <c r="N22" s="189"/>
      <c r="O22" s="187"/>
      <c r="P22" s="188"/>
      <c r="Q22" s="189"/>
      <c r="R22" s="187"/>
      <c r="S22" s="188"/>
      <c r="T22" s="189"/>
    </row>
    <row r="23" spans="1:20" ht="28.5" customHeight="1">
      <c r="A23" s="140" t="s">
        <v>9</v>
      </c>
      <c r="B23" s="53" t="s">
        <v>26</v>
      </c>
      <c r="C23" s="196">
        <v>8432908100</v>
      </c>
      <c r="D23" s="188">
        <v>8935142500</v>
      </c>
      <c r="E23" s="189">
        <v>9299944700</v>
      </c>
      <c r="F23" s="196">
        <f t="shared" ref="F23:H23" si="8">F24</f>
        <v>4292000</v>
      </c>
      <c r="G23" s="188">
        <f t="shared" si="8"/>
        <v>0</v>
      </c>
      <c r="H23" s="189">
        <f t="shared" si="8"/>
        <v>0</v>
      </c>
      <c r="I23" s="196">
        <f t="shared" ref="I23:T23" si="9">I24</f>
        <v>8437200100</v>
      </c>
      <c r="J23" s="188">
        <f t="shared" si="9"/>
        <v>8935142500</v>
      </c>
      <c r="K23" s="189">
        <f t="shared" si="9"/>
        <v>9299944700</v>
      </c>
      <c r="L23" s="196">
        <f t="shared" si="9"/>
        <v>0</v>
      </c>
      <c r="M23" s="188">
        <f t="shared" si="9"/>
        <v>0</v>
      </c>
      <c r="N23" s="189">
        <f t="shared" si="9"/>
        <v>0</v>
      </c>
      <c r="O23" s="196">
        <f t="shared" si="9"/>
        <v>8432908100</v>
      </c>
      <c r="P23" s="188">
        <f t="shared" si="9"/>
        <v>8935142500</v>
      </c>
      <c r="Q23" s="189">
        <f t="shared" si="9"/>
        <v>9299944700</v>
      </c>
      <c r="R23" s="196">
        <f t="shared" si="9"/>
        <v>-4292000</v>
      </c>
      <c r="S23" s="188">
        <f t="shared" si="9"/>
        <v>0</v>
      </c>
      <c r="T23" s="189">
        <f t="shared" si="9"/>
        <v>0</v>
      </c>
    </row>
    <row r="24" spans="1:20" ht="30.75" customHeight="1">
      <c r="A24" s="7" t="s">
        <v>10</v>
      </c>
      <c r="B24" s="53" t="s">
        <v>27</v>
      </c>
      <c r="C24" s="196">
        <v>8432908100</v>
      </c>
      <c r="D24" s="188">
        <v>8935142500</v>
      </c>
      <c r="E24" s="189">
        <v>9299944700</v>
      </c>
      <c r="F24" s="196">
        <v>4292000</v>
      </c>
      <c r="G24" s="188"/>
      <c r="H24" s="189"/>
      <c r="I24" s="196">
        <f>C24+F24</f>
        <v>8437200100</v>
      </c>
      <c r="J24" s="188">
        <f>D24+G24</f>
        <v>8935142500</v>
      </c>
      <c r="K24" s="189">
        <f>E24+H24</f>
        <v>9299944700</v>
      </c>
      <c r="L24" s="196">
        <f>O24-C24</f>
        <v>0</v>
      </c>
      <c r="M24" s="188">
        <f>P24-D24</f>
        <v>0</v>
      </c>
      <c r="N24" s="189">
        <f>Q24-E24</f>
        <v>0</v>
      </c>
      <c r="O24" s="196">
        <v>8432908100</v>
      </c>
      <c r="P24" s="188">
        <v>8935142500</v>
      </c>
      <c r="Q24" s="189">
        <v>9299944700</v>
      </c>
      <c r="R24" s="196">
        <f>L24-F24</f>
        <v>-4292000</v>
      </c>
      <c r="S24" s="188">
        <f>M24-G24</f>
        <v>0</v>
      </c>
      <c r="T24" s="189">
        <f>N24-H24</f>
        <v>0</v>
      </c>
    </row>
    <row r="25" spans="1:20" ht="12.75" customHeight="1">
      <c r="A25" s="205"/>
      <c r="B25" s="204"/>
      <c r="C25" s="187"/>
      <c r="D25" s="188"/>
      <c r="E25" s="189"/>
      <c r="F25" s="187"/>
      <c r="G25" s="188"/>
      <c r="H25" s="189"/>
      <c r="I25" s="187"/>
      <c r="J25" s="188"/>
      <c r="K25" s="189"/>
      <c r="L25" s="187"/>
      <c r="M25" s="188"/>
      <c r="N25" s="189"/>
      <c r="O25" s="187"/>
      <c r="P25" s="188"/>
      <c r="Q25" s="189"/>
      <c r="R25" s="187"/>
      <c r="S25" s="188"/>
      <c r="T25" s="189"/>
    </row>
    <row r="26" spans="1:20" ht="19.5" customHeight="1">
      <c r="A26" s="140" t="s">
        <v>2</v>
      </c>
      <c r="B26" s="53" t="s">
        <v>28</v>
      </c>
      <c r="C26" s="196">
        <v>4737189199.999999</v>
      </c>
      <c r="D26" s="188">
        <v>4921590339</v>
      </c>
      <c r="E26" s="189">
        <v>5118279773</v>
      </c>
      <c r="F26" s="196">
        <f t="shared" ref="F26:H26" si="10">F27+F28</f>
        <v>25750000</v>
      </c>
      <c r="G26" s="188">
        <f t="shared" si="10"/>
        <v>0</v>
      </c>
      <c r="H26" s="189">
        <f t="shared" si="10"/>
        <v>0</v>
      </c>
      <c r="I26" s="196">
        <f t="shared" ref="I26:N26" si="11">I27+I28</f>
        <v>4762939199.999999</v>
      </c>
      <c r="J26" s="188">
        <f t="shared" si="11"/>
        <v>4921590339</v>
      </c>
      <c r="K26" s="189">
        <f t="shared" si="11"/>
        <v>5118279773</v>
      </c>
      <c r="L26" s="196">
        <f t="shared" si="11"/>
        <v>0</v>
      </c>
      <c r="M26" s="188">
        <f t="shared" si="11"/>
        <v>0</v>
      </c>
      <c r="N26" s="189">
        <f t="shared" si="11"/>
        <v>0</v>
      </c>
      <c r="O26" s="196">
        <f t="shared" ref="O26:T26" si="12">O27+O28</f>
        <v>4737189199.999999</v>
      </c>
      <c r="P26" s="188">
        <f t="shared" si="12"/>
        <v>4921590339</v>
      </c>
      <c r="Q26" s="189">
        <f t="shared" si="12"/>
        <v>5118279773</v>
      </c>
      <c r="R26" s="196">
        <f t="shared" si="12"/>
        <v>-25750000</v>
      </c>
      <c r="S26" s="188">
        <f t="shared" si="12"/>
        <v>0</v>
      </c>
      <c r="T26" s="189">
        <f t="shared" si="12"/>
        <v>0</v>
      </c>
    </row>
    <row r="27" spans="1:20" ht="28.5" customHeight="1">
      <c r="A27" s="7" t="s">
        <v>58</v>
      </c>
      <c r="B27" s="53" t="s">
        <v>29</v>
      </c>
      <c r="C27" s="196">
        <v>4713689199.999999</v>
      </c>
      <c r="D27" s="188">
        <v>4897490339</v>
      </c>
      <c r="E27" s="189">
        <v>5093579773</v>
      </c>
      <c r="F27" s="196"/>
      <c r="G27" s="188"/>
      <c r="H27" s="189"/>
      <c r="I27" s="196">
        <f t="shared" ref="I27:I28" si="13">C27+F27</f>
        <v>4713689199.999999</v>
      </c>
      <c r="J27" s="188">
        <f t="shared" ref="J27:J28" si="14">D27+G27</f>
        <v>4897490339</v>
      </c>
      <c r="K27" s="189">
        <f t="shared" ref="K27:K28" si="15">E27+H27</f>
        <v>5093579773</v>
      </c>
      <c r="L27" s="196">
        <f t="shared" ref="L27:L28" si="16">O27-C27</f>
        <v>0</v>
      </c>
      <c r="M27" s="188">
        <f t="shared" ref="M27:M28" si="17">P27-D27</f>
        <v>0</v>
      </c>
      <c r="N27" s="189">
        <f t="shared" ref="N27:N28" si="18">Q27-E27</f>
        <v>0</v>
      </c>
      <c r="O27" s="196">
        <v>4713689199.999999</v>
      </c>
      <c r="P27" s="188">
        <v>4897490339</v>
      </c>
      <c r="Q27" s="189">
        <v>5093579773</v>
      </c>
      <c r="R27" s="196">
        <f t="shared" ref="R27:R28" si="19">L27-F27</f>
        <v>0</v>
      </c>
      <c r="S27" s="188">
        <f t="shared" ref="S27:S28" si="20">M27-G27</f>
        <v>0</v>
      </c>
      <c r="T27" s="189">
        <f t="shared" ref="T27:T28" si="21">N27-H27</f>
        <v>0</v>
      </c>
    </row>
    <row r="28" spans="1:20" s="22" customFormat="1" ht="20.25" customHeight="1">
      <c r="A28" s="7" t="s">
        <v>362</v>
      </c>
      <c r="B28" s="53" t="s">
        <v>427</v>
      </c>
      <c r="C28" s="196">
        <v>23500000</v>
      </c>
      <c r="D28" s="197">
        <v>24100000</v>
      </c>
      <c r="E28" s="198">
        <v>24700000</v>
      </c>
      <c r="F28" s="196">
        <v>25750000</v>
      </c>
      <c r="G28" s="197"/>
      <c r="H28" s="198"/>
      <c r="I28" s="196">
        <f t="shared" si="13"/>
        <v>49250000</v>
      </c>
      <c r="J28" s="188">
        <f t="shared" si="14"/>
        <v>24100000</v>
      </c>
      <c r="K28" s="189">
        <f t="shared" si="15"/>
        <v>24700000</v>
      </c>
      <c r="L28" s="196">
        <f t="shared" si="16"/>
        <v>0</v>
      </c>
      <c r="M28" s="188">
        <f t="shared" si="17"/>
        <v>0</v>
      </c>
      <c r="N28" s="189">
        <f t="shared" si="18"/>
        <v>0</v>
      </c>
      <c r="O28" s="196">
        <v>23500000</v>
      </c>
      <c r="P28" s="197">
        <v>24100000</v>
      </c>
      <c r="Q28" s="198">
        <v>24700000</v>
      </c>
      <c r="R28" s="196">
        <f t="shared" si="19"/>
        <v>-25750000</v>
      </c>
      <c r="S28" s="188">
        <f t="shared" si="20"/>
        <v>0</v>
      </c>
      <c r="T28" s="189">
        <f t="shared" si="21"/>
        <v>0</v>
      </c>
    </row>
    <row r="29" spans="1:20" ht="12.75" customHeight="1">
      <c r="A29" s="205"/>
      <c r="B29" s="204"/>
      <c r="C29" s="187"/>
      <c r="D29" s="188"/>
      <c r="E29" s="189"/>
      <c r="F29" s="187"/>
      <c r="G29" s="188"/>
      <c r="H29" s="189"/>
      <c r="I29" s="187"/>
      <c r="J29" s="188"/>
      <c r="K29" s="189"/>
      <c r="L29" s="187"/>
      <c r="M29" s="188"/>
      <c r="N29" s="189"/>
      <c r="O29" s="187"/>
      <c r="P29" s="188"/>
      <c r="Q29" s="189"/>
      <c r="R29" s="187"/>
      <c r="S29" s="188"/>
      <c r="T29" s="189"/>
    </row>
    <row r="30" spans="1:20" ht="19.5" customHeight="1">
      <c r="A30" s="140" t="s">
        <v>3</v>
      </c>
      <c r="B30" s="53" t="s">
        <v>30</v>
      </c>
      <c r="C30" s="196">
        <v>8721669000</v>
      </c>
      <c r="D30" s="188">
        <v>8952367000</v>
      </c>
      <c r="E30" s="189">
        <v>9207760000</v>
      </c>
      <c r="F30" s="196">
        <f>SUM(F31:F33)</f>
        <v>983025000</v>
      </c>
      <c r="G30" s="188">
        <f t="shared" ref="G30:H30" si="22">SUM(G31:G33)</f>
        <v>0</v>
      </c>
      <c r="H30" s="189">
        <f t="shared" si="22"/>
        <v>0</v>
      </c>
      <c r="I30" s="196">
        <f>SUM(I31:I33)</f>
        <v>9704694000</v>
      </c>
      <c r="J30" s="188">
        <f t="shared" ref="J30:K30" si="23">SUM(J31:J33)</f>
        <v>8952367000</v>
      </c>
      <c r="K30" s="189">
        <f t="shared" si="23"/>
        <v>9207760000</v>
      </c>
      <c r="L30" s="196">
        <f>SUM(L31:L33)</f>
        <v>0</v>
      </c>
      <c r="M30" s="188">
        <f t="shared" ref="M30:N30" si="24">SUM(M31:M33)</f>
        <v>0</v>
      </c>
      <c r="N30" s="189">
        <f t="shared" si="24"/>
        <v>0</v>
      </c>
      <c r="O30" s="196">
        <f>SUM(O31:O33)</f>
        <v>8721669000</v>
      </c>
      <c r="P30" s="188">
        <f t="shared" ref="P30:Q30" si="25">SUM(P31:P33)</f>
        <v>8952367000</v>
      </c>
      <c r="Q30" s="189">
        <f t="shared" si="25"/>
        <v>9207760000</v>
      </c>
      <c r="R30" s="196">
        <f>SUM(R31:R33)</f>
        <v>-983025000</v>
      </c>
      <c r="S30" s="188">
        <f t="shared" ref="S30:T30" si="26">SUM(S31:S33)</f>
        <v>0</v>
      </c>
      <c r="T30" s="189">
        <f t="shared" si="26"/>
        <v>0</v>
      </c>
    </row>
    <row r="31" spans="1:20" ht="18" customHeight="1">
      <c r="A31" s="7" t="s">
        <v>4</v>
      </c>
      <c r="B31" s="53" t="s">
        <v>31</v>
      </c>
      <c r="C31" s="196">
        <v>7416975000</v>
      </c>
      <c r="D31" s="188">
        <v>7621479000</v>
      </c>
      <c r="E31" s="189">
        <v>7850026000</v>
      </c>
      <c r="F31" s="196">
        <v>983025000</v>
      </c>
      <c r="G31" s="188"/>
      <c r="H31" s="189"/>
      <c r="I31" s="196">
        <f t="shared" ref="I31:I33" si="27">C31+F31</f>
        <v>8400000000</v>
      </c>
      <c r="J31" s="188">
        <f t="shared" ref="J31:J33" si="28">D31+G31</f>
        <v>7621479000</v>
      </c>
      <c r="K31" s="189">
        <f t="shared" ref="K31:K33" si="29">E31+H31</f>
        <v>7850026000</v>
      </c>
      <c r="L31" s="196">
        <f t="shared" ref="L31:L33" si="30">O31-C31</f>
        <v>0</v>
      </c>
      <c r="M31" s="188">
        <f t="shared" ref="M31:M33" si="31">P31-D31</f>
        <v>0</v>
      </c>
      <c r="N31" s="189">
        <f t="shared" ref="N31:N33" si="32">Q31-E31</f>
        <v>0</v>
      </c>
      <c r="O31" s="196">
        <v>7416975000</v>
      </c>
      <c r="P31" s="188">
        <v>7621479000</v>
      </c>
      <c r="Q31" s="189">
        <v>7850026000</v>
      </c>
      <c r="R31" s="196">
        <f t="shared" ref="R31:R33" si="33">L31-F31</f>
        <v>-983025000</v>
      </c>
      <c r="S31" s="188">
        <f t="shared" ref="S31:S33" si="34">M31-G31</f>
        <v>0</v>
      </c>
      <c r="T31" s="189">
        <f t="shared" ref="T31:T33" si="35">N31-H31</f>
        <v>0</v>
      </c>
    </row>
    <row r="32" spans="1:20" ht="17.25" customHeight="1">
      <c r="A32" s="7" t="s">
        <v>6</v>
      </c>
      <c r="B32" s="53" t="s">
        <v>32</v>
      </c>
      <c r="C32" s="196">
        <v>1302510000</v>
      </c>
      <c r="D32" s="188">
        <v>1328704000</v>
      </c>
      <c r="E32" s="189">
        <v>1355550000</v>
      </c>
      <c r="F32" s="196"/>
      <c r="G32" s="188"/>
      <c r="H32" s="189"/>
      <c r="I32" s="196">
        <f t="shared" si="27"/>
        <v>1302510000</v>
      </c>
      <c r="J32" s="188">
        <f t="shared" si="28"/>
        <v>1328704000</v>
      </c>
      <c r="K32" s="189">
        <f t="shared" si="29"/>
        <v>1355550000</v>
      </c>
      <c r="L32" s="196">
        <f t="shared" si="30"/>
        <v>0</v>
      </c>
      <c r="M32" s="188">
        <f t="shared" si="31"/>
        <v>0</v>
      </c>
      <c r="N32" s="189">
        <f t="shared" si="32"/>
        <v>0</v>
      </c>
      <c r="O32" s="196">
        <v>1302510000</v>
      </c>
      <c r="P32" s="188">
        <v>1328704000</v>
      </c>
      <c r="Q32" s="189">
        <v>1355550000</v>
      </c>
      <c r="R32" s="196">
        <f t="shared" si="33"/>
        <v>0</v>
      </c>
      <c r="S32" s="188">
        <f t="shared" si="34"/>
        <v>0</v>
      </c>
      <c r="T32" s="189">
        <f t="shared" si="35"/>
        <v>0</v>
      </c>
    </row>
    <row r="33" spans="1:20" ht="19.5" customHeight="1">
      <c r="A33" s="7" t="s">
        <v>68</v>
      </c>
      <c r="B33" s="53" t="s">
        <v>69</v>
      </c>
      <c r="C33" s="196">
        <v>2184000</v>
      </c>
      <c r="D33" s="188">
        <v>2184000</v>
      </c>
      <c r="E33" s="189">
        <v>2184000</v>
      </c>
      <c r="F33" s="196"/>
      <c r="G33" s="188"/>
      <c r="H33" s="189"/>
      <c r="I33" s="196">
        <f t="shared" si="27"/>
        <v>2184000</v>
      </c>
      <c r="J33" s="188">
        <f t="shared" si="28"/>
        <v>2184000</v>
      </c>
      <c r="K33" s="189">
        <f t="shared" si="29"/>
        <v>2184000</v>
      </c>
      <c r="L33" s="196">
        <f t="shared" si="30"/>
        <v>0</v>
      </c>
      <c r="M33" s="188">
        <f t="shared" si="31"/>
        <v>0</v>
      </c>
      <c r="N33" s="189">
        <f t="shared" si="32"/>
        <v>0</v>
      </c>
      <c r="O33" s="196">
        <v>2184000</v>
      </c>
      <c r="P33" s="188">
        <v>2184000</v>
      </c>
      <c r="Q33" s="189">
        <v>2184000</v>
      </c>
      <c r="R33" s="196">
        <f t="shared" si="33"/>
        <v>0</v>
      </c>
      <c r="S33" s="188">
        <f t="shared" si="34"/>
        <v>0</v>
      </c>
      <c r="T33" s="189">
        <f t="shared" si="35"/>
        <v>0</v>
      </c>
    </row>
    <row r="34" spans="1:20" ht="12.75" customHeight="1">
      <c r="A34" s="205"/>
      <c r="B34" s="204"/>
      <c r="C34" s="187"/>
      <c r="D34" s="188"/>
      <c r="E34" s="189"/>
      <c r="F34" s="187"/>
      <c r="G34" s="188"/>
      <c r="H34" s="189"/>
      <c r="I34" s="187"/>
      <c r="J34" s="188"/>
      <c r="K34" s="189"/>
      <c r="L34" s="187"/>
      <c r="M34" s="188"/>
      <c r="N34" s="189"/>
      <c r="O34" s="187"/>
      <c r="P34" s="188"/>
      <c r="Q34" s="189"/>
      <c r="R34" s="187"/>
      <c r="S34" s="188"/>
      <c r="T34" s="189"/>
    </row>
    <row r="35" spans="1:20" ht="31.5" customHeight="1">
      <c r="A35" s="140" t="s">
        <v>11</v>
      </c>
      <c r="B35" s="53" t="s">
        <v>34</v>
      </c>
      <c r="C35" s="196">
        <v>3071829800</v>
      </c>
      <c r="D35" s="188">
        <v>3239189320</v>
      </c>
      <c r="E35" s="189">
        <v>3398948100</v>
      </c>
      <c r="F35" s="196">
        <f>SUM(F36:F38)</f>
        <v>270170000</v>
      </c>
      <c r="G35" s="188">
        <f t="shared" ref="G35:H35" si="36">SUM(G36:G38)</f>
        <v>0</v>
      </c>
      <c r="H35" s="189">
        <f t="shared" si="36"/>
        <v>0</v>
      </c>
      <c r="I35" s="196">
        <f>SUM(I36:I38)</f>
        <v>3341999800</v>
      </c>
      <c r="J35" s="188">
        <f t="shared" ref="J35:K35" si="37">SUM(J36:J38)</f>
        <v>3239189320</v>
      </c>
      <c r="K35" s="189">
        <f t="shared" si="37"/>
        <v>3398948100</v>
      </c>
      <c r="L35" s="196">
        <f>SUM(L36:L38)</f>
        <v>0</v>
      </c>
      <c r="M35" s="188">
        <f t="shared" ref="M35:N35" si="38">SUM(M36:M38)</f>
        <v>0</v>
      </c>
      <c r="N35" s="189">
        <f t="shared" si="38"/>
        <v>0</v>
      </c>
      <c r="O35" s="196">
        <f>SUM(O36:O38)</f>
        <v>3071829800</v>
      </c>
      <c r="P35" s="188">
        <f t="shared" ref="P35:Q35" si="39">SUM(P36:P38)</f>
        <v>3239189320</v>
      </c>
      <c r="Q35" s="189">
        <f t="shared" si="39"/>
        <v>3398948100</v>
      </c>
      <c r="R35" s="196">
        <f>SUM(R36:R38)</f>
        <v>-270170000</v>
      </c>
      <c r="S35" s="188">
        <f t="shared" ref="S35:T35" si="40">SUM(S36:S38)</f>
        <v>0</v>
      </c>
      <c r="T35" s="189">
        <f t="shared" si="40"/>
        <v>0</v>
      </c>
    </row>
    <row r="36" spans="1:20" ht="17.25" customHeight="1">
      <c r="A36" s="7" t="s">
        <v>5</v>
      </c>
      <c r="B36" s="53" t="s">
        <v>35</v>
      </c>
      <c r="C36" s="196">
        <v>2931198500</v>
      </c>
      <c r="D36" s="188">
        <v>3116916000</v>
      </c>
      <c r="E36" s="189">
        <v>3294381500</v>
      </c>
      <c r="F36" s="196">
        <v>270170000</v>
      </c>
      <c r="G36" s="188"/>
      <c r="H36" s="189"/>
      <c r="I36" s="196">
        <f t="shared" ref="I36:I38" si="41">C36+F36</f>
        <v>3201368500</v>
      </c>
      <c r="J36" s="188">
        <f t="shared" ref="J36:J38" si="42">D36+G36</f>
        <v>3116916000</v>
      </c>
      <c r="K36" s="189">
        <f t="shared" ref="K36:K38" si="43">E36+H36</f>
        <v>3294381500</v>
      </c>
      <c r="L36" s="196">
        <f t="shared" ref="L36:L38" si="44">O36-C36</f>
        <v>0</v>
      </c>
      <c r="M36" s="188">
        <f t="shared" ref="M36:M38" si="45">P36-D36</f>
        <v>0</v>
      </c>
      <c r="N36" s="189">
        <f t="shared" ref="N36:N38" si="46">Q36-E36</f>
        <v>0</v>
      </c>
      <c r="O36" s="196">
        <v>2931198500</v>
      </c>
      <c r="P36" s="188">
        <v>3116916000</v>
      </c>
      <c r="Q36" s="189">
        <v>3294381500</v>
      </c>
      <c r="R36" s="196">
        <f t="shared" ref="R36:R38" si="47">L36-F36</f>
        <v>-270170000</v>
      </c>
      <c r="S36" s="188">
        <f t="shared" ref="S36:S38" si="48">M36-G36</f>
        <v>0</v>
      </c>
      <c r="T36" s="189">
        <f t="shared" ref="T36:T38" si="49">N36-H36</f>
        <v>0</v>
      </c>
    </row>
    <row r="37" spans="1:20" ht="30.75" customHeight="1">
      <c r="A37" s="7" t="s">
        <v>21</v>
      </c>
      <c r="B37" s="53" t="s">
        <v>33</v>
      </c>
      <c r="C37" s="196">
        <v>95883300</v>
      </c>
      <c r="D37" s="188">
        <v>81386500</v>
      </c>
      <c r="E37" s="189">
        <v>67277300</v>
      </c>
      <c r="F37" s="196"/>
      <c r="G37" s="188"/>
      <c r="H37" s="189"/>
      <c r="I37" s="196">
        <f t="shared" si="41"/>
        <v>95883300</v>
      </c>
      <c r="J37" s="188">
        <f t="shared" si="42"/>
        <v>81386500</v>
      </c>
      <c r="K37" s="189">
        <f t="shared" si="43"/>
        <v>67277300</v>
      </c>
      <c r="L37" s="196">
        <f t="shared" si="44"/>
        <v>0</v>
      </c>
      <c r="M37" s="188">
        <f t="shared" si="45"/>
        <v>0</v>
      </c>
      <c r="N37" s="189">
        <f t="shared" si="46"/>
        <v>0</v>
      </c>
      <c r="O37" s="196">
        <v>95883300</v>
      </c>
      <c r="P37" s="188">
        <v>81386500</v>
      </c>
      <c r="Q37" s="189">
        <v>67277300</v>
      </c>
      <c r="R37" s="196">
        <f t="shared" si="47"/>
        <v>0</v>
      </c>
      <c r="S37" s="188">
        <f t="shared" si="48"/>
        <v>0</v>
      </c>
      <c r="T37" s="189">
        <f t="shared" si="49"/>
        <v>0</v>
      </c>
    </row>
    <row r="38" spans="1:20" ht="30" customHeight="1">
      <c r="A38" s="7" t="s">
        <v>12</v>
      </c>
      <c r="B38" s="53" t="s">
        <v>36</v>
      </c>
      <c r="C38" s="196">
        <v>44748000</v>
      </c>
      <c r="D38" s="188">
        <v>40886820</v>
      </c>
      <c r="E38" s="189">
        <v>37289300</v>
      </c>
      <c r="F38" s="196"/>
      <c r="G38" s="188"/>
      <c r="H38" s="189"/>
      <c r="I38" s="196">
        <f t="shared" si="41"/>
        <v>44748000</v>
      </c>
      <c r="J38" s="188">
        <f t="shared" si="42"/>
        <v>40886820</v>
      </c>
      <c r="K38" s="189">
        <f t="shared" si="43"/>
        <v>37289300</v>
      </c>
      <c r="L38" s="196">
        <f t="shared" si="44"/>
        <v>0</v>
      </c>
      <c r="M38" s="188">
        <f t="shared" si="45"/>
        <v>0</v>
      </c>
      <c r="N38" s="189">
        <f t="shared" si="46"/>
        <v>0</v>
      </c>
      <c r="O38" s="196">
        <v>44748000</v>
      </c>
      <c r="P38" s="188">
        <v>40886820</v>
      </c>
      <c r="Q38" s="189">
        <v>37289300</v>
      </c>
      <c r="R38" s="196">
        <f t="shared" si="47"/>
        <v>0</v>
      </c>
      <c r="S38" s="188">
        <f t="shared" si="48"/>
        <v>0</v>
      </c>
      <c r="T38" s="189">
        <f t="shared" si="49"/>
        <v>0</v>
      </c>
    </row>
    <row r="39" spans="1:20" ht="12.75" customHeight="1">
      <c r="A39" s="205"/>
      <c r="B39" s="204"/>
      <c r="C39" s="187"/>
      <c r="D39" s="188"/>
      <c r="E39" s="189"/>
      <c r="F39" s="187"/>
      <c r="G39" s="188"/>
      <c r="H39" s="189"/>
      <c r="I39" s="187"/>
      <c r="J39" s="188"/>
      <c r="K39" s="189"/>
      <c r="L39" s="187"/>
      <c r="M39" s="188"/>
      <c r="N39" s="189"/>
      <c r="O39" s="187"/>
      <c r="P39" s="188"/>
      <c r="Q39" s="189"/>
      <c r="R39" s="187"/>
      <c r="S39" s="188"/>
      <c r="T39" s="189"/>
    </row>
    <row r="40" spans="1:20" ht="19.5" customHeight="1">
      <c r="A40" s="140" t="s">
        <v>56</v>
      </c>
      <c r="B40" s="53" t="s">
        <v>37</v>
      </c>
      <c r="C40" s="196">
        <v>122634100</v>
      </c>
      <c r="D40" s="188">
        <v>110215800</v>
      </c>
      <c r="E40" s="189">
        <v>104951300</v>
      </c>
      <c r="F40" s="196">
        <f>SUM(F41:F42)</f>
        <v>0</v>
      </c>
      <c r="G40" s="188">
        <f t="shared" ref="G40:H40" si="50">SUM(G41:G42)</f>
        <v>0</v>
      </c>
      <c r="H40" s="189">
        <f t="shared" si="50"/>
        <v>0</v>
      </c>
      <c r="I40" s="196">
        <f>SUM(I41:I42)</f>
        <v>122634100</v>
      </c>
      <c r="J40" s="188">
        <f t="shared" ref="J40:K40" si="51">SUM(J41:J42)</f>
        <v>110215800</v>
      </c>
      <c r="K40" s="189">
        <f t="shared" si="51"/>
        <v>104951300</v>
      </c>
      <c r="L40" s="196">
        <f>SUM(L41:L42)</f>
        <v>0</v>
      </c>
      <c r="M40" s="188">
        <f t="shared" ref="M40:N40" si="52">SUM(M41:M42)</f>
        <v>0</v>
      </c>
      <c r="N40" s="189">
        <f t="shared" si="52"/>
        <v>0</v>
      </c>
      <c r="O40" s="196">
        <f>SUM(O41:O42)</f>
        <v>122634100</v>
      </c>
      <c r="P40" s="188">
        <f t="shared" ref="P40:Q40" si="53">SUM(P41:P42)</f>
        <v>110215800</v>
      </c>
      <c r="Q40" s="189">
        <f t="shared" si="53"/>
        <v>104951300</v>
      </c>
      <c r="R40" s="196">
        <f>SUM(R41:R42)</f>
        <v>0</v>
      </c>
      <c r="S40" s="188">
        <f t="shared" ref="S40:T40" si="54">SUM(S41:S42)</f>
        <v>0</v>
      </c>
      <c r="T40" s="189">
        <f t="shared" si="54"/>
        <v>0</v>
      </c>
    </row>
    <row r="41" spans="1:20" ht="54.75" customHeight="1">
      <c r="A41" s="7" t="s">
        <v>78</v>
      </c>
      <c r="B41" s="53" t="s">
        <v>72</v>
      </c>
      <c r="C41" s="196">
        <v>3232600</v>
      </c>
      <c r="D41" s="188">
        <v>2733700</v>
      </c>
      <c r="E41" s="189">
        <v>3014600</v>
      </c>
      <c r="F41" s="196"/>
      <c r="G41" s="188"/>
      <c r="H41" s="189"/>
      <c r="I41" s="196">
        <f t="shared" ref="I41:I42" si="55">C41+F41</f>
        <v>3232600</v>
      </c>
      <c r="J41" s="188">
        <f t="shared" ref="J41:J42" si="56">D41+G41</f>
        <v>2733700</v>
      </c>
      <c r="K41" s="189">
        <f t="shared" ref="K41:K42" si="57">E41+H41</f>
        <v>3014600</v>
      </c>
      <c r="L41" s="196">
        <f t="shared" ref="L41:L42" si="58">O41-C41</f>
        <v>0</v>
      </c>
      <c r="M41" s="188">
        <f t="shared" ref="M41:M42" si="59">P41-D41</f>
        <v>0</v>
      </c>
      <c r="N41" s="189">
        <f t="shared" ref="N41:N42" si="60">Q41-E41</f>
        <v>0</v>
      </c>
      <c r="O41" s="196">
        <v>3232600</v>
      </c>
      <c r="P41" s="188">
        <v>2733700</v>
      </c>
      <c r="Q41" s="189">
        <v>3014600</v>
      </c>
      <c r="R41" s="196">
        <f t="shared" ref="R41:R42" si="61">L41-F41</f>
        <v>0</v>
      </c>
      <c r="S41" s="188">
        <f t="shared" ref="S41:S42" si="62">M41-G41</f>
        <v>0</v>
      </c>
      <c r="T41" s="189">
        <f t="shared" ref="T41:T42" si="63">N41-H41</f>
        <v>0</v>
      </c>
    </row>
    <row r="42" spans="1:20" ht="29.25" customHeight="1">
      <c r="A42" s="7" t="s">
        <v>17</v>
      </c>
      <c r="B42" s="53" t="s">
        <v>38</v>
      </c>
      <c r="C42" s="196">
        <v>119401500</v>
      </c>
      <c r="D42" s="188">
        <v>107482100</v>
      </c>
      <c r="E42" s="189">
        <v>101936700</v>
      </c>
      <c r="F42" s="196"/>
      <c r="G42" s="188"/>
      <c r="H42" s="189"/>
      <c r="I42" s="196">
        <f t="shared" si="55"/>
        <v>119401500</v>
      </c>
      <c r="J42" s="188">
        <f t="shared" si="56"/>
        <v>107482100</v>
      </c>
      <c r="K42" s="189">
        <f t="shared" si="57"/>
        <v>101936700</v>
      </c>
      <c r="L42" s="196">
        <f t="shared" si="58"/>
        <v>0</v>
      </c>
      <c r="M42" s="188">
        <f t="shared" si="59"/>
        <v>0</v>
      </c>
      <c r="N42" s="189">
        <f t="shared" si="60"/>
        <v>0</v>
      </c>
      <c r="O42" s="196">
        <v>119401500</v>
      </c>
      <c r="P42" s="188">
        <v>107482100</v>
      </c>
      <c r="Q42" s="189">
        <v>101936700</v>
      </c>
      <c r="R42" s="196">
        <f t="shared" si="61"/>
        <v>0</v>
      </c>
      <c r="S42" s="188">
        <f t="shared" si="62"/>
        <v>0</v>
      </c>
      <c r="T42" s="189">
        <f t="shared" si="63"/>
        <v>0</v>
      </c>
    </row>
    <row r="43" spans="1:20" ht="12.75" customHeight="1">
      <c r="A43" s="205"/>
      <c r="B43" s="204"/>
      <c r="C43" s="187"/>
      <c r="D43" s="188"/>
      <c r="E43" s="189"/>
      <c r="F43" s="187"/>
      <c r="G43" s="188"/>
      <c r="H43" s="189"/>
      <c r="I43" s="187"/>
      <c r="J43" s="188"/>
      <c r="K43" s="189"/>
      <c r="L43" s="187"/>
      <c r="M43" s="188"/>
      <c r="N43" s="189"/>
      <c r="O43" s="187"/>
      <c r="P43" s="188"/>
      <c r="Q43" s="189"/>
      <c r="R43" s="187"/>
      <c r="S43" s="188"/>
      <c r="T43" s="189"/>
    </row>
    <row r="44" spans="1:20" s="22" customFormat="1" ht="29.25" customHeight="1">
      <c r="A44" s="139" t="s">
        <v>13</v>
      </c>
      <c r="B44" s="53" t="s">
        <v>39</v>
      </c>
      <c r="C44" s="196">
        <v>27369037</v>
      </c>
      <c r="D44" s="188">
        <v>29947639</v>
      </c>
      <c r="E44" s="189">
        <v>23489251</v>
      </c>
      <c r="F44" s="196">
        <f>SUM(F45:F50)</f>
        <v>14128000</v>
      </c>
      <c r="G44" s="188">
        <f t="shared" ref="G44:H44" si="64">SUM(G45:G50)</f>
        <v>0</v>
      </c>
      <c r="H44" s="189">
        <f t="shared" si="64"/>
        <v>0</v>
      </c>
      <c r="I44" s="196">
        <f>SUM(I45:I50)</f>
        <v>41497037</v>
      </c>
      <c r="J44" s="188">
        <f t="shared" ref="J44:K44" si="65">SUM(J45:J50)</f>
        <v>29947639</v>
      </c>
      <c r="K44" s="189">
        <f t="shared" si="65"/>
        <v>23489251</v>
      </c>
      <c r="L44" s="196">
        <f>SUM(L45:L50)</f>
        <v>0</v>
      </c>
      <c r="M44" s="188">
        <f t="shared" ref="M44:N44" si="66">SUM(M45:M50)</f>
        <v>0</v>
      </c>
      <c r="N44" s="189">
        <f t="shared" si="66"/>
        <v>0</v>
      </c>
      <c r="O44" s="196">
        <f>SUM(O45:O50)</f>
        <v>27369037</v>
      </c>
      <c r="P44" s="188">
        <f t="shared" ref="P44:Q44" si="67">SUM(P45:P50)</f>
        <v>29947639</v>
      </c>
      <c r="Q44" s="189">
        <f t="shared" si="67"/>
        <v>23489251</v>
      </c>
      <c r="R44" s="196">
        <f>SUM(R45:R50)</f>
        <v>-14128000</v>
      </c>
      <c r="S44" s="188">
        <f t="shared" ref="S44:T44" si="68">SUM(S45:S50)</f>
        <v>0</v>
      </c>
      <c r="T44" s="189">
        <f t="shared" si="68"/>
        <v>0</v>
      </c>
    </row>
    <row r="45" spans="1:20" s="22" customFormat="1" ht="54.75" customHeight="1">
      <c r="A45" s="7" t="s">
        <v>53</v>
      </c>
      <c r="B45" s="53" t="s">
        <v>40</v>
      </c>
      <c r="C45" s="187">
        <v>4870570</v>
      </c>
      <c r="D45" s="188">
        <v>6958900</v>
      </c>
      <c r="E45" s="189">
        <v>5456940</v>
      </c>
      <c r="F45" s="187"/>
      <c r="G45" s="188"/>
      <c r="H45" s="189"/>
      <c r="I45" s="196">
        <f t="shared" ref="I45:I50" si="69">C45+F45</f>
        <v>4870570</v>
      </c>
      <c r="J45" s="188">
        <f t="shared" ref="J45:J50" si="70">D45+G45</f>
        <v>6958900</v>
      </c>
      <c r="K45" s="189">
        <f t="shared" ref="K45:K50" si="71">E45+H45</f>
        <v>5456940</v>
      </c>
      <c r="L45" s="196">
        <f t="shared" ref="L45:L50" si="72">O45-C45</f>
        <v>0</v>
      </c>
      <c r="M45" s="188">
        <f t="shared" ref="M45:M50" si="73">P45-D45</f>
        <v>0</v>
      </c>
      <c r="N45" s="189">
        <f t="shared" ref="N45:N50" si="74">Q45-E45</f>
        <v>0</v>
      </c>
      <c r="O45" s="187">
        <v>4870570</v>
      </c>
      <c r="P45" s="188">
        <v>6958900</v>
      </c>
      <c r="Q45" s="189">
        <v>5456940</v>
      </c>
      <c r="R45" s="196">
        <f t="shared" ref="R45:R50" si="75">L45-F45</f>
        <v>0</v>
      </c>
      <c r="S45" s="188">
        <f t="shared" ref="S45:S50" si="76">M45-G45</f>
        <v>0</v>
      </c>
      <c r="T45" s="189">
        <f t="shared" ref="T45:T50" si="77">N45-H45</f>
        <v>0</v>
      </c>
    </row>
    <row r="46" spans="1:20" s="22" customFormat="1" ht="18.75" customHeight="1">
      <c r="A46" s="7" t="s">
        <v>385</v>
      </c>
      <c r="B46" s="53" t="s">
        <v>384</v>
      </c>
      <c r="C46" s="196">
        <v>4000000</v>
      </c>
      <c r="D46" s="188">
        <v>2727534</v>
      </c>
      <c r="E46" s="189">
        <v>2727534</v>
      </c>
      <c r="F46" s="196">
        <v>14128000</v>
      </c>
      <c r="G46" s="188">
        <v>-326900</v>
      </c>
      <c r="H46" s="189">
        <v>-326900</v>
      </c>
      <c r="I46" s="196">
        <f t="shared" si="69"/>
        <v>18128000</v>
      </c>
      <c r="J46" s="188">
        <f t="shared" si="70"/>
        <v>2400634</v>
      </c>
      <c r="K46" s="189">
        <f t="shared" si="71"/>
        <v>2400634</v>
      </c>
      <c r="L46" s="196">
        <f t="shared" si="72"/>
        <v>0</v>
      </c>
      <c r="M46" s="188">
        <f t="shared" si="73"/>
        <v>1272466</v>
      </c>
      <c r="N46" s="189">
        <f t="shared" si="74"/>
        <v>1272466</v>
      </c>
      <c r="O46" s="196">
        <v>4000000</v>
      </c>
      <c r="P46" s="188">
        <v>4000000</v>
      </c>
      <c r="Q46" s="189">
        <v>4000000</v>
      </c>
      <c r="R46" s="196">
        <f t="shared" si="75"/>
        <v>-14128000</v>
      </c>
      <c r="S46" s="188">
        <f t="shared" si="76"/>
        <v>1599366</v>
      </c>
      <c r="T46" s="189">
        <f t="shared" si="77"/>
        <v>1599366</v>
      </c>
    </row>
    <row r="47" spans="1:20" s="22" customFormat="1" ht="29.25" customHeight="1">
      <c r="A47" s="7" t="s">
        <v>61</v>
      </c>
      <c r="B47" s="53" t="s">
        <v>62</v>
      </c>
      <c r="C47" s="196">
        <v>1352929</v>
      </c>
      <c r="D47" s="197">
        <v>1977305</v>
      </c>
      <c r="E47" s="189">
        <v>1906177</v>
      </c>
      <c r="F47" s="196">
        <v>164793</v>
      </c>
      <c r="G47" s="197">
        <v>326900</v>
      </c>
      <c r="H47" s="189">
        <v>326900</v>
      </c>
      <c r="I47" s="196">
        <f t="shared" si="69"/>
        <v>1517722</v>
      </c>
      <c r="J47" s="188">
        <f t="shared" si="70"/>
        <v>2304205</v>
      </c>
      <c r="K47" s="189">
        <f t="shared" si="71"/>
        <v>2233077</v>
      </c>
      <c r="L47" s="196">
        <f t="shared" si="72"/>
        <v>-641462</v>
      </c>
      <c r="M47" s="188">
        <f t="shared" si="73"/>
        <v>-1272466</v>
      </c>
      <c r="N47" s="189">
        <f t="shared" si="74"/>
        <v>-1272466</v>
      </c>
      <c r="O47" s="196">
        <v>711467</v>
      </c>
      <c r="P47" s="197">
        <v>704839</v>
      </c>
      <c r="Q47" s="189">
        <v>633711</v>
      </c>
      <c r="R47" s="196">
        <f t="shared" si="75"/>
        <v>-806255</v>
      </c>
      <c r="S47" s="188">
        <f t="shared" si="76"/>
        <v>-1599366</v>
      </c>
      <c r="T47" s="189">
        <f t="shared" si="77"/>
        <v>-1599366</v>
      </c>
    </row>
    <row r="48" spans="1:20" s="22" customFormat="1" ht="66.75" customHeight="1">
      <c r="A48" s="7" t="s">
        <v>60</v>
      </c>
      <c r="B48" s="53" t="s">
        <v>41</v>
      </c>
      <c r="C48" s="196">
        <v>9592138</v>
      </c>
      <c r="D48" s="188">
        <v>10502600</v>
      </c>
      <c r="E48" s="189">
        <v>10512100</v>
      </c>
      <c r="F48" s="196">
        <v>-164793</v>
      </c>
      <c r="G48" s="188"/>
      <c r="H48" s="189"/>
      <c r="I48" s="196">
        <f t="shared" si="69"/>
        <v>9427345</v>
      </c>
      <c r="J48" s="188">
        <f t="shared" si="70"/>
        <v>10502600</v>
      </c>
      <c r="K48" s="189">
        <f t="shared" si="71"/>
        <v>10512100</v>
      </c>
      <c r="L48" s="196">
        <f t="shared" si="72"/>
        <v>641462</v>
      </c>
      <c r="M48" s="188">
        <f t="shared" si="73"/>
        <v>0</v>
      </c>
      <c r="N48" s="189">
        <f t="shared" si="74"/>
        <v>0</v>
      </c>
      <c r="O48" s="196">
        <v>10233600</v>
      </c>
      <c r="P48" s="188">
        <v>10502600</v>
      </c>
      <c r="Q48" s="189">
        <v>10512100</v>
      </c>
      <c r="R48" s="196">
        <f t="shared" si="75"/>
        <v>806255</v>
      </c>
      <c r="S48" s="188">
        <f t="shared" si="76"/>
        <v>0</v>
      </c>
      <c r="T48" s="189">
        <f t="shared" si="77"/>
        <v>0</v>
      </c>
    </row>
    <row r="49" spans="1:20" s="22" customFormat="1" ht="18.75" customHeight="1">
      <c r="A49" s="7" t="s">
        <v>14</v>
      </c>
      <c r="B49" s="53" t="s">
        <v>42</v>
      </c>
      <c r="C49" s="196">
        <v>6553400</v>
      </c>
      <c r="D49" s="188">
        <v>6781300</v>
      </c>
      <c r="E49" s="189">
        <v>1886500</v>
      </c>
      <c r="F49" s="196"/>
      <c r="G49" s="188"/>
      <c r="H49" s="189"/>
      <c r="I49" s="196">
        <f t="shared" si="69"/>
        <v>6553400</v>
      </c>
      <c r="J49" s="188">
        <f t="shared" si="70"/>
        <v>6781300</v>
      </c>
      <c r="K49" s="189">
        <f t="shared" si="71"/>
        <v>1886500</v>
      </c>
      <c r="L49" s="196">
        <f t="shared" si="72"/>
        <v>0</v>
      </c>
      <c r="M49" s="188">
        <f t="shared" si="73"/>
        <v>0</v>
      </c>
      <c r="N49" s="189">
        <f t="shared" si="74"/>
        <v>0</v>
      </c>
      <c r="O49" s="196">
        <v>6553400</v>
      </c>
      <c r="P49" s="188">
        <v>6781300</v>
      </c>
      <c r="Q49" s="189">
        <v>1886500</v>
      </c>
      <c r="R49" s="196">
        <f t="shared" si="75"/>
        <v>0</v>
      </c>
      <c r="S49" s="188">
        <f t="shared" si="76"/>
        <v>0</v>
      </c>
      <c r="T49" s="189">
        <f t="shared" si="77"/>
        <v>0</v>
      </c>
    </row>
    <row r="50" spans="1:20" s="22" customFormat="1" ht="69" customHeight="1">
      <c r="A50" s="37" t="s">
        <v>80</v>
      </c>
      <c r="B50" s="53" t="s">
        <v>77</v>
      </c>
      <c r="C50" s="187">
        <v>1000000</v>
      </c>
      <c r="D50" s="188">
        <v>1000000</v>
      </c>
      <c r="E50" s="189">
        <v>1000000</v>
      </c>
      <c r="F50" s="187"/>
      <c r="G50" s="188"/>
      <c r="H50" s="189"/>
      <c r="I50" s="196">
        <f t="shared" si="69"/>
        <v>1000000</v>
      </c>
      <c r="J50" s="188">
        <f t="shared" si="70"/>
        <v>1000000</v>
      </c>
      <c r="K50" s="189">
        <f t="shared" si="71"/>
        <v>1000000</v>
      </c>
      <c r="L50" s="196">
        <f t="shared" si="72"/>
        <v>0</v>
      </c>
      <c r="M50" s="188">
        <f t="shared" si="73"/>
        <v>0</v>
      </c>
      <c r="N50" s="189">
        <f t="shared" si="74"/>
        <v>0</v>
      </c>
      <c r="O50" s="187">
        <v>1000000</v>
      </c>
      <c r="P50" s="188">
        <v>1000000</v>
      </c>
      <c r="Q50" s="189">
        <v>1000000</v>
      </c>
      <c r="R50" s="196">
        <f t="shared" si="75"/>
        <v>0</v>
      </c>
      <c r="S50" s="188">
        <f t="shared" si="76"/>
        <v>0</v>
      </c>
      <c r="T50" s="189">
        <f t="shared" si="77"/>
        <v>0</v>
      </c>
    </row>
    <row r="51" spans="1:20" ht="12.75" customHeight="1">
      <c r="A51" s="206"/>
      <c r="B51" s="204"/>
      <c r="C51" s="187"/>
      <c r="D51" s="188"/>
      <c r="E51" s="189"/>
      <c r="F51" s="187"/>
      <c r="G51" s="188"/>
      <c r="H51" s="189"/>
      <c r="I51" s="187"/>
      <c r="J51" s="188"/>
      <c r="K51" s="189"/>
      <c r="L51" s="187"/>
      <c r="M51" s="188"/>
      <c r="N51" s="189"/>
      <c r="O51" s="187"/>
      <c r="P51" s="188"/>
      <c r="Q51" s="189"/>
      <c r="R51" s="187"/>
      <c r="S51" s="188"/>
      <c r="T51" s="189"/>
    </row>
    <row r="52" spans="1:20" s="22" customFormat="1" ht="17.25" customHeight="1">
      <c r="A52" s="140" t="s">
        <v>19</v>
      </c>
      <c r="B52" s="53" t="s">
        <v>43</v>
      </c>
      <c r="C52" s="196">
        <v>1298486680</v>
      </c>
      <c r="D52" s="188">
        <v>1349164580</v>
      </c>
      <c r="E52" s="189">
        <v>1407608880</v>
      </c>
      <c r="F52" s="196">
        <f>SUM(F53:F55)</f>
        <v>0</v>
      </c>
      <c r="G52" s="188">
        <f t="shared" ref="G52:H52" si="78">SUM(G53:G55)</f>
        <v>0</v>
      </c>
      <c r="H52" s="189">
        <f t="shared" si="78"/>
        <v>0</v>
      </c>
      <c r="I52" s="196">
        <f>SUM(I53:I55)</f>
        <v>1298486680</v>
      </c>
      <c r="J52" s="188">
        <f t="shared" ref="J52:K52" si="79">SUM(J53:J55)</f>
        <v>1349164580</v>
      </c>
      <c r="K52" s="189">
        <f t="shared" si="79"/>
        <v>1407608880</v>
      </c>
      <c r="L52" s="196">
        <f>SUM(L53:L55)</f>
        <v>0</v>
      </c>
      <c r="M52" s="188">
        <f t="shared" ref="M52:N52" si="80">SUM(M53:M55)</f>
        <v>0</v>
      </c>
      <c r="N52" s="189">
        <f t="shared" si="80"/>
        <v>0</v>
      </c>
      <c r="O52" s="196">
        <f>SUM(O53:O55)</f>
        <v>1298486680</v>
      </c>
      <c r="P52" s="188">
        <f t="shared" ref="P52:Q52" si="81">SUM(P53:P55)</f>
        <v>1349164580</v>
      </c>
      <c r="Q52" s="189">
        <f t="shared" si="81"/>
        <v>1407608880</v>
      </c>
      <c r="R52" s="196">
        <f>SUM(R53:R55)</f>
        <v>0</v>
      </c>
      <c r="S52" s="188">
        <f t="shared" ref="S52:T52" si="82">SUM(S53:S55)</f>
        <v>0</v>
      </c>
      <c r="T52" s="189">
        <f t="shared" si="82"/>
        <v>0</v>
      </c>
    </row>
    <row r="53" spans="1:20" s="22" customFormat="1" ht="18" customHeight="1">
      <c r="A53" s="7" t="s">
        <v>7</v>
      </c>
      <c r="B53" s="53" t="s">
        <v>44</v>
      </c>
      <c r="C53" s="196">
        <v>118772980</v>
      </c>
      <c r="D53" s="188">
        <v>119518180</v>
      </c>
      <c r="E53" s="189">
        <v>119746980</v>
      </c>
      <c r="F53" s="196"/>
      <c r="G53" s="188"/>
      <c r="H53" s="189"/>
      <c r="I53" s="196">
        <f t="shared" ref="I53:I55" si="83">C53+F53</f>
        <v>118772980</v>
      </c>
      <c r="J53" s="188">
        <f t="shared" ref="J53:J55" si="84">D53+G53</f>
        <v>119518180</v>
      </c>
      <c r="K53" s="189">
        <f t="shared" ref="K53:K55" si="85">E53+H53</f>
        <v>119746980</v>
      </c>
      <c r="L53" s="196">
        <f t="shared" ref="L53:L55" si="86">O53-C53</f>
        <v>0</v>
      </c>
      <c r="M53" s="188">
        <f t="shared" ref="M53:M55" si="87">P53-D53</f>
        <v>0</v>
      </c>
      <c r="N53" s="189">
        <f t="shared" ref="N53:N55" si="88">Q53-E53</f>
        <v>0</v>
      </c>
      <c r="O53" s="196">
        <v>118772980</v>
      </c>
      <c r="P53" s="188">
        <v>119518180</v>
      </c>
      <c r="Q53" s="189">
        <v>119746980</v>
      </c>
      <c r="R53" s="196">
        <f t="shared" ref="R53:R55" si="89">L53-F53</f>
        <v>0</v>
      </c>
      <c r="S53" s="188">
        <f t="shared" ref="S53:S55" si="90">M53-G53</f>
        <v>0</v>
      </c>
      <c r="T53" s="189">
        <f t="shared" ref="T53:T55" si="91">N53-H53</f>
        <v>0</v>
      </c>
    </row>
    <row r="54" spans="1:20" s="22" customFormat="1" ht="17.25" customHeight="1">
      <c r="A54" s="7" t="s">
        <v>16</v>
      </c>
      <c r="B54" s="53" t="s">
        <v>140</v>
      </c>
      <c r="C54" s="196">
        <v>10678000</v>
      </c>
      <c r="D54" s="188">
        <v>10469000</v>
      </c>
      <c r="E54" s="189">
        <v>9955000</v>
      </c>
      <c r="F54" s="196"/>
      <c r="G54" s="188"/>
      <c r="H54" s="189"/>
      <c r="I54" s="196">
        <f t="shared" si="83"/>
        <v>10678000</v>
      </c>
      <c r="J54" s="188">
        <f t="shared" si="84"/>
        <v>10469000</v>
      </c>
      <c r="K54" s="189">
        <f t="shared" si="85"/>
        <v>9955000</v>
      </c>
      <c r="L54" s="196">
        <f t="shared" si="86"/>
        <v>0</v>
      </c>
      <c r="M54" s="188">
        <f t="shared" si="87"/>
        <v>0</v>
      </c>
      <c r="N54" s="189">
        <f t="shared" si="88"/>
        <v>0</v>
      </c>
      <c r="O54" s="196">
        <v>10678000</v>
      </c>
      <c r="P54" s="188">
        <v>10469000</v>
      </c>
      <c r="Q54" s="189">
        <v>9955000</v>
      </c>
      <c r="R54" s="196">
        <f t="shared" si="89"/>
        <v>0</v>
      </c>
      <c r="S54" s="188">
        <f t="shared" si="90"/>
        <v>0</v>
      </c>
      <c r="T54" s="189">
        <f t="shared" si="91"/>
        <v>0</v>
      </c>
    </row>
    <row r="55" spans="1:20" s="22" customFormat="1" ht="18" customHeight="1">
      <c r="A55" s="7" t="s">
        <v>52</v>
      </c>
      <c r="B55" s="53" t="s">
        <v>45</v>
      </c>
      <c r="C55" s="196">
        <v>1169035700</v>
      </c>
      <c r="D55" s="188">
        <v>1219177400</v>
      </c>
      <c r="E55" s="189">
        <v>1277906900</v>
      </c>
      <c r="F55" s="196"/>
      <c r="G55" s="188"/>
      <c r="H55" s="189"/>
      <c r="I55" s="196">
        <f t="shared" si="83"/>
        <v>1169035700</v>
      </c>
      <c r="J55" s="188">
        <f t="shared" si="84"/>
        <v>1219177400</v>
      </c>
      <c r="K55" s="189">
        <f t="shared" si="85"/>
        <v>1277906900</v>
      </c>
      <c r="L55" s="196">
        <f t="shared" si="86"/>
        <v>0</v>
      </c>
      <c r="M55" s="188">
        <f t="shared" si="87"/>
        <v>0</v>
      </c>
      <c r="N55" s="189">
        <f t="shared" si="88"/>
        <v>0</v>
      </c>
      <c r="O55" s="196">
        <v>1169035700</v>
      </c>
      <c r="P55" s="188">
        <v>1219177400</v>
      </c>
      <c r="Q55" s="189">
        <v>1277906900</v>
      </c>
      <c r="R55" s="196">
        <f t="shared" si="89"/>
        <v>0</v>
      </c>
      <c r="S55" s="188">
        <f t="shared" si="90"/>
        <v>0</v>
      </c>
      <c r="T55" s="189">
        <f t="shared" si="91"/>
        <v>0</v>
      </c>
    </row>
    <row r="56" spans="1:20" ht="12.75" customHeight="1">
      <c r="A56" s="205"/>
      <c r="B56" s="204"/>
      <c r="C56" s="187"/>
      <c r="D56" s="188"/>
      <c r="E56" s="189"/>
      <c r="F56" s="187"/>
      <c r="G56" s="188"/>
      <c r="H56" s="189"/>
      <c r="I56" s="187"/>
      <c r="J56" s="188"/>
      <c r="K56" s="189"/>
      <c r="L56" s="187"/>
      <c r="M56" s="188"/>
      <c r="N56" s="189"/>
      <c r="O56" s="187"/>
      <c r="P56" s="188"/>
      <c r="Q56" s="189"/>
      <c r="R56" s="187"/>
      <c r="S56" s="188"/>
      <c r="T56" s="189"/>
    </row>
    <row r="57" spans="1:20" s="22" customFormat="1" ht="33" customHeight="1">
      <c r="A57" s="140" t="s">
        <v>141</v>
      </c>
      <c r="B57" s="53" t="s">
        <v>46</v>
      </c>
      <c r="C57" s="196">
        <v>110966710</v>
      </c>
      <c r="D57" s="188">
        <v>112544290</v>
      </c>
      <c r="E57" s="189">
        <v>110162690</v>
      </c>
      <c r="F57" s="196">
        <f>SUM(F58:F59)</f>
        <v>0</v>
      </c>
      <c r="G57" s="188">
        <f t="shared" ref="G57:H57" si="92">SUM(G58:G59)</f>
        <v>0</v>
      </c>
      <c r="H57" s="189">
        <f t="shared" si="92"/>
        <v>0</v>
      </c>
      <c r="I57" s="196">
        <f>SUM(I58:I59)</f>
        <v>110966710</v>
      </c>
      <c r="J57" s="188">
        <f t="shared" ref="J57:K57" si="93">SUM(J58:J59)</f>
        <v>112544290</v>
      </c>
      <c r="K57" s="189">
        <f t="shared" si="93"/>
        <v>110162690</v>
      </c>
      <c r="L57" s="196">
        <f>SUM(L58:L59)</f>
        <v>0</v>
      </c>
      <c r="M57" s="188">
        <f t="shared" ref="M57:N57" si="94">SUM(M58:M59)</f>
        <v>0</v>
      </c>
      <c r="N57" s="189">
        <f t="shared" si="94"/>
        <v>0</v>
      </c>
      <c r="O57" s="196">
        <f>SUM(O58:O59)</f>
        <v>110966710</v>
      </c>
      <c r="P57" s="188">
        <f t="shared" ref="P57:Q57" si="95">SUM(P58:P59)</f>
        <v>112544290</v>
      </c>
      <c r="Q57" s="189">
        <f t="shared" si="95"/>
        <v>110162690</v>
      </c>
      <c r="R57" s="196">
        <f>SUM(R58:R59)</f>
        <v>0</v>
      </c>
      <c r="S57" s="188">
        <f t="shared" ref="S57:T57" si="96">SUM(S58:S59)</f>
        <v>0</v>
      </c>
      <c r="T57" s="189">
        <f t="shared" si="96"/>
        <v>0</v>
      </c>
    </row>
    <row r="58" spans="1:20" s="22" customFormat="1" ht="17.25" customHeight="1">
      <c r="A58" s="7" t="s">
        <v>63</v>
      </c>
      <c r="B58" s="53" t="s">
        <v>64</v>
      </c>
      <c r="C58" s="196">
        <v>6540280</v>
      </c>
      <c r="D58" s="188">
        <v>6579680</v>
      </c>
      <c r="E58" s="189">
        <v>6619880</v>
      </c>
      <c r="F58" s="196"/>
      <c r="G58" s="188"/>
      <c r="H58" s="189"/>
      <c r="I58" s="196">
        <f t="shared" ref="I58:I59" si="97">C58+F58</f>
        <v>6540280</v>
      </c>
      <c r="J58" s="188">
        <f t="shared" ref="J58:J59" si="98">D58+G58</f>
        <v>6579680</v>
      </c>
      <c r="K58" s="189">
        <f t="shared" ref="K58:K59" si="99">E58+H58</f>
        <v>6619880</v>
      </c>
      <c r="L58" s="196">
        <f t="shared" ref="L58:L59" si="100">O58-C58</f>
        <v>0</v>
      </c>
      <c r="M58" s="188">
        <f t="shared" ref="M58:M59" si="101">P58-D58</f>
        <v>0</v>
      </c>
      <c r="N58" s="189">
        <f t="shared" ref="N58:N59" si="102">Q58-E58</f>
        <v>0</v>
      </c>
      <c r="O58" s="196">
        <v>6540280</v>
      </c>
      <c r="P58" s="188">
        <v>6579680</v>
      </c>
      <c r="Q58" s="189">
        <v>6619880</v>
      </c>
      <c r="R58" s="196">
        <f t="shared" ref="R58:R59" si="103">L58-F58</f>
        <v>0</v>
      </c>
      <c r="S58" s="188">
        <f t="shared" ref="S58:S59" si="104">M58-G58</f>
        <v>0</v>
      </c>
      <c r="T58" s="189">
        <f t="shared" ref="T58:T59" si="105">N58-H58</f>
        <v>0</v>
      </c>
    </row>
    <row r="59" spans="1:20" s="22" customFormat="1" ht="18" customHeight="1">
      <c r="A59" s="7" t="s">
        <v>67</v>
      </c>
      <c r="B59" s="53" t="s">
        <v>428</v>
      </c>
      <c r="C59" s="196">
        <v>104426430</v>
      </c>
      <c r="D59" s="188">
        <v>105964610</v>
      </c>
      <c r="E59" s="189">
        <v>103542810</v>
      </c>
      <c r="F59" s="196"/>
      <c r="G59" s="188"/>
      <c r="H59" s="189"/>
      <c r="I59" s="196">
        <f t="shared" si="97"/>
        <v>104426430</v>
      </c>
      <c r="J59" s="188">
        <f t="shared" si="98"/>
        <v>105964610</v>
      </c>
      <c r="K59" s="189">
        <f t="shared" si="99"/>
        <v>103542810</v>
      </c>
      <c r="L59" s="196">
        <f t="shared" si="100"/>
        <v>0</v>
      </c>
      <c r="M59" s="188">
        <f t="shared" si="101"/>
        <v>0</v>
      </c>
      <c r="N59" s="189">
        <f t="shared" si="102"/>
        <v>0</v>
      </c>
      <c r="O59" s="196">
        <v>104426430</v>
      </c>
      <c r="P59" s="188">
        <v>105964610</v>
      </c>
      <c r="Q59" s="189">
        <v>103542810</v>
      </c>
      <c r="R59" s="196">
        <f t="shared" si="103"/>
        <v>0</v>
      </c>
      <c r="S59" s="188">
        <f t="shared" si="104"/>
        <v>0</v>
      </c>
      <c r="T59" s="189">
        <f t="shared" si="105"/>
        <v>0</v>
      </c>
    </row>
    <row r="60" spans="1:20" s="22" customFormat="1" ht="12.75" customHeight="1">
      <c r="A60" s="205"/>
      <c r="B60" s="204"/>
      <c r="C60" s="187"/>
      <c r="D60" s="188"/>
      <c r="E60" s="189"/>
      <c r="F60" s="187"/>
      <c r="G60" s="188"/>
      <c r="H60" s="189"/>
      <c r="I60" s="187"/>
      <c r="J60" s="188"/>
      <c r="K60" s="189"/>
      <c r="L60" s="187"/>
      <c r="M60" s="188"/>
      <c r="N60" s="189"/>
      <c r="O60" s="187"/>
      <c r="P60" s="188"/>
      <c r="Q60" s="189"/>
      <c r="R60" s="187"/>
      <c r="S60" s="188"/>
      <c r="T60" s="189"/>
    </row>
    <row r="61" spans="1:20" s="22" customFormat="1" ht="16.5" customHeight="1">
      <c r="A61" s="140" t="s">
        <v>20</v>
      </c>
      <c r="B61" s="53" t="s">
        <v>47</v>
      </c>
      <c r="C61" s="187">
        <v>1406500</v>
      </c>
      <c r="D61" s="188">
        <v>694900</v>
      </c>
      <c r="E61" s="189">
        <v>3246500</v>
      </c>
      <c r="F61" s="187">
        <f t="shared" ref="F61:N61" si="106">F62+F63</f>
        <v>0</v>
      </c>
      <c r="G61" s="188">
        <f t="shared" si="106"/>
        <v>0</v>
      </c>
      <c r="H61" s="189">
        <f t="shared" si="106"/>
        <v>0</v>
      </c>
      <c r="I61" s="187">
        <f t="shared" si="106"/>
        <v>1406500</v>
      </c>
      <c r="J61" s="188">
        <f t="shared" si="106"/>
        <v>694900</v>
      </c>
      <c r="K61" s="189">
        <f t="shared" si="106"/>
        <v>3246500</v>
      </c>
      <c r="L61" s="187">
        <f t="shared" si="106"/>
        <v>0</v>
      </c>
      <c r="M61" s="188">
        <f t="shared" si="106"/>
        <v>0</v>
      </c>
      <c r="N61" s="189">
        <f t="shared" si="106"/>
        <v>0</v>
      </c>
      <c r="O61" s="187">
        <f t="shared" ref="O61:T61" si="107">O62+O63</f>
        <v>1406500</v>
      </c>
      <c r="P61" s="188">
        <f t="shared" si="107"/>
        <v>694900</v>
      </c>
      <c r="Q61" s="189">
        <f t="shared" si="107"/>
        <v>3246500</v>
      </c>
      <c r="R61" s="187">
        <f t="shared" si="107"/>
        <v>0</v>
      </c>
      <c r="S61" s="188">
        <f t="shared" si="107"/>
        <v>0</v>
      </c>
      <c r="T61" s="189">
        <f t="shared" si="107"/>
        <v>0</v>
      </c>
    </row>
    <row r="62" spans="1:20" s="22" customFormat="1" ht="63.75" customHeight="1">
      <c r="A62" s="7" t="s">
        <v>347</v>
      </c>
      <c r="B62" s="53" t="s">
        <v>348</v>
      </c>
      <c r="C62" s="187">
        <v>1306500</v>
      </c>
      <c r="D62" s="188">
        <v>594900</v>
      </c>
      <c r="E62" s="189">
        <v>3146500</v>
      </c>
      <c r="F62" s="187"/>
      <c r="G62" s="188"/>
      <c r="H62" s="189"/>
      <c r="I62" s="196">
        <f t="shared" ref="I62:I63" si="108">C62+F62</f>
        <v>1306500</v>
      </c>
      <c r="J62" s="188">
        <f t="shared" ref="J62:J63" si="109">D62+G62</f>
        <v>594900</v>
      </c>
      <c r="K62" s="189">
        <f t="shared" ref="K62:K63" si="110">E62+H62</f>
        <v>3146500</v>
      </c>
      <c r="L62" s="196">
        <f t="shared" ref="L62:L63" si="111">O62-C62</f>
        <v>0</v>
      </c>
      <c r="M62" s="188">
        <f t="shared" ref="M62:M63" si="112">P62-D62</f>
        <v>0</v>
      </c>
      <c r="N62" s="189">
        <f t="shared" ref="N62:N63" si="113">Q62-E62</f>
        <v>0</v>
      </c>
      <c r="O62" s="187">
        <v>1306500</v>
      </c>
      <c r="P62" s="188">
        <v>594900</v>
      </c>
      <c r="Q62" s="189">
        <v>3146500</v>
      </c>
      <c r="R62" s="196">
        <f t="shared" ref="R62:R63" si="114">L62-F62</f>
        <v>0</v>
      </c>
      <c r="S62" s="188">
        <f t="shared" ref="S62:S63" si="115">M62-G62</f>
        <v>0</v>
      </c>
      <c r="T62" s="189">
        <f t="shared" ref="T62:T63" si="116">N62-H62</f>
        <v>0</v>
      </c>
    </row>
    <row r="63" spans="1:20" s="22" customFormat="1" ht="29.25" customHeight="1">
      <c r="A63" s="7" t="s">
        <v>79</v>
      </c>
      <c r="B63" s="53" t="s">
        <v>55</v>
      </c>
      <c r="C63" s="187">
        <v>100000</v>
      </c>
      <c r="D63" s="188">
        <v>100000</v>
      </c>
      <c r="E63" s="189">
        <v>100000</v>
      </c>
      <c r="F63" s="187"/>
      <c r="G63" s="188"/>
      <c r="H63" s="189"/>
      <c r="I63" s="196">
        <f t="shared" si="108"/>
        <v>100000</v>
      </c>
      <c r="J63" s="188">
        <f t="shared" si="109"/>
        <v>100000</v>
      </c>
      <c r="K63" s="189">
        <f t="shared" si="110"/>
        <v>100000</v>
      </c>
      <c r="L63" s="196">
        <f t="shared" si="111"/>
        <v>0</v>
      </c>
      <c r="M63" s="188">
        <f t="shared" si="112"/>
        <v>0</v>
      </c>
      <c r="N63" s="189">
        <f t="shared" si="113"/>
        <v>0</v>
      </c>
      <c r="O63" s="187">
        <v>100000</v>
      </c>
      <c r="P63" s="188">
        <v>100000</v>
      </c>
      <c r="Q63" s="189">
        <v>100000</v>
      </c>
      <c r="R63" s="196">
        <f t="shared" si="114"/>
        <v>0</v>
      </c>
      <c r="S63" s="188">
        <f t="shared" si="115"/>
        <v>0</v>
      </c>
      <c r="T63" s="189">
        <f t="shared" si="116"/>
        <v>0</v>
      </c>
    </row>
    <row r="64" spans="1:20" s="22" customFormat="1" ht="12.75" customHeight="1">
      <c r="A64" s="205"/>
      <c r="B64" s="204"/>
      <c r="C64" s="187"/>
      <c r="D64" s="188"/>
      <c r="E64" s="189"/>
      <c r="F64" s="187"/>
      <c r="G64" s="188"/>
      <c r="H64" s="189"/>
      <c r="I64" s="187"/>
      <c r="J64" s="188"/>
      <c r="K64" s="189"/>
      <c r="L64" s="187"/>
      <c r="M64" s="188"/>
      <c r="N64" s="189"/>
      <c r="O64" s="187"/>
      <c r="P64" s="188"/>
      <c r="Q64" s="189"/>
      <c r="R64" s="187"/>
      <c r="S64" s="188"/>
      <c r="T64" s="189"/>
    </row>
    <row r="65" spans="1:20" s="22" customFormat="1" ht="18.75" customHeight="1">
      <c r="A65" s="140" t="s">
        <v>8</v>
      </c>
      <c r="B65" s="53" t="s">
        <v>48</v>
      </c>
      <c r="C65" s="196">
        <v>51500</v>
      </c>
      <c r="D65" s="188">
        <v>51500</v>
      </c>
      <c r="E65" s="189">
        <v>51500</v>
      </c>
      <c r="F65" s="196">
        <f>F66</f>
        <v>0</v>
      </c>
      <c r="G65" s="188">
        <f t="shared" ref="G65:T65" si="117">G66</f>
        <v>0</v>
      </c>
      <c r="H65" s="189">
        <f t="shared" si="117"/>
        <v>0</v>
      </c>
      <c r="I65" s="196">
        <f>I66</f>
        <v>51500</v>
      </c>
      <c r="J65" s="188">
        <f t="shared" si="117"/>
        <v>51500</v>
      </c>
      <c r="K65" s="189">
        <f t="shared" si="117"/>
        <v>51500</v>
      </c>
      <c r="L65" s="196">
        <f>L66</f>
        <v>0</v>
      </c>
      <c r="M65" s="188">
        <f t="shared" si="117"/>
        <v>0</v>
      </c>
      <c r="N65" s="189">
        <f t="shared" si="117"/>
        <v>0</v>
      </c>
      <c r="O65" s="196">
        <f>O66</f>
        <v>51500</v>
      </c>
      <c r="P65" s="188">
        <f t="shared" si="117"/>
        <v>51500</v>
      </c>
      <c r="Q65" s="189">
        <f t="shared" si="117"/>
        <v>51500</v>
      </c>
      <c r="R65" s="196">
        <f>R66</f>
        <v>0</v>
      </c>
      <c r="S65" s="188">
        <f t="shared" si="117"/>
        <v>0</v>
      </c>
      <c r="T65" s="189">
        <f t="shared" si="117"/>
        <v>0</v>
      </c>
    </row>
    <row r="66" spans="1:20" s="22" customFormat="1" ht="45" customHeight="1">
      <c r="A66" s="7" t="s">
        <v>74</v>
      </c>
      <c r="B66" s="53" t="s">
        <v>73</v>
      </c>
      <c r="C66" s="143">
        <v>51500</v>
      </c>
      <c r="D66" s="144">
        <v>51500</v>
      </c>
      <c r="E66" s="145">
        <v>51500</v>
      </c>
      <c r="F66" s="143"/>
      <c r="G66" s="144"/>
      <c r="H66" s="145"/>
      <c r="I66" s="196">
        <f>C66+F66</f>
        <v>51500</v>
      </c>
      <c r="J66" s="188">
        <f>D66+G66</f>
        <v>51500</v>
      </c>
      <c r="K66" s="189">
        <f>E66+H66</f>
        <v>51500</v>
      </c>
      <c r="L66" s="196">
        <f>O66-C66</f>
        <v>0</v>
      </c>
      <c r="M66" s="188">
        <f>P66-D66</f>
        <v>0</v>
      </c>
      <c r="N66" s="189">
        <f>Q66-E66</f>
        <v>0</v>
      </c>
      <c r="O66" s="143">
        <v>51500</v>
      </c>
      <c r="P66" s="144">
        <v>51500</v>
      </c>
      <c r="Q66" s="145">
        <v>51500</v>
      </c>
      <c r="R66" s="196">
        <f>L66-F66</f>
        <v>0</v>
      </c>
      <c r="S66" s="188">
        <f>M66-G66</f>
        <v>0</v>
      </c>
      <c r="T66" s="189">
        <f>N66-H66</f>
        <v>0</v>
      </c>
    </row>
    <row r="67" spans="1:20" s="22" customFormat="1" ht="12.75" customHeight="1">
      <c r="A67" s="7"/>
      <c r="B67" s="53"/>
      <c r="C67" s="187"/>
      <c r="D67" s="188"/>
      <c r="E67" s="189"/>
      <c r="F67" s="187"/>
      <c r="G67" s="188"/>
      <c r="H67" s="189"/>
      <c r="I67" s="187"/>
      <c r="J67" s="188"/>
      <c r="K67" s="189"/>
      <c r="L67" s="187"/>
      <c r="M67" s="188"/>
      <c r="N67" s="189"/>
      <c r="O67" s="187"/>
      <c r="P67" s="188"/>
      <c r="Q67" s="189"/>
      <c r="R67" s="187"/>
      <c r="S67" s="188"/>
      <c r="T67" s="189"/>
    </row>
    <row r="68" spans="1:20" s="22" customFormat="1" ht="17.25" customHeight="1">
      <c r="A68" s="140" t="s">
        <v>15</v>
      </c>
      <c r="B68" s="53" t="s">
        <v>49</v>
      </c>
      <c r="C68" s="187">
        <v>366906400</v>
      </c>
      <c r="D68" s="188">
        <v>366425900</v>
      </c>
      <c r="E68" s="189">
        <v>366119800</v>
      </c>
      <c r="F68" s="187">
        <f>SUM(F69:F72)</f>
        <v>0</v>
      </c>
      <c r="G68" s="188">
        <f t="shared" ref="G68:H68" si="118">SUM(G69:G72)</f>
        <v>0</v>
      </c>
      <c r="H68" s="189">
        <f t="shared" si="118"/>
        <v>0</v>
      </c>
      <c r="I68" s="187">
        <f>SUM(I69:I72)</f>
        <v>366906400</v>
      </c>
      <c r="J68" s="188">
        <f t="shared" ref="J68:K68" si="119">SUM(J69:J72)</f>
        <v>366425900</v>
      </c>
      <c r="K68" s="189">
        <f t="shared" si="119"/>
        <v>366119800</v>
      </c>
      <c r="L68" s="187">
        <f>SUM(L69:L72)</f>
        <v>0</v>
      </c>
      <c r="M68" s="188">
        <f t="shared" ref="M68:N68" si="120">SUM(M69:M72)</f>
        <v>0</v>
      </c>
      <c r="N68" s="189">
        <f t="shared" si="120"/>
        <v>0</v>
      </c>
      <c r="O68" s="187">
        <f>SUM(O69:O72)</f>
        <v>366906400</v>
      </c>
      <c r="P68" s="188">
        <f t="shared" ref="P68:Q68" si="121">SUM(P69:P72)</f>
        <v>366425900</v>
      </c>
      <c r="Q68" s="189">
        <f t="shared" si="121"/>
        <v>366119800</v>
      </c>
      <c r="R68" s="187">
        <f>SUM(R69:R72)</f>
        <v>0</v>
      </c>
      <c r="S68" s="188">
        <f t="shared" ref="S68:T68" si="122">SUM(S69:S72)</f>
        <v>0</v>
      </c>
      <c r="T68" s="189">
        <f t="shared" si="122"/>
        <v>0</v>
      </c>
    </row>
    <row r="69" spans="1:20" s="22" customFormat="1" ht="32.25" customHeight="1">
      <c r="A69" s="7" t="s">
        <v>282</v>
      </c>
      <c r="B69" s="54" t="s">
        <v>263</v>
      </c>
      <c r="C69" s="187">
        <v>349208600</v>
      </c>
      <c r="D69" s="188">
        <v>348775800</v>
      </c>
      <c r="E69" s="189">
        <v>348451800</v>
      </c>
      <c r="F69" s="187"/>
      <c r="G69" s="188"/>
      <c r="H69" s="189"/>
      <c r="I69" s="196">
        <f t="shared" ref="I69:I72" si="123">C69+F69</f>
        <v>349208600</v>
      </c>
      <c r="J69" s="188">
        <f t="shared" ref="J69:J72" si="124">D69+G69</f>
        <v>348775800</v>
      </c>
      <c r="K69" s="189">
        <f t="shared" ref="K69:K72" si="125">E69+H69</f>
        <v>348451800</v>
      </c>
      <c r="L69" s="196">
        <f t="shared" ref="L69:L72" si="126">O69-C69</f>
        <v>0</v>
      </c>
      <c r="M69" s="188">
        <f t="shared" ref="M69:M72" si="127">P69-D69</f>
        <v>0</v>
      </c>
      <c r="N69" s="189">
        <f t="shared" ref="N69:N72" si="128">Q69-E69</f>
        <v>0</v>
      </c>
      <c r="O69" s="187">
        <v>349208600</v>
      </c>
      <c r="P69" s="188">
        <v>348775800</v>
      </c>
      <c r="Q69" s="189">
        <v>348451800</v>
      </c>
      <c r="R69" s="196">
        <f t="shared" ref="R69:R72" si="129">L69-F69</f>
        <v>0</v>
      </c>
      <c r="S69" s="188">
        <f t="shared" ref="S69:S72" si="130">M69-G69</f>
        <v>0</v>
      </c>
      <c r="T69" s="189">
        <f t="shared" ref="T69:T72" si="131">N69-H69</f>
        <v>0</v>
      </c>
    </row>
    <row r="70" spans="1:20" s="22" customFormat="1" ht="83.25" customHeight="1">
      <c r="A70" s="7" t="s">
        <v>260</v>
      </c>
      <c r="B70" s="53" t="s">
        <v>429</v>
      </c>
      <c r="C70" s="187">
        <v>6972800</v>
      </c>
      <c r="D70" s="188">
        <v>6972800</v>
      </c>
      <c r="E70" s="189">
        <v>6972800</v>
      </c>
      <c r="F70" s="187"/>
      <c r="G70" s="188"/>
      <c r="H70" s="189"/>
      <c r="I70" s="196">
        <f t="shared" si="123"/>
        <v>6972800</v>
      </c>
      <c r="J70" s="188">
        <f t="shared" si="124"/>
        <v>6972800</v>
      </c>
      <c r="K70" s="189">
        <f t="shared" si="125"/>
        <v>6972800</v>
      </c>
      <c r="L70" s="196">
        <f t="shared" si="126"/>
        <v>0</v>
      </c>
      <c r="M70" s="188">
        <f t="shared" si="127"/>
        <v>0</v>
      </c>
      <c r="N70" s="189">
        <f t="shared" si="128"/>
        <v>0</v>
      </c>
      <c r="O70" s="187">
        <v>6972800</v>
      </c>
      <c r="P70" s="188">
        <v>6972800</v>
      </c>
      <c r="Q70" s="189">
        <v>6972800</v>
      </c>
      <c r="R70" s="196">
        <f t="shared" si="129"/>
        <v>0</v>
      </c>
      <c r="S70" s="188">
        <f t="shared" si="130"/>
        <v>0</v>
      </c>
      <c r="T70" s="189">
        <f t="shared" si="131"/>
        <v>0</v>
      </c>
    </row>
    <row r="71" spans="1:20" s="22" customFormat="1" ht="18" customHeight="1">
      <c r="A71" s="7" t="s">
        <v>261</v>
      </c>
      <c r="B71" s="53" t="s">
        <v>283</v>
      </c>
      <c r="C71" s="187">
        <v>225000</v>
      </c>
      <c r="D71" s="188">
        <v>177300</v>
      </c>
      <c r="E71" s="189">
        <v>195200</v>
      </c>
      <c r="F71" s="187"/>
      <c r="G71" s="188"/>
      <c r="H71" s="189"/>
      <c r="I71" s="196">
        <f t="shared" si="123"/>
        <v>225000</v>
      </c>
      <c r="J71" s="188">
        <f t="shared" si="124"/>
        <v>177300</v>
      </c>
      <c r="K71" s="189">
        <f t="shared" si="125"/>
        <v>195200</v>
      </c>
      <c r="L71" s="196">
        <f t="shared" si="126"/>
        <v>0</v>
      </c>
      <c r="M71" s="188">
        <f t="shared" si="127"/>
        <v>0</v>
      </c>
      <c r="N71" s="189">
        <f t="shared" si="128"/>
        <v>0</v>
      </c>
      <c r="O71" s="187">
        <v>225000</v>
      </c>
      <c r="P71" s="188">
        <v>177300</v>
      </c>
      <c r="Q71" s="189">
        <v>195200</v>
      </c>
      <c r="R71" s="196">
        <f t="shared" si="129"/>
        <v>0</v>
      </c>
      <c r="S71" s="188">
        <f t="shared" si="130"/>
        <v>0</v>
      </c>
      <c r="T71" s="189">
        <f t="shared" si="131"/>
        <v>0</v>
      </c>
    </row>
    <row r="72" spans="1:20" s="22" customFormat="1" ht="18" customHeight="1">
      <c r="A72" s="7" t="s">
        <v>262</v>
      </c>
      <c r="B72" s="53" t="s">
        <v>265</v>
      </c>
      <c r="C72" s="187">
        <v>10500000</v>
      </c>
      <c r="D72" s="188">
        <v>10500000</v>
      </c>
      <c r="E72" s="189">
        <v>10500000</v>
      </c>
      <c r="F72" s="187"/>
      <c r="G72" s="188"/>
      <c r="H72" s="189"/>
      <c r="I72" s="196">
        <f t="shared" si="123"/>
        <v>10500000</v>
      </c>
      <c r="J72" s="188">
        <f t="shared" si="124"/>
        <v>10500000</v>
      </c>
      <c r="K72" s="189">
        <f t="shared" si="125"/>
        <v>10500000</v>
      </c>
      <c r="L72" s="196">
        <f t="shared" si="126"/>
        <v>0</v>
      </c>
      <c r="M72" s="188">
        <f t="shared" si="127"/>
        <v>0</v>
      </c>
      <c r="N72" s="189">
        <f t="shared" si="128"/>
        <v>0</v>
      </c>
      <c r="O72" s="187">
        <v>10500000</v>
      </c>
      <c r="P72" s="188">
        <v>10500000</v>
      </c>
      <c r="Q72" s="189">
        <v>10500000</v>
      </c>
      <c r="R72" s="196">
        <f t="shared" si="129"/>
        <v>0</v>
      </c>
      <c r="S72" s="188">
        <f t="shared" si="130"/>
        <v>0</v>
      </c>
      <c r="T72" s="189">
        <f t="shared" si="131"/>
        <v>0</v>
      </c>
    </row>
    <row r="73" spans="1:20" ht="12.75" customHeight="1">
      <c r="A73" s="279"/>
      <c r="B73" s="280"/>
      <c r="C73" s="244"/>
      <c r="D73" s="245"/>
      <c r="E73" s="246"/>
      <c r="F73" s="244"/>
      <c r="G73" s="245"/>
      <c r="H73" s="246"/>
      <c r="I73" s="244"/>
      <c r="J73" s="245"/>
      <c r="K73" s="246"/>
      <c r="L73" s="187"/>
      <c r="M73" s="188"/>
      <c r="N73" s="189"/>
      <c r="O73" s="187"/>
      <c r="P73" s="188"/>
      <c r="Q73" s="189"/>
      <c r="R73" s="187"/>
      <c r="S73" s="188"/>
      <c r="T73" s="189"/>
    </row>
    <row r="74" spans="1:20" s="20" customFormat="1" ht="22.5" hidden="1" customHeight="1">
      <c r="A74" s="274" t="s">
        <v>270</v>
      </c>
      <c r="B74" s="275" t="s">
        <v>271</v>
      </c>
      <c r="C74" s="276">
        <v>42363958474.349998</v>
      </c>
      <c r="D74" s="277">
        <v>37812888465.779999</v>
      </c>
      <c r="E74" s="278">
        <v>39018135285.900002</v>
      </c>
      <c r="F74" s="276">
        <f>F76+F201+F205+F210+F213</f>
        <v>0</v>
      </c>
      <c r="G74" s="277">
        <f t="shared" ref="G74:K74" si="132">G76+G201+G205+G210+G213</f>
        <v>0</v>
      </c>
      <c r="H74" s="278">
        <f t="shared" si="132"/>
        <v>0</v>
      </c>
      <c r="I74" s="276">
        <f t="shared" si="132"/>
        <v>42363958474.349998</v>
      </c>
      <c r="J74" s="277">
        <f t="shared" si="132"/>
        <v>37812888465.779999</v>
      </c>
      <c r="K74" s="278">
        <f t="shared" si="132"/>
        <v>39018135285.900002</v>
      </c>
      <c r="L74" s="184">
        <f t="shared" ref="L74:T74" si="133">L76+L201+L205</f>
        <v>210647600</v>
      </c>
      <c r="M74" s="185">
        <f t="shared" si="133"/>
        <v>-6129365882</v>
      </c>
      <c r="N74" s="186">
        <f t="shared" si="133"/>
        <v>-7602334850.0900002</v>
      </c>
      <c r="O74" s="184">
        <f t="shared" si="133"/>
        <v>40378827175.209999</v>
      </c>
      <c r="P74" s="185">
        <f t="shared" si="133"/>
        <v>30848595583.779999</v>
      </c>
      <c r="Q74" s="186">
        <f t="shared" si="133"/>
        <v>31415800435.810001</v>
      </c>
      <c r="R74" s="184">
        <f t="shared" si="133"/>
        <v>210647600</v>
      </c>
      <c r="S74" s="185">
        <f t="shared" si="133"/>
        <v>-6129365882</v>
      </c>
      <c r="T74" s="186">
        <f t="shared" si="133"/>
        <v>-7602334850.0900002</v>
      </c>
    </row>
    <row r="75" spans="1:20" hidden="1">
      <c r="A75" s="205"/>
      <c r="B75" s="204"/>
      <c r="C75" s="187"/>
      <c r="D75" s="188"/>
      <c r="E75" s="189"/>
      <c r="F75" s="187"/>
      <c r="G75" s="188"/>
      <c r="H75" s="189"/>
      <c r="I75" s="187"/>
      <c r="J75" s="188"/>
      <c r="K75" s="189"/>
      <c r="L75" s="187"/>
      <c r="M75" s="188"/>
      <c r="N75" s="189"/>
      <c r="O75" s="187"/>
      <c r="P75" s="188"/>
      <c r="Q75" s="189"/>
      <c r="R75" s="187"/>
      <c r="S75" s="188"/>
      <c r="T75" s="189"/>
    </row>
    <row r="76" spans="1:20" s="20" customFormat="1" ht="29.25" hidden="1" customHeight="1">
      <c r="A76" s="141" t="s">
        <v>65</v>
      </c>
      <c r="B76" s="142" t="s">
        <v>57</v>
      </c>
      <c r="C76" s="187">
        <v>35234485800</v>
      </c>
      <c r="D76" s="188">
        <v>33083407882</v>
      </c>
      <c r="E76" s="189">
        <v>33527886750.09</v>
      </c>
      <c r="F76" s="187">
        <f>F77+F82+F161+F181</f>
        <v>0</v>
      </c>
      <c r="G76" s="188">
        <f t="shared" ref="G76:T76" si="134">G77+G82+G161+G181</f>
        <v>0</v>
      </c>
      <c r="H76" s="189">
        <f t="shared" si="134"/>
        <v>0</v>
      </c>
      <c r="I76" s="187">
        <f t="shared" si="134"/>
        <v>35234485800</v>
      </c>
      <c r="J76" s="188">
        <f t="shared" si="134"/>
        <v>33083407882</v>
      </c>
      <c r="K76" s="189">
        <f t="shared" si="134"/>
        <v>33527886750.09</v>
      </c>
      <c r="L76" s="187">
        <f t="shared" si="134"/>
        <v>210647600</v>
      </c>
      <c r="M76" s="188">
        <f t="shared" si="134"/>
        <v>-6129365882</v>
      </c>
      <c r="N76" s="189">
        <f t="shared" si="134"/>
        <v>-7602334850.0900002</v>
      </c>
      <c r="O76" s="187">
        <f t="shared" si="134"/>
        <v>34203760800</v>
      </c>
      <c r="P76" s="188">
        <f t="shared" si="134"/>
        <v>26119115000</v>
      </c>
      <c r="Q76" s="189">
        <f t="shared" si="134"/>
        <v>25925551900</v>
      </c>
      <c r="R76" s="187">
        <f t="shared" si="134"/>
        <v>210647600</v>
      </c>
      <c r="S76" s="188">
        <f t="shared" si="134"/>
        <v>-6129365882</v>
      </c>
      <c r="T76" s="189">
        <f t="shared" si="134"/>
        <v>-7602334850.0900002</v>
      </c>
    </row>
    <row r="77" spans="1:20" s="20" customFormat="1" ht="23.25" hidden="1" customHeight="1">
      <c r="A77" s="146" t="s">
        <v>75</v>
      </c>
      <c r="B77" s="147" t="s">
        <v>134</v>
      </c>
      <c r="C77" s="187">
        <v>12290709900</v>
      </c>
      <c r="D77" s="188">
        <v>11678212509</v>
      </c>
      <c r="E77" s="189">
        <v>11771862569</v>
      </c>
      <c r="F77" s="187">
        <f t="shared" ref="F77:T77" si="135">SUM(F78:F80)</f>
        <v>0</v>
      </c>
      <c r="G77" s="188">
        <f t="shared" si="135"/>
        <v>0</v>
      </c>
      <c r="H77" s="189">
        <f t="shared" si="135"/>
        <v>0</v>
      </c>
      <c r="I77" s="187">
        <f t="shared" si="135"/>
        <v>12290709900</v>
      </c>
      <c r="J77" s="188">
        <f t="shared" si="135"/>
        <v>11678212509</v>
      </c>
      <c r="K77" s="189">
        <f t="shared" si="135"/>
        <v>11771862569</v>
      </c>
      <c r="L77" s="187">
        <f t="shared" si="135"/>
        <v>0</v>
      </c>
      <c r="M77" s="188">
        <f t="shared" si="135"/>
        <v>-6129365909</v>
      </c>
      <c r="N77" s="189">
        <f t="shared" si="135"/>
        <v>-7602334869</v>
      </c>
      <c r="O77" s="187">
        <f t="shared" si="135"/>
        <v>12290709900</v>
      </c>
      <c r="P77" s="188">
        <f t="shared" si="135"/>
        <v>5548846600</v>
      </c>
      <c r="Q77" s="189">
        <f t="shared" si="135"/>
        <v>4169527700</v>
      </c>
      <c r="R77" s="187">
        <f t="shared" si="135"/>
        <v>0</v>
      </c>
      <c r="S77" s="188">
        <f t="shared" si="135"/>
        <v>-6129365909</v>
      </c>
      <c r="T77" s="189">
        <f t="shared" si="135"/>
        <v>-7602334869</v>
      </c>
    </row>
    <row r="78" spans="1:20" s="20" customFormat="1" ht="29.25" hidden="1" customHeight="1">
      <c r="A78" s="183" t="s">
        <v>81</v>
      </c>
      <c r="B78" s="142" t="s">
        <v>98</v>
      </c>
      <c r="C78" s="187">
        <v>10165065900</v>
      </c>
      <c r="D78" s="188">
        <v>9629281000</v>
      </c>
      <c r="E78" s="189">
        <v>9629281000</v>
      </c>
      <c r="F78" s="187"/>
      <c r="G78" s="188"/>
      <c r="H78" s="189"/>
      <c r="I78" s="196">
        <f t="shared" ref="I78:I79" si="136">C78+F78</f>
        <v>10165065900</v>
      </c>
      <c r="J78" s="188">
        <f t="shared" ref="J78:J79" si="137">D78+G78</f>
        <v>9629281000</v>
      </c>
      <c r="K78" s="189">
        <f t="shared" ref="K78:K79" si="138">E78+H78</f>
        <v>9629281000</v>
      </c>
      <c r="L78" s="196">
        <f t="shared" ref="L78:L79" si="139">O78-C78</f>
        <v>0</v>
      </c>
      <c r="M78" s="188">
        <f t="shared" ref="M78:M79" si="140">P78-D78</f>
        <v>-4199339400</v>
      </c>
      <c r="N78" s="189">
        <f t="shared" ref="N78:N79" si="141">Q78-E78</f>
        <v>-5595107300</v>
      </c>
      <c r="O78" s="226">
        <v>10165065900</v>
      </c>
      <c r="P78" s="227">
        <v>5429941600</v>
      </c>
      <c r="Q78" s="228">
        <v>4034173700</v>
      </c>
      <c r="R78" s="196">
        <f t="shared" ref="R78:R79" si="142">L78-F78</f>
        <v>0</v>
      </c>
      <c r="S78" s="188">
        <f t="shared" ref="S78:S79" si="143">M78-G78</f>
        <v>-4199339400</v>
      </c>
      <c r="T78" s="189">
        <f t="shared" ref="T78:T79" si="144">N78-H78</f>
        <v>-5595107300</v>
      </c>
    </row>
    <row r="79" spans="1:20" s="20" customFormat="1" ht="42.75" hidden="1" customHeight="1">
      <c r="A79" s="183" t="s">
        <v>99</v>
      </c>
      <c r="B79" s="142" t="s">
        <v>100</v>
      </c>
      <c r="C79" s="187">
        <v>1956451000</v>
      </c>
      <c r="D79" s="188">
        <v>1930026509</v>
      </c>
      <c r="E79" s="189">
        <v>2007227569</v>
      </c>
      <c r="F79" s="187"/>
      <c r="G79" s="188"/>
      <c r="H79" s="189"/>
      <c r="I79" s="196">
        <f t="shared" si="136"/>
        <v>1956451000</v>
      </c>
      <c r="J79" s="188">
        <f t="shared" si="137"/>
        <v>1930026509</v>
      </c>
      <c r="K79" s="189">
        <f t="shared" si="138"/>
        <v>2007227569</v>
      </c>
      <c r="L79" s="196">
        <f t="shared" si="139"/>
        <v>0</v>
      </c>
      <c r="M79" s="188">
        <f t="shared" si="140"/>
        <v>-1930026509</v>
      </c>
      <c r="N79" s="189">
        <f t="shared" si="141"/>
        <v>-2007227569</v>
      </c>
      <c r="O79" s="226">
        <v>1956451000</v>
      </c>
      <c r="P79" s="227">
        <v>0</v>
      </c>
      <c r="Q79" s="228">
        <v>0</v>
      </c>
      <c r="R79" s="196">
        <f t="shared" si="142"/>
        <v>0</v>
      </c>
      <c r="S79" s="188">
        <f t="shared" si="143"/>
        <v>-1930026509</v>
      </c>
      <c r="T79" s="189">
        <f t="shared" si="144"/>
        <v>-2007227569</v>
      </c>
    </row>
    <row r="80" spans="1:20" s="20" customFormat="1" ht="42.75" hidden="1" customHeight="1">
      <c r="A80" s="235" t="s">
        <v>82</v>
      </c>
      <c r="B80" s="236" t="s">
        <v>101</v>
      </c>
      <c r="C80" s="187">
        <v>169193000</v>
      </c>
      <c r="D80" s="188">
        <v>118905000</v>
      </c>
      <c r="E80" s="189">
        <v>135354000</v>
      </c>
      <c r="F80" s="187"/>
      <c r="G80" s="188"/>
      <c r="H80" s="189"/>
      <c r="I80" s="196">
        <f t="shared" ref="I80" si="145">C80+F80</f>
        <v>169193000</v>
      </c>
      <c r="J80" s="188">
        <f t="shared" ref="J80" si="146">D80+G80</f>
        <v>118905000</v>
      </c>
      <c r="K80" s="189">
        <f t="shared" ref="K80" si="147">E80+H80</f>
        <v>135354000</v>
      </c>
      <c r="L80" s="196">
        <f t="shared" ref="L80" si="148">O80-C80</f>
        <v>0</v>
      </c>
      <c r="M80" s="188">
        <f t="shared" ref="M80" si="149">P80-D80</f>
        <v>0</v>
      </c>
      <c r="N80" s="189">
        <f t="shared" ref="N80" si="150">Q80-E80</f>
        <v>0</v>
      </c>
      <c r="O80" s="226">
        <v>169193000</v>
      </c>
      <c r="P80" s="227">
        <v>118905000</v>
      </c>
      <c r="Q80" s="228">
        <v>135354000</v>
      </c>
      <c r="R80" s="196">
        <f t="shared" ref="R80" si="151">L80-F80</f>
        <v>0</v>
      </c>
      <c r="S80" s="188">
        <f t="shared" ref="S80" si="152">M80-G80</f>
        <v>0</v>
      </c>
      <c r="T80" s="189">
        <f t="shared" ref="T80" si="153">N80-H80</f>
        <v>0</v>
      </c>
    </row>
    <row r="81" spans="1:21" hidden="1">
      <c r="A81" s="207"/>
      <c r="B81" s="208"/>
      <c r="C81" s="187"/>
      <c r="D81" s="188"/>
      <c r="E81" s="189"/>
      <c r="F81" s="187"/>
      <c r="G81" s="188"/>
      <c r="H81" s="189"/>
      <c r="I81" s="187"/>
      <c r="J81" s="188"/>
      <c r="K81" s="189"/>
      <c r="L81" s="187"/>
      <c r="M81" s="188"/>
      <c r="N81" s="189"/>
      <c r="O81" s="187"/>
      <c r="P81" s="188"/>
      <c r="Q81" s="189"/>
      <c r="R81" s="187"/>
      <c r="S81" s="188"/>
      <c r="T81" s="189"/>
    </row>
    <row r="82" spans="1:21" s="20" customFormat="1" ht="30.75" hidden="1" customHeight="1">
      <c r="A82" s="146" t="s">
        <v>71</v>
      </c>
      <c r="B82" s="142" t="s">
        <v>135</v>
      </c>
      <c r="C82" s="187">
        <v>15056899600</v>
      </c>
      <c r="D82" s="188">
        <v>13562264773</v>
      </c>
      <c r="E82" s="189">
        <v>15838006481.09</v>
      </c>
      <c r="F82" s="187">
        <f t="shared" ref="F82:K82" si="154">SUM(F83:F159)</f>
        <v>0</v>
      </c>
      <c r="G82" s="188">
        <f t="shared" si="154"/>
        <v>0</v>
      </c>
      <c r="H82" s="189">
        <f t="shared" si="154"/>
        <v>0</v>
      </c>
      <c r="I82" s="187">
        <f t="shared" si="154"/>
        <v>15056899600</v>
      </c>
      <c r="J82" s="188">
        <f t="shared" si="154"/>
        <v>13562264773</v>
      </c>
      <c r="K82" s="189">
        <f t="shared" si="154"/>
        <v>15838006481.09</v>
      </c>
      <c r="L82" s="187">
        <f t="shared" ref="L82:U82" si="155">SUM(L83:L158)</f>
        <v>210647600</v>
      </c>
      <c r="M82" s="188">
        <f t="shared" si="155"/>
        <v>27</v>
      </c>
      <c r="N82" s="189">
        <f t="shared" si="155"/>
        <v>18.910000026226044</v>
      </c>
      <c r="O82" s="187">
        <f t="shared" si="155"/>
        <v>15056899600</v>
      </c>
      <c r="P82" s="188">
        <f t="shared" si="155"/>
        <v>13562264800</v>
      </c>
      <c r="Q82" s="189">
        <f t="shared" si="155"/>
        <v>15838006500</v>
      </c>
      <c r="R82" s="187">
        <f t="shared" si="155"/>
        <v>210647600</v>
      </c>
      <c r="S82" s="188">
        <f t="shared" si="155"/>
        <v>27</v>
      </c>
      <c r="T82" s="189">
        <f t="shared" si="155"/>
        <v>18.910000026226044</v>
      </c>
      <c r="U82" s="187">
        <f t="shared" si="155"/>
        <v>0</v>
      </c>
    </row>
    <row r="83" spans="1:21" s="22" customFormat="1" ht="30" hidden="1" customHeight="1">
      <c r="A83" s="17" t="s">
        <v>242</v>
      </c>
      <c r="B83" s="59" t="s">
        <v>243</v>
      </c>
      <c r="C83" s="196">
        <v>955584000</v>
      </c>
      <c r="D83" s="197">
        <v>913248000</v>
      </c>
      <c r="E83" s="198">
        <v>867888000</v>
      </c>
      <c r="F83" s="196"/>
      <c r="G83" s="197"/>
      <c r="H83" s="198"/>
      <c r="I83" s="196">
        <f t="shared" ref="I83:I153" si="156">C83+F83</f>
        <v>955584000</v>
      </c>
      <c r="J83" s="188">
        <f t="shared" ref="J83:J153" si="157">D83+G83</f>
        <v>913248000</v>
      </c>
      <c r="K83" s="189">
        <f t="shared" ref="K83:K153" si="158">E83+H83</f>
        <v>867888000</v>
      </c>
      <c r="L83" s="196">
        <f t="shared" ref="L83:L153" si="159">O83-C83</f>
        <v>0</v>
      </c>
      <c r="M83" s="188">
        <f t="shared" ref="M83:M153" si="160">P83-D83</f>
        <v>0</v>
      </c>
      <c r="N83" s="189">
        <f t="shared" ref="N83:N153" si="161">Q83-E83</f>
        <v>0</v>
      </c>
      <c r="O83" s="229">
        <v>955584000</v>
      </c>
      <c r="P83" s="230">
        <v>913248000</v>
      </c>
      <c r="Q83" s="231">
        <v>867888000</v>
      </c>
      <c r="R83" s="196">
        <f t="shared" ref="R83:R153" si="162">L83-F83</f>
        <v>0</v>
      </c>
      <c r="S83" s="188">
        <f t="shared" ref="S83:S153" si="163">M83-G83</f>
        <v>0</v>
      </c>
      <c r="T83" s="189">
        <f t="shared" ref="T83:T153" si="164">N83-H83</f>
        <v>0</v>
      </c>
    </row>
    <row r="84" spans="1:21" s="22" customFormat="1" ht="47.25" hidden="1" customHeight="1">
      <c r="A84" s="17" t="s">
        <v>458</v>
      </c>
      <c r="B84" s="59" t="s">
        <v>459</v>
      </c>
      <c r="C84" s="196">
        <v>911153300</v>
      </c>
      <c r="D84" s="197">
        <v>0</v>
      </c>
      <c r="E84" s="198">
        <v>0</v>
      </c>
      <c r="F84" s="196"/>
      <c r="G84" s="197"/>
      <c r="H84" s="198"/>
      <c r="I84" s="196">
        <f t="shared" ref="I84" si="165">C84+F84</f>
        <v>911153300</v>
      </c>
      <c r="J84" s="188">
        <f t="shared" ref="J84" si="166">D84+G84</f>
        <v>0</v>
      </c>
      <c r="K84" s="189">
        <f t="shared" ref="K84" si="167">E84+H84</f>
        <v>0</v>
      </c>
      <c r="L84" s="196">
        <f t="shared" ref="L84" si="168">O84-C84</f>
        <v>0</v>
      </c>
      <c r="M84" s="188">
        <f t="shared" ref="M84" si="169">P84-D84</f>
        <v>0</v>
      </c>
      <c r="N84" s="189">
        <f t="shared" ref="N84" si="170">Q84-E84</f>
        <v>0</v>
      </c>
      <c r="O84" s="229">
        <v>911153300</v>
      </c>
      <c r="P84" s="230">
        <v>0</v>
      </c>
      <c r="Q84" s="231">
        <v>0</v>
      </c>
      <c r="R84" s="196">
        <f t="shared" ref="R84" si="171">L84-F84</f>
        <v>0</v>
      </c>
      <c r="S84" s="188">
        <f t="shared" ref="S84" si="172">M84-G84</f>
        <v>0</v>
      </c>
      <c r="T84" s="189">
        <f t="shared" ref="T84" si="173">N84-H84</f>
        <v>0</v>
      </c>
    </row>
    <row r="85" spans="1:21" s="22" customFormat="1" ht="44.25" hidden="1" customHeight="1">
      <c r="A85" s="17" t="s">
        <v>275</v>
      </c>
      <c r="B85" s="59" t="s">
        <v>192</v>
      </c>
      <c r="C85" s="196">
        <v>0</v>
      </c>
      <c r="D85" s="197">
        <v>15720100</v>
      </c>
      <c r="E85" s="198">
        <v>56613800</v>
      </c>
      <c r="F85" s="196"/>
      <c r="G85" s="197"/>
      <c r="H85" s="198"/>
      <c r="I85" s="196">
        <f t="shared" si="156"/>
        <v>0</v>
      </c>
      <c r="J85" s="188">
        <f t="shared" si="157"/>
        <v>15720100</v>
      </c>
      <c r="K85" s="189">
        <f t="shared" si="158"/>
        <v>56613800</v>
      </c>
      <c r="L85" s="196">
        <f t="shared" si="159"/>
        <v>0</v>
      </c>
      <c r="M85" s="188">
        <f t="shared" si="160"/>
        <v>0</v>
      </c>
      <c r="N85" s="189">
        <f t="shared" si="161"/>
        <v>0</v>
      </c>
      <c r="O85" s="229">
        <v>0</v>
      </c>
      <c r="P85" s="230">
        <v>15720100</v>
      </c>
      <c r="Q85" s="231">
        <v>56613800</v>
      </c>
      <c r="R85" s="196">
        <f t="shared" si="162"/>
        <v>0</v>
      </c>
      <c r="S85" s="188">
        <f t="shared" si="163"/>
        <v>0</v>
      </c>
      <c r="T85" s="189">
        <f t="shared" si="164"/>
        <v>0</v>
      </c>
    </row>
    <row r="86" spans="1:21" s="22" customFormat="1" ht="36.75" hidden="1" customHeight="1">
      <c r="A86" s="17" t="s">
        <v>133</v>
      </c>
      <c r="B86" s="59" t="s">
        <v>225</v>
      </c>
      <c r="C86" s="196">
        <v>4240900</v>
      </c>
      <c r="D86" s="197">
        <v>4240900</v>
      </c>
      <c r="E86" s="198">
        <v>4240900</v>
      </c>
      <c r="F86" s="196"/>
      <c r="G86" s="197"/>
      <c r="H86" s="198"/>
      <c r="I86" s="196">
        <f t="shared" ref="I86" si="174">C86+F86</f>
        <v>4240900</v>
      </c>
      <c r="J86" s="188">
        <f t="shared" ref="J86" si="175">D86+G86</f>
        <v>4240900</v>
      </c>
      <c r="K86" s="189">
        <f t="shared" ref="K86" si="176">E86+H86</f>
        <v>4240900</v>
      </c>
      <c r="L86" s="196">
        <f t="shared" ref="L86" si="177">O86-C86</f>
        <v>0</v>
      </c>
      <c r="M86" s="188">
        <f t="shared" ref="M86" si="178">P86-D86</f>
        <v>0</v>
      </c>
      <c r="N86" s="189">
        <f t="shared" ref="N86" si="179">Q86-E86</f>
        <v>0</v>
      </c>
      <c r="O86" s="229">
        <v>4240900</v>
      </c>
      <c r="P86" s="230">
        <v>4240900</v>
      </c>
      <c r="Q86" s="231">
        <v>4240900</v>
      </c>
      <c r="R86" s="196">
        <f t="shared" ref="R86" si="180">L86-F86</f>
        <v>0</v>
      </c>
      <c r="S86" s="188">
        <f t="shared" ref="S86" si="181">M86-G86</f>
        <v>0</v>
      </c>
      <c r="T86" s="189">
        <f t="shared" ref="T86" si="182">N86-H86</f>
        <v>0</v>
      </c>
    </row>
    <row r="87" spans="1:21" s="20" customFormat="1" ht="42.75" hidden="1" customHeight="1">
      <c r="A87" s="152" t="s">
        <v>193</v>
      </c>
      <c r="B87" s="153" t="s">
        <v>194</v>
      </c>
      <c r="C87" s="187">
        <v>990300</v>
      </c>
      <c r="D87" s="188">
        <v>990300</v>
      </c>
      <c r="E87" s="189">
        <v>990300</v>
      </c>
      <c r="F87" s="196"/>
      <c r="G87" s="197"/>
      <c r="H87" s="198"/>
      <c r="I87" s="196">
        <f t="shared" si="156"/>
        <v>990300</v>
      </c>
      <c r="J87" s="188">
        <f t="shared" si="157"/>
        <v>990300</v>
      </c>
      <c r="K87" s="189">
        <f t="shared" si="158"/>
        <v>990300</v>
      </c>
      <c r="L87" s="196">
        <f t="shared" si="159"/>
        <v>0</v>
      </c>
      <c r="M87" s="188">
        <f t="shared" si="160"/>
        <v>0</v>
      </c>
      <c r="N87" s="189">
        <f t="shared" si="161"/>
        <v>0</v>
      </c>
      <c r="O87" s="226">
        <v>990300</v>
      </c>
      <c r="P87" s="227">
        <v>990300</v>
      </c>
      <c r="Q87" s="228">
        <v>990300</v>
      </c>
      <c r="R87" s="196">
        <f t="shared" si="162"/>
        <v>0</v>
      </c>
      <c r="S87" s="188">
        <f t="shared" si="163"/>
        <v>0</v>
      </c>
      <c r="T87" s="189">
        <f t="shared" si="164"/>
        <v>0</v>
      </c>
    </row>
    <row r="88" spans="1:21" s="20" customFormat="1" ht="60" hidden="1" customHeight="1">
      <c r="A88" s="152" t="s">
        <v>340</v>
      </c>
      <c r="B88" s="222" t="s">
        <v>195</v>
      </c>
      <c r="C88" s="187">
        <v>5905400</v>
      </c>
      <c r="D88" s="188">
        <v>5905400</v>
      </c>
      <c r="E88" s="189">
        <v>6862000</v>
      </c>
      <c r="F88" s="196"/>
      <c r="G88" s="197"/>
      <c r="H88" s="198"/>
      <c r="I88" s="196">
        <f t="shared" si="156"/>
        <v>5905400</v>
      </c>
      <c r="J88" s="188">
        <f t="shared" si="157"/>
        <v>5905400</v>
      </c>
      <c r="K88" s="189">
        <f t="shared" si="158"/>
        <v>6862000</v>
      </c>
      <c r="L88" s="196">
        <f t="shared" si="159"/>
        <v>0</v>
      </c>
      <c r="M88" s="188">
        <f t="shared" si="160"/>
        <v>0</v>
      </c>
      <c r="N88" s="189">
        <f t="shared" si="161"/>
        <v>0</v>
      </c>
      <c r="O88" s="226">
        <v>5905400</v>
      </c>
      <c r="P88" s="227">
        <v>5905400</v>
      </c>
      <c r="Q88" s="228">
        <v>6862000</v>
      </c>
      <c r="R88" s="196">
        <f t="shared" si="162"/>
        <v>0</v>
      </c>
      <c r="S88" s="188">
        <f t="shared" si="163"/>
        <v>0</v>
      </c>
      <c r="T88" s="189">
        <f t="shared" si="164"/>
        <v>0</v>
      </c>
    </row>
    <row r="89" spans="1:21" ht="57.75" hidden="1" customHeight="1">
      <c r="A89" s="152" t="s">
        <v>83</v>
      </c>
      <c r="B89" s="153" t="s">
        <v>102</v>
      </c>
      <c r="C89" s="187">
        <v>88761200</v>
      </c>
      <c r="D89" s="188">
        <v>88761200</v>
      </c>
      <c r="E89" s="189">
        <v>88761200</v>
      </c>
      <c r="F89" s="196"/>
      <c r="G89" s="197"/>
      <c r="H89" s="198"/>
      <c r="I89" s="196">
        <f t="shared" si="156"/>
        <v>88761200</v>
      </c>
      <c r="J89" s="188">
        <f t="shared" si="157"/>
        <v>88761200</v>
      </c>
      <c r="K89" s="189">
        <f t="shared" si="158"/>
        <v>88761200</v>
      </c>
      <c r="L89" s="196">
        <f t="shared" si="159"/>
        <v>0</v>
      </c>
      <c r="M89" s="188">
        <f t="shared" si="160"/>
        <v>0</v>
      </c>
      <c r="N89" s="189">
        <f t="shared" si="161"/>
        <v>0</v>
      </c>
      <c r="O89" s="226">
        <v>88761200</v>
      </c>
      <c r="P89" s="227">
        <v>88761200</v>
      </c>
      <c r="Q89" s="228">
        <v>88761200</v>
      </c>
      <c r="R89" s="196">
        <f t="shared" si="162"/>
        <v>0</v>
      </c>
      <c r="S89" s="188">
        <f t="shared" si="163"/>
        <v>0</v>
      </c>
      <c r="T89" s="189">
        <f t="shared" si="164"/>
        <v>0</v>
      </c>
    </row>
    <row r="90" spans="1:21" s="20" customFormat="1" ht="57" hidden="1" customHeight="1">
      <c r="A90" s="152" t="s">
        <v>182</v>
      </c>
      <c r="B90" s="59" t="s">
        <v>103</v>
      </c>
      <c r="C90" s="187">
        <v>689399400</v>
      </c>
      <c r="D90" s="188">
        <v>765936000</v>
      </c>
      <c r="E90" s="189">
        <v>808828400</v>
      </c>
      <c r="F90" s="196"/>
      <c r="G90" s="197"/>
      <c r="H90" s="198"/>
      <c r="I90" s="196">
        <f t="shared" si="156"/>
        <v>689399400</v>
      </c>
      <c r="J90" s="188">
        <f t="shared" si="157"/>
        <v>765936000</v>
      </c>
      <c r="K90" s="189">
        <f t="shared" si="158"/>
        <v>808828400</v>
      </c>
      <c r="L90" s="196">
        <f t="shared" si="159"/>
        <v>0</v>
      </c>
      <c r="M90" s="188">
        <f t="shared" si="160"/>
        <v>0</v>
      </c>
      <c r="N90" s="189">
        <f t="shared" si="161"/>
        <v>0</v>
      </c>
      <c r="O90" s="226">
        <v>689399400</v>
      </c>
      <c r="P90" s="227">
        <v>765936000</v>
      </c>
      <c r="Q90" s="228">
        <v>808828400</v>
      </c>
      <c r="R90" s="196">
        <f t="shared" si="162"/>
        <v>0</v>
      </c>
      <c r="S90" s="188">
        <f t="shared" si="163"/>
        <v>0</v>
      </c>
      <c r="T90" s="189">
        <f t="shared" si="164"/>
        <v>0</v>
      </c>
    </row>
    <row r="91" spans="1:21" s="20" customFormat="1" ht="68.25" hidden="1" customHeight="1">
      <c r="A91" s="152" t="s">
        <v>84</v>
      </c>
      <c r="B91" s="59" t="s">
        <v>104</v>
      </c>
      <c r="C91" s="187">
        <v>720000</v>
      </c>
      <c r="D91" s="188">
        <v>765000</v>
      </c>
      <c r="E91" s="189">
        <v>810000</v>
      </c>
      <c r="F91" s="196"/>
      <c r="G91" s="197"/>
      <c r="H91" s="198"/>
      <c r="I91" s="196">
        <f t="shared" si="156"/>
        <v>720000</v>
      </c>
      <c r="J91" s="188">
        <f t="shared" si="157"/>
        <v>765000</v>
      </c>
      <c r="K91" s="189">
        <f t="shared" si="158"/>
        <v>810000</v>
      </c>
      <c r="L91" s="196">
        <f t="shared" si="159"/>
        <v>0</v>
      </c>
      <c r="M91" s="188">
        <f t="shared" si="160"/>
        <v>0</v>
      </c>
      <c r="N91" s="189">
        <f t="shared" si="161"/>
        <v>0</v>
      </c>
      <c r="O91" s="226">
        <v>720000</v>
      </c>
      <c r="P91" s="227">
        <v>765000</v>
      </c>
      <c r="Q91" s="228">
        <v>810000</v>
      </c>
      <c r="R91" s="196">
        <f t="shared" si="162"/>
        <v>0</v>
      </c>
      <c r="S91" s="188">
        <f t="shared" si="163"/>
        <v>0</v>
      </c>
      <c r="T91" s="189">
        <f t="shared" si="164"/>
        <v>0</v>
      </c>
    </row>
    <row r="92" spans="1:21" s="20" customFormat="1" ht="54" hidden="1" customHeight="1">
      <c r="A92" s="152" t="s">
        <v>341</v>
      </c>
      <c r="B92" s="59" t="s">
        <v>197</v>
      </c>
      <c r="C92" s="187">
        <v>12363000</v>
      </c>
      <c r="D92" s="188">
        <v>12128900</v>
      </c>
      <c r="E92" s="189">
        <v>13703200</v>
      </c>
      <c r="F92" s="196"/>
      <c r="G92" s="197"/>
      <c r="H92" s="198"/>
      <c r="I92" s="196">
        <f t="shared" si="156"/>
        <v>12363000</v>
      </c>
      <c r="J92" s="188">
        <f t="shared" si="157"/>
        <v>12128900</v>
      </c>
      <c r="K92" s="189">
        <f t="shared" si="158"/>
        <v>13703200</v>
      </c>
      <c r="L92" s="196">
        <f t="shared" si="159"/>
        <v>0</v>
      </c>
      <c r="M92" s="188">
        <f t="shared" si="160"/>
        <v>0</v>
      </c>
      <c r="N92" s="189">
        <f t="shared" si="161"/>
        <v>0</v>
      </c>
      <c r="O92" s="226">
        <v>12363000</v>
      </c>
      <c r="P92" s="227">
        <v>12128900</v>
      </c>
      <c r="Q92" s="228">
        <v>13703200</v>
      </c>
      <c r="R92" s="196">
        <f t="shared" si="162"/>
        <v>0</v>
      </c>
      <c r="S92" s="188">
        <f t="shared" si="163"/>
        <v>0</v>
      </c>
      <c r="T92" s="189">
        <f t="shared" si="164"/>
        <v>0</v>
      </c>
    </row>
    <row r="93" spans="1:21" s="20" customFormat="1" ht="55.5" hidden="1" customHeight="1">
      <c r="A93" s="152" t="s">
        <v>159</v>
      </c>
      <c r="B93" s="153" t="s">
        <v>160</v>
      </c>
      <c r="C93" s="187">
        <v>61321900</v>
      </c>
      <c r="D93" s="188">
        <v>43005000</v>
      </c>
      <c r="E93" s="189">
        <v>47351300</v>
      </c>
      <c r="F93" s="196"/>
      <c r="G93" s="197"/>
      <c r="H93" s="198"/>
      <c r="I93" s="196">
        <f t="shared" si="156"/>
        <v>61321900</v>
      </c>
      <c r="J93" s="188">
        <f t="shared" si="157"/>
        <v>43005000</v>
      </c>
      <c r="K93" s="189">
        <f t="shared" si="158"/>
        <v>47351300</v>
      </c>
      <c r="L93" s="196">
        <f t="shared" si="159"/>
        <v>0</v>
      </c>
      <c r="M93" s="188">
        <f t="shared" si="160"/>
        <v>0</v>
      </c>
      <c r="N93" s="189">
        <f t="shared" si="161"/>
        <v>0</v>
      </c>
      <c r="O93" s="226">
        <v>61321900</v>
      </c>
      <c r="P93" s="227">
        <v>43005000</v>
      </c>
      <c r="Q93" s="228">
        <v>47351300</v>
      </c>
      <c r="R93" s="196">
        <f t="shared" si="162"/>
        <v>0</v>
      </c>
      <c r="S93" s="188">
        <f t="shared" si="163"/>
        <v>0</v>
      </c>
      <c r="T93" s="189">
        <f t="shared" si="164"/>
        <v>0</v>
      </c>
    </row>
    <row r="94" spans="1:21" s="20" customFormat="1" ht="90" hidden="1" customHeight="1">
      <c r="A94" s="152" t="s">
        <v>369</v>
      </c>
      <c r="B94" s="153" t="s">
        <v>371</v>
      </c>
      <c r="C94" s="187">
        <v>0</v>
      </c>
      <c r="D94" s="188">
        <v>80327073</v>
      </c>
      <c r="E94" s="189">
        <v>358618681.08999997</v>
      </c>
      <c r="F94" s="196"/>
      <c r="G94" s="197"/>
      <c r="H94" s="198"/>
      <c r="I94" s="196">
        <f t="shared" si="156"/>
        <v>0</v>
      </c>
      <c r="J94" s="188">
        <f t="shared" si="157"/>
        <v>80327073</v>
      </c>
      <c r="K94" s="189">
        <f t="shared" si="158"/>
        <v>358618681.08999997</v>
      </c>
      <c r="L94" s="196">
        <f t="shared" si="159"/>
        <v>0</v>
      </c>
      <c r="M94" s="188">
        <f t="shared" si="160"/>
        <v>27</v>
      </c>
      <c r="N94" s="189">
        <f t="shared" si="161"/>
        <v>18.910000026226044</v>
      </c>
      <c r="O94" s="226">
        <v>0</v>
      </c>
      <c r="P94" s="227">
        <v>80327100</v>
      </c>
      <c r="Q94" s="228">
        <v>358618700</v>
      </c>
      <c r="R94" s="196">
        <f t="shared" si="162"/>
        <v>0</v>
      </c>
      <c r="S94" s="232">
        <f t="shared" si="163"/>
        <v>27</v>
      </c>
      <c r="T94" s="233">
        <f t="shared" si="164"/>
        <v>18.910000026226044</v>
      </c>
    </row>
    <row r="95" spans="1:21" s="20" customFormat="1" ht="92.25" hidden="1" customHeight="1">
      <c r="A95" s="152" t="s">
        <v>397</v>
      </c>
      <c r="B95" s="59" t="s">
        <v>147</v>
      </c>
      <c r="C95" s="187">
        <v>54900000</v>
      </c>
      <c r="D95" s="188">
        <v>54900000</v>
      </c>
      <c r="E95" s="189">
        <v>54900000</v>
      </c>
      <c r="F95" s="196"/>
      <c r="G95" s="197"/>
      <c r="H95" s="198"/>
      <c r="I95" s="196">
        <f t="shared" si="156"/>
        <v>54900000</v>
      </c>
      <c r="J95" s="188">
        <f t="shared" si="157"/>
        <v>54900000</v>
      </c>
      <c r="K95" s="189">
        <f t="shared" si="158"/>
        <v>54900000</v>
      </c>
      <c r="L95" s="196">
        <f t="shared" si="159"/>
        <v>0</v>
      </c>
      <c r="M95" s="188">
        <f t="shared" si="160"/>
        <v>0</v>
      </c>
      <c r="N95" s="189">
        <f t="shared" si="161"/>
        <v>0</v>
      </c>
      <c r="O95" s="226">
        <v>54900000</v>
      </c>
      <c r="P95" s="227">
        <v>54900000</v>
      </c>
      <c r="Q95" s="228">
        <v>54900000</v>
      </c>
      <c r="R95" s="196">
        <f t="shared" si="162"/>
        <v>0</v>
      </c>
      <c r="S95" s="188">
        <f t="shared" si="163"/>
        <v>0</v>
      </c>
      <c r="T95" s="189">
        <f t="shared" si="164"/>
        <v>0</v>
      </c>
    </row>
    <row r="96" spans="1:21" s="20" customFormat="1" ht="60.75" hidden="1" customHeight="1">
      <c r="A96" s="152" t="s">
        <v>375</v>
      </c>
      <c r="B96" s="59" t="s">
        <v>198</v>
      </c>
      <c r="C96" s="187">
        <v>46121100</v>
      </c>
      <c r="D96" s="188">
        <v>46114100</v>
      </c>
      <c r="E96" s="189">
        <v>92610000</v>
      </c>
      <c r="F96" s="196"/>
      <c r="G96" s="197"/>
      <c r="H96" s="198"/>
      <c r="I96" s="196">
        <f t="shared" si="156"/>
        <v>46121100</v>
      </c>
      <c r="J96" s="188">
        <f t="shared" si="157"/>
        <v>46114100</v>
      </c>
      <c r="K96" s="189">
        <f t="shared" si="158"/>
        <v>92610000</v>
      </c>
      <c r="L96" s="196">
        <f t="shared" si="159"/>
        <v>0</v>
      </c>
      <c r="M96" s="188">
        <f t="shared" si="160"/>
        <v>0</v>
      </c>
      <c r="N96" s="189">
        <f t="shared" si="161"/>
        <v>0</v>
      </c>
      <c r="O96" s="226">
        <v>46121100</v>
      </c>
      <c r="P96" s="227">
        <v>46114100</v>
      </c>
      <c r="Q96" s="228">
        <v>92610000</v>
      </c>
      <c r="R96" s="196">
        <f t="shared" si="162"/>
        <v>0</v>
      </c>
      <c r="S96" s="188">
        <f t="shared" si="163"/>
        <v>0</v>
      </c>
      <c r="T96" s="189">
        <f t="shared" si="164"/>
        <v>0</v>
      </c>
    </row>
    <row r="97" spans="1:20" s="20" customFormat="1" ht="30.75" hidden="1" customHeight="1">
      <c r="A97" s="152" t="s">
        <v>274</v>
      </c>
      <c r="B97" s="59" t="s">
        <v>200</v>
      </c>
      <c r="C97" s="187">
        <v>21015300</v>
      </c>
      <c r="D97" s="188">
        <v>20929900</v>
      </c>
      <c r="E97" s="189">
        <v>41373400</v>
      </c>
      <c r="F97" s="196"/>
      <c r="G97" s="197"/>
      <c r="H97" s="198"/>
      <c r="I97" s="196">
        <f t="shared" si="156"/>
        <v>21015300</v>
      </c>
      <c r="J97" s="188">
        <f t="shared" si="157"/>
        <v>20929900</v>
      </c>
      <c r="K97" s="189">
        <f t="shared" si="158"/>
        <v>41373400</v>
      </c>
      <c r="L97" s="196">
        <f t="shared" si="159"/>
        <v>0</v>
      </c>
      <c r="M97" s="188">
        <f t="shared" si="160"/>
        <v>0</v>
      </c>
      <c r="N97" s="189">
        <f t="shared" si="161"/>
        <v>0</v>
      </c>
      <c r="O97" s="226">
        <v>21015300</v>
      </c>
      <c r="P97" s="227">
        <v>20929900</v>
      </c>
      <c r="Q97" s="228">
        <v>41373400</v>
      </c>
      <c r="R97" s="196">
        <f t="shared" si="162"/>
        <v>0</v>
      </c>
      <c r="S97" s="188">
        <f t="shared" si="163"/>
        <v>0</v>
      </c>
      <c r="T97" s="189">
        <f t="shared" si="164"/>
        <v>0</v>
      </c>
    </row>
    <row r="98" spans="1:20" s="20" customFormat="1" ht="44.25" hidden="1" customHeight="1">
      <c r="A98" s="152" t="s">
        <v>377</v>
      </c>
      <c r="B98" s="153" t="s">
        <v>350</v>
      </c>
      <c r="C98" s="187">
        <v>0</v>
      </c>
      <c r="D98" s="188">
        <v>22272800</v>
      </c>
      <c r="E98" s="189">
        <v>21843100</v>
      </c>
      <c r="F98" s="196"/>
      <c r="G98" s="197"/>
      <c r="H98" s="198"/>
      <c r="I98" s="196">
        <f t="shared" si="156"/>
        <v>0</v>
      </c>
      <c r="J98" s="188">
        <f t="shared" si="157"/>
        <v>22272800</v>
      </c>
      <c r="K98" s="189">
        <f t="shared" si="158"/>
        <v>21843100</v>
      </c>
      <c r="L98" s="196">
        <f t="shared" si="159"/>
        <v>0</v>
      </c>
      <c r="M98" s="188">
        <f t="shared" si="160"/>
        <v>0</v>
      </c>
      <c r="N98" s="189">
        <f t="shared" si="161"/>
        <v>0</v>
      </c>
      <c r="O98" s="226">
        <v>0</v>
      </c>
      <c r="P98" s="227">
        <v>22272800</v>
      </c>
      <c r="Q98" s="228">
        <v>21843100</v>
      </c>
      <c r="R98" s="196">
        <f t="shared" si="162"/>
        <v>0</v>
      </c>
      <c r="S98" s="188">
        <f t="shared" si="163"/>
        <v>0</v>
      </c>
      <c r="T98" s="189">
        <f t="shared" si="164"/>
        <v>0</v>
      </c>
    </row>
    <row r="99" spans="1:20" s="20" customFormat="1" ht="56.25" hidden="1" customHeight="1">
      <c r="A99" s="152" t="s">
        <v>299</v>
      </c>
      <c r="B99" s="59" t="s">
        <v>199</v>
      </c>
      <c r="C99" s="187">
        <v>15581500</v>
      </c>
      <c r="D99" s="188">
        <v>7297400</v>
      </c>
      <c r="E99" s="189">
        <v>0</v>
      </c>
      <c r="F99" s="196"/>
      <c r="G99" s="197"/>
      <c r="H99" s="198"/>
      <c r="I99" s="196">
        <f t="shared" si="156"/>
        <v>15581500</v>
      </c>
      <c r="J99" s="188">
        <f t="shared" si="157"/>
        <v>7297400</v>
      </c>
      <c r="K99" s="189">
        <f t="shared" si="158"/>
        <v>0</v>
      </c>
      <c r="L99" s="196">
        <f t="shared" si="159"/>
        <v>0</v>
      </c>
      <c r="M99" s="188">
        <f t="shared" si="160"/>
        <v>0</v>
      </c>
      <c r="N99" s="189">
        <f t="shared" si="161"/>
        <v>0</v>
      </c>
      <c r="O99" s="226">
        <v>15581500</v>
      </c>
      <c r="P99" s="227">
        <v>7297400</v>
      </c>
      <c r="Q99" s="228">
        <v>0</v>
      </c>
      <c r="R99" s="196">
        <f t="shared" si="162"/>
        <v>0</v>
      </c>
      <c r="S99" s="188">
        <f t="shared" si="163"/>
        <v>0</v>
      </c>
      <c r="T99" s="189">
        <f t="shared" si="164"/>
        <v>0</v>
      </c>
    </row>
    <row r="100" spans="1:20" s="20" customFormat="1" ht="44.25" hidden="1" customHeight="1">
      <c r="A100" s="152" t="s">
        <v>406</v>
      </c>
      <c r="B100" s="153" t="s">
        <v>420</v>
      </c>
      <c r="C100" s="187">
        <v>0</v>
      </c>
      <c r="D100" s="188">
        <v>0</v>
      </c>
      <c r="E100" s="189">
        <v>66952400</v>
      </c>
      <c r="F100" s="196"/>
      <c r="G100" s="197"/>
      <c r="H100" s="198"/>
      <c r="I100" s="196">
        <f t="shared" si="156"/>
        <v>0</v>
      </c>
      <c r="J100" s="188">
        <f t="shared" si="157"/>
        <v>0</v>
      </c>
      <c r="K100" s="189">
        <f t="shared" si="158"/>
        <v>66952400</v>
      </c>
      <c r="L100" s="196">
        <f t="shared" si="159"/>
        <v>0</v>
      </c>
      <c r="M100" s="188">
        <f t="shared" si="160"/>
        <v>0</v>
      </c>
      <c r="N100" s="189">
        <f t="shared" si="161"/>
        <v>0</v>
      </c>
      <c r="O100" s="226">
        <v>0</v>
      </c>
      <c r="P100" s="227">
        <v>0</v>
      </c>
      <c r="Q100" s="228">
        <v>66952400</v>
      </c>
      <c r="R100" s="196">
        <f t="shared" si="162"/>
        <v>0</v>
      </c>
      <c r="S100" s="188">
        <f t="shared" si="163"/>
        <v>0</v>
      </c>
      <c r="T100" s="189">
        <f t="shared" si="164"/>
        <v>0</v>
      </c>
    </row>
    <row r="101" spans="1:20" s="20" customFormat="1" ht="44.25" hidden="1" customHeight="1">
      <c r="A101" s="152" t="s">
        <v>407</v>
      </c>
      <c r="B101" s="153" t="s">
        <v>421</v>
      </c>
      <c r="C101" s="187">
        <v>0</v>
      </c>
      <c r="D101" s="188">
        <v>0</v>
      </c>
      <c r="E101" s="189">
        <v>152126600</v>
      </c>
      <c r="F101" s="196"/>
      <c r="G101" s="197"/>
      <c r="H101" s="198"/>
      <c r="I101" s="196">
        <f t="shared" si="156"/>
        <v>0</v>
      </c>
      <c r="J101" s="188">
        <f t="shared" si="157"/>
        <v>0</v>
      </c>
      <c r="K101" s="189">
        <f t="shared" si="158"/>
        <v>152126600</v>
      </c>
      <c r="L101" s="196">
        <f t="shared" si="159"/>
        <v>0</v>
      </c>
      <c r="M101" s="188">
        <f t="shared" si="160"/>
        <v>0</v>
      </c>
      <c r="N101" s="189">
        <f t="shared" si="161"/>
        <v>0</v>
      </c>
      <c r="O101" s="226">
        <v>0</v>
      </c>
      <c r="P101" s="227">
        <v>0</v>
      </c>
      <c r="Q101" s="228">
        <v>152126600</v>
      </c>
      <c r="R101" s="196">
        <f t="shared" si="162"/>
        <v>0</v>
      </c>
      <c r="S101" s="188">
        <f t="shared" si="163"/>
        <v>0</v>
      </c>
      <c r="T101" s="189">
        <f t="shared" si="164"/>
        <v>0</v>
      </c>
    </row>
    <row r="102" spans="1:20" s="20" customFormat="1" ht="30" hidden="1" customHeight="1">
      <c r="A102" s="152" t="s">
        <v>155</v>
      </c>
      <c r="B102" s="153" t="s">
        <v>156</v>
      </c>
      <c r="C102" s="187">
        <v>34580800</v>
      </c>
      <c r="D102" s="188">
        <v>34580800</v>
      </c>
      <c r="E102" s="189">
        <v>34580800</v>
      </c>
      <c r="F102" s="196"/>
      <c r="G102" s="197"/>
      <c r="H102" s="198"/>
      <c r="I102" s="196">
        <f t="shared" si="156"/>
        <v>34580800</v>
      </c>
      <c r="J102" s="188">
        <f t="shared" si="157"/>
        <v>34580800</v>
      </c>
      <c r="K102" s="189">
        <f t="shared" si="158"/>
        <v>34580800</v>
      </c>
      <c r="L102" s="196">
        <f t="shared" si="159"/>
        <v>0</v>
      </c>
      <c r="M102" s="188">
        <f t="shared" si="160"/>
        <v>0</v>
      </c>
      <c r="N102" s="189">
        <f t="shared" si="161"/>
        <v>0</v>
      </c>
      <c r="O102" s="226">
        <v>34580800</v>
      </c>
      <c r="P102" s="227">
        <v>34580800</v>
      </c>
      <c r="Q102" s="228">
        <v>34580800</v>
      </c>
      <c r="R102" s="196">
        <f t="shared" si="162"/>
        <v>0</v>
      </c>
      <c r="S102" s="188">
        <f t="shared" si="163"/>
        <v>0</v>
      </c>
      <c r="T102" s="189">
        <f t="shared" si="164"/>
        <v>0</v>
      </c>
    </row>
    <row r="103" spans="1:20" s="20" customFormat="1" ht="42.75" hidden="1" customHeight="1">
      <c r="A103" s="152" t="s">
        <v>144</v>
      </c>
      <c r="B103" s="163" t="s">
        <v>145</v>
      </c>
      <c r="C103" s="187">
        <v>8550800</v>
      </c>
      <c r="D103" s="188">
        <v>8550800</v>
      </c>
      <c r="E103" s="189">
        <v>8550800</v>
      </c>
      <c r="F103" s="196"/>
      <c r="G103" s="197"/>
      <c r="H103" s="198"/>
      <c r="I103" s="196">
        <f t="shared" si="156"/>
        <v>8550800</v>
      </c>
      <c r="J103" s="188">
        <f t="shared" si="157"/>
        <v>8550800</v>
      </c>
      <c r="K103" s="189">
        <f t="shared" si="158"/>
        <v>8550800</v>
      </c>
      <c r="L103" s="196">
        <f t="shared" si="159"/>
        <v>0</v>
      </c>
      <c r="M103" s="188">
        <f t="shared" si="160"/>
        <v>0</v>
      </c>
      <c r="N103" s="189">
        <f t="shared" si="161"/>
        <v>0</v>
      </c>
      <c r="O103" s="226">
        <v>8550800</v>
      </c>
      <c r="P103" s="227">
        <v>8550800</v>
      </c>
      <c r="Q103" s="228">
        <v>8550800</v>
      </c>
      <c r="R103" s="196">
        <f t="shared" si="162"/>
        <v>0</v>
      </c>
      <c r="S103" s="188">
        <f t="shared" si="163"/>
        <v>0</v>
      </c>
      <c r="T103" s="189">
        <f t="shared" si="164"/>
        <v>0</v>
      </c>
    </row>
    <row r="104" spans="1:20" s="20" customFormat="1" ht="45.75" hidden="1" customHeight="1">
      <c r="A104" s="152" t="s">
        <v>374</v>
      </c>
      <c r="B104" s="163" t="s">
        <v>210</v>
      </c>
      <c r="C104" s="187">
        <v>93191700</v>
      </c>
      <c r="D104" s="188">
        <v>153375200</v>
      </c>
      <c r="E104" s="189">
        <v>82913900</v>
      </c>
      <c r="F104" s="196"/>
      <c r="G104" s="197"/>
      <c r="H104" s="198"/>
      <c r="I104" s="196">
        <f t="shared" si="156"/>
        <v>93191700</v>
      </c>
      <c r="J104" s="188">
        <f t="shared" si="157"/>
        <v>153375200</v>
      </c>
      <c r="K104" s="189">
        <f t="shared" si="158"/>
        <v>82913900</v>
      </c>
      <c r="L104" s="196">
        <f t="shared" si="159"/>
        <v>0</v>
      </c>
      <c r="M104" s="188">
        <f t="shared" si="160"/>
        <v>0</v>
      </c>
      <c r="N104" s="189">
        <f t="shared" si="161"/>
        <v>0</v>
      </c>
      <c r="O104" s="226">
        <v>93191700</v>
      </c>
      <c r="P104" s="227">
        <v>153375200</v>
      </c>
      <c r="Q104" s="228">
        <v>82913900</v>
      </c>
      <c r="R104" s="196">
        <f t="shared" si="162"/>
        <v>0</v>
      </c>
      <c r="S104" s="188">
        <f t="shared" si="163"/>
        <v>0</v>
      </c>
      <c r="T104" s="189">
        <f t="shared" si="164"/>
        <v>0</v>
      </c>
    </row>
    <row r="105" spans="1:20" s="20" customFormat="1" ht="32.25" hidden="1" customHeight="1">
      <c r="A105" s="152" t="s">
        <v>395</v>
      </c>
      <c r="B105" s="163" t="s">
        <v>396</v>
      </c>
      <c r="C105" s="187">
        <v>0</v>
      </c>
      <c r="D105" s="188">
        <v>0</v>
      </c>
      <c r="E105" s="189">
        <v>41162700</v>
      </c>
      <c r="F105" s="196"/>
      <c r="G105" s="197"/>
      <c r="H105" s="198"/>
      <c r="I105" s="196">
        <f t="shared" si="156"/>
        <v>0</v>
      </c>
      <c r="J105" s="188">
        <f t="shared" si="157"/>
        <v>0</v>
      </c>
      <c r="K105" s="189">
        <f t="shared" si="158"/>
        <v>41162700</v>
      </c>
      <c r="L105" s="196">
        <f t="shared" si="159"/>
        <v>0</v>
      </c>
      <c r="M105" s="188">
        <f t="shared" si="160"/>
        <v>0</v>
      </c>
      <c r="N105" s="189">
        <f t="shared" si="161"/>
        <v>0</v>
      </c>
      <c r="O105" s="226">
        <v>0</v>
      </c>
      <c r="P105" s="227">
        <v>0</v>
      </c>
      <c r="Q105" s="228">
        <v>41162700</v>
      </c>
      <c r="R105" s="196">
        <f t="shared" si="162"/>
        <v>0</v>
      </c>
      <c r="S105" s="188">
        <f t="shared" si="163"/>
        <v>0</v>
      </c>
      <c r="T105" s="189">
        <f t="shared" si="164"/>
        <v>0</v>
      </c>
    </row>
    <row r="106" spans="1:20" s="20" customFormat="1" ht="44.25" hidden="1" customHeight="1">
      <c r="A106" s="152" t="s">
        <v>394</v>
      </c>
      <c r="B106" s="59" t="s">
        <v>146</v>
      </c>
      <c r="C106" s="187">
        <v>7215600</v>
      </c>
      <c r="D106" s="188">
        <v>7204900</v>
      </c>
      <c r="E106" s="189">
        <v>0</v>
      </c>
      <c r="F106" s="196"/>
      <c r="G106" s="197"/>
      <c r="H106" s="198"/>
      <c r="I106" s="196">
        <f t="shared" si="156"/>
        <v>7215600</v>
      </c>
      <c r="J106" s="188">
        <f t="shared" si="157"/>
        <v>7204900</v>
      </c>
      <c r="K106" s="189">
        <f t="shared" si="158"/>
        <v>0</v>
      </c>
      <c r="L106" s="196">
        <f t="shared" si="159"/>
        <v>0</v>
      </c>
      <c r="M106" s="188">
        <f t="shared" si="160"/>
        <v>0</v>
      </c>
      <c r="N106" s="189">
        <f t="shared" si="161"/>
        <v>0</v>
      </c>
      <c r="O106" s="226">
        <v>7215600</v>
      </c>
      <c r="P106" s="227">
        <v>7204900</v>
      </c>
      <c r="Q106" s="228">
        <v>0</v>
      </c>
      <c r="R106" s="196">
        <f t="shared" si="162"/>
        <v>0</v>
      </c>
      <c r="S106" s="188">
        <f t="shared" si="163"/>
        <v>0</v>
      </c>
      <c r="T106" s="189">
        <f t="shared" si="164"/>
        <v>0</v>
      </c>
    </row>
    <row r="107" spans="1:20" s="20" customFormat="1" ht="43.5" hidden="1" customHeight="1">
      <c r="A107" s="152" t="s">
        <v>142</v>
      </c>
      <c r="B107" s="59" t="s">
        <v>143</v>
      </c>
      <c r="C107" s="187">
        <v>15482400</v>
      </c>
      <c r="D107" s="188">
        <v>16538200</v>
      </c>
      <c r="E107" s="189">
        <v>19290800</v>
      </c>
      <c r="F107" s="196"/>
      <c r="G107" s="197"/>
      <c r="H107" s="198"/>
      <c r="I107" s="196">
        <f t="shared" si="156"/>
        <v>15482400</v>
      </c>
      <c r="J107" s="188">
        <f t="shared" si="157"/>
        <v>16538200</v>
      </c>
      <c r="K107" s="189">
        <f t="shared" si="158"/>
        <v>19290800</v>
      </c>
      <c r="L107" s="196">
        <f t="shared" si="159"/>
        <v>0</v>
      </c>
      <c r="M107" s="188">
        <f t="shared" si="160"/>
        <v>0</v>
      </c>
      <c r="N107" s="189">
        <f t="shared" si="161"/>
        <v>0</v>
      </c>
      <c r="O107" s="226">
        <v>15482400</v>
      </c>
      <c r="P107" s="227">
        <v>16538200</v>
      </c>
      <c r="Q107" s="228">
        <v>19290800</v>
      </c>
      <c r="R107" s="196">
        <f t="shared" si="162"/>
        <v>0</v>
      </c>
      <c r="S107" s="188">
        <f t="shared" si="163"/>
        <v>0</v>
      </c>
      <c r="T107" s="189">
        <f t="shared" si="164"/>
        <v>0</v>
      </c>
    </row>
    <row r="108" spans="1:20" s="20" customFormat="1" ht="43.5" hidden="1" customHeight="1">
      <c r="A108" s="152" t="s">
        <v>212</v>
      </c>
      <c r="B108" s="153" t="s">
        <v>213</v>
      </c>
      <c r="C108" s="187">
        <v>111707200</v>
      </c>
      <c r="D108" s="188">
        <v>108046700</v>
      </c>
      <c r="E108" s="189">
        <v>0</v>
      </c>
      <c r="F108" s="196"/>
      <c r="G108" s="197"/>
      <c r="H108" s="198"/>
      <c r="I108" s="196">
        <f t="shared" si="156"/>
        <v>111707200</v>
      </c>
      <c r="J108" s="188">
        <f t="shared" si="157"/>
        <v>108046700</v>
      </c>
      <c r="K108" s="189">
        <f t="shared" si="158"/>
        <v>0</v>
      </c>
      <c r="L108" s="196">
        <f t="shared" si="159"/>
        <v>0</v>
      </c>
      <c r="M108" s="188">
        <f t="shared" si="160"/>
        <v>0</v>
      </c>
      <c r="N108" s="189">
        <f t="shared" si="161"/>
        <v>0</v>
      </c>
      <c r="O108" s="226">
        <v>111707200</v>
      </c>
      <c r="P108" s="227">
        <v>108046700</v>
      </c>
      <c r="Q108" s="228">
        <v>0</v>
      </c>
      <c r="R108" s="196">
        <f t="shared" si="162"/>
        <v>0</v>
      </c>
      <c r="S108" s="188">
        <f t="shared" si="163"/>
        <v>0</v>
      </c>
      <c r="T108" s="189">
        <f t="shared" si="164"/>
        <v>0</v>
      </c>
    </row>
    <row r="109" spans="1:20" s="20" customFormat="1" ht="30" hidden="1" customHeight="1">
      <c r="A109" s="152" t="s">
        <v>157</v>
      </c>
      <c r="B109" s="59" t="s">
        <v>158</v>
      </c>
      <c r="C109" s="187">
        <v>704777500</v>
      </c>
      <c r="D109" s="188">
        <v>715236200</v>
      </c>
      <c r="E109" s="189">
        <v>479376700</v>
      </c>
      <c r="F109" s="196"/>
      <c r="G109" s="197"/>
      <c r="H109" s="198"/>
      <c r="I109" s="196">
        <f t="shared" si="156"/>
        <v>704777500</v>
      </c>
      <c r="J109" s="188">
        <f t="shared" si="157"/>
        <v>715236200</v>
      </c>
      <c r="K109" s="189">
        <f t="shared" si="158"/>
        <v>479376700</v>
      </c>
      <c r="L109" s="196">
        <f t="shared" si="159"/>
        <v>0</v>
      </c>
      <c r="M109" s="188">
        <f t="shared" si="160"/>
        <v>0</v>
      </c>
      <c r="N109" s="189">
        <f t="shared" si="161"/>
        <v>0</v>
      </c>
      <c r="O109" s="226">
        <v>704777500</v>
      </c>
      <c r="P109" s="227">
        <v>715236200</v>
      </c>
      <c r="Q109" s="228">
        <v>479376700</v>
      </c>
      <c r="R109" s="196">
        <f t="shared" si="162"/>
        <v>0</v>
      </c>
      <c r="S109" s="188">
        <f t="shared" si="163"/>
        <v>0</v>
      </c>
      <c r="T109" s="189">
        <f t="shared" si="164"/>
        <v>0</v>
      </c>
    </row>
    <row r="110" spans="1:20" s="20" customFormat="1" ht="47.25" hidden="1" customHeight="1">
      <c r="A110" s="152" t="s">
        <v>402</v>
      </c>
      <c r="B110" s="59" t="s">
        <v>401</v>
      </c>
      <c r="C110" s="187">
        <v>0</v>
      </c>
      <c r="D110" s="188">
        <v>0</v>
      </c>
      <c r="E110" s="189">
        <v>9357300</v>
      </c>
      <c r="F110" s="196"/>
      <c r="G110" s="197"/>
      <c r="H110" s="198"/>
      <c r="I110" s="196">
        <f t="shared" si="156"/>
        <v>0</v>
      </c>
      <c r="J110" s="188">
        <f t="shared" si="157"/>
        <v>0</v>
      </c>
      <c r="K110" s="189">
        <f t="shared" si="158"/>
        <v>9357300</v>
      </c>
      <c r="L110" s="196">
        <f t="shared" si="159"/>
        <v>0</v>
      </c>
      <c r="M110" s="188">
        <f t="shared" si="160"/>
        <v>0</v>
      </c>
      <c r="N110" s="189">
        <f t="shared" si="161"/>
        <v>0</v>
      </c>
      <c r="O110" s="226">
        <v>0</v>
      </c>
      <c r="P110" s="227">
        <v>0</v>
      </c>
      <c r="Q110" s="228">
        <v>9357300</v>
      </c>
      <c r="R110" s="196">
        <f t="shared" si="162"/>
        <v>0</v>
      </c>
      <c r="S110" s="188">
        <f t="shared" si="163"/>
        <v>0</v>
      </c>
      <c r="T110" s="189">
        <f t="shared" si="164"/>
        <v>0</v>
      </c>
    </row>
    <row r="111" spans="1:20" s="20" customFormat="1" ht="99.75" hidden="1" customHeight="1">
      <c r="A111" s="152" t="s">
        <v>365</v>
      </c>
      <c r="B111" s="153" t="s">
        <v>364</v>
      </c>
      <c r="C111" s="187">
        <v>1209300</v>
      </c>
      <c r="D111" s="188">
        <v>1209300</v>
      </c>
      <c r="E111" s="189">
        <v>0</v>
      </c>
      <c r="F111" s="196"/>
      <c r="G111" s="197"/>
      <c r="H111" s="198"/>
      <c r="I111" s="196">
        <f t="shared" si="156"/>
        <v>1209300</v>
      </c>
      <c r="J111" s="188">
        <f t="shared" si="157"/>
        <v>1209300</v>
      </c>
      <c r="K111" s="189">
        <f t="shared" si="158"/>
        <v>0</v>
      </c>
      <c r="L111" s="196">
        <f t="shared" si="159"/>
        <v>0</v>
      </c>
      <c r="M111" s="188">
        <f t="shared" si="160"/>
        <v>0</v>
      </c>
      <c r="N111" s="189">
        <f t="shared" si="161"/>
        <v>0</v>
      </c>
      <c r="O111" s="226">
        <v>1209300</v>
      </c>
      <c r="P111" s="227">
        <v>1209300</v>
      </c>
      <c r="Q111" s="228">
        <v>0</v>
      </c>
      <c r="R111" s="196">
        <f t="shared" si="162"/>
        <v>0</v>
      </c>
      <c r="S111" s="188">
        <f t="shared" si="163"/>
        <v>0</v>
      </c>
      <c r="T111" s="189">
        <f t="shared" si="164"/>
        <v>0</v>
      </c>
    </row>
    <row r="112" spans="1:20" s="20" customFormat="1" ht="67.5" hidden="1" customHeight="1">
      <c r="A112" s="152" t="s">
        <v>300</v>
      </c>
      <c r="B112" s="59" t="s">
        <v>241</v>
      </c>
      <c r="C112" s="187">
        <v>0</v>
      </c>
      <c r="D112" s="188">
        <v>11700000</v>
      </c>
      <c r="E112" s="189">
        <v>20700000</v>
      </c>
      <c r="F112" s="196"/>
      <c r="G112" s="197"/>
      <c r="H112" s="198"/>
      <c r="I112" s="196">
        <f t="shared" si="156"/>
        <v>0</v>
      </c>
      <c r="J112" s="188">
        <f t="shared" si="157"/>
        <v>11700000</v>
      </c>
      <c r="K112" s="189">
        <f t="shared" si="158"/>
        <v>20700000</v>
      </c>
      <c r="L112" s="196">
        <f t="shared" si="159"/>
        <v>0</v>
      </c>
      <c r="M112" s="188">
        <f t="shared" si="160"/>
        <v>0</v>
      </c>
      <c r="N112" s="189">
        <f t="shared" si="161"/>
        <v>0</v>
      </c>
      <c r="O112" s="226">
        <v>0</v>
      </c>
      <c r="P112" s="227">
        <v>11700000</v>
      </c>
      <c r="Q112" s="228">
        <v>20700000</v>
      </c>
      <c r="R112" s="196">
        <f t="shared" si="162"/>
        <v>0</v>
      </c>
      <c r="S112" s="188">
        <f t="shared" si="163"/>
        <v>0</v>
      </c>
      <c r="T112" s="189">
        <f t="shared" si="164"/>
        <v>0</v>
      </c>
    </row>
    <row r="113" spans="1:20" s="20" customFormat="1" ht="30" hidden="1" customHeight="1">
      <c r="A113" s="152" t="s">
        <v>303</v>
      </c>
      <c r="B113" s="153" t="s">
        <v>304</v>
      </c>
      <c r="C113" s="187">
        <v>4900000</v>
      </c>
      <c r="D113" s="188">
        <v>4900000</v>
      </c>
      <c r="E113" s="189">
        <v>4900000</v>
      </c>
      <c r="F113" s="196"/>
      <c r="G113" s="197"/>
      <c r="H113" s="198"/>
      <c r="I113" s="196">
        <f t="shared" si="156"/>
        <v>4900000</v>
      </c>
      <c r="J113" s="188">
        <f t="shared" si="157"/>
        <v>4900000</v>
      </c>
      <c r="K113" s="189">
        <f t="shared" si="158"/>
        <v>4900000</v>
      </c>
      <c r="L113" s="196">
        <f t="shared" si="159"/>
        <v>0</v>
      </c>
      <c r="M113" s="188">
        <f t="shared" si="160"/>
        <v>0</v>
      </c>
      <c r="N113" s="189">
        <f t="shared" si="161"/>
        <v>0</v>
      </c>
      <c r="O113" s="226">
        <v>4900000</v>
      </c>
      <c r="P113" s="227">
        <v>4900000</v>
      </c>
      <c r="Q113" s="228">
        <v>4900000</v>
      </c>
      <c r="R113" s="196">
        <f t="shared" si="162"/>
        <v>0</v>
      </c>
      <c r="S113" s="188">
        <f t="shared" si="163"/>
        <v>0</v>
      </c>
      <c r="T113" s="189">
        <f t="shared" si="164"/>
        <v>0</v>
      </c>
    </row>
    <row r="114" spans="1:20" s="20" customFormat="1" ht="68.25" hidden="1" customHeight="1">
      <c r="A114" s="152" t="s">
        <v>342</v>
      </c>
      <c r="B114" s="153" t="s">
        <v>240</v>
      </c>
      <c r="C114" s="187">
        <v>7829500</v>
      </c>
      <c r="D114" s="188">
        <v>34705500</v>
      </c>
      <c r="E114" s="189">
        <v>915000</v>
      </c>
      <c r="F114" s="196"/>
      <c r="G114" s="197"/>
      <c r="H114" s="198"/>
      <c r="I114" s="196">
        <f t="shared" si="156"/>
        <v>7829500</v>
      </c>
      <c r="J114" s="188">
        <f t="shared" si="157"/>
        <v>34705500</v>
      </c>
      <c r="K114" s="189">
        <f t="shared" si="158"/>
        <v>915000</v>
      </c>
      <c r="L114" s="196">
        <f t="shared" si="159"/>
        <v>0</v>
      </c>
      <c r="M114" s="188">
        <f t="shared" si="160"/>
        <v>0</v>
      </c>
      <c r="N114" s="189">
        <f t="shared" si="161"/>
        <v>0</v>
      </c>
      <c r="O114" s="226">
        <v>7829500</v>
      </c>
      <c r="P114" s="227">
        <v>34705500</v>
      </c>
      <c r="Q114" s="228">
        <v>915000</v>
      </c>
      <c r="R114" s="196">
        <f t="shared" si="162"/>
        <v>0</v>
      </c>
      <c r="S114" s="188">
        <f t="shared" si="163"/>
        <v>0</v>
      </c>
      <c r="T114" s="189">
        <f t="shared" si="164"/>
        <v>0</v>
      </c>
    </row>
    <row r="115" spans="1:20" s="20" customFormat="1" ht="42" hidden="1" customHeight="1">
      <c r="A115" s="152" t="s">
        <v>410</v>
      </c>
      <c r="B115" s="153" t="s">
        <v>346</v>
      </c>
      <c r="C115" s="187">
        <v>3051945900</v>
      </c>
      <c r="D115" s="188">
        <v>3166307600</v>
      </c>
      <c r="E115" s="189">
        <v>3439958500</v>
      </c>
      <c r="F115" s="196"/>
      <c r="G115" s="197"/>
      <c r="H115" s="198"/>
      <c r="I115" s="196">
        <f t="shared" si="156"/>
        <v>3051945900</v>
      </c>
      <c r="J115" s="188">
        <f t="shared" si="157"/>
        <v>3166307600</v>
      </c>
      <c r="K115" s="189">
        <f t="shared" si="158"/>
        <v>3439958500</v>
      </c>
      <c r="L115" s="196">
        <f t="shared" si="159"/>
        <v>0</v>
      </c>
      <c r="M115" s="188">
        <f t="shared" si="160"/>
        <v>0</v>
      </c>
      <c r="N115" s="189">
        <f t="shared" si="161"/>
        <v>0</v>
      </c>
      <c r="O115" s="226">
        <v>3051945900</v>
      </c>
      <c r="P115" s="227">
        <v>3166307600</v>
      </c>
      <c r="Q115" s="228">
        <v>3439958500</v>
      </c>
      <c r="R115" s="196">
        <f t="shared" si="162"/>
        <v>0</v>
      </c>
      <c r="S115" s="188">
        <f t="shared" si="163"/>
        <v>0</v>
      </c>
      <c r="T115" s="189">
        <f t="shared" si="164"/>
        <v>0</v>
      </c>
    </row>
    <row r="116" spans="1:20" s="20" customFormat="1" ht="57.75" hidden="1" customHeight="1">
      <c r="A116" s="152" t="s">
        <v>351</v>
      </c>
      <c r="B116" s="153" t="s">
        <v>352</v>
      </c>
      <c r="C116" s="187">
        <v>641008300</v>
      </c>
      <c r="D116" s="188">
        <v>642174500</v>
      </c>
      <c r="E116" s="189">
        <v>660209300</v>
      </c>
      <c r="F116" s="196"/>
      <c r="G116" s="197"/>
      <c r="H116" s="198"/>
      <c r="I116" s="196">
        <f t="shared" si="156"/>
        <v>641008300</v>
      </c>
      <c r="J116" s="188">
        <f t="shared" si="157"/>
        <v>642174500</v>
      </c>
      <c r="K116" s="189">
        <f t="shared" si="158"/>
        <v>660209300</v>
      </c>
      <c r="L116" s="196">
        <f t="shared" si="159"/>
        <v>0</v>
      </c>
      <c r="M116" s="188">
        <f t="shared" si="160"/>
        <v>0</v>
      </c>
      <c r="N116" s="189">
        <f t="shared" si="161"/>
        <v>0</v>
      </c>
      <c r="O116" s="226">
        <v>641008300</v>
      </c>
      <c r="P116" s="227">
        <v>642174500</v>
      </c>
      <c r="Q116" s="228">
        <v>660209300</v>
      </c>
      <c r="R116" s="196">
        <f t="shared" si="162"/>
        <v>0</v>
      </c>
      <c r="S116" s="188">
        <f t="shared" si="163"/>
        <v>0</v>
      </c>
      <c r="T116" s="189">
        <f t="shared" si="164"/>
        <v>0</v>
      </c>
    </row>
    <row r="117" spans="1:20" s="20" customFormat="1" ht="33" hidden="1" customHeight="1">
      <c r="A117" s="152" t="s">
        <v>439</v>
      </c>
      <c r="B117" s="153" t="s">
        <v>440</v>
      </c>
      <c r="C117" s="187">
        <v>0</v>
      </c>
      <c r="D117" s="188">
        <v>24750000</v>
      </c>
      <c r="E117" s="189">
        <v>7200000</v>
      </c>
      <c r="F117" s="196"/>
      <c r="G117" s="197"/>
      <c r="H117" s="198"/>
      <c r="I117" s="196">
        <f t="shared" ref="I117" si="183">C117+F117</f>
        <v>0</v>
      </c>
      <c r="J117" s="188">
        <f t="shared" ref="J117" si="184">D117+G117</f>
        <v>24750000</v>
      </c>
      <c r="K117" s="189">
        <f t="shared" ref="K117" si="185">E117+H117</f>
        <v>7200000</v>
      </c>
      <c r="L117" s="196">
        <f t="shared" ref="L117" si="186">O117-C117</f>
        <v>0</v>
      </c>
      <c r="M117" s="188">
        <f t="shared" ref="M117" si="187">P117-D117</f>
        <v>0</v>
      </c>
      <c r="N117" s="189">
        <f t="shared" ref="N117" si="188">Q117-E117</f>
        <v>0</v>
      </c>
      <c r="O117" s="226">
        <v>0</v>
      </c>
      <c r="P117" s="227">
        <v>24750000</v>
      </c>
      <c r="Q117" s="228">
        <v>7200000</v>
      </c>
      <c r="R117" s="196">
        <f t="shared" ref="R117" si="189">L117-F117</f>
        <v>0</v>
      </c>
      <c r="S117" s="188">
        <f t="shared" ref="S117" si="190">M117-G117</f>
        <v>0</v>
      </c>
      <c r="T117" s="189">
        <f t="shared" ref="T117" si="191">N117-H117</f>
        <v>0</v>
      </c>
    </row>
    <row r="118" spans="1:20" s="20" customFormat="1" ht="51.75" hidden="1" customHeight="1">
      <c r="A118" s="152" t="s">
        <v>403</v>
      </c>
      <c r="B118" s="153" t="s">
        <v>417</v>
      </c>
      <c r="C118" s="187">
        <v>60965300</v>
      </c>
      <c r="D118" s="188">
        <v>17869700</v>
      </c>
      <c r="E118" s="189">
        <v>77798600</v>
      </c>
      <c r="F118" s="196"/>
      <c r="G118" s="197"/>
      <c r="H118" s="198"/>
      <c r="I118" s="196">
        <f t="shared" si="156"/>
        <v>60965300</v>
      </c>
      <c r="J118" s="188">
        <f t="shared" si="157"/>
        <v>17869700</v>
      </c>
      <c r="K118" s="189">
        <f t="shared" si="158"/>
        <v>77798600</v>
      </c>
      <c r="L118" s="196">
        <f t="shared" si="159"/>
        <v>0</v>
      </c>
      <c r="M118" s="188">
        <f t="shared" si="160"/>
        <v>0</v>
      </c>
      <c r="N118" s="189">
        <f t="shared" si="161"/>
        <v>0</v>
      </c>
      <c r="O118" s="226">
        <v>60965300</v>
      </c>
      <c r="P118" s="227">
        <v>17869700</v>
      </c>
      <c r="Q118" s="228">
        <v>77798600</v>
      </c>
      <c r="R118" s="196">
        <f t="shared" si="162"/>
        <v>0</v>
      </c>
      <c r="S118" s="188">
        <f t="shared" si="163"/>
        <v>0</v>
      </c>
      <c r="T118" s="189">
        <f t="shared" si="164"/>
        <v>0</v>
      </c>
    </row>
    <row r="119" spans="1:20" s="20" customFormat="1" ht="63" hidden="1" customHeight="1">
      <c r="A119" s="152" t="s">
        <v>372</v>
      </c>
      <c r="B119" s="153" t="s">
        <v>373</v>
      </c>
      <c r="C119" s="187">
        <v>1115236300</v>
      </c>
      <c r="D119" s="188">
        <v>1115236300</v>
      </c>
      <c r="E119" s="189">
        <v>1115236300</v>
      </c>
      <c r="F119" s="196"/>
      <c r="G119" s="197"/>
      <c r="H119" s="198"/>
      <c r="I119" s="196">
        <f t="shared" si="156"/>
        <v>1115236300</v>
      </c>
      <c r="J119" s="188">
        <f t="shared" si="157"/>
        <v>1115236300</v>
      </c>
      <c r="K119" s="189">
        <f t="shared" si="158"/>
        <v>1115236300</v>
      </c>
      <c r="L119" s="196">
        <f t="shared" si="159"/>
        <v>0</v>
      </c>
      <c r="M119" s="188">
        <f t="shared" si="160"/>
        <v>0</v>
      </c>
      <c r="N119" s="189">
        <f t="shared" si="161"/>
        <v>0</v>
      </c>
      <c r="O119" s="226">
        <v>1115236300</v>
      </c>
      <c r="P119" s="227">
        <v>1115236300</v>
      </c>
      <c r="Q119" s="228">
        <v>1115236300</v>
      </c>
      <c r="R119" s="196">
        <f t="shared" si="162"/>
        <v>0</v>
      </c>
      <c r="S119" s="188">
        <f t="shared" si="163"/>
        <v>0</v>
      </c>
      <c r="T119" s="189">
        <f t="shared" si="164"/>
        <v>0</v>
      </c>
    </row>
    <row r="120" spans="1:20" s="20" customFormat="1" ht="39.75" hidden="1" customHeight="1">
      <c r="A120" s="152" t="s">
        <v>444</v>
      </c>
      <c r="B120" s="153" t="s">
        <v>445</v>
      </c>
      <c r="C120" s="187">
        <v>0</v>
      </c>
      <c r="D120" s="188">
        <v>0</v>
      </c>
      <c r="E120" s="189">
        <v>34159200</v>
      </c>
      <c r="F120" s="196"/>
      <c r="G120" s="197"/>
      <c r="H120" s="198"/>
      <c r="I120" s="196">
        <f t="shared" ref="I120" si="192">C120+F120</f>
        <v>0</v>
      </c>
      <c r="J120" s="188">
        <f t="shared" ref="J120" si="193">D120+G120</f>
        <v>0</v>
      </c>
      <c r="K120" s="189">
        <f t="shared" ref="K120" si="194">E120+H120</f>
        <v>34159200</v>
      </c>
      <c r="L120" s="196">
        <f t="shared" ref="L120" si="195">O120-C120</f>
        <v>0</v>
      </c>
      <c r="M120" s="188">
        <f t="shared" ref="M120" si="196">P120-D120</f>
        <v>0</v>
      </c>
      <c r="N120" s="189">
        <f t="shared" ref="N120" si="197">Q120-E120</f>
        <v>0</v>
      </c>
      <c r="O120" s="226">
        <v>0</v>
      </c>
      <c r="P120" s="227">
        <v>0</v>
      </c>
      <c r="Q120" s="228">
        <v>34159200</v>
      </c>
      <c r="R120" s="196">
        <f t="shared" ref="R120" si="198">L120-F120</f>
        <v>0</v>
      </c>
      <c r="S120" s="188">
        <f t="shared" ref="S120" si="199">M120-G120</f>
        <v>0</v>
      </c>
      <c r="T120" s="189">
        <f t="shared" ref="T120" si="200">N120-H120</f>
        <v>0</v>
      </c>
    </row>
    <row r="121" spans="1:20" s="20" customFormat="1" ht="63" hidden="1" customHeight="1">
      <c r="A121" s="152" t="s">
        <v>446</v>
      </c>
      <c r="B121" s="153" t="s">
        <v>447</v>
      </c>
      <c r="C121" s="187">
        <v>1383847000</v>
      </c>
      <c r="D121" s="188">
        <v>2822661300</v>
      </c>
      <c r="E121" s="189">
        <v>4129226500</v>
      </c>
      <c r="F121" s="196"/>
      <c r="G121" s="197"/>
      <c r="H121" s="198"/>
      <c r="I121" s="196">
        <f t="shared" ref="I121" si="201">C121+F121</f>
        <v>1383847000</v>
      </c>
      <c r="J121" s="188">
        <f t="shared" ref="J121" si="202">D121+G121</f>
        <v>2822661300</v>
      </c>
      <c r="K121" s="189">
        <f t="shared" ref="K121" si="203">E121+H121</f>
        <v>4129226500</v>
      </c>
      <c r="L121" s="196">
        <f t="shared" ref="L121" si="204">O121-C121</f>
        <v>0</v>
      </c>
      <c r="M121" s="188">
        <f t="shared" ref="M121" si="205">P121-D121</f>
        <v>0</v>
      </c>
      <c r="N121" s="189">
        <f t="shared" ref="N121" si="206">Q121-E121</f>
        <v>0</v>
      </c>
      <c r="O121" s="226">
        <v>1383847000</v>
      </c>
      <c r="P121" s="227">
        <v>2822661300</v>
      </c>
      <c r="Q121" s="228">
        <v>4129226500</v>
      </c>
      <c r="R121" s="196">
        <f t="shared" ref="R121" si="207">L121-F121</f>
        <v>0</v>
      </c>
      <c r="S121" s="188">
        <f t="shared" ref="S121" si="208">M121-G121</f>
        <v>0</v>
      </c>
      <c r="T121" s="189">
        <f t="shared" ref="T121" si="209">N121-H121</f>
        <v>0</v>
      </c>
    </row>
    <row r="122" spans="1:20" s="20" customFormat="1" ht="66" hidden="1" customHeight="1">
      <c r="A122" s="152" t="s">
        <v>105</v>
      </c>
      <c r="B122" s="153" t="s">
        <v>106</v>
      </c>
      <c r="C122" s="187">
        <v>65374300</v>
      </c>
      <c r="D122" s="188">
        <v>65374300</v>
      </c>
      <c r="E122" s="189">
        <v>65374300</v>
      </c>
      <c r="F122" s="196"/>
      <c r="G122" s="197"/>
      <c r="H122" s="198"/>
      <c r="I122" s="196">
        <f t="shared" si="156"/>
        <v>65374300</v>
      </c>
      <c r="J122" s="188">
        <f t="shared" si="157"/>
        <v>65374300</v>
      </c>
      <c r="K122" s="189">
        <f t="shared" si="158"/>
        <v>65374300</v>
      </c>
      <c r="L122" s="196">
        <f t="shared" si="159"/>
        <v>0</v>
      </c>
      <c r="M122" s="188">
        <f t="shared" si="160"/>
        <v>0</v>
      </c>
      <c r="N122" s="189">
        <f t="shared" si="161"/>
        <v>0</v>
      </c>
      <c r="O122" s="226">
        <v>65374300</v>
      </c>
      <c r="P122" s="227">
        <v>65374300</v>
      </c>
      <c r="Q122" s="228">
        <v>65374300</v>
      </c>
      <c r="R122" s="196">
        <f t="shared" si="162"/>
        <v>0</v>
      </c>
      <c r="S122" s="188">
        <f t="shared" si="163"/>
        <v>0</v>
      </c>
      <c r="T122" s="189">
        <f t="shared" si="164"/>
        <v>0</v>
      </c>
    </row>
    <row r="123" spans="1:20" s="20" customFormat="1" ht="59.25" hidden="1" customHeight="1">
      <c r="A123" s="152" t="s">
        <v>353</v>
      </c>
      <c r="B123" s="153" t="s">
        <v>354</v>
      </c>
      <c r="C123" s="187">
        <v>216725700</v>
      </c>
      <c r="D123" s="188">
        <v>208970900</v>
      </c>
      <c r="E123" s="189">
        <v>214877900</v>
      </c>
      <c r="F123" s="196"/>
      <c r="G123" s="197"/>
      <c r="H123" s="198"/>
      <c r="I123" s="196">
        <f t="shared" si="156"/>
        <v>216725700</v>
      </c>
      <c r="J123" s="188">
        <f t="shared" si="157"/>
        <v>208970900</v>
      </c>
      <c r="K123" s="189">
        <f t="shared" si="158"/>
        <v>214877900</v>
      </c>
      <c r="L123" s="196">
        <f t="shared" si="159"/>
        <v>0</v>
      </c>
      <c r="M123" s="188">
        <f t="shared" si="160"/>
        <v>0</v>
      </c>
      <c r="N123" s="189">
        <f t="shared" si="161"/>
        <v>0</v>
      </c>
      <c r="O123" s="226">
        <v>216725700</v>
      </c>
      <c r="P123" s="227">
        <v>208970900</v>
      </c>
      <c r="Q123" s="228">
        <v>214877900</v>
      </c>
      <c r="R123" s="196">
        <f t="shared" si="162"/>
        <v>0</v>
      </c>
      <c r="S123" s="188">
        <f t="shared" si="163"/>
        <v>0</v>
      </c>
      <c r="T123" s="189">
        <f t="shared" si="164"/>
        <v>0</v>
      </c>
    </row>
    <row r="124" spans="1:20" s="20" customFormat="1" ht="72.75" hidden="1" customHeight="1">
      <c r="A124" s="152" t="s">
        <v>448</v>
      </c>
      <c r="B124" s="153" t="s">
        <v>449</v>
      </c>
      <c r="C124" s="187">
        <v>0</v>
      </c>
      <c r="D124" s="188">
        <v>0</v>
      </c>
      <c r="E124" s="189">
        <v>93519600</v>
      </c>
      <c r="F124" s="196"/>
      <c r="G124" s="197"/>
      <c r="H124" s="198"/>
      <c r="I124" s="196">
        <f t="shared" ref="I124" si="210">C124+F124</f>
        <v>0</v>
      </c>
      <c r="J124" s="188">
        <f t="shared" ref="J124" si="211">D124+G124</f>
        <v>0</v>
      </c>
      <c r="K124" s="189">
        <f t="shared" ref="K124" si="212">E124+H124</f>
        <v>93519600</v>
      </c>
      <c r="L124" s="196">
        <f t="shared" ref="L124" si="213">O124-C124</f>
        <v>0</v>
      </c>
      <c r="M124" s="188">
        <f t="shared" ref="M124" si="214">P124-D124</f>
        <v>0</v>
      </c>
      <c r="N124" s="189">
        <f t="shared" ref="N124" si="215">Q124-E124</f>
        <v>0</v>
      </c>
      <c r="O124" s="226">
        <v>0</v>
      </c>
      <c r="P124" s="227">
        <v>0</v>
      </c>
      <c r="Q124" s="228">
        <v>93519600</v>
      </c>
      <c r="R124" s="196">
        <f t="shared" ref="R124" si="216">L124-F124</f>
        <v>0</v>
      </c>
      <c r="S124" s="188">
        <f t="shared" ref="S124" si="217">M124-G124</f>
        <v>0</v>
      </c>
      <c r="T124" s="189">
        <f t="shared" ref="T124" si="218">N124-H124</f>
        <v>0</v>
      </c>
    </row>
    <row r="125" spans="1:20" s="20" customFormat="1" ht="29.25" hidden="1" customHeight="1">
      <c r="A125" s="152" t="s">
        <v>392</v>
      </c>
      <c r="B125" s="153" t="s">
        <v>416</v>
      </c>
      <c r="C125" s="187">
        <v>102299500</v>
      </c>
      <c r="D125" s="188">
        <v>113615900</v>
      </c>
      <c r="E125" s="189">
        <v>0</v>
      </c>
      <c r="F125" s="196"/>
      <c r="G125" s="197"/>
      <c r="H125" s="198"/>
      <c r="I125" s="196">
        <f t="shared" si="156"/>
        <v>102299500</v>
      </c>
      <c r="J125" s="188">
        <f t="shared" si="157"/>
        <v>113615900</v>
      </c>
      <c r="K125" s="189">
        <f t="shared" si="158"/>
        <v>0</v>
      </c>
      <c r="L125" s="196">
        <f t="shared" si="159"/>
        <v>0</v>
      </c>
      <c r="M125" s="188">
        <f t="shared" si="160"/>
        <v>0</v>
      </c>
      <c r="N125" s="189">
        <f t="shared" si="161"/>
        <v>0</v>
      </c>
      <c r="O125" s="226">
        <v>102299500</v>
      </c>
      <c r="P125" s="227">
        <v>113615900</v>
      </c>
      <c r="Q125" s="228">
        <v>0</v>
      </c>
      <c r="R125" s="196">
        <f t="shared" si="162"/>
        <v>0</v>
      </c>
      <c r="S125" s="188">
        <f t="shared" si="163"/>
        <v>0</v>
      </c>
      <c r="T125" s="189">
        <f t="shared" si="164"/>
        <v>0</v>
      </c>
    </row>
    <row r="126" spans="1:20" s="20" customFormat="1" ht="44.25" hidden="1" customHeight="1">
      <c r="A126" s="152" t="s">
        <v>97</v>
      </c>
      <c r="B126" s="59" t="s">
        <v>107</v>
      </c>
      <c r="C126" s="187">
        <v>12761200</v>
      </c>
      <c r="D126" s="188">
        <v>12100900</v>
      </c>
      <c r="E126" s="189">
        <v>11564200</v>
      </c>
      <c r="F126" s="196"/>
      <c r="G126" s="197"/>
      <c r="H126" s="198"/>
      <c r="I126" s="196">
        <f t="shared" si="156"/>
        <v>12761200</v>
      </c>
      <c r="J126" s="188">
        <f t="shared" si="157"/>
        <v>12100900</v>
      </c>
      <c r="K126" s="189">
        <f t="shared" si="158"/>
        <v>11564200</v>
      </c>
      <c r="L126" s="196">
        <f t="shared" si="159"/>
        <v>0</v>
      </c>
      <c r="M126" s="188">
        <f t="shared" si="160"/>
        <v>0</v>
      </c>
      <c r="N126" s="189">
        <f t="shared" si="161"/>
        <v>0</v>
      </c>
      <c r="O126" s="226">
        <v>12761200</v>
      </c>
      <c r="P126" s="227">
        <v>12100900</v>
      </c>
      <c r="Q126" s="228">
        <v>11564200</v>
      </c>
      <c r="R126" s="196">
        <f t="shared" si="162"/>
        <v>0</v>
      </c>
      <c r="S126" s="188">
        <f t="shared" si="163"/>
        <v>0</v>
      </c>
      <c r="T126" s="189">
        <f t="shared" si="164"/>
        <v>0</v>
      </c>
    </row>
    <row r="127" spans="1:20" s="20" customFormat="1" ht="58.5" hidden="1" customHeight="1">
      <c r="A127" s="152" t="s">
        <v>361</v>
      </c>
      <c r="B127" s="59" t="s">
        <v>224</v>
      </c>
      <c r="C127" s="187">
        <v>3574800</v>
      </c>
      <c r="D127" s="188">
        <v>12899600</v>
      </c>
      <c r="E127" s="189">
        <v>12656300</v>
      </c>
      <c r="F127" s="196"/>
      <c r="G127" s="197"/>
      <c r="H127" s="198"/>
      <c r="I127" s="196">
        <f t="shared" si="156"/>
        <v>3574800</v>
      </c>
      <c r="J127" s="188">
        <f t="shared" si="157"/>
        <v>12899600</v>
      </c>
      <c r="K127" s="189">
        <f t="shared" si="158"/>
        <v>12656300</v>
      </c>
      <c r="L127" s="196">
        <f t="shared" si="159"/>
        <v>0</v>
      </c>
      <c r="M127" s="188">
        <f t="shared" si="160"/>
        <v>0</v>
      </c>
      <c r="N127" s="189">
        <f t="shared" si="161"/>
        <v>0</v>
      </c>
      <c r="O127" s="226">
        <v>3574800</v>
      </c>
      <c r="P127" s="227">
        <v>12899600</v>
      </c>
      <c r="Q127" s="228">
        <v>12656300</v>
      </c>
      <c r="R127" s="196">
        <f t="shared" si="162"/>
        <v>0</v>
      </c>
      <c r="S127" s="188">
        <f t="shared" si="163"/>
        <v>0</v>
      </c>
      <c r="T127" s="189">
        <f t="shared" si="164"/>
        <v>0</v>
      </c>
    </row>
    <row r="128" spans="1:20" ht="44.25" hidden="1" customHeight="1">
      <c r="A128" s="152" t="s">
        <v>221</v>
      </c>
      <c r="B128" s="162" t="s">
        <v>222</v>
      </c>
      <c r="C128" s="187">
        <v>15803500</v>
      </c>
      <c r="D128" s="188">
        <v>15803500</v>
      </c>
      <c r="E128" s="189">
        <v>15803500</v>
      </c>
      <c r="F128" s="196"/>
      <c r="G128" s="197"/>
      <c r="H128" s="198"/>
      <c r="I128" s="196">
        <f t="shared" si="156"/>
        <v>15803500</v>
      </c>
      <c r="J128" s="188">
        <f t="shared" si="157"/>
        <v>15803500</v>
      </c>
      <c r="K128" s="189">
        <f t="shared" si="158"/>
        <v>15803500</v>
      </c>
      <c r="L128" s="196">
        <f t="shared" si="159"/>
        <v>0</v>
      </c>
      <c r="M128" s="188">
        <f t="shared" si="160"/>
        <v>0</v>
      </c>
      <c r="N128" s="189">
        <f t="shared" si="161"/>
        <v>0</v>
      </c>
      <c r="O128" s="226">
        <v>15803500</v>
      </c>
      <c r="P128" s="227">
        <v>15803500</v>
      </c>
      <c r="Q128" s="228">
        <v>15803500</v>
      </c>
      <c r="R128" s="196">
        <f t="shared" si="162"/>
        <v>0</v>
      </c>
      <c r="S128" s="188">
        <f t="shared" si="163"/>
        <v>0</v>
      </c>
      <c r="T128" s="189">
        <f t="shared" si="164"/>
        <v>0</v>
      </c>
    </row>
    <row r="129" spans="1:20" s="20" customFormat="1" ht="30.75" hidden="1" customHeight="1">
      <c r="A129" s="152" t="s">
        <v>108</v>
      </c>
      <c r="B129" s="163" t="s">
        <v>285</v>
      </c>
      <c r="C129" s="187">
        <v>12150000</v>
      </c>
      <c r="D129" s="188">
        <v>12150000</v>
      </c>
      <c r="E129" s="189">
        <v>10125000</v>
      </c>
      <c r="F129" s="196"/>
      <c r="G129" s="197"/>
      <c r="H129" s="198"/>
      <c r="I129" s="196">
        <f t="shared" si="156"/>
        <v>12150000</v>
      </c>
      <c r="J129" s="188">
        <f t="shared" si="157"/>
        <v>12150000</v>
      </c>
      <c r="K129" s="189">
        <f t="shared" si="158"/>
        <v>10125000</v>
      </c>
      <c r="L129" s="196">
        <f t="shared" si="159"/>
        <v>0</v>
      </c>
      <c r="M129" s="188">
        <f t="shared" si="160"/>
        <v>0</v>
      </c>
      <c r="N129" s="189">
        <f t="shared" si="161"/>
        <v>0</v>
      </c>
      <c r="O129" s="226">
        <v>12150000</v>
      </c>
      <c r="P129" s="227">
        <v>12150000</v>
      </c>
      <c r="Q129" s="228">
        <v>10125000</v>
      </c>
      <c r="R129" s="196">
        <f t="shared" si="162"/>
        <v>0</v>
      </c>
      <c r="S129" s="188">
        <f t="shared" si="163"/>
        <v>0</v>
      </c>
      <c r="T129" s="189">
        <f t="shared" si="164"/>
        <v>0</v>
      </c>
    </row>
    <row r="130" spans="1:20" s="20" customFormat="1" ht="30" hidden="1" customHeight="1">
      <c r="A130" s="152" t="s">
        <v>273</v>
      </c>
      <c r="B130" s="153" t="s">
        <v>249</v>
      </c>
      <c r="C130" s="187">
        <v>9265000</v>
      </c>
      <c r="D130" s="188">
        <v>8497000</v>
      </c>
      <c r="E130" s="189">
        <v>10490000</v>
      </c>
      <c r="F130" s="196"/>
      <c r="G130" s="197"/>
      <c r="H130" s="198"/>
      <c r="I130" s="196">
        <f t="shared" si="156"/>
        <v>9265000</v>
      </c>
      <c r="J130" s="188">
        <f t="shared" si="157"/>
        <v>8497000</v>
      </c>
      <c r="K130" s="189">
        <f t="shared" si="158"/>
        <v>10490000</v>
      </c>
      <c r="L130" s="196">
        <f t="shared" si="159"/>
        <v>0</v>
      </c>
      <c r="M130" s="188">
        <f t="shared" si="160"/>
        <v>0</v>
      </c>
      <c r="N130" s="189">
        <f t="shared" si="161"/>
        <v>0</v>
      </c>
      <c r="O130" s="226">
        <v>9265000</v>
      </c>
      <c r="P130" s="227">
        <v>8497000</v>
      </c>
      <c r="Q130" s="228">
        <v>10490000</v>
      </c>
      <c r="R130" s="196">
        <f t="shared" si="162"/>
        <v>0</v>
      </c>
      <c r="S130" s="188">
        <f t="shared" si="163"/>
        <v>0</v>
      </c>
      <c r="T130" s="189">
        <f t="shared" si="164"/>
        <v>0</v>
      </c>
    </row>
    <row r="131" spans="1:20" s="20" customFormat="1" ht="51" hidden="1" customHeight="1">
      <c r="A131" s="152" t="s">
        <v>307</v>
      </c>
      <c r="B131" s="59" t="s">
        <v>306</v>
      </c>
      <c r="C131" s="187">
        <v>0</v>
      </c>
      <c r="D131" s="188">
        <v>0</v>
      </c>
      <c r="E131" s="189">
        <v>37123100</v>
      </c>
      <c r="F131" s="196"/>
      <c r="G131" s="197"/>
      <c r="H131" s="198"/>
      <c r="I131" s="196">
        <f t="shared" si="156"/>
        <v>0</v>
      </c>
      <c r="J131" s="188">
        <f t="shared" si="157"/>
        <v>0</v>
      </c>
      <c r="K131" s="189">
        <f t="shared" si="158"/>
        <v>37123100</v>
      </c>
      <c r="L131" s="196">
        <f t="shared" si="159"/>
        <v>0</v>
      </c>
      <c r="M131" s="188">
        <f t="shared" si="160"/>
        <v>0</v>
      </c>
      <c r="N131" s="189">
        <f t="shared" si="161"/>
        <v>0</v>
      </c>
      <c r="O131" s="226">
        <v>0</v>
      </c>
      <c r="P131" s="227">
        <v>0</v>
      </c>
      <c r="Q131" s="228">
        <v>37123100</v>
      </c>
      <c r="R131" s="196">
        <f t="shared" si="162"/>
        <v>0</v>
      </c>
      <c r="S131" s="188">
        <f t="shared" si="163"/>
        <v>0</v>
      </c>
      <c r="T131" s="189">
        <f t="shared" si="164"/>
        <v>0</v>
      </c>
    </row>
    <row r="132" spans="1:20" s="20" customFormat="1" ht="31.5" hidden="1" customHeight="1">
      <c r="A132" s="152" t="s">
        <v>215</v>
      </c>
      <c r="B132" s="59" t="s">
        <v>216</v>
      </c>
      <c r="C132" s="187">
        <v>56248900</v>
      </c>
      <c r="D132" s="188">
        <v>56111900</v>
      </c>
      <c r="E132" s="189">
        <v>55598700</v>
      </c>
      <c r="F132" s="196"/>
      <c r="G132" s="197"/>
      <c r="H132" s="198"/>
      <c r="I132" s="196">
        <f t="shared" si="156"/>
        <v>56248900</v>
      </c>
      <c r="J132" s="188">
        <f t="shared" si="157"/>
        <v>56111900</v>
      </c>
      <c r="K132" s="189">
        <f t="shared" si="158"/>
        <v>55598700</v>
      </c>
      <c r="L132" s="196">
        <f t="shared" si="159"/>
        <v>0</v>
      </c>
      <c r="M132" s="188">
        <f t="shared" si="160"/>
        <v>0</v>
      </c>
      <c r="N132" s="189">
        <f t="shared" si="161"/>
        <v>0</v>
      </c>
      <c r="O132" s="226">
        <v>56248900</v>
      </c>
      <c r="P132" s="227">
        <v>56111900</v>
      </c>
      <c r="Q132" s="228">
        <v>55598700</v>
      </c>
      <c r="R132" s="196">
        <f t="shared" si="162"/>
        <v>0</v>
      </c>
      <c r="S132" s="188">
        <f t="shared" si="163"/>
        <v>0</v>
      </c>
      <c r="T132" s="189">
        <f t="shared" si="164"/>
        <v>0</v>
      </c>
    </row>
    <row r="133" spans="1:20" s="20" customFormat="1" ht="41.25" hidden="1" customHeight="1">
      <c r="A133" s="152" t="s">
        <v>378</v>
      </c>
      <c r="B133" s="153" t="s">
        <v>381</v>
      </c>
      <c r="C133" s="187">
        <v>71810300</v>
      </c>
      <c r="D133" s="188">
        <v>69002800</v>
      </c>
      <c r="E133" s="189">
        <v>67623100</v>
      </c>
      <c r="F133" s="196"/>
      <c r="G133" s="197"/>
      <c r="H133" s="198"/>
      <c r="I133" s="196">
        <f t="shared" si="156"/>
        <v>71810300</v>
      </c>
      <c r="J133" s="188">
        <f t="shared" si="157"/>
        <v>69002800</v>
      </c>
      <c r="K133" s="189">
        <f t="shared" si="158"/>
        <v>67623100</v>
      </c>
      <c r="L133" s="196">
        <f t="shared" si="159"/>
        <v>0</v>
      </c>
      <c r="M133" s="188">
        <f t="shared" si="160"/>
        <v>0</v>
      </c>
      <c r="N133" s="189">
        <f t="shared" si="161"/>
        <v>0</v>
      </c>
      <c r="O133" s="226">
        <v>71810300</v>
      </c>
      <c r="P133" s="227">
        <v>69002800</v>
      </c>
      <c r="Q133" s="228">
        <v>67623100</v>
      </c>
      <c r="R133" s="196">
        <f t="shared" si="162"/>
        <v>0</v>
      </c>
      <c r="S133" s="188">
        <f t="shared" si="163"/>
        <v>0</v>
      </c>
      <c r="T133" s="189">
        <f t="shared" si="164"/>
        <v>0</v>
      </c>
    </row>
    <row r="134" spans="1:20" s="22" customFormat="1" ht="42" hidden="1" customHeight="1">
      <c r="A134" s="17" t="s">
        <v>247</v>
      </c>
      <c r="B134" s="59" t="s">
        <v>248</v>
      </c>
      <c r="C134" s="196">
        <v>92978700</v>
      </c>
      <c r="D134" s="197">
        <v>89279000</v>
      </c>
      <c r="E134" s="189">
        <v>85336100</v>
      </c>
      <c r="F134" s="196"/>
      <c r="G134" s="197"/>
      <c r="H134" s="198"/>
      <c r="I134" s="196">
        <f t="shared" si="156"/>
        <v>92978700</v>
      </c>
      <c r="J134" s="188">
        <f t="shared" si="157"/>
        <v>89279000</v>
      </c>
      <c r="K134" s="189">
        <f t="shared" si="158"/>
        <v>85336100</v>
      </c>
      <c r="L134" s="196">
        <f t="shared" si="159"/>
        <v>0</v>
      </c>
      <c r="M134" s="188">
        <f t="shared" si="160"/>
        <v>0</v>
      </c>
      <c r="N134" s="189">
        <f t="shared" si="161"/>
        <v>0</v>
      </c>
      <c r="O134" s="229">
        <v>92978700</v>
      </c>
      <c r="P134" s="230">
        <v>89279000</v>
      </c>
      <c r="Q134" s="228">
        <v>85336100</v>
      </c>
      <c r="R134" s="196">
        <f t="shared" si="162"/>
        <v>0</v>
      </c>
      <c r="S134" s="188">
        <f t="shared" si="163"/>
        <v>0</v>
      </c>
      <c r="T134" s="189">
        <f t="shared" si="164"/>
        <v>0</v>
      </c>
    </row>
    <row r="135" spans="1:20" s="20" customFormat="1" ht="29.25" hidden="1" customHeight="1">
      <c r="A135" s="152" t="s">
        <v>355</v>
      </c>
      <c r="B135" s="153" t="s">
        <v>356</v>
      </c>
      <c r="C135" s="187">
        <v>3802400</v>
      </c>
      <c r="D135" s="188">
        <v>6319800</v>
      </c>
      <c r="E135" s="189">
        <v>0</v>
      </c>
      <c r="F135" s="196"/>
      <c r="G135" s="197"/>
      <c r="H135" s="198"/>
      <c r="I135" s="196">
        <f t="shared" si="156"/>
        <v>3802400</v>
      </c>
      <c r="J135" s="188">
        <f t="shared" si="157"/>
        <v>6319800</v>
      </c>
      <c r="K135" s="189">
        <f t="shared" si="158"/>
        <v>0</v>
      </c>
      <c r="L135" s="196">
        <f t="shared" si="159"/>
        <v>0</v>
      </c>
      <c r="M135" s="188">
        <f t="shared" si="160"/>
        <v>0</v>
      </c>
      <c r="N135" s="189">
        <f t="shared" si="161"/>
        <v>0</v>
      </c>
      <c r="O135" s="226">
        <v>3802400</v>
      </c>
      <c r="P135" s="227">
        <v>6319800</v>
      </c>
      <c r="Q135" s="228">
        <v>0</v>
      </c>
      <c r="R135" s="196">
        <f t="shared" si="162"/>
        <v>0</v>
      </c>
      <c r="S135" s="188">
        <f t="shared" si="163"/>
        <v>0</v>
      </c>
      <c r="T135" s="189">
        <f t="shared" si="164"/>
        <v>0</v>
      </c>
    </row>
    <row r="136" spans="1:20" s="20" customFormat="1" ht="36.75" hidden="1" customHeight="1">
      <c r="A136" s="152" t="s">
        <v>432</v>
      </c>
      <c r="B136" s="153" t="s">
        <v>424</v>
      </c>
      <c r="C136" s="187">
        <v>100406100</v>
      </c>
      <c r="D136" s="188">
        <v>100010500</v>
      </c>
      <c r="E136" s="189">
        <v>100000000</v>
      </c>
      <c r="F136" s="196"/>
      <c r="G136" s="197"/>
      <c r="H136" s="198"/>
      <c r="I136" s="196">
        <f t="shared" si="156"/>
        <v>100406100</v>
      </c>
      <c r="J136" s="188">
        <f t="shared" si="157"/>
        <v>100010500</v>
      </c>
      <c r="K136" s="189">
        <f t="shared" si="158"/>
        <v>100000000</v>
      </c>
      <c r="L136" s="196">
        <f t="shared" si="159"/>
        <v>0</v>
      </c>
      <c r="M136" s="188">
        <f t="shared" si="160"/>
        <v>0</v>
      </c>
      <c r="N136" s="189">
        <f t="shared" si="161"/>
        <v>0</v>
      </c>
      <c r="O136" s="226">
        <v>100406100</v>
      </c>
      <c r="P136" s="227">
        <v>100010500</v>
      </c>
      <c r="Q136" s="228">
        <v>100000000</v>
      </c>
      <c r="R136" s="196">
        <f t="shared" si="162"/>
        <v>0</v>
      </c>
      <c r="S136" s="188">
        <f t="shared" si="163"/>
        <v>0</v>
      </c>
      <c r="T136" s="189">
        <f t="shared" si="164"/>
        <v>0</v>
      </c>
    </row>
    <row r="137" spans="1:20" s="20" customFormat="1" ht="46.5" hidden="1" customHeight="1">
      <c r="A137" s="152" t="s">
        <v>400</v>
      </c>
      <c r="B137" s="153" t="s">
        <v>357</v>
      </c>
      <c r="C137" s="187">
        <v>0</v>
      </c>
      <c r="D137" s="188">
        <v>21735700</v>
      </c>
      <c r="E137" s="189">
        <v>15623100</v>
      </c>
      <c r="F137" s="196"/>
      <c r="G137" s="197"/>
      <c r="H137" s="198"/>
      <c r="I137" s="196">
        <f t="shared" si="156"/>
        <v>0</v>
      </c>
      <c r="J137" s="188">
        <f t="shared" si="157"/>
        <v>21735700</v>
      </c>
      <c r="K137" s="189">
        <f t="shared" si="158"/>
        <v>15623100</v>
      </c>
      <c r="L137" s="196">
        <f t="shared" si="159"/>
        <v>0</v>
      </c>
      <c r="M137" s="188">
        <f t="shared" si="160"/>
        <v>0</v>
      </c>
      <c r="N137" s="189">
        <f t="shared" si="161"/>
        <v>0</v>
      </c>
      <c r="O137" s="226">
        <v>0</v>
      </c>
      <c r="P137" s="227">
        <v>21735700</v>
      </c>
      <c r="Q137" s="228">
        <v>15623100</v>
      </c>
      <c r="R137" s="196">
        <f t="shared" si="162"/>
        <v>0</v>
      </c>
      <c r="S137" s="188">
        <f t="shared" si="163"/>
        <v>0</v>
      </c>
      <c r="T137" s="189">
        <f t="shared" si="164"/>
        <v>0</v>
      </c>
    </row>
    <row r="138" spans="1:20" s="20" customFormat="1" ht="44.25" hidden="1" customHeight="1">
      <c r="A138" s="152" t="s">
        <v>226</v>
      </c>
      <c r="B138" s="153" t="s">
        <v>227</v>
      </c>
      <c r="C138" s="187">
        <v>5775900</v>
      </c>
      <c r="D138" s="188">
        <v>0</v>
      </c>
      <c r="E138" s="189">
        <v>0</v>
      </c>
      <c r="F138" s="196"/>
      <c r="G138" s="197"/>
      <c r="H138" s="198"/>
      <c r="I138" s="196">
        <f t="shared" si="156"/>
        <v>5775900</v>
      </c>
      <c r="J138" s="188">
        <f t="shared" si="157"/>
        <v>0</v>
      </c>
      <c r="K138" s="189">
        <f t="shared" si="158"/>
        <v>0</v>
      </c>
      <c r="L138" s="196">
        <f t="shared" si="159"/>
        <v>0</v>
      </c>
      <c r="M138" s="188">
        <f t="shared" si="160"/>
        <v>0</v>
      </c>
      <c r="N138" s="189">
        <f t="shared" si="161"/>
        <v>0</v>
      </c>
      <c r="O138" s="226">
        <v>5775900</v>
      </c>
      <c r="P138" s="227">
        <v>0</v>
      </c>
      <c r="Q138" s="228">
        <v>0</v>
      </c>
      <c r="R138" s="196">
        <f t="shared" si="162"/>
        <v>0</v>
      </c>
      <c r="S138" s="188">
        <f t="shared" si="163"/>
        <v>0</v>
      </c>
      <c r="T138" s="189">
        <f t="shared" si="164"/>
        <v>0</v>
      </c>
    </row>
    <row r="139" spans="1:20" s="20" customFormat="1" ht="42" hidden="1" customHeight="1">
      <c r="A139" s="152" t="s">
        <v>228</v>
      </c>
      <c r="B139" s="163" t="s">
        <v>229</v>
      </c>
      <c r="C139" s="187">
        <v>8367700</v>
      </c>
      <c r="D139" s="188">
        <v>8732900</v>
      </c>
      <c r="E139" s="189">
        <v>9611100</v>
      </c>
      <c r="F139" s="196"/>
      <c r="G139" s="197"/>
      <c r="H139" s="198"/>
      <c r="I139" s="196">
        <f t="shared" si="156"/>
        <v>8367700</v>
      </c>
      <c r="J139" s="188">
        <f t="shared" si="157"/>
        <v>8732900</v>
      </c>
      <c r="K139" s="189">
        <f t="shared" si="158"/>
        <v>9611100</v>
      </c>
      <c r="L139" s="196">
        <f t="shared" si="159"/>
        <v>0</v>
      </c>
      <c r="M139" s="188">
        <f t="shared" si="160"/>
        <v>0</v>
      </c>
      <c r="N139" s="189">
        <f t="shared" si="161"/>
        <v>0</v>
      </c>
      <c r="O139" s="226">
        <v>8367700</v>
      </c>
      <c r="P139" s="227">
        <v>8732900</v>
      </c>
      <c r="Q139" s="228">
        <v>9611100</v>
      </c>
      <c r="R139" s="196">
        <f t="shared" si="162"/>
        <v>0</v>
      </c>
      <c r="S139" s="188">
        <f t="shared" si="163"/>
        <v>0</v>
      </c>
      <c r="T139" s="189">
        <f t="shared" si="164"/>
        <v>0</v>
      </c>
    </row>
    <row r="140" spans="1:20" s="20" customFormat="1" ht="30" hidden="1" customHeight="1">
      <c r="A140" s="152" t="s">
        <v>391</v>
      </c>
      <c r="B140" s="153" t="s">
        <v>219</v>
      </c>
      <c r="C140" s="187">
        <v>107588500</v>
      </c>
      <c r="D140" s="188">
        <v>191729700</v>
      </c>
      <c r="E140" s="189">
        <v>40811600</v>
      </c>
      <c r="F140" s="196"/>
      <c r="G140" s="197"/>
      <c r="H140" s="198"/>
      <c r="I140" s="196">
        <f t="shared" si="156"/>
        <v>107588500</v>
      </c>
      <c r="J140" s="188">
        <f t="shared" si="157"/>
        <v>191729700</v>
      </c>
      <c r="K140" s="189">
        <f t="shared" si="158"/>
        <v>40811600</v>
      </c>
      <c r="L140" s="196">
        <f t="shared" si="159"/>
        <v>0</v>
      </c>
      <c r="M140" s="188">
        <f t="shared" si="160"/>
        <v>0</v>
      </c>
      <c r="N140" s="189">
        <f t="shared" si="161"/>
        <v>0</v>
      </c>
      <c r="O140" s="226">
        <v>107588500</v>
      </c>
      <c r="P140" s="227">
        <v>191729700</v>
      </c>
      <c r="Q140" s="228">
        <v>40811600</v>
      </c>
      <c r="R140" s="196">
        <f t="shared" si="162"/>
        <v>0</v>
      </c>
      <c r="S140" s="188">
        <f t="shared" si="163"/>
        <v>0</v>
      </c>
      <c r="T140" s="189">
        <f t="shared" si="164"/>
        <v>0</v>
      </c>
    </row>
    <row r="141" spans="1:20" s="20" customFormat="1" ht="45" hidden="1" customHeight="1">
      <c r="A141" s="152" t="s">
        <v>183</v>
      </c>
      <c r="B141" s="59" t="s">
        <v>109</v>
      </c>
      <c r="C141" s="187">
        <v>613473700</v>
      </c>
      <c r="D141" s="188">
        <v>636980400</v>
      </c>
      <c r="E141" s="189">
        <v>996628200</v>
      </c>
      <c r="F141" s="196"/>
      <c r="G141" s="197"/>
      <c r="H141" s="198"/>
      <c r="I141" s="196">
        <f t="shared" si="156"/>
        <v>613473700</v>
      </c>
      <c r="J141" s="188">
        <f t="shared" si="157"/>
        <v>636980400</v>
      </c>
      <c r="K141" s="189">
        <f t="shared" si="158"/>
        <v>996628200</v>
      </c>
      <c r="L141" s="196">
        <f t="shared" si="159"/>
        <v>0</v>
      </c>
      <c r="M141" s="188">
        <f t="shared" si="160"/>
        <v>0</v>
      </c>
      <c r="N141" s="189">
        <f t="shared" si="161"/>
        <v>0</v>
      </c>
      <c r="O141" s="226">
        <v>613473700</v>
      </c>
      <c r="P141" s="227">
        <v>636980400</v>
      </c>
      <c r="Q141" s="228">
        <v>996628200</v>
      </c>
      <c r="R141" s="196">
        <f t="shared" si="162"/>
        <v>0</v>
      </c>
      <c r="S141" s="188">
        <f t="shared" si="163"/>
        <v>0</v>
      </c>
      <c r="T141" s="189">
        <f t="shared" si="164"/>
        <v>0</v>
      </c>
    </row>
    <row r="142" spans="1:20" s="20" customFormat="1" ht="62.25" hidden="1" customHeight="1">
      <c r="A142" s="164" t="s">
        <v>376</v>
      </c>
      <c r="B142" s="165" t="s">
        <v>179</v>
      </c>
      <c r="C142" s="187">
        <v>96293400</v>
      </c>
      <c r="D142" s="188">
        <v>135405000</v>
      </c>
      <c r="E142" s="189">
        <v>89311800</v>
      </c>
      <c r="F142" s="196"/>
      <c r="G142" s="197"/>
      <c r="H142" s="198"/>
      <c r="I142" s="196">
        <f t="shared" si="156"/>
        <v>96293400</v>
      </c>
      <c r="J142" s="188">
        <f t="shared" si="157"/>
        <v>135405000</v>
      </c>
      <c r="K142" s="189">
        <f t="shared" si="158"/>
        <v>89311800</v>
      </c>
      <c r="L142" s="196">
        <f t="shared" si="159"/>
        <v>0</v>
      </c>
      <c r="M142" s="188">
        <f t="shared" si="160"/>
        <v>0</v>
      </c>
      <c r="N142" s="189">
        <f t="shared" si="161"/>
        <v>0</v>
      </c>
      <c r="O142" s="226">
        <v>96293400</v>
      </c>
      <c r="P142" s="227">
        <v>135405000</v>
      </c>
      <c r="Q142" s="228">
        <v>89311800</v>
      </c>
      <c r="R142" s="196">
        <f t="shared" si="162"/>
        <v>0</v>
      </c>
      <c r="S142" s="188">
        <f t="shared" si="163"/>
        <v>0</v>
      </c>
      <c r="T142" s="189">
        <f t="shared" si="164"/>
        <v>0</v>
      </c>
    </row>
    <row r="143" spans="1:20" s="20" customFormat="1" ht="32.25" hidden="1" customHeight="1">
      <c r="A143" s="152" t="s">
        <v>297</v>
      </c>
      <c r="B143" s="153" t="s">
        <v>138</v>
      </c>
      <c r="C143" s="187">
        <v>71808400</v>
      </c>
      <c r="D143" s="188">
        <v>76044400</v>
      </c>
      <c r="E143" s="189">
        <v>91919900</v>
      </c>
      <c r="F143" s="196"/>
      <c r="G143" s="197"/>
      <c r="H143" s="198"/>
      <c r="I143" s="196">
        <f t="shared" si="156"/>
        <v>71808400</v>
      </c>
      <c r="J143" s="188">
        <f t="shared" si="157"/>
        <v>76044400</v>
      </c>
      <c r="K143" s="189">
        <f t="shared" si="158"/>
        <v>91919900</v>
      </c>
      <c r="L143" s="196">
        <f t="shared" si="159"/>
        <v>0</v>
      </c>
      <c r="M143" s="188">
        <f t="shared" si="160"/>
        <v>0</v>
      </c>
      <c r="N143" s="189">
        <f t="shared" si="161"/>
        <v>0</v>
      </c>
      <c r="O143" s="226">
        <v>71808400</v>
      </c>
      <c r="P143" s="227">
        <v>76044400</v>
      </c>
      <c r="Q143" s="228">
        <v>91919900</v>
      </c>
      <c r="R143" s="196">
        <f t="shared" si="162"/>
        <v>0</v>
      </c>
      <c r="S143" s="188">
        <f t="shared" si="163"/>
        <v>0</v>
      </c>
      <c r="T143" s="189">
        <f t="shared" si="164"/>
        <v>0</v>
      </c>
    </row>
    <row r="144" spans="1:20" s="20" customFormat="1" ht="32.25" hidden="1" customHeight="1">
      <c r="A144" s="152" t="s">
        <v>184</v>
      </c>
      <c r="B144" s="59" t="s">
        <v>110</v>
      </c>
      <c r="C144" s="187">
        <v>310020900</v>
      </c>
      <c r="D144" s="188">
        <v>310020900</v>
      </c>
      <c r="E144" s="189">
        <v>344467700</v>
      </c>
      <c r="F144" s="196"/>
      <c r="G144" s="197"/>
      <c r="H144" s="198"/>
      <c r="I144" s="196">
        <f t="shared" si="156"/>
        <v>310020900</v>
      </c>
      <c r="J144" s="188">
        <f t="shared" si="157"/>
        <v>310020900</v>
      </c>
      <c r="K144" s="189">
        <f t="shared" si="158"/>
        <v>344467700</v>
      </c>
      <c r="L144" s="196">
        <f t="shared" si="159"/>
        <v>0</v>
      </c>
      <c r="M144" s="188">
        <f t="shared" si="160"/>
        <v>0</v>
      </c>
      <c r="N144" s="189">
        <f t="shared" si="161"/>
        <v>0</v>
      </c>
      <c r="O144" s="226">
        <v>310020900</v>
      </c>
      <c r="P144" s="227">
        <v>310020900</v>
      </c>
      <c r="Q144" s="228">
        <v>344467700</v>
      </c>
      <c r="R144" s="196">
        <f t="shared" si="162"/>
        <v>0</v>
      </c>
      <c r="S144" s="188">
        <f t="shared" si="163"/>
        <v>0</v>
      </c>
      <c r="T144" s="189">
        <f t="shared" si="164"/>
        <v>0</v>
      </c>
    </row>
    <row r="145" spans="1:20" s="20" customFormat="1" ht="33" hidden="1" customHeight="1">
      <c r="A145" s="152" t="s">
        <v>379</v>
      </c>
      <c r="B145" s="59" t="s">
        <v>380</v>
      </c>
      <c r="C145" s="187">
        <v>11583500</v>
      </c>
      <c r="D145" s="188">
        <v>22718200</v>
      </c>
      <c r="E145" s="189">
        <v>8153600</v>
      </c>
      <c r="F145" s="196"/>
      <c r="G145" s="197"/>
      <c r="H145" s="198"/>
      <c r="I145" s="196">
        <f t="shared" si="156"/>
        <v>11583500</v>
      </c>
      <c r="J145" s="188">
        <f t="shared" si="157"/>
        <v>22718200</v>
      </c>
      <c r="K145" s="189">
        <f t="shared" si="158"/>
        <v>8153600</v>
      </c>
      <c r="L145" s="196">
        <f t="shared" si="159"/>
        <v>210647600</v>
      </c>
      <c r="M145" s="188">
        <f t="shared" si="160"/>
        <v>0</v>
      </c>
      <c r="N145" s="189">
        <f t="shared" si="161"/>
        <v>0</v>
      </c>
      <c r="O145" s="226">
        <v>222231100</v>
      </c>
      <c r="P145" s="227">
        <v>22718200</v>
      </c>
      <c r="Q145" s="228">
        <v>8153600</v>
      </c>
      <c r="R145" s="196">
        <f t="shared" si="162"/>
        <v>210647600</v>
      </c>
      <c r="S145" s="188">
        <f t="shared" si="163"/>
        <v>0</v>
      </c>
      <c r="T145" s="189">
        <f t="shared" si="164"/>
        <v>0</v>
      </c>
    </row>
    <row r="146" spans="1:20" s="20" customFormat="1" ht="57.75" hidden="1" customHeight="1">
      <c r="A146" s="152" t="s">
        <v>339</v>
      </c>
      <c r="B146" s="59" t="s">
        <v>317</v>
      </c>
      <c r="C146" s="187">
        <v>91500400</v>
      </c>
      <c r="D146" s="188">
        <v>91500400</v>
      </c>
      <c r="E146" s="189">
        <v>91500400</v>
      </c>
      <c r="F146" s="196"/>
      <c r="G146" s="197"/>
      <c r="H146" s="198"/>
      <c r="I146" s="196">
        <f t="shared" si="156"/>
        <v>91500400</v>
      </c>
      <c r="J146" s="188">
        <f t="shared" si="157"/>
        <v>91500400</v>
      </c>
      <c r="K146" s="189">
        <f t="shared" si="158"/>
        <v>91500400</v>
      </c>
      <c r="L146" s="196">
        <f t="shared" si="159"/>
        <v>0</v>
      </c>
      <c r="M146" s="188">
        <f t="shared" si="160"/>
        <v>0</v>
      </c>
      <c r="N146" s="189">
        <f t="shared" si="161"/>
        <v>0</v>
      </c>
      <c r="O146" s="226">
        <v>91500400</v>
      </c>
      <c r="P146" s="227">
        <v>91500400</v>
      </c>
      <c r="Q146" s="228">
        <v>91500400</v>
      </c>
      <c r="R146" s="196">
        <f t="shared" si="162"/>
        <v>0</v>
      </c>
      <c r="S146" s="188">
        <f t="shared" si="163"/>
        <v>0</v>
      </c>
      <c r="T146" s="189">
        <f t="shared" si="164"/>
        <v>0</v>
      </c>
    </row>
    <row r="147" spans="1:20" s="20" customFormat="1" ht="100.5" hidden="1" customHeight="1">
      <c r="A147" s="152" t="s">
        <v>414</v>
      </c>
      <c r="B147" s="153" t="s">
        <v>370</v>
      </c>
      <c r="C147" s="187">
        <v>39897900</v>
      </c>
      <c r="D147" s="188">
        <v>8716700</v>
      </c>
      <c r="E147" s="189">
        <v>8716700</v>
      </c>
      <c r="F147" s="196"/>
      <c r="G147" s="197"/>
      <c r="H147" s="198"/>
      <c r="I147" s="196">
        <f t="shared" si="156"/>
        <v>39897900</v>
      </c>
      <c r="J147" s="188">
        <f t="shared" si="157"/>
        <v>8716700</v>
      </c>
      <c r="K147" s="189">
        <f t="shared" si="158"/>
        <v>8716700</v>
      </c>
      <c r="L147" s="196">
        <f t="shared" si="159"/>
        <v>0</v>
      </c>
      <c r="M147" s="188">
        <f t="shared" si="160"/>
        <v>0</v>
      </c>
      <c r="N147" s="189">
        <f t="shared" si="161"/>
        <v>0</v>
      </c>
      <c r="O147" s="226">
        <v>39897900</v>
      </c>
      <c r="P147" s="227">
        <v>8716700</v>
      </c>
      <c r="Q147" s="228">
        <v>8716700</v>
      </c>
      <c r="R147" s="196">
        <f t="shared" si="162"/>
        <v>0</v>
      </c>
      <c r="S147" s="232">
        <f t="shared" si="163"/>
        <v>0</v>
      </c>
      <c r="T147" s="233">
        <f t="shared" si="164"/>
        <v>0</v>
      </c>
    </row>
    <row r="148" spans="1:20" s="20" customFormat="1" ht="35.25" hidden="1" customHeight="1">
      <c r="A148" s="152" t="s">
        <v>409</v>
      </c>
      <c r="B148" s="153" t="s">
        <v>422</v>
      </c>
      <c r="C148" s="187">
        <v>0</v>
      </c>
      <c r="D148" s="188">
        <v>14320100</v>
      </c>
      <c r="E148" s="189">
        <v>14437600</v>
      </c>
      <c r="F148" s="196"/>
      <c r="G148" s="197"/>
      <c r="H148" s="198"/>
      <c r="I148" s="196">
        <f t="shared" si="156"/>
        <v>0</v>
      </c>
      <c r="J148" s="188">
        <f t="shared" si="157"/>
        <v>14320100</v>
      </c>
      <c r="K148" s="189">
        <f t="shared" si="158"/>
        <v>14437600</v>
      </c>
      <c r="L148" s="196">
        <f t="shared" si="159"/>
        <v>0</v>
      </c>
      <c r="M148" s="188">
        <f t="shared" si="160"/>
        <v>0</v>
      </c>
      <c r="N148" s="189">
        <f t="shared" si="161"/>
        <v>0</v>
      </c>
      <c r="O148" s="226">
        <v>0</v>
      </c>
      <c r="P148" s="227">
        <v>14320100</v>
      </c>
      <c r="Q148" s="228">
        <v>14437600</v>
      </c>
      <c r="R148" s="196">
        <f t="shared" si="162"/>
        <v>0</v>
      </c>
      <c r="S148" s="188">
        <f t="shared" si="163"/>
        <v>0</v>
      </c>
      <c r="T148" s="189">
        <f t="shared" si="164"/>
        <v>0</v>
      </c>
    </row>
    <row r="149" spans="1:20" s="20" customFormat="1" ht="36.75" hidden="1" customHeight="1">
      <c r="A149" s="152" t="s">
        <v>408</v>
      </c>
      <c r="B149" s="153" t="s">
        <v>423</v>
      </c>
      <c r="C149" s="187">
        <v>20657300</v>
      </c>
      <c r="D149" s="188">
        <v>0</v>
      </c>
      <c r="E149" s="189">
        <v>0</v>
      </c>
      <c r="F149" s="196"/>
      <c r="G149" s="197"/>
      <c r="H149" s="198"/>
      <c r="I149" s="196">
        <f t="shared" si="156"/>
        <v>20657300</v>
      </c>
      <c r="J149" s="188">
        <f t="shared" si="157"/>
        <v>0</v>
      </c>
      <c r="K149" s="189">
        <f t="shared" si="158"/>
        <v>0</v>
      </c>
      <c r="L149" s="196">
        <f t="shared" si="159"/>
        <v>0</v>
      </c>
      <c r="M149" s="188">
        <f t="shared" si="160"/>
        <v>0</v>
      </c>
      <c r="N149" s="189">
        <f t="shared" si="161"/>
        <v>0</v>
      </c>
      <c r="O149" s="226">
        <v>20657300</v>
      </c>
      <c r="P149" s="227">
        <v>0</v>
      </c>
      <c r="Q149" s="228">
        <v>0</v>
      </c>
      <c r="R149" s="196">
        <f t="shared" si="162"/>
        <v>0</v>
      </c>
      <c r="S149" s="188">
        <f t="shared" si="163"/>
        <v>0</v>
      </c>
      <c r="T149" s="189">
        <f t="shared" si="164"/>
        <v>0</v>
      </c>
    </row>
    <row r="150" spans="1:20" s="20" customFormat="1" ht="60.75" hidden="1" customHeight="1">
      <c r="A150" s="152" t="s">
        <v>405</v>
      </c>
      <c r="B150" s="153" t="s">
        <v>419</v>
      </c>
      <c r="C150" s="187">
        <v>44915100</v>
      </c>
      <c r="D150" s="188">
        <v>31384000</v>
      </c>
      <c r="E150" s="189">
        <v>32030000</v>
      </c>
      <c r="F150" s="196"/>
      <c r="G150" s="197"/>
      <c r="H150" s="198"/>
      <c r="I150" s="196">
        <f t="shared" si="156"/>
        <v>44915100</v>
      </c>
      <c r="J150" s="188">
        <f t="shared" si="157"/>
        <v>31384000</v>
      </c>
      <c r="K150" s="189">
        <f t="shared" si="158"/>
        <v>32030000</v>
      </c>
      <c r="L150" s="196">
        <f t="shared" si="159"/>
        <v>0</v>
      </c>
      <c r="M150" s="188">
        <f t="shared" si="160"/>
        <v>0</v>
      </c>
      <c r="N150" s="189">
        <f t="shared" si="161"/>
        <v>0</v>
      </c>
      <c r="O150" s="226">
        <v>44915100</v>
      </c>
      <c r="P150" s="227">
        <v>31384000</v>
      </c>
      <c r="Q150" s="228">
        <v>32030000</v>
      </c>
      <c r="R150" s="196">
        <f t="shared" si="162"/>
        <v>0</v>
      </c>
      <c r="S150" s="188">
        <f t="shared" si="163"/>
        <v>0</v>
      </c>
      <c r="T150" s="189">
        <f t="shared" si="164"/>
        <v>0</v>
      </c>
    </row>
    <row r="151" spans="1:20" s="20" customFormat="1" ht="44.25" hidden="1" customHeight="1">
      <c r="A151" s="152" t="s">
        <v>404</v>
      </c>
      <c r="B151" s="153" t="s">
        <v>418</v>
      </c>
      <c r="C151" s="187">
        <v>968500</v>
      </c>
      <c r="D151" s="188">
        <v>968500</v>
      </c>
      <c r="E151" s="189">
        <v>968500</v>
      </c>
      <c r="F151" s="196"/>
      <c r="G151" s="197"/>
      <c r="H151" s="198"/>
      <c r="I151" s="196">
        <f t="shared" si="156"/>
        <v>968500</v>
      </c>
      <c r="J151" s="188">
        <f t="shared" si="157"/>
        <v>968500</v>
      </c>
      <c r="K151" s="189">
        <f t="shared" si="158"/>
        <v>968500</v>
      </c>
      <c r="L151" s="196">
        <f t="shared" si="159"/>
        <v>0</v>
      </c>
      <c r="M151" s="188">
        <f t="shared" si="160"/>
        <v>0</v>
      </c>
      <c r="N151" s="189">
        <f t="shared" si="161"/>
        <v>0</v>
      </c>
      <c r="O151" s="226">
        <v>968500</v>
      </c>
      <c r="P151" s="227">
        <v>968500</v>
      </c>
      <c r="Q151" s="228">
        <v>968500</v>
      </c>
      <c r="R151" s="196">
        <f t="shared" si="162"/>
        <v>0</v>
      </c>
      <c r="S151" s="188">
        <f t="shared" si="163"/>
        <v>0</v>
      </c>
      <c r="T151" s="189">
        <f t="shared" si="164"/>
        <v>0</v>
      </c>
    </row>
    <row r="152" spans="1:20" s="20" customFormat="1" ht="44.25" hidden="1" customHeight="1">
      <c r="A152" s="152" t="s">
        <v>456</v>
      </c>
      <c r="B152" s="153" t="s">
        <v>457</v>
      </c>
      <c r="C152" s="187">
        <v>155282700</v>
      </c>
      <c r="D152" s="188">
        <v>155282700</v>
      </c>
      <c r="E152" s="189">
        <v>155282700</v>
      </c>
      <c r="F152" s="196"/>
      <c r="G152" s="197"/>
      <c r="H152" s="198"/>
      <c r="I152" s="196">
        <f t="shared" ref="I152" si="219">C152+F152</f>
        <v>155282700</v>
      </c>
      <c r="J152" s="188">
        <f t="shared" ref="J152" si="220">D152+G152</f>
        <v>155282700</v>
      </c>
      <c r="K152" s="189">
        <f t="shared" ref="K152" si="221">E152+H152</f>
        <v>155282700</v>
      </c>
      <c r="L152" s="196">
        <f t="shared" ref="L152" si="222">O152-C152</f>
        <v>0</v>
      </c>
      <c r="M152" s="188">
        <f t="shared" ref="M152" si="223">P152-D152</f>
        <v>0</v>
      </c>
      <c r="N152" s="189">
        <f t="shared" ref="N152" si="224">Q152-E152</f>
        <v>0</v>
      </c>
      <c r="O152" s="226">
        <v>155282700</v>
      </c>
      <c r="P152" s="227">
        <v>155282700</v>
      </c>
      <c r="Q152" s="228">
        <v>155282700</v>
      </c>
      <c r="R152" s="196">
        <f t="shared" ref="R152" si="225">L152-F152</f>
        <v>0</v>
      </c>
      <c r="S152" s="188">
        <f t="shared" ref="S152" si="226">M152-G152</f>
        <v>0</v>
      </c>
      <c r="T152" s="189">
        <f t="shared" ref="T152" si="227">N152-H152</f>
        <v>0</v>
      </c>
    </row>
    <row r="153" spans="1:20" s="20" customFormat="1" ht="41.25" hidden="1" customHeight="1">
      <c r="A153" s="152" t="s">
        <v>415</v>
      </c>
      <c r="B153" s="153" t="s">
        <v>154</v>
      </c>
      <c r="C153" s="187">
        <v>75800000</v>
      </c>
      <c r="D153" s="188">
        <v>119000000</v>
      </c>
      <c r="E153" s="189">
        <v>0</v>
      </c>
      <c r="F153" s="196"/>
      <c r="G153" s="197"/>
      <c r="H153" s="198"/>
      <c r="I153" s="196">
        <f t="shared" si="156"/>
        <v>75800000</v>
      </c>
      <c r="J153" s="188">
        <f t="shared" si="157"/>
        <v>119000000</v>
      </c>
      <c r="K153" s="189">
        <f t="shared" si="158"/>
        <v>0</v>
      </c>
      <c r="L153" s="196">
        <f t="shared" si="159"/>
        <v>0</v>
      </c>
      <c r="M153" s="188">
        <f t="shared" si="160"/>
        <v>0</v>
      </c>
      <c r="N153" s="189">
        <f t="shared" si="161"/>
        <v>0</v>
      </c>
      <c r="O153" s="226">
        <v>75800000</v>
      </c>
      <c r="P153" s="227">
        <v>119000000</v>
      </c>
      <c r="Q153" s="228">
        <v>0</v>
      </c>
      <c r="R153" s="196">
        <f t="shared" si="162"/>
        <v>0</v>
      </c>
      <c r="S153" s="188">
        <f t="shared" si="163"/>
        <v>0</v>
      </c>
      <c r="T153" s="189">
        <f t="shared" si="164"/>
        <v>0</v>
      </c>
    </row>
    <row r="154" spans="1:20" s="20" customFormat="1" ht="85.5" hidden="1" customHeight="1">
      <c r="A154" s="152" t="s">
        <v>393</v>
      </c>
      <c r="B154" s="59" t="s">
        <v>343</v>
      </c>
      <c r="C154" s="187">
        <v>106554400</v>
      </c>
      <c r="D154" s="188">
        <v>0</v>
      </c>
      <c r="E154" s="189">
        <v>249642100</v>
      </c>
      <c r="F154" s="196"/>
      <c r="G154" s="197"/>
      <c r="H154" s="198"/>
      <c r="I154" s="196">
        <f t="shared" ref="I154:I158" si="228">C154+F154</f>
        <v>106554400</v>
      </c>
      <c r="J154" s="188">
        <f t="shared" ref="J154:J158" si="229">D154+G154</f>
        <v>0</v>
      </c>
      <c r="K154" s="189">
        <f t="shared" ref="K154:K158" si="230">E154+H154</f>
        <v>249642100</v>
      </c>
      <c r="L154" s="196">
        <f t="shared" ref="L154:L158" si="231">O154-C154</f>
        <v>0</v>
      </c>
      <c r="M154" s="188">
        <f t="shared" ref="M154:M158" si="232">P154-D154</f>
        <v>0</v>
      </c>
      <c r="N154" s="189">
        <f t="shared" ref="N154:N158" si="233">Q154-E154</f>
        <v>0</v>
      </c>
      <c r="O154" s="226">
        <v>106554400</v>
      </c>
      <c r="P154" s="227">
        <v>0</v>
      </c>
      <c r="Q154" s="228">
        <v>249642100</v>
      </c>
      <c r="R154" s="196">
        <f t="shared" ref="R154:R158" si="234">L154-F154</f>
        <v>0</v>
      </c>
      <c r="S154" s="188">
        <f t="shared" ref="S154:S158" si="235">M154-G154</f>
        <v>0</v>
      </c>
      <c r="T154" s="189">
        <f t="shared" ref="T154:T158" si="236">N154-H154</f>
        <v>0</v>
      </c>
    </row>
    <row r="155" spans="1:20" s="20" customFormat="1" ht="55.5" hidden="1" customHeight="1">
      <c r="A155" s="152" t="s">
        <v>358</v>
      </c>
      <c r="B155" s="59" t="s">
        <v>359</v>
      </c>
      <c r="C155" s="187">
        <v>1712978700</v>
      </c>
      <c r="D155" s="188">
        <v>0</v>
      </c>
      <c r="E155" s="189">
        <v>0</v>
      </c>
      <c r="F155" s="196"/>
      <c r="G155" s="197"/>
      <c r="H155" s="198"/>
      <c r="I155" s="196">
        <f t="shared" si="228"/>
        <v>1712978700</v>
      </c>
      <c r="J155" s="188">
        <f t="shared" si="229"/>
        <v>0</v>
      </c>
      <c r="K155" s="189">
        <f t="shared" si="230"/>
        <v>0</v>
      </c>
      <c r="L155" s="196">
        <f t="shared" si="231"/>
        <v>0</v>
      </c>
      <c r="M155" s="188">
        <f t="shared" si="232"/>
        <v>0</v>
      </c>
      <c r="N155" s="189">
        <f t="shared" si="233"/>
        <v>0</v>
      </c>
      <c r="O155" s="226">
        <v>1712978700</v>
      </c>
      <c r="P155" s="227">
        <v>0</v>
      </c>
      <c r="Q155" s="228">
        <v>0</v>
      </c>
      <c r="R155" s="196">
        <f t="shared" si="234"/>
        <v>0</v>
      </c>
      <c r="S155" s="188">
        <f t="shared" si="235"/>
        <v>0</v>
      </c>
      <c r="T155" s="189">
        <f t="shared" si="236"/>
        <v>0</v>
      </c>
    </row>
    <row r="156" spans="1:20" s="20" customFormat="1" ht="81" hidden="1" customHeight="1">
      <c r="A156" s="152" t="s">
        <v>434</v>
      </c>
      <c r="B156" s="59" t="s">
        <v>433</v>
      </c>
      <c r="C156" s="187">
        <v>200000000</v>
      </c>
      <c r="D156" s="188">
        <v>0</v>
      </c>
      <c r="E156" s="189">
        <v>0</v>
      </c>
      <c r="F156" s="196"/>
      <c r="G156" s="197"/>
      <c r="H156" s="198"/>
      <c r="I156" s="196">
        <f t="shared" si="228"/>
        <v>200000000</v>
      </c>
      <c r="J156" s="188">
        <f t="shared" si="229"/>
        <v>0</v>
      </c>
      <c r="K156" s="189">
        <f t="shared" si="230"/>
        <v>0</v>
      </c>
      <c r="L156" s="196">
        <f t="shared" si="231"/>
        <v>0</v>
      </c>
      <c r="M156" s="188">
        <f t="shared" si="232"/>
        <v>0</v>
      </c>
      <c r="N156" s="189">
        <f t="shared" si="233"/>
        <v>0</v>
      </c>
      <c r="O156" s="226">
        <v>200000000</v>
      </c>
      <c r="P156" s="227">
        <v>0</v>
      </c>
      <c r="Q156" s="228">
        <v>0</v>
      </c>
      <c r="R156" s="196">
        <f t="shared" si="234"/>
        <v>0</v>
      </c>
      <c r="S156" s="188">
        <f t="shared" si="235"/>
        <v>0</v>
      </c>
      <c r="T156" s="189">
        <f t="shared" si="236"/>
        <v>0</v>
      </c>
    </row>
    <row r="157" spans="1:20" s="20" customFormat="1" ht="68.25" hidden="1" customHeight="1">
      <c r="A157" s="152" t="s">
        <v>438</v>
      </c>
      <c r="B157" s="59" t="s">
        <v>148</v>
      </c>
      <c r="C157" s="187">
        <v>299079700</v>
      </c>
      <c r="D157" s="188">
        <v>0</v>
      </c>
      <c r="E157" s="189">
        <v>0</v>
      </c>
      <c r="F157" s="196"/>
      <c r="G157" s="197"/>
      <c r="H157" s="198"/>
      <c r="I157" s="196">
        <f t="shared" ref="I157" si="237">C157+F157</f>
        <v>299079700</v>
      </c>
      <c r="J157" s="188">
        <f t="shared" ref="J157" si="238">D157+G157</f>
        <v>0</v>
      </c>
      <c r="K157" s="189">
        <f t="shared" ref="K157" si="239">E157+H157</f>
        <v>0</v>
      </c>
      <c r="L157" s="196">
        <f t="shared" ref="L157" si="240">O157-C157</f>
        <v>0</v>
      </c>
      <c r="M157" s="188">
        <f t="shared" ref="M157" si="241">P157-D157</f>
        <v>0</v>
      </c>
      <c r="N157" s="189">
        <f t="shared" ref="N157" si="242">Q157-E157</f>
        <v>0</v>
      </c>
      <c r="O157" s="226">
        <v>299079700</v>
      </c>
      <c r="P157" s="227">
        <v>0</v>
      </c>
      <c r="Q157" s="228">
        <v>0</v>
      </c>
      <c r="R157" s="196">
        <f t="shared" ref="R157" si="243">L157-F157</f>
        <v>0</v>
      </c>
      <c r="S157" s="188">
        <f t="shared" ref="S157" si="244">M157-G157</f>
        <v>0</v>
      </c>
      <c r="T157" s="189">
        <f t="shared" ref="T157" si="245">N157-H157</f>
        <v>0</v>
      </c>
    </row>
    <row r="158" spans="1:20" s="20" customFormat="1" ht="54" hidden="1" customHeight="1">
      <c r="A158" s="152" t="s">
        <v>399</v>
      </c>
      <c r="B158" s="59" t="s">
        <v>398</v>
      </c>
      <c r="C158" s="187">
        <v>0</v>
      </c>
      <c r="D158" s="188">
        <v>0</v>
      </c>
      <c r="E158" s="189">
        <v>58800000</v>
      </c>
      <c r="F158" s="187"/>
      <c r="G158" s="188"/>
      <c r="H158" s="189"/>
      <c r="I158" s="196">
        <f t="shared" si="228"/>
        <v>0</v>
      </c>
      <c r="J158" s="188">
        <f t="shared" si="229"/>
        <v>0</v>
      </c>
      <c r="K158" s="189">
        <f t="shared" si="230"/>
        <v>58800000</v>
      </c>
      <c r="L158" s="196">
        <f t="shared" si="231"/>
        <v>0</v>
      </c>
      <c r="M158" s="188">
        <f t="shared" si="232"/>
        <v>0</v>
      </c>
      <c r="N158" s="189">
        <f t="shared" si="233"/>
        <v>0</v>
      </c>
      <c r="O158" s="226">
        <v>0</v>
      </c>
      <c r="P158" s="227">
        <v>0</v>
      </c>
      <c r="Q158" s="228">
        <v>58800000</v>
      </c>
      <c r="R158" s="196">
        <f t="shared" si="234"/>
        <v>0</v>
      </c>
      <c r="S158" s="188">
        <f t="shared" si="235"/>
        <v>0</v>
      </c>
      <c r="T158" s="189">
        <f t="shared" si="236"/>
        <v>0</v>
      </c>
    </row>
    <row r="159" spans="1:20" s="20" customFormat="1" ht="54" hidden="1" customHeight="1">
      <c r="A159" s="152" t="s">
        <v>473</v>
      </c>
      <c r="B159" s="153" t="s">
        <v>474</v>
      </c>
      <c r="C159" s="187">
        <v>210647600</v>
      </c>
      <c r="D159" s="188">
        <v>0</v>
      </c>
      <c r="E159" s="189">
        <v>0</v>
      </c>
      <c r="F159" s="187">
        <v>0</v>
      </c>
      <c r="G159" s="188"/>
      <c r="H159" s="189"/>
      <c r="I159" s="196">
        <f t="shared" ref="I159" si="246">C159+F159</f>
        <v>210647600</v>
      </c>
      <c r="J159" s="188">
        <f t="shared" ref="J159" si="247">D159+G159</f>
        <v>0</v>
      </c>
      <c r="K159" s="189">
        <f t="shared" ref="K159" si="248">E159+H159</f>
        <v>0</v>
      </c>
      <c r="L159" s="196"/>
      <c r="M159" s="188"/>
      <c r="N159" s="189"/>
      <c r="O159" s="226"/>
      <c r="P159" s="227"/>
      <c r="Q159" s="228"/>
      <c r="R159" s="196"/>
      <c r="S159" s="188"/>
      <c r="T159" s="189"/>
    </row>
    <row r="160" spans="1:20" s="20" customFormat="1" hidden="1">
      <c r="A160" s="209"/>
      <c r="B160" s="208"/>
      <c r="C160" s="187"/>
      <c r="D160" s="188"/>
      <c r="E160" s="189"/>
      <c r="F160" s="187"/>
      <c r="G160" s="188"/>
      <c r="H160" s="189"/>
      <c r="I160" s="187"/>
      <c r="J160" s="188"/>
      <c r="K160" s="189"/>
      <c r="L160" s="187"/>
      <c r="M160" s="188"/>
      <c r="N160" s="189"/>
      <c r="O160" s="187"/>
      <c r="P160" s="188"/>
      <c r="Q160" s="189"/>
      <c r="R160" s="187"/>
      <c r="S160" s="188"/>
      <c r="T160" s="189"/>
    </row>
    <row r="161" spans="1:20" s="20" customFormat="1" ht="21.75" hidden="1" customHeight="1">
      <c r="A161" s="214" t="s">
        <v>76</v>
      </c>
      <c r="B161" s="59" t="s">
        <v>112</v>
      </c>
      <c r="C161" s="187">
        <v>4437284500</v>
      </c>
      <c r="D161" s="188">
        <v>4551336500</v>
      </c>
      <c r="E161" s="189">
        <v>4715656400</v>
      </c>
      <c r="F161" s="187">
        <f t="shared" ref="F161:T161" si="249">SUM(F162:F179)</f>
        <v>0</v>
      </c>
      <c r="G161" s="188">
        <f t="shared" si="249"/>
        <v>0</v>
      </c>
      <c r="H161" s="189">
        <f t="shared" si="249"/>
        <v>0</v>
      </c>
      <c r="I161" s="187">
        <f t="shared" si="249"/>
        <v>4437284500</v>
      </c>
      <c r="J161" s="188">
        <f t="shared" si="249"/>
        <v>4551336500</v>
      </c>
      <c r="K161" s="189">
        <f t="shared" si="249"/>
        <v>4715656400</v>
      </c>
      <c r="L161" s="187">
        <f t="shared" si="249"/>
        <v>0</v>
      </c>
      <c r="M161" s="188">
        <f t="shared" si="249"/>
        <v>0</v>
      </c>
      <c r="N161" s="189">
        <f t="shared" si="249"/>
        <v>0</v>
      </c>
      <c r="O161" s="187">
        <f t="shared" si="249"/>
        <v>4437284500</v>
      </c>
      <c r="P161" s="188">
        <f t="shared" si="249"/>
        <v>4551336500</v>
      </c>
      <c r="Q161" s="189">
        <f t="shared" si="249"/>
        <v>4715656400</v>
      </c>
      <c r="R161" s="187">
        <f t="shared" si="249"/>
        <v>0</v>
      </c>
      <c r="S161" s="188">
        <f t="shared" si="249"/>
        <v>0</v>
      </c>
      <c r="T161" s="189">
        <f t="shared" si="249"/>
        <v>0</v>
      </c>
    </row>
    <row r="162" spans="1:20" s="20" customFormat="1" ht="42.75" hidden="1" customHeight="1">
      <c r="A162" s="152" t="s">
        <v>387</v>
      </c>
      <c r="B162" s="59" t="s">
        <v>113</v>
      </c>
      <c r="C162" s="187">
        <v>42830700</v>
      </c>
      <c r="D162" s="188">
        <v>44278600</v>
      </c>
      <c r="E162" s="189">
        <v>45847200</v>
      </c>
      <c r="F162" s="196"/>
      <c r="G162" s="197"/>
      <c r="H162" s="198"/>
      <c r="I162" s="196">
        <f t="shared" ref="I162:I179" si="250">C162+F162</f>
        <v>42830700</v>
      </c>
      <c r="J162" s="188">
        <f t="shared" ref="J162:J179" si="251">D162+G162</f>
        <v>44278600</v>
      </c>
      <c r="K162" s="189">
        <f t="shared" ref="K162:K179" si="252">E162+H162</f>
        <v>45847200</v>
      </c>
      <c r="L162" s="196">
        <f t="shared" ref="L162:L179" si="253">O162-C162</f>
        <v>0</v>
      </c>
      <c r="M162" s="188">
        <f t="shared" ref="M162:M179" si="254">P162-D162</f>
        <v>0</v>
      </c>
      <c r="N162" s="189">
        <f t="shared" ref="N162:N179" si="255">Q162-E162</f>
        <v>0</v>
      </c>
      <c r="O162" s="226">
        <v>42830700</v>
      </c>
      <c r="P162" s="227">
        <v>44278600</v>
      </c>
      <c r="Q162" s="228">
        <v>45847200</v>
      </c>
      <c r="R162" s="196">
        <f t="shared" ref="R162:R179" si="256">L162-F162</f>
        <v>0</v>
      </c>
      <c r="S162" s="188">
        <f t="shared" ref="S162:S179" si="257">M162-G162</f>
        <v>0</v>
      </c>
      <c r="T162" s="189">
        <f t="shared" ref="T162:T179" si="258">N162-H162</f>
        <v>0</v>
      </c>
    </row>
    <row r="163" spans="1:20" s="20" customFormat="1" ht="58.5" hidden="1" customHeight="1">
      <c r="A163" s="152" t="s">
        <v>96</v>
      </c>
      <c r="B163" s="59" t="s">
        <v>114</v>
      </c>
      <c r="C163" s="187">
        <v>5859500</v>
      </c>
      <c r="D163" s="188">
        <v>221800</v>
      </c>
      <c r="E163" s="189">
        <v>197700</v>
      </c>
      <c r="F163" s="196"/>
      <c r="G163" s="197"/>
      <c r="H163" s="198"/>
      <c r="I163" s="196">
        <f t="shared" si="250"/>
        <v>5859500</v>
      </c>
      <c r="J163" s="188">
        <f t="shared" si="251"/>
        <v>221800</v>
      </c>
      <c r="K163" s="189">
        <f t="shared" si="252"/>
        <v>197700</v>
      </c>
      <c r="L163" s="196">
        <f t="shared" si="253"/>
        <v>0</v>
      </c>
      <c r="M163" s="188">
        <f t="shared" si="254"/>
        <v>0</v>
      </c>
      <c r="N163" s="189">
        <f t="shared" si="255"/>
        <v>0</v>
      </c>
      <c r="O163" s="226">
        <v>5859500</v>
      </c>
      <c r="P163" s="227">
        <v>221800</v>
      </c>
      <c r="Q163" s="228">
        <v>197700</v>
      </c>
      <c r="R163" s="196">
        <f t="shared" si="256"/>
        <v>0</v>
      </c>
      <c r="S163" s="188">
        <f t="shared" si="257"/>
        <v>0</v>
      </c>
      <c r="T163" s="189">
        <f t="shared" si="258"/>
        <v>0</v>
      </c>
    </row>
    <row r="164" spans="1:20" s="20" customFormat="1" ht="29.25" hidden="1" customHeight="1">
      <c r="A164" s="183" t="s">
        <v>95</v>
      </c>
      <c r="B164" s="142" t="s">
        <v>115</v>
      </c>
      <c r="C164" s="187">
        <v>9144200</v>
      </c>
      <c r="D164" s="188">
        <v>9793800</v>
      </c>
      <c r="E164" s="189">
        <v>9768000</v>
      </c>
      <c r="F164" s="196"/>
      <c r="G164" s="197"/>
      <c r="H164" s="198"/>
      <c r="I164" s="196">
        <f t="shared" si="250"/>
        <v>9144200</v>
      </c>
      <c r="J164" s="188">
        <f t="shared" si="251"/>
        <v>9793800</v>
      </c>
      <c r="K164" s="189">
        <f t="shared" si="252"/>
        <v>9768000</v>
      </c>
      <c r="L164" s="196">
        <f t="shared" si="253"/>
        <v>0</v>
      </c>
      <c r="M164" s="188">
        <f t="shared" si="254"/>
        <v>0</v>
      </c>
      <c r="N164" s="189">
        <f t="shared" si="255"/>
        <v>0</v>
      </c>
      <c r="O164" s="226">
        <v>9144200</v>
      </c>
      <c r="P164" s="227">
        <v>9793800</v>
      </c>
      <c r="Q164" s="228">
        <v>9768000</v>
      </c>
      <c r="R164" s="196">
        <f t="shared" si="256"/>
        <v>0</v>
      </c>
      <c r="S164" s="188">
        <f t="shared" si="257"/>
        <v>0</v>
      </c>
      <c r="T164" s="189">
        <f t="shared" si="258"/>
        <v>0</v>
      </c>
    </row>
    <row r="165" spans="1:20" s="20" customFormat="1" ht="32.25" hidden="1" customHeight="1">
      <c r="A165" s="235" t="s">
        <v>94</v>
      </c>
      <c r="B165" s="236" t="s">
        <v>116</v>
      </c>
      <c r="C165" s="187">
        <v>651788700</v>
      </c>
      <c r="D165" s="188">
        <v>692640300</v>
      </c>
      <c r="E165" s="189">
        <v>706400900</v>
      </c>
      <c r="F165" s="196"/>
      <c r="G165" s="197"/>
      <c r="H165" s="198"/>
      <c r="I165" s="196">
        <f t="shared" ref="I165" si="259">C165+F165</f>
        <v>651788700</v>
      </c>
      <c r="J165" s="188">
        <f t="shared" ref="J165" si="260">D165+G165</f>
        <v>692640300</v>
      </c>
      <c r="K165" s="189">
        <f t="shared" ref="K165" si="261">E165+H165</f>
        <v>706400900</v>
      </c>
      <c r="L165" s="196">
        <f t="shared" ref="L165" si="262">O165-C165</f>
        <v>0</v>
      </c>
      <c r="M165" s="188">
        <f t="shared" ref="M165" si="263">P165-D165</f>
        <v>0</v>
      </c>
      <c r="N165" s="189">
        <f t="shared" ref="N165" si="264">Q165-E165</f>
        <v>0</v>
      </c>
      <c r="O165" s="226">
        <v>651788700</v>
      </c>
      <c r="P165" s="227">
        <v>692640300</v>
      </c>
      <c r="Q165" s="228">
        <v>706400900</v>
      </c>
      <c r="R165" s="196">
        <f t="shared" ref="R165" si="265">L165-F165</f>
        <v>0</v>
      </c>
      <c r="S165" s="188">
        <f t="shared" ref="S165" si="266">M165-G165</f>
        <v>0</v>
      </c>
      <c r="T165" s="189">
        <f t="shared" ref="T165" si="267">N165-H165</f>
        <v>0</v>
      </c>
    </row>
    <row r="166" spans="1:20" s="22" customFormat="1" ht="87" hidden="1" customHeight="1">
      <c r="A166" s="17" t="s">
        <v>382</v>
      </c>
      <c r="B166" s="59" t="s">
        <v>368</v>
      </c>
      <c r="C166" s="196">
        <v>2029900</v>
      </c>
      <c r="D166" s="197">
        <v>2119200</v>
      </c>
      <c r="E166" s="198">
        <v>2214600</v>
      </c>
      <c r="F166" s="196"/>
      <c r="G166" s="197"/>
      <c r="H166" s="198"/>
      <c r="I166" s="196">
        <f t="shared" si="250"/>
        <v>2029900</v>
      </c>
      <c r="J166" s="188">
        <f t="shared" si="251"/>
        <v>2119200</v>
      </c>
      <c r="K166" s="189">
        <f t="shared" si="252"/>
        <v>2214600</v>
      </c>
      <c r="L166" s="196">
        <f t="shared" si="253"/>
        <v>0</v>
      </c>
      <c r="M166" s="188">
        <f t="shared" si="254"/>
        <v>0</v>
      </c>
      <c r="N166" s="189">
        <f t="shared" si="255"/>
        <v>0</v>
      </c>
      <c r="O166" s="229">
        <v>2029900</v>
      </c>
      <c r="P166" s="230">
        <v>2119200</v>
      </c>
      <c r="Q166" s="231">
        <v>2214600</v>
      </c>
      <c r="R166" s="196">
        <f t="shared" si="256"/>
        <v>0</v>
      </c>
      <c r="S166" s="188">
        <f t="shared" si="257"/>
        <v>0</v>
      </c>
      <c r="T166" s="189">
        <f t="shared" si="258"/>
        <v>0</v>
      </c>
    </row>
    <row r="167" spans="1:20" s="22" customFormat="1" ht="57" hidden="1" customHeight="1">
      <c r="A167" s="17" t="s">
        <v>136</v>
      </c>
      <c r="B167" s="59" t="s">
        <v>117</v>
      </c>
      <c r="C167" s="196">
        <v>20988300</v>
      </c>
      <c r="D167" s="197">
        <v>18752800</v>
      </c>
      <c r="E167" s="198">
        <v>18513400</v>
      </c>
      <c r="F167" s="196"/>
      <c r="G167" s="197"/>
      <c r="H167" s="198"/>
      <c r="I167" s="196">
        <f t="shared" si="250"/>
        <v>20988300</v>
      </c>
      <c r="J167" s="188">
        <f t="shared" si="251"/>
        <v>18752800</v>
      </c>
      <c r="K167" s="189">
        <f t="shared" si="252"/>
        <v>18513400</v>
      </c>
      <c r="L167" s="196">
        <f t="shared" si="253"/>
        <v>0</v>
      </c>
      <c r="M167" s="188">
        <f t="shared" si="254"/>
        <v>0</v>
      </c>
      <c r="N167" s="189">
        <f t="shared" si="255"/>
        <v>0</v>
      </c>
      <c r="O167" s="229">
        <v>20988300</v>
      </c>
      <c r="P167" s="230">
        <v>18752800</v>
      </c>
      <c r="Q167" s="231">
        <v>18513400</v>
      </c>
      <c r="R167" s="196">
        <f t="shared" si="256"/>
        <v>0</v>
      </c>
      <c r="S167" s="188">
        <f t="shared" si="257"/>
        <v>0</v>
      </c>
      <c r="T167" s="189">
        <f t="shared" si="258"/>
        <v>0</v>
      </c>
    </row>
    <row r="168" spans="1:20" s="22" customFormat="1" ht="57" hidden="1" customHeight="1">
      <c r="A168" s="17" t="s">
        <v>137</v>
      </c>
      <c r="B168" s="59" t="s">
        <v>119</v>
      </c>
      <c r="C168" s="196">
        <v>42178400</v>
      </c>
      <c r="D168" s="197">
        <v>39151700</v>
      </c>
      <c r="E168" s="198">
        <v>43351700</v>
      </c>
      <c r="F168" s="196"/>
      <c r="G168" s="197"/>
      <c r="H168" s="198"/>
      <c r="I168" s="196">
        <f t="shared" si="250"/>
        <v>42178400</v>
      </c>
      <c r="J168" s="188">
        <f t="shared" si="251"/>
        <v>39151700</v>
      </c>
      <c r="K168" s="189">
        <f t="shared" si="252"/>
        <v>43351700</v>
      </c>
      <c r="L168" s="196">
        <f t="shared" si="253"/>
        <v>0</v>
      </c>
      <c r="M168" s="188">
        <f t="shared" si="254"/>
        <v>0</v>
      </c>
      <c r="N168" s="189">
        <f t="shared" si="255"/>
        <v>0</v>
      </c>
      <c r="O168" s="229">
        <v>42178400</v>
      </c>
      <c r="P168" s="230">
        <v>39151700</v>
      </c>
      <c r="Q168" s="231">
        <v>43351700</v>
      </c>
      <c r="R168" s="196">
        <f t="shared" si="256"/>
        <v>0</v>
      </c>
      <c r="S168" s="188">
        <f t="shared" si="257"/>
        <v>0</v>
      </c>
      <c r="T168" s="189">
        <f t="shared" si="258"/>
        <v>0</v>
      </c>
    </row>
    <row r="169" spans="1:20" s="22" customFormat="1" ht="56.25" hidden="1" customHeight="1">
      <c r="A169" s="17" t="s">
        <v>87</v>
      </c>
      <c r="B169" s="59" t="s">
        <v>120</v>
      </c>
      <c r="C169" s="196">
        <v>140358600</v>
      </c>
      <c r="D169" s="197">
        <v>145969000</v>
      </c>
      <c r="E169" s="198">
        <v>151809600</v>
      </c>
      <c r="F169" s="196"/>
      <c r="G169" s="197"/>
      <c r="H169" s="198"/>
      <c r="I169" s="196">
        <f t="shared" si="250"/>
        <v>140358600</v>
      </c>
      <c r="J169" s="188">
        <f t="shared" si="251"/>
        <v>145969000</v>
      </c>
      <c r="K169" s="189">
        <f t="shared" si="252"/>
        <v>151809600</v>
      </c>
      <c r="L169" s="196">
        <f t="shared" si="253"/>
        <v>0</v>
      </c>
      <c r="M169" s="188">
        <f t="shared" si="254"/>
        <v>0</v>
      </c>
      <c r="N169" s="189">
        <f t="shared" si="255"/>
        <v>0</v>
      </c>
      <c r="O169" s="229">
        <v>140358600</v>
      </c>
      <c r="P169" s="230">
        <v>145969000</v>
      </c>
      <c r="Q169" s="231">
        <v>151809600</v>
      </c>
      <c r="R169" s="196">
        <f t="shared" si="256"/>
        <v>0</v>
      </c>
      <c r="S169" s="188">
        <f t="shared" si="257"/>
        <v>0</v>
      </c>
      <c r="T169" s="189">
        <f t="shared" si="258"/>
        <v>0</v>
      </c>
    </row>
    <row r="170" spans="1:20" s="22" customFormat="1" ht="74.25" hidden="1" customHeight="1">
      <c r="A170" s="17" t="s">
        <v>460</v>
      </c>
      <c r="B170" s="59" t="s">
        <v>301</v>
      </c>
      <c r="C170" s="196">
        <v>36200</v>
      </c>
      <c r="D170" s="197">
        <v>37600</v>
      </c>
      <c r="E170" s="198">
        <v>39100</v>
      </c>
      <c r="F170" s="196"/>
      <c r="G170" s="197"/>
      <c r="H170" s="198"/>
      <c r="I170" s="196">
        <f t="shared" si="250"/>
        <v>36200</v>
      </c>
      <c r="J170" s="188">
        <f t="shared" si="251"/>
        <v>37600</v>
      </c>
      <c r="K170" s="189">
        <f t="shared" si="252"/>
        <v>39100</v>
      </c>
      <c r="L170" s="196">
        <f t="shared" si="253"/>
        <v>0</v>
      </c>
      <c r="M170" s="188">
        <f t="shared" si="254"/>
        <v>0</v>
      </c>
      <c r="N170" s="189">
        <f t="shared" si="255"/>
        <v>0</v>
      </c>
      <c r="O170" s="229">
        <v>36200</v>
      </c>
      <c r="P170" s="230">
        <v>37600</v>
      </c>
      <c r="Q170" s="231">
        <v>39100</v>
      </c>
      <c r="R170" s="196">
        <f t="shared" si="256"/>
        <v>0</v>
      </c>
      <c r="S170" s="188">
        <f t="shared" si="257"/>
        <v>0</v>
      </c>
      <c r="T170" s="189">
        <f t="shared" si="258"/>
        <v>0</v>
      </c>
    </row>
    <row r="171" spans="1:20" s="22" customFormat="1" ht="33.75" hidden="1" customHeight="1">
      <c r="A171" s="17" t="s">
        <v>88</v>
      </c>
      <c r="B171" s="59" t="s">
        <v>121</v>
      </c>
      <c r="C171" s="196">
        <v>797306300</v>
      </c>
      <c r="D171" s="197">
        <v>797199900</v>
      </c>
      <c r="E171" s="198">
        <v>797199900</v>
      </c>
      <c r="F171" s="196"/>
      <c r="G171" s="197"/>
      <c r="H171" s="198"/>
      <c r="I171" s="196">
        <f t="shared" si="250"/>
        <v>797306300</v>
      </c>
      <c r="J171" s="188">
        <f t="shared" si="251"/>
        <v>797199900</v>
      </c>
      <c r="K171" s="189">
        <f t="shared" si="252"/>
        <v>797199900</v>
      </c>
      <c r="L171" s="196">
        <f t="shared" si="253"/>
        <v>0</v>
      </c>
      <c r="M171" s="188">
        <f t="shared" si="254"/>
        <v>0</v>
      </c>
      <c r="N171" s="189">
        <f t="shared" si="255"/>
        <v>0</v>
      </c>
      <c r="O171" s="229">
        <v>797306300</v>
      </c>
      <c r="P171" s="230">
        <v>797199900</v>
      </c>
      <c r="Q171" s="231">
        <v>797199900</v>
      </c>
      <c r="R171" s="196">
        <f t="shared" si="256"/>
        <v>0</v>
      </c>
      <c r="S171" s="188">
        <f t="shared" si="257"/>
        <v>0</v>
      </c>
      <c r="T171" s="189">
        <f t="shared" si="258"/>
        <v>0</v>
      </c>
    </row>
    <row r="172" spans="1:20" s="22" customFormat="1" ht="70.5" hidden="1" customHeight="1">
      <c r="A172" s="17" t="s">
        <v>388</v>
      </c>
      <c r="B172" s="59" t="s">
        <v>126</v>
      </c>
      <c r="C172" s="196">
        <v>753222000</v>
      </c>
      <c r="D172" s="197">
        <v>753222000</v>
      </c>
      <c r="E172" s="198">
        <v>753222000</v>
      </c>
      <c r="F172" s="196"/>
      <c r="G172" s="197"/>
      <c r="H172" s="198"/>
      <c r="I172" s="196">
        <f t="shared" si="250"/>
        <v>753222000</v>
      </c>
      <c r="J172" s="188">
        <f t="shared" si="251"/>
        <v>753222000</v>
      </c>
      <c r="K172" s="189">
        <f t="shared" si="252"/>
        <v>753222000</v>
      </c>
      <c r="L172" s="196">
        <f t="shared" si="253"/>
        <v>0</v>
      </c>
      <c r="M172" s="188">
        <f t="shared" si="254"/>
        <v>0</v>
      </c>
      <c r="N172" s="189">
        <f t="shared" si="255"/>
        <v>0</v>
      </c>
      <c r="O172" s="229">
        <v>753222000</v>
      </c>
      <c r="P172" s="230">
        <v>753222000</v>
      </c>
      <c r="Q172" s="231">
        <v>753222000</v>
      </c>
      <c r="R172" s="196">
        <f t="shared" si="256"/>
        <v>0</v>
      </c>
      <c r="S172" s="188">
        <f t="shared" si="257"/>
        <v>0</v>
      </c>
      <c r="T172" s="189">
        <f t="shared" si="258"/>
        <v>0</v>
      </c>
    </row>
    <row r="173" spans="1:20" s="22" customFormat="1" ht="35.25" hidden="1" customHeight="1">
      <c r="A173" s="17" t="s">
        <v>450</v>
      </c>
      <c r="B173" s="59" t="s">
        <v>451</v>
      </c>
      <c r="C173" s="196">
        <v>337602900</v>
      </c>
      <c r="D173" s="197">
        <v>337602900</v>
      </c>
      <c r="E173" s="198">
        <v>337602900</v>
      </c>
      <c r="F173" s="196"/>
      <c r="G173" s="197"/>
      <c r="H173" s="198"/>
      <c r="I173" s="196">
        <f t="shared" ref="I173" si="268">C173+F173</f>
        <v>337602900</v>
      </c>
      <c r="J173" s="188">
        <f t="shared" ref="J173" si="269">D173+G173</f>
        <v>337602900</v>
      </c>
      <c r="K173" s="189">
        <f t="shared" ref="K173" si="270">E173+H173</f>
        <v>337602900</v>
      </c>
      <c r="L173" s="196">
        <f t="shared" ref="L173" si="271">O173-C173</f>
        <v>0</v>
      </c>
      <c r="M173" s="188">
        <f t="shared" ref="M173" si="272">P173-D173</f>
        <v>0</v>
      </c>
      <c r="N173" s="189">
        <f t="shared" ref="N173" si="273">Q173-E173</f>
        <v>0</v>
      </c>
      <c r="O173" s="229">
        <v>337602900</v>
      </c>
      <c r="P173" s="230">
        <v>337602900</v>
      </c>
      <c r="Q173" s="231">
        <v>337602900</v>
      </c>
      <c r="R173" s="196">
        <f t="shared" ref="R173" si="274">L173-F173</f>
        <v>0</v>
      </c>
      <c r="S173" s="188">
        <f t="shared" ref="S173" si="275">M173-G173</f>
        <v>0</v>
      </c>
      <c r="T173" s="189">
        <f t="shared" ref="T173" si="276">N173-H173</f>
        <v>0</v>
      </c>
    </row>
    <row r="174" spans="1:20" s="22" customFormat="1" ht="32.25" hidden="1" customHeight="1">
      <c r="A174" s="17" t="s">
        <v>187</v>
      </c>
      <c r="B174" s="59" t="s">
        <v>188</v>
      </c>
      <c r="C174" s="196">
        <v>38199500</v>
      </c>
      <c r="D174" s="197">
        <v>35454800</v>
      </c>
      <c r="E174" s="198">
        <v>35385700</v>
      </c>
      <c r="F174" s="196"/>
      <c r="G174" s="197"/>
      <c r="H174" s="198"/>
      <c r="I174" s="196">
        <f t="shared" si="250"/>
        <v>38199500</v>
      </c>
      <c r="J174" s="188">
        <f t="shared" si="251"/>
        <v>35454800</v>
      </c>
      <c r="K174" s="189">
        <f t="shared" si="252"/>
        <v>35385700</v>
      </c>
      <c r="L174" s="196">
        <f t="shared" si="253"/>
        <v>0</v>
      </c>
      <c r="M174" s="188">
        <f t="shared" si="254"/>
        <v>0</v>
      </c>
      <c r="N174" s="189">
        <f t="shared" si="255"/>
        <v>0</v>
      </c>
      <c r="O174" s="229">
        <v>38199500</v>
      </c>
      <c r="P174" s="230">
        <v>35454800</v>
      </c>
      <c r="Q174" s="231">
        <v>35385700</v>
      </c>
      <c r="R174" s="196">
        <f t="shared" si="256"/>
        <v>0</v>
      </c>
      <c r="S174" s="188">
        <f t="shared" si="257"/>
        <v>0</v>
      </c>
      <c r="T174" s="189">
        <f t="shared" si="258"/>
        <v>0</v>
      </c>
    </row>
    <row r="175" spans="1:20" s="22" customFormat="1" ht="68.25" hidden="1" customHeight="1">
      <c r="A175" s="17" t="s">
        <v>190</v>
      </c>
      <c r="B175" s="59" t="s">
        <v>189</v>
      </c>
      <c r="C175" s="196">
        <v>8206000</v>
      </c>
      <c r="D175" s="197">
        <v>20344200</v>
      </c>
      <c r="E175" s="198">
        <v>59208800</v>
      </c>
      <c r="F175" s="196"/>
      <c r="G175" s="197"/>
      <c r="H175" s="198"/>
      <c r="I175" s="196">
        <f t="shared" si="250"/>
        <v>8206000</v>
      </c>
      <c r="J175" s="188">
        <f t="shared" si="251"/>
        <v>20344200</v>
      </c>
      <c r="K175" s="189">
        <f t="shared" si="252"/>
        <v>59208800</v>
      </c>
      <c r="L175" s="196">
        <f t="shared" si="253"/>
        <v>0</v>
      </c>
      <c r="M175" s="188">
        <f t="shared" si="254"/>
        <v>0</v>
      </c>
      <c r="N175" s="189">
        <f t="shared" si="255"/>
        <v>0</v>
      </c>
      <c r="O175" s="229">
        <v>8206000</v>
      </c>
      <c r="P175" s="230">
        <v>20344200</v>
      </c>
      <c r="Q175" s="231">
        <v>59208800</v>
      </c>
      <c r="R175" s="196">
        <f t="shared" si="256"/>
        <v>0</v>
      </c>
      <c r="S175" s="188">
        <f t="shared" si="257"/>
        <v>0</v>
      </c>
      <c r="T175" s="189">
        <f t="shared" si="258"/>
        <v>0</v>
      </c>
    </row>
    <row r="176" spans="1:20" ht="81.75" hidden="1" customHeight="1">
      <c r="A176" s="17" t="s">
        <v>234</v>
      </c>
      <c r="B176" s="165" t="s">
        <v>235</v>
      </c>
      <c r="C176" s="187">
        <v>382147800</v>
      </c>
      <c r="D176" s="188">
        <v>395505300</v>
      </c>
      <c r="E176" s="189">
        <v>409397100</v>
      </c>
      <c r="F176" s="196"/>
      <c r="G176" s="197"/>
      <c r="H176" s="198"/>
      <c r="I176" s="196">
        <f t="shared" si="250"/>
        <v>382147800</v>
      </c>
      <c r="J176" s="188">
        <f t="shared" si="251"/>
        <v>395505300</v>
      </c>
      <c r="K176" s="189">
        <f t="shared" si="252"/>
        <v>409397100</v>
      </c>
      <c r="L176" s="196">
        <f t="shared" si="253"/>
        <v>0</v>
      </c>
      <c r="M176" s="188">
        <f t="shared" si="254"/>
        <v>0</v>
      </c>
      <c r="N176" s="189">
        <f t="shared" si="255"/>
        <v>0</v>
      </c>
      <c r="O176" s="226">
        <v>382147800</v>
      </c>
      <c r="P176" s="227">
        <v>395505300</v>
      </c>
      <c r="Q176" s="228">
        <v>409397100</v>
      </c>
      <c r="R176" s="196">
        <f t="shared" si="256"/>
        <v>0</v>
      </c>
      <c r="S176" s="188">
        <f t="shared" si="257"/>
        <v>0</v>
      </c>
      <c r="T176" s="189">
        <f t="shared" si="258"/>
        <v>0</v>
      </c>
    </row>
    <row r="177" spans="1:20" s="22" customFormat="1" ht="44.25" hidden="1" customHeight="1">
      <c r="A177" s="17" t="s">
        <v>390</v>
      </c>
      <c r="B177" s="165" t="s">
        <v>425</v>
      </c>
      <c r="C177" s="196">
        <v>3999800</v>
      </c>
      <c r="D177" s="197">
        <v>0</v>
      </c>
      <c r="E177" s="198">
        <v>0</v>
      </c>
      <c r="F177" s="196"/>
      <c r="G177" s="197"/>
      <c r="H177" s="198"/>
      <c r="I177" s="196">
        <f t="shared" si="250"/>
        <v>3999800</v>
      </c>
      <c r="J177" s="188">
        <f t="shared" si="251"/>
        <v>0</v>
      </c>
      <c r="K177" s="189">
        <f t="shared" si="252"/>
        <v>0</v>
      </c>
      <c r="L177" s="196">
        <f t="shared" si="253"/>
        <v>0</v>
      </c>
      <c r="M177" s="188">
        <f t="shared" si="254"/>
        <v>0</v>
      </c>
      <c r="N177" s="189">
        <f t="shared" si="255"/>
        <v>0</v>
      </c>
      <c r="O177" s="229">
        <v>3999800</v>
      </c>
      <c r="P177" s="230">
        <v>0</v>
      </c>
      <c r="Q177" s="231">
        <v>0</v>
      </c>
      <c r="R177" s="196">
        <f t="shared" si="256"/>
        <v>0</v>
      </c>
      <c r="S177" s="188">
        <f t="shared" si="257"/>
        <v>0</v>
      </c>
      <c r="T177" s="189">
        <f t="shared" si="258"/>
        <v>0</v>
      </c>
    </row>
    <row r="178" spans="1:20" s="22" customFormat="1" ht="44.25" hidden="1" customHeight="1">
      <c r="A178" s="17" t="s">
        <v>186</v>
      </c>
      <c r="B178" s="165" t="s">
        <v>389</v>
      </c>
      <c r="C178" s="196">
        <v>1079671700</v>
      </c>
      <c r="D178" s="197">
        <v>1143585000</v>
      </c>
      <c r="E178" s="198">
        <v>1226016000</v>
      </c>
      <c r="F178" s="196"/>
      <c r="G178" s="197"/>
      <c r="H178" s="198"/>
      <c r="I178" s="196">
        <f t="shared" si="250"/>
        <v>1079671700</v>
      </c>
      <c r="J178" s="188">
        <f t="shared" si="251"/>
        <v>1143585000</v>
      </c>
      <c r="K178" s="189">
        <f t="shared" si="252"/>
        <v>1226016000</v>
      </c>
      <c r="L178" s="196">
        <f t="shared" si="253"/>
        <v>0</v>
      </c>
      <c r="M178" s="188">
        <f t="shared" si="254"/>
        <v>0</v>
      </c>
      <c r="N178" s="189">
        <f t="shared" si="255"/>
        <v>0</v>
      </c>
      <c r="O178" s="229">
        <v>1079671700</v>
      </c>
      <c r="P178" s="230">
        <v>1143585000</v>
      </c>
      <c r="Q178" s="231">
        <v>1226016000</v>
      </c>
      <c r="R178" s="196">
        <f t="shared" si="256"/>
        <v>0</v>
      </c>
      <c r="S178" s="188">
        <f t="shared" si="257"/>
        <v>0</v>
      </c>
      <c r="T178" s="189">
        <f t="shared" si="258"/>
        <v>0</v>
      </c>
    </row>
    <row r="179" spans="1:20" s="22" customFormat="1" ht="32.25" hidden="1" customHeight="1">
      <c r="A179" s="17" t="s">
        <v>92</v>
      </c>
      <c r="B179" s="165" t="s">
        <v>129</v>
      </c>
      <c r="C179" s="196">
        <v>121714000</v>
      </c>
      <c r="D179" s="197">
        <v>115457600</v>
      </c>
      <c r="E179" s="198">
        <v>119481800</v>
      </c>
      <c r="F179" s="196"/>
      <c r="G179" s="197"/>
      <c r="H179" s="198"/>
      <c r="I179" s="196">
        <f t="shared" si="250"/>
        <v>121714000</v>
      </c>
      <c r="J179" s="188">
        <f t="shared" si="251"/>
        <v>115457600</v>
      </c>
      <c r="K179" s="189">
        <f t="shared" si="252"/>
        <v>119481800</v>
      </c>
      <c r="L179" s="196">
        <f t="shared" si="253"/>
        <v>0</v>
      </c>
      <c r="M179" s="188">
        <f t="shared" si="254"/>
        <v>0</v>
      </c>
      <c r="N179" s="189">
        <f t="shared" si="255"/>
        <v>0</v>
      </c>
      <c r="O179" s="229">
        <v>121714000</v>
      </c>
      <c r="P179" s="230">
        <v>115457600</v>
      </c>
      <c r="Q179" s="231">
        <v>119481800</v>
      </c>
      <c r="R179" s="196">
        <f t="shared" si="256"/>
        <v>0</v>
      </c>
      <c r="S179" s="188">
        <f t="shared" si="257"/>
        <v>0</v>
      </c>
      <c r="T179" s="189">
        <f t="shared" si="258"/>
        <v>0</v>
      </c>
    </row>
    <row r="180" spans="1:20" hidden="1">
      <c r="A180" s="207"/>
      <c r="B180" s="211"/>
      <c r="C180" s="187"/>
      <c r="D180" s="188"/>
      <c r="E180" s="189"/>
      <c r="F180" s="187"/>
      <c r="G180" s="188"/>
      <c r="H180" s="189"/>
      <c r="I180" s="187"/>
      <c r="J180" s="188"/>
      <c r="K180" s="189"/>
      <c r="L180" s="187"/>
      <c r="M180" s="188"/>
      <c r="N180" s="189"/>
      <c r="O180" s="187"/>
      <c r="P180" s="188"/>
      <c r="Q180" s="189"/>
      <c r="R180" s="187"/>
      <c r="S180" s="188"/>
      <c r="T180" s="189"/>
    </row>
    <row r="181" spans="1:20" s="22" customFormat="1" ht="21" hidden="1" customHeight="1">
      <c r="A181" s="7" t="s">
        <v>54</v>
      </c>
      <c r="B181" s="59" t="s">
        <v>130</v>
      </c>
      <c r="C181" s="196">
        <v>3449591800</v>
      </c>
      <c r="D181" s="197">
        <v>3291594100</v>
      </c>
      <c r="E181" s="198">
        <v>1202361300</v>
      </c>
      <c r="F181" s="196"/>
      <c r="G181" s="197"/>
      <c r="H181" s="198"/>
      <c r="I181" s="196">
        <f t="shared" ref="I181:K181" si="277">SUM(I182:I199)</f>
        <v>3449591800</v>
      </c>
      <c r="J181" s="197">
        <f t="shared" si="277"/>
        <v>3291594100</v>
      </c>
      <c r="K181" s="198">
        <f t="shared" si="277"/>
        <v>1202361300</v>
      </c>
      <c r="L181" s="196">
        <f t="shared" ref="L181:T181" si="278">SUM(L182:L198)</f>
        <v>0</v>
      </c>
      <c r="M181" s="197">
        <f t="shared" si="278"/>
        <v>0</v>
      </c>
      <c r="N181" s="198">
        <f t="shared" si="278"/>
        <v>0</v>
      </c>
      <c r="O181" s="196">
        <f t="shared" si="278"/>
        <v>2418866800</v>
      </c>
      <c r="P181" s="197">
        <f t="shared" si="278"/>
        <v>2456667100</v>
      </c>
      <c r="Q181" s="198">
        <f t="shared" si="278"/>
        <v>1202361300</v>
      </c>
      <c r="R181" s="196">
        <f t="shared" si="278"/>
        <v>0</v>
      </c>
      <c r="S181" s="197">
        <f t="shared" si="278"/>
        <v>0</v>
      </c>
      <c r="T181" s="198">
        <f t="shared" si="278"/>
        <v>0</v>
      </c>
    </row>
    <row r="182" spans="1:20" s="22" customFormat="1" ht="44.25" hidden="1" customHeight="1">
      <c r="A182" s="17" t="s">
        <v>93</v>
      </c>
      <c r="B182" s="59" t="s">
        <v>131</v>
      </c>
      <c r="C182" s="196">
        <v>134395500</v>
      </c>
      <c r="D182" s="197">
        <v>134395500</v>
      </c>
      <c r="E182" s="198">
        <v>134395500</v>
      </c>
      <c r="F182" s="196"/>
      <c r="G182" s="197"/>
      <c r="H182" s="198"/>
      <c r="I182" s="196">
        <f t="shared" ref="I182:I199" si="279">C182+F182</f>
        <v>134395500</v>
      </c>
      <c r="J182" s="188">
        <f t="shared" ref="J182:J199" si="280">D182+G182</f>
        <v>134395500</v>
      </c>
      <c r="K182" s="189">
        <f t="shared" ref="K182:K199" si="281">E182+H182</f>
        <v>134395500</v>
      </c>
      <c r="L182" s="196">
        <f t="shared" ref="L182:L198" si="282">O182-C182</f>
        <v>0</v>
      </c>
      <c r="M182" s="188">
        <f t="shared" ref="M182:M198" si="283">P182-D182</f>
        <v>0</v>
      </c>
      <c r="N182" s="189">
        <f t="shared" ref="N182:N198" si="284">Q182-E182</f>
        <v>0</v>
      </c>
      <c r="O182" s="229">
        <v>134395500</v>
      </c>
      <c r="P182" s="230">
        <v>134395500</v>
      </c>
      <c r="Q182" s="231">
        <v>134395500</v>
      </c>
      <c r="R182" s="196">
        <f t="shared" ref="R182:R198" si="285">L182-F182</f>
        <v>0</v>
      </c>
      <c r="S182" s="188">
        <f t="shared" ref="S182:S198" si="286">M182-G182</f>
        <v>0</v>
      </c>
      <c r="T182" s="189">
        <f t="shared" ref="T182:T198" si="287">N182-H182</f>
        <v>0</v>
      </c>
    </row>
    <row r="183" spans="1:20" s="22" customFormat="1" ht="54" hidden="1" customHeight="1">
      <c r="A183" s="17" t="s">
        <v>411</v>
      </c>
      <c r="B183" s="59" t="s">
        <v>169</v>
      </c>
      <c r="C183" s="196">
        <v>228259500</v>
      </c>
      <c r="D183" s="197">
        <v>59356800</v>
      </c>
      <c r="E183" s="198">
        <v>0</v>
      </c>
      <c r="F183" s="196"/>
      <c r="G183" s="197"/>
      <c r="H183" s="198"/>
      <c r="I183" s="196">
        <f t="shared" si="279"/>
        <v>228259500</v>
      </c>
      <c r="J183" s="188">
        <f t="shared" si="280"/>
        <v>59356800</v>
      </c>
      <c r="K183" s="189">
        <f t="shared" si="281"/>
        <v>0</v>
      </c>
      <c r="L183" s="196">
        <f t="shared" si="282"/>
        <v>0</v>
      </c>
      <c r="M183" s="188">
        <f t="shared" si="283"/>
        <v>0</v>
      </c>
      <c r="N183" s="189">
        <f t="shared" si="284"/>
        <v>0</v>
      </c>
      <c r="O183" s="229">
        <v>228259500</v>
      </c>
      <c r="P183" s="230">
        <v>59356800</v>
      </c>
      <c r="Q183" s="231">
        <v>0</v>
      </c>
      <c r="R183" s="196">
        <f t="shared" si="285"/>
        <v>0</v>
      </c>
      <c r="S183" s="188">
        <f t="shared" si="286"/>
        <v>0</v>
      </c>
      <c r="T183" s="189">
        <f t="shared" si="287"/>
        <v>0</v>
      </c>
    </row>
    <row r="184" spans="1:20" s="20" customFormat="1" ht="46.5" hidden="1" customHeight="1">
      <c r="A184" s="183" t="s">
        <v>163</v>
      </c>
      <c r="B184" s="142" t="s">
        <v>164</v>
      </c>
      <c r="C184" s="187">
        <v>162137600</v>
      </c>
      <c r="D184" s="188">
        <v>88058000</v>
      </c>
      <c r="E184" s="189">
        <v>0</v>
      </c>
      <c r="F184" s="196"/>
      <c r="G184" s="197"/>
      <c r="H184" s="198"/>
      <c r="I184" s="196">
        <f t="shared" si="279"/>
        <v>162137600</v>
      </c>
      <c r="J184" s="188">
        <f t="shared" si="280"/>
        <v>88058000</v>
      </c>
      <c r="K184" s="189">
        <f t="shared" si="281"/>
        <v>0</v>
      </c>
      <c r="L184" s="196">
        <f t="shared" si="282"/>
        <v>0</v>
      </c>
      <c r="M184" s="188">
        <f t="shared" si="283"/>
        <v>0</v>
      </c>
      <c r="N184" s="189">
        <f t="shared" si="284"/>
        <v>0</v>
      </c>
      <c r="O184" s="226">
        <v>162137600</v>
      </c>
      <c r="P184" s="227">
        <v>88058000</v>
      </c>
      <c r="Q184" s="228">
        <v>0</v>
      </c>
      <c r="R184" s="196">
        <f t="shared" si="285"/>
        <v>0</v>
      </c>
      <c r="S184" s="188">
        <f t="shared" si="286"/>
        <v>0</v>
      </c>
      <c r="T184" s="189">
        <f t="shared" si="287"/>
        <v>0</v>
      </c>
    </row>
    <row r="185" spans="1:20" s="22" customFormat="1" ht="154.5" hidden="1" customHeight="1">
      <c r="A185" s="17" t="s">
        <v>363</v>
      </c>
      <c r="B185" s="59" t="s">
        <v>166</v>
      </c>
      <c r="C185" s="196">
        <v>3764400</v>
      </c>
      <c r="D185" s="197">
        <v>3764400</v>
      </c>
      <c r="E185" s="198">
        <v>0</v>
      </c>
      <c r="F185" s="196"/>
      <c r="G185" s="197"/>
      <c r="H185" s="198"/>
      <c r="I185" s="196">
        <f t="shared" si="279"/>
        <v>3764400</v>
      </c>
      <c r="J185" s="188">
        <f t="shared" si="280"/>
        <v>3764400</v>
      </c>
      <c r="K185" s="189">
        <f t="shared" si="281"/>
        <v>0</v>
      </c>
      <c r="L185" s="196">
        <f t="shared" si="282"/>
        <v>0</v>
      </c>
      <c r="M185" s="188">
        <f t="shared" si="283"/>
        <v>0</v>
      </c>
      <c r="N185" s="189">
        <f t="shared" si="284"/>
        <v>0</v>
      </c>
      <c r="O185" s="229">
        <v>3764400</v>
      </c>
      <c r="P185" s="230">
        <v>3764400</v>
      </c>
      <c r="Q185" s="231">
        <v>0</v>
      </c>
      <c r="R185" s="196">
        <f t="shared" si="285"/>
        <v>0</v>
      </c>
      <c r="S185" s="188">
        <f t="shared" si="286"/>
        <v>0</v>
      </c>
      <c r="T185" s="189">
        <f t="shared" si="287"/>
        <v>0</v>
      </c>
    </row>
    <row r="186" spans="1:20" s="22" customFormat="1" ht="51.75" hidden="1" customHeight="1">
      <c r="A186" s="17" t="s">
        <v>461</v>
      </c>
      <c r="B186" s="59" t="s">
        <v>462</v>
      </c>
      <c r="C186" s="196">
        <v>12017500</v>
      </c>
      <c r="D186" s="197">
        <v>12002100</v>
      </c>
      <c r="E186" s="198">
        <v>0</v>
      </c>
      <c r="F186" s="196"/>
      <c r="G186" s="197"/>
      <c r="H186" s="198"/>
      <c r="I186" s="196">
        <f t="shared" ref="I186" si="288">C186+F186</f>
        <v>12017500</v>
      </c>
      <c r="J186" s="188">
        <f t="shared" ref="J186" si="289">D186+G186</f>
        <v>12002100</v>
      </c>
      <c r="K186" s="189">
        <f t="shared" ref="K186" si="290">E186+H186</f>
        <v>0</v>
      </c>
      <c r="L186" s="196">
        <f t="shared" ref="L186" si="291">O186-C186</f>
        <v>0</v>
      </c>
      <c r="M186" s="188">
        <f t="shared" ref="M186" si="292">P186-D186</f>
        <v>0</v>
      </c>
      <c r="N186" s="189">
        <f t="shared" ref="N186" si="293">Q186-E186</f>
        <v>0</v>
      </c>
      <c r="O186" s="229">
        <v>12017500</v>
      </c>
      <c r="P186" s="230">
        <v>12002100</v>
      </c>
      <c r="Q186" s="231">
        <v>0</v>
      </c>
      <c r="R186" s="196">
        <f t="shared" ref="R186" si="294">L186-F186</f>
        <v>0</v>
      </c>
      <c r="S186" s="188">
        <f t="shared" ref="S186" si="295">M186-G186</f>
        <v>0</v>
      </c>
      <c r="T186" s="189">
        <f t="shared" ref="T186" si="296">N186-H186</f>
        <v>0</v>
      </c>
    </row>
    <row r="187" spans="1:20" s="22" customFormat="1" ht="59.25" hidden="1" customHeight="1">
      <c r="A187" s="17" t="s">
        <v>367</v>
      </c>
      <c r="B187" s="59" t="s">
        <v>366</v>
      </c>
      <c r="C187" s="196">
        <v>920826700</v>
      </c>
      <c r="D187" s="197">
        <v>920826700</v>
      </c>
      <c r="E187" s="198">
        <v>944603200</v>
      </c>
      <c r="F187" s="196"/>
      <c r="G187" s="197"/>
      <c r="H187" s="198"/>
      <c r="I187" s="196">
        <f t="shared" si="279"/>
        <v>920826700</v>
      </c>
      <c r="J187" s="188">
        <f t="shared" si="280"/>
        <v>920826700</v>
      </c>
      <c r="K187" s="189">
        <f t="shared" si="281"/>
        <v>944603200</v>
      </c>
      <c r="L187" s="196">
        <f t="shared" si="282"/>
        <v>0</v>
      </c>
      <c r="M187" s="188">
        <f t="shared" si="283"/>
        <v>0</v>
      </c>
      <c r="N187" s="189">
        <f t="shared" si="284"/>
        <v>0</v>
      </c>
      <c r="O187" s="229">
        <v>920826700</v>
      </c>
      <c r="P187" s="230">
        <v>920826700</v>
      </c>
      <c r="Q187" s="231">
        <v>944603200</v>
      </c>
      <c r="R187" s="196">
        <f t="shared" si="285"/>
        <v>0</v>
      </c>
      <c r="S187" s="188">
        <f t="shared" si="286"/>
        <v>0</v>
      </c>
      <c r="T187" s="189">
        <f t="shared" si="287"/>
        <v>0</v>
      </c>
    </row>
    <row r="188" spans="1:20" s="22" customFormat="1" ht="59.25" hidden="1" customHeight="1">
      <c r="A188" s="17" t="s">
        <v>441</v>
      </c>
      <c r="B188" s="59" t="s">
        <v>442</v>
      </c>
      <c r="C188" s="196">
        <v>7571500</v>
      </c>
      <c r="D188" s="197">
        <v>0</v>
      </c>
      <c r="E188" s="198">
        <v>0</v>
      </c>
      <c r="F188" s="196"/>
      <c r="G188" s="197"/>
      <c r="H188" s="198"/>
      <c r="I188" s="196">
        <f t="shared" ref="I188" si="297">C188+F188</f>
        <v>7571500</v>
      </c>
      <c r="J188" s="188">
        <f t="shared" ref="J188" si="298">D188+G188</f>
        <v>0</v>
      </c>
      <c r="K188" s="189">
        <f t="shared" ref="K188" si="299">E188+H188</f>
        <v>0</v>
      </c>
      <c r="L188" s="196">
        <f t="shared" ref="L188" si="300">O188-C188</f>
        <v>0</v>
      </c>
      <c r="M188" s="188">
        <f t="shared" ref="M188" si="301">P188-D188</f>
        <v>0</v>
      </c>
      <c r="N188" s="189">
        <f t="shared" ref="N188" si="302">Q188-E188</f>
        <v>0</v>
      </c>
      <c r="O188" s="229">
        <v>7571500</v>
      </c>
      <c r="P188" s="230">
        <v>0</v>
      </c>
      <c r="Q188" s="231">
        <v>0</v>
      </c>
      <c r="R188" s="196">
        <f t="shared" ref="R188" si="303">L188-F188</f>
        <v>0</v>
      </c>
      <c r="S188" s="188">
        <f t="shared" ref="S188" si="304">M188-G188</f>
        <v>0</v>
      </c>
      <c r="T188" s="189">
        <f t="shared" ref="T188" si="305">N188-H188</f>
        <v>0</v>
      </c>
    </row>
    <row r="189" spans="1:20" s="22" customFormat="1" ht="47.25" hidden="1" customHeight="1">
      <c r="A189" s="17" t="s">
        <v>412</v>
      </c>
      <c r="B189" s="59" t="s">
        <v>426</v>
      </c>
      <c r="C189" s="187">
        <v>126800</v>
      </c>
      <c r="D189" s="188">
        <v>126800</v>
      </c>
      <c r="E189" s="189">
        <v>0</v>
      </c>
      <c r="F189" s="196"/>
      <c r="G189" s="197"/>
      <c r="H189" s="198"/>
      <c r="I189" s="196">
        <f t="shared" si="279"/>
        <v>126800</v>
      </c>
      <c r="J189" s="188">
        <f t="shared" si="280"/>
        <v>126800</v>
      </c>
      <c r="K189" s="189">
        <f t="shared" si="281"/>
        <v>0</v>
      </c>
      <c r="L189" s="196">
        <f t="shared" si="282"/>
        <v>0</v>
      </c>
      <c r="M189" s="188">
        <f t="shared" si="283"/>
        <v>0</v>
      </c>
      <c r="N189" s="189">
        <f t="shared" si="284"/>
        <v>0</v>
      </c>
      <c r="O189" s="226">
        <v>126800</v>
      </c>
      <c r="P189" s="227">
        <v>126800</v>
      </c>
      <c r="Q189" s="228">
        <v>0</v>
      </c>
      <c r="R189" s="196">
        <f t="shared" si="285"/>
        <v>0</v>
      </c>
      <c r="S189" s="188">
        <f t="shared" si="286"/>
        <v>0</v>
      </c>
      <c r="T189" s="189">
        <f t="shared" si="287"/>
        <v>0</v>
      </c>
    </row>
    <row r="190" spans="1:20" s="22" customFormat="1" ht="104.25" hidden="1" customHeight="1">
      <c r="A190" s="17" t="s">
        <v>452</v>
      </c>
      <c r="B190" s="59" t="s">
        <v>453</v>
      </c>
      <c r="C190" s="187">
        <v>120936700</v>
      </c>
      <c r="D190" s="188">
        <v>122017700</v>
      </c>
      <c r="E190" s="189">
        <v>122722700</v>
      </c>
      <c r="F190" s="196"/>
      <c r="G190" s="197"/>
      <c r="H190" s="198"/>
      <c r="I190" s="196">
        <f t="shared" ref="I190" si="306">C190+F190</f>
        <v>120936700</v>
      </c>
      <c r="J190" s="188">
        <f t="shared" ref="J190" si="307">D190+G190</f>
        <v>122017700</v>
      </c>
      <c r="K190" s="189">
        <f t="shared" ref="K190" si="308">E190+H190</f>
        <v>122722700</v>
      </c>
      <c r="L190" s="196">
        <f t="shared" ref="L190" si="309">O190-C190</f>
        <v>0</v>
      </c>
      <c r="M190" s="188">
        <f t="shared" ref="M190" si="310">P190-D190</f>
        <v>0</v>
      </c>
      <c r="N190" s="189">
        <f t="shared" ref="N190" si="311">Q190-E190</f>
        <v>0</v>
      </c>
      <c r="O190" s="226">
        <v>120936700</v>
      </c>
      <c r="P190" s="227">
        <v>122017700</v>
      </c>
      <c r="Q190" s="228">
        <v>122722700</v>
      </c>
      <c r="R190" s="196">
        <f t="shared" ref="R190" si="312">L190-F190</f>
        <v>0</v>
      </c>
      <c r="S190" s="188">
        <f t="shared" ref="S190" si="313">M190-G190</f>
        <v>0</v>
      </c>
      <c r="T190" s="189">
        <f t="shared" ref="T190" si="314">N190-H190</f>
        <v>0</v>
      </c>
    </row>
    <row r="191" spans="1:20" s="22" customFormat="1" ht="34.5" hidden="1" customHeight="1">
      <c r="A191" s="17" t="s">
        <v>454</v>
      </c>
      <c r="B191" s="59" t="s">
        <v>455</v>
      </c>
      <c r="C191" s="187">
        <v>604201500</v>
      </c>
      <c r="D191" s="188">
        <v>1022000000</v>
      </c>
      <c r="E191" s="189">
        <v>0</v>
      </c>
      <c r="F191" s="196"/>
      <c r="G191" s="197"/>
      <c r="H191" s="198"/>
      <c r="I191" s="196">
        <f t="shared" ref="I191" si="315">C191+F191</f>
        <v>604201500</v>
      </c>
      <c r="J191" s="188">
        <f t="shared" ref="J191" si="316">D191+G191</f>
        <v>1022000000</v>
      </c>
      <c r="K191" s="189">
        <f t="shared" ref="K191" si="317">E191+H191</f>
        <v>0</v>
      </c>
      <c r="L191" s="196">
        <f t="shared" ref="L191" si="318">O191-C191</f>
        <v>0</v>
      </c>
      <c r="M191" s="188">
        <f t="shared" ref="M191" si="319">P191-D191</f>
        <v>0</v>
      </c>
      <c r="N191" s="189">
        <f t="shared" ref="N191" si="320">Q191-E191</f>
        <v>0</v>
      </c>
      <c r="O191" s="226">
        <v>604201500</v>
      </c>
      <c r="P191" s="227">
        <v>1022000000</v>
      </c>
      <c r="Q191" s="228"/>
      <c r="R191" s="196">
        <f t="shared" ref="R191" si="321">L191-F191</f>
        <v>0</v>
      </c>
      <c r="S191" s="188">
        <f t="shared" ref="S191" si="322">M191-G191</f>
        <v>0</v>
      </c>
      <c r="T191" s="189">
        <f t="shared" ref="T191" si="323">N191-H191</f>
        <v>0</v>
      </c>
    </row>
    <row r="192" spans="1:20" s="22" customFormat="1" ht="66" hidden="1" customHeight="1">
      <c r="A192" s="17" t="s">
        <v>345</v>
      </c>
      <c r="B192" s="59" t="s">
        <v>344</v>
      </c>
      <c r="C192" s="196">
        <v>81825800</v>
      </c>
      <c r="D192" s="197">
        <v>93519600</v>
      </c>
      <c r="E192" s="198">
        <v>0</v>
      </c>
      <c r="F192" s="196"/>
      <c r="G192" s="197"/>
      <c r="H192" s="198"/>
      <c r="I192" s="196">
        <f t="shared" si="279"/>
        <v>81825800</v>
      </c>
      <c r="J192" s="188">
        <f t="shared" si="280"/>
        <v>93519600</v>
      </c>
      <c r="K192" s="189">
        <f t="shared" si="281"/>
        <v>0</v>
      </c>
      <c r="L192" s="196">
        <f t="shared" si="282"/>
        <v>0</v>
      </c>
      <c r="M192" s="188">
        <f t="shared" si="283"/>
        <v>0</v>
      </c>
      <c r="N192" s="189">
        <f t="shared" si="284"/>
        <v>0</v>
      </c>
      <c r="O192" s="229">
        <v>81825800</v>
      </c>
      <c r="P192" s="230">
        <v>93519600</v>
      </c>
      <c r="Q192" s="231">
        <v>0</v>
      </c>
      <c r="R192" s="196">
        <f t="shared" si="285"/>
        <v>0</v>
      </c>
      <c r="S192" s="188">
        <f t="shared" si="286"/>
        <v>0</v>
      </c>
      <c r="T192" s="189">
        <f t="shared" si="287"/>
        <v>0</v>
      </c>
    </row>
    <row r="193" spans="1:20" s="22" customFormat="1" ht="60" hidden="1" customHeight="1">
      <c r="A193" s="17" t="s">
        <v>443</v>
      </c>
      <c r="B193" s="59" t="s">
        <v>360</v>
      </c>
      <c r="C193" s="196">
        <v>106250000</v>
      </c>
      <c r="D193" s="197">
        <v>0</v>
      </c>
      <c r="E193" s="198">
        <v>0</v>
      </c>
      <c r="F193" s="196"/>
      <c r="G193" s="197"/>
      <c r="H193" s="198"/>
      <c r="I193" s="196">
        <f t="shared" si="279"/>
        <v>106250000</v>
      </c>
      <c r="J193" s="188">
        <f t="shared" si="280"/>
        <v>0</v>
      </c>
      <c r="K193" s="189">
        <f t="shared" si="281"/>
        <v>0</v>
      </c>
      <c r="L193" s="196">
        <f t="shared" si="282"/>
        <v>0</v>
      </c>
      <c r="M193" s="188">
        <f t="shared" si="283"/>
        <v>0</v>
      </c>
      <c r="N193" s="189">
        <f t="shared" si="284"/>
        <v>0</v>
      </c>
      <c r="O193" s="229">
        <v>106250000</v>
      </c>
      <c r="P193" s="230">
        <v>0</v>
      </c>
      <c r="Q193" s="231">
        <v>0</v>
      </c>
      <c r="R193" s="196">
        <f t="shared" si="285"/>
        <v>0</v>
      </c>
      <c r="S193" s="188">
        <f t="shared" si="286"/>
        <v>0</v>
      </c>
      <c r="T193" s="189">
        <f t="shared" si="287"/>
        <v>0</v>
      </c>
    </row>
    <row r="194" spans="1:20" s="22" customFormat="1" ht="42.75" hidden="1" customHeight="1">
      <c r="A194" s="17" t="s">
        <v>315</v>
      </c>
      <c r="B194" s="223" t="s">
        <v>316</v>
      </c>
      <c r="C194" s="196">
        <v>253800</v>
      </c>
      <c r="D194" s="197">
        <v>0</v>
      </c>
      <c r="E194" s="198">
        <v>0</v>
      </c>
      <c r="F194" s="196"/>
      <c r="G194" s="197"/>
      <c r="H194" s="198"/>
      <c r="I194" s="196">
        <f t="shared" si="279"/>
        <v>253800</v>
      </c>
      <c r="J194" s="188">
        <f t="shared" si="280"/>
        <v>0</v>
      </c>
      <c r="K194" s="189">
        <f t="shared" si="281"/>
        <v>0</v>
      </c>
      <c r="L194" s="196">
        <f t="shared" si="282"/>
        <v>0</v>
      </c>
      <c r="M194" s="188">
        <f t="shared" si="283"/>
        <v>0</v>
      </c>
      <c r="N194" s="189">
        <f t="shared" si="284"/>
        <v>0</v>
      </c>
      <c r="O194" s="229">
        <v>253800</v>
      </c>
      <c r="P194" s="230">
        <v>0</v>
      </c>
      <c r="Q194" s="231">
        <v>0</v>
      </c>
      <c r="R194" s="196">
        <f t="shared" si="285"/>
        <v>0</v>
      </c>
      <c r="S194" s="188">
        <f t="shared" si="286"/>
        <v>0</v>
      </c>
      <c r="T194" s="189">
        <f t="shared" si="287"/>
        <v>0</v>
      </c>
    </row>
    <row r="195" spans="1:20" s="22" customFormat="1" ht="30.75" hidden="1" customHeight="1">
      <c r="A195" s="17" t="s">
        <v>252</v>
      </c>
      <c r="B195" s="223" t="s">
        <v>253</v>
      </c>
      <c r="C195" s="196">
        <v>5700000</v>
      </c>
      <c r="D195" s="197">
        <v>0</v>
      </c>
      <c r="E195" s="198">
        <v>0</v>
      </c>
      <c r="F195" s="196"/>
      <c r="G195" s="197"/>
      <c r="H195" s="198"/>
      <c r="I195" s="196">
        <f t="shared" si="279"/>
        <v>5700000</v>
      </c>
      <c r="J195" s="188">
        <f t="shared" si="280"/>
        <v>0</v>
      </c>
      <c r="K195" s="189">
        <f t="shared" si="281"/>
        <v>0</v>
      </c>
      <c r="L195" s="196">
        <f t="shared" si="282"/>
        <v>0</v>
      </c>
      <c r="M195" s="188">
        <f t="shared" si="283"/>
        <v>0</v>
      </c>
      <c r="N195" s="189">
        <f t="shared" si="284"/>
        <v>0</v>
      </c>
      <c r="O195" s="229">
        <v>5700000</v>
      </c>
      <c r="P195" s="230">
        <v>0</v>
      </c>
      <c r="Q195" s="231">
        <v>0</v>
      </c>
      <c r="R195" s="196">
        <f t="shared" si="285"/>
        <v>0</v>
      </c>
      <c r="S195" s="188">
        <f t="shared" si="286"/>
        <v>0</v>
      </c>
      <c r="T195" s="189">
        <f t="shared" si="287"/>
        <v>0</v>
      </c>
    </row>
    <row r="196" spans="1:20" s="22" customFormat="1" ht="29.25" hidden="1" customHeight="1">
      <c r="A196" s="17" t="s">
        <v>230</v>
      </c>
      <c r="B196" s="59" t="s">
        <v>231</v>
      </c>
      <c r="C196" s="196">
        <v>30000000</v>
      </c>
      <c r="D196" s="197">
        <v>0</v>
      </c>
      <c r="E196" s="198">
        <v>0</v>
      </c>
      <c r="F196" s="196"/>
      <c r="G196" s="197"/>
      <c r="H196" s="198"/>
      <c r="I196" s="196">
        <f t="shared" si="279"/>
        <v>30000000</v>
      </c>
      <c r="J196" s="188">
        <f t="shared" si="280"/>
        <v>0</v>
      </c>
      <c r="K196" s="189">
        <f t="shared" si="281"/>
        <v>0</v>
      </c>
      <c r="L196" s="196">
        <f t="shared" si="282"/>
        <v>0</v>
      </c>
      <c r="M196" s="188">
        <f t="shared" si="283"/>
        <v>0</v>
      </c>
      <c r="N196" s="189">
        <f t="shared" si="284"/>
        <v>0</v>
      </c>
      <c r="O196" s="229">
        <v>30000000</v>
      </c>
      <c r="P196" s="230">
        <v>0</v>
      </c>
      <c r="Q196" s="231">
        <v>0</v>
      </c>
      <c r="R196" s="196">
        <f t="shared" si="285"/>
        <v>0</v>
      </c>
      <c r="S196" s="188">
        <f t="shared" si="286"/>
        <v>0</v>
      </c>
      <c r="T196" s="189">
        <f t="shared" si="287"/>
        <v>0</v>
      </c>
    </row>
    <row r="197" spans="1:20" s="22" customFormat="1" ht="58.5" hidden="1" customHeight="1">
      <c r="A197" s="17" t="s">
        <v>168</v>
      </c>
      <c r="B197" s="59" t="s">
        <v>167</v>
      </c>
      <c r="C197" s="196">
        <v>362900</v>
      </c>
      <c r="D197" s="197">
        <v>362900</v>
      </c>
      <c r="E197" s="198">
        <v>403300</v>
      </c>
      <c r="F197" s="196"/>
      <c r="G197" s="197"/>
      <c r="H197" s="198"/>
      <c r="I197" s="196">
        <f t="shared" si="279"/>
        <v>362900</v>
      </c>
      <c r="J197" s="188">
        <f t="shared" si="280"/>
        <v>362900</v>
      </c>
      <c r="K197" s="189">
        <f t="shared" si="281"/>
        <v>403300</v>
      </c>
      <c r="L197" s="196">
        <f t="shared" si="282"/>
        <v>0</v>
      </c>
      <c r="M197" s="188">
        <f t="shared" si="283"/>
        <v>0</v>
      </c>
      <c r="N197" s="189">
        <f t="shared" si="284"/>
        <v>0</v>
      </c>
      <c r="O197" s="229">
        <v>362900</v>
      </c>
      <c r="P197" s="230">
        <v>362900</v>
      </c>
      <c r="Q197" s="231">
        <v>403300</v>
      </c>
      <c r="R197" s="196">
        <f t="shared" si="285"/>
        <v>0</v>
      </c>
      <c r="S197" s="188">
        <f t="shared" si="286"/>
        <v>0</v>
      </c>
      <c r="T197" s="189">
        <f t="shared" si="287"/>
        <v>0</v>
      </c>
    </row>
    <row r="198" spans="1:20" s="22" customFormat="1" ht="55.5" hidden="1" customHeight="1">
      <c r="A198" s="17" t="s">
        <v>319</v>
      </c>
      <c r="B198" s="59" t="s">
        <v>318</v>
      </c>
      <c r="C198" s="187">
        <v>236600</v>
      </c>
      <c r="D198" s="188">
        <v>236600</v>
      </c>
      <c r="E198" s="189">
        <v>236600</v>
      </c>
      <c r="F198" s="196"/>
      <c r="G198" s="197"/>
      <c r="H198" s="198"/>
      <c r="I198" s="196">
        <f t="shared" si="279"/>
        <v>236600</v>
      </c>
      <c r="J198" s="188">
        <f t="shared" si="280"/>
        <v>236600</v>
      </c>
      <c r="K198" s="189">
        <f t="shared" si="281"/>
        <v>236600</v>
      </c>
      <c r="L198" s="196">
        <f t="shared" si="282"/>
        <v>0</v>
      </c>
      <c r="M198" s="188">
        <f t="shared" si="283"/>
        <v>0</v>
      </c>
      <c r="N198" s="189">
        <f t="shared" si="284"/>
        <v>0</v>
      </c>
      <c r="O198" s="226">
        <v>236600</v>
      </c>
      <c r="P198" s="227">
        <v>236600</v>
      </c>
      <c r="Q198" s="228">
        <v>236600</v>
      </c>
      <c r="R198" s="196">
        <f t="shared" si="285"/>
        <v>0</v>
      </c>
      <c r="S198" s="188">
        <f t="shared" si="286"/>
        <v>0</v>
      </c>
      <c r="T198" s="189">
        <f t="shared" si="287"/>
        <v>0</v>
      </c>
    </row>
    <row r="199" spans="1:20" s="22" customFormat="1" ht="55.5" hidden="1" customHeight="1">
      <c r="A199" s="17" t="s">
        <v>475</v>
      </c>
      <c r="B199" s="59" t="s">
        <v>476</v>
      </c>
      <c r="C199" s="187">
        <v>1030725000</v>
      </c>
      <c r="D199" s="188">
        <v>834927000</v>
      </c>
      <c r="E199" s="189">
        <v>0</v>
      </c>
      <c r="F199" s="187"/>
      <c r="G199" s="188"/>
      <c r="H199" s="189"/>
      <c r="I199" s="196">
        <f t="shared" si="279"/>
        <v>1030725000</v>
      </c>
      <c r="J199" s="188">
        <f t="shared" si="280"/>
        <v>834927000</v>
      </c>
      <c r="K199" s="189">
        <f t="shared" si="281"/>
        <v>0</v>
      </c>
      <c r="L199" s="196"/>
      <c r="M199" s="188"/>
      <c r="N199" s="189"/>
      <c r="O199" s="226"/>
      <c r="P199" s="227"/>
      <c r="Q199" s="228"/>
      <c r="R199" s="196"/>
      <c r="S199" s="188"/>
      <c r="T199" s="189"/>
    </row>
    <row r="200" spans="1:20" s="22" customFormat="1" hidden="1">
      <c r="A200" s="209"/>
      <c r="B200" s="210"/>
      <c r="C200" s="187"/>
      <c r="D200" s="188"/>
      <c r="E200" s="189"/>
      <c r="F200" s="187"/>
      <c r="G200" s="188"/>
      <c r="H200" s="189"/>
      <c r="I200" s="187"/>
      <c r="J200" s="188"/>
      <c r="K200" s="189"/>
      <c r="L200" s="187"/>
      <c r="M200" s="188"/>
      <c r="N200" s="189"/>
      <c r="O200" s="187"/>
      <c r="P200" s="188"/>
      <c r="Q200" s="189"/>
      <c r="R200" s="187"/>
      <c r="S200" s="188"/>
      <c r="T200" s="189"/>
    </row>
    <row r="201" spans="1:20" s="22" customFormat="1" ht="34.5" hidden="1" customHeight="1">
      <c r="A201" s="170" t="s">
        <v>266</v>
      </c>
      <c r="B201" s="153" t="s">
        <v>267</v>
      </c>
      <c r="C201" s="187">
        <v>6025066375.21</v>
      </c>
      <c r="D201" s="188">
        <v>4579480583.7799997</v>
      </c>
      <c r="E201" s="189">
        <v>5340248535.8100004</v>
      </c>
      <c r="F201" s="187">
        <f t="shared" ref="F201:R202" si="324">F202</f>
        <v>0</v>
      </c>
      <c r="G201" s="188">
        <f t="shared" si="324"/>
        <v>0</v>
      </c>
      <c r="H201" s="189">
        <f t="shared" si="324"/>
        <v>0</v>
      </c>
      <c r="I201" s="187">
        <f t="shared" si="324"/>
        <v>6025066375.21</v>
      </c>
      <c r="J201" s="188">
        <f t="shared" si="324"/>
        <v>4579480583.7799997</v>
      </c>
      <c r="K201" s="189">
        <f t="shared" si="324"/>
        <v>5340248535.8100004</v>
      </c>
      <c r="L201" s="187">
        <f t="shared" si="324"/>
        <v>0</v>
      </c>
      <c r="M201" s="188">
        <f t="shared" si="324"/>
        <v>0</v>
      </c>
      <c r="N201" s="189">
        <f t="shared" si="324"/>
        <v>0</v>
      </c>
      <c r="O201" s="187">
        <f t="shared" si="324"/>
        <v>6025066375.21</v>
      </c>
      <c r="P201" s="188">
        <f t="shared" si="324"/>
        <v>4579480583.7799997</v>
      </c>
      <c r="Q201" s="189">
        <f t="shared" si="324"/>
        <v>5340248535.8100004</v>
      </c>
      <c r="R201" s="187">
        <f t="shared" si="324"/>
        <v>0</v>
      </c>
      <c r="S201" s="188">
        <f t="shared" ref="R201:T202" si="325">S202</f>
        <v>0</v>
      </c>
      <c r="T201" s="189">
        <f t="shared" si="325"/>
        <v>0</v>
      </c>
    </row>
    <row r="202" spans="1:20" s="22" customFormat="1" ht="32.25" hidden="1" customHeight="1">
      <c r="A202" s="7" t="s">
        <v>279</v>
      </c>
      <c r="B202" s="59" t="s">
        <v>280</v>
      </c>
      <c r="C202" s="196">
        <v>6025066375.21</v>
      </c>
      <c r="D202" s="197">
        <v>4579480583.7799997</v>
      </c>
      <c r="E202" s="198">
        <v>5340248535.8100004</v>
      </c>
      <c r="F202" s="196">
        <f t="shared" si="324"/>
        <v>0</v>
      </c>
      <c r="G202" s="197">
        <f t="shared" si="324"/>
        <v>0</v>
      </c>
      <c r="H202" s="198">
        <f t="shared" si="324"/>
        <v>0</v>
      </c>
      <c r="I202" s="196">
        <f t="shared" si="324"/>
        <v>6025066375.21</v>
      </c>
      <c r="J202" s="197">
        <f t="shared" si="324"/>
        <v>4579480583.7799997</v>
      </c>
      <c r="K202" s="198">
        <f t="shared" si="324"/>
        <v>5340248535.8100004</v>
      </c>
      <c r="L202" s="196">
        <f t="shared" si="324"/>
        <v>0</v>
      </c>
      <c r="M202" s="197">
        <f t="shared" si="324"/>
        <v>0</v>
      </c>
      <c r="N202" s="198">
        <f t="shared" si="324"/>
        <v>0</v>
      </c>
      <c r="O202" s="196">
        <f t="shared" si="324"/>
        <v>6025066375.21</v>
      </c>
      <c r="P202" s="197">
        <f t="shared" si="324"/>
        <v>4579480583.7799997</v>
      </c>
      <c r="Q202" s="198">
        <f t="shared" si="324"/>
        <v>5340248535.8100004</v>
      </c>
      <c r="R202" s="196">
        <f t="shared" si="325"/>
        <v>0</v>
      </c>
      <c r="S202" s="197">
        <f t="shared" si="325"/>
        <v>0</v>
      </c>
      <c r="T202" s="198">
        <f t="shared" si="325"/>
        <v>0</v>
      </c>
    </row>
    <row r="203" spans="1:20" s="22" customFormat="1" ht="83.25" hidden="1" customHeight="1">
      <c r="A203" s="17" t="s">
        <v>268</v>
      </c>
      <c r="B203" s="59" t="s">
        <v>269</v>
      </c>
      <c r="C203" s="196">
        <v>6025066375.21</v>
      </c>
      <c r="D203" s="197">
        <v>4579480583.7799997</v>
      </c>
      <c r="E203" s="198">
        <v>5340248535.8100004</v>
      </c>
      <c r="F203" s="187"/>
      <c r="G203" s="188"/>
      <c r="H203" s="189"/>
      <c r="I203" s="196">
        <f>C203+F203</f>
        <v>6025066375.21</v>
      </c>
      <c r="J203" s="188">
        <f>D203+G203</f>
        <v>4579480583.7799997</v>
      </c>
      <c r="K203" s="189">
        <f>E203+H203</f>
        <v>5340248535.8100004</v>
      </c>
      <c r="L203" s="196">
        <f>O203-C203</f>
        <v>0</v>
      </c>
      <c r="M203" s="188">
        <f>P203-D203</f>
        <v>0</v>
      </c>
      <c r="N203" s="189">
        <f>Q203-E203</f>
        <v>0</v>
      </c>
      <c r="O203" s="196">
        <v>6025066375.21</v>
      </c>
      <c r="P203" s="197">
        <v>4579480583.7799997</v>
      </c>
      <c r="Q203" s="198">
        <v>5340248535.8100004</v>
      </c>
      <c r="R203" s="196">
        <f>L203-F203</f>
        <v>0</v>
      </c>
      <c r="S203" s="188">
        <f>M203-G203</f>
        <v>0</v>
      </c>
      <c r="T203" s="189">
        <f>N203-H203</f>
        <v>0</v>
      </c>
    </row>
    <row r="204" spans="1:20" s="22" customFormat="1" hidden="1">
      <c r="A204" s="209"/>
      <c r="B204" s="210"/>
      <c r="C204" s="187"/>
      <c r="D204" s="188"/>
      <c r="E204" s="189"/>
      <c r="F204" s="187"/>
      <c r="G204" s="188"/>
      <c r="H204" s="189"/>
      <c r="I204" s="187"/>
      <c r="J204" s="188"/>
      <c r="K204" s="189"/>
      <c r="L204" s="187"/>
      <c r="M204" s="188"/>
      <c r="N204" s="189"/>
      <c r="O204" s="187"/>
      <c r="P204" s="188"/>
      <c r="Q204" s="189"/>
      <c r="R204" s="187"/>
      <c r="S204" s="188"/>
      <c r="T204" s="189"/>
    </row>
    <row r="205" spans="1:20" s="22" customFormat="1" ht="19.5" hidden="1" customHeight="1">
      <c r="A205" s="170" t="s">
        <v>256</v>
      </c>
      <c r="B205" s="171" t="s">
        <v>257</v>
      </c>
      <c r="C205" s="187">
        <v>1073804576.6099999</v>
      </c>
      <c r="D205" s="188">
        <v>150000000</v>
      </c>
      <c r="E205" s="189">
        <v>150000000</v>
      </c>
      <c r="F205" s="187"/>
      <c r="G205" s="188">
        <f t="shared" ref="G205:S206" si="326">G206</f>
        <v>0</v>
      </c>
      <c r="H205" s="189">
        <f t="shared" si="326"/>
        <v>0</v>
      </c>
      <c r="I205" s="187">
        <f>I206</f>
        <v>1073804576.6099999</v>
      </c>
      <c r="J205" s="188">
        <f t="shared" si="326"/>
        <v>150000000</v>
      </c>
      <c r="K205" s="189">
        <f t="shared" si="326"/>
        <v>150000000</v>
      </c>
      <c r="L205" s="187">
        <f>L206</f>
        <v>0</v>
      </c>
      <c r="M205" s="188">
        <f t="shared" si="326"/>
        <v>0</v>
      </c>
      <c r="N205" s="189">
        <f t="shared" si="326"/>
        <v>0</v>
      </c>
      <c r="O205" s="187">
        <f>O206</f>
        <v>150000000</v>
      </c>
      <c r="P205" s="188">
        <f t="shared" si="326"/>
        <v>150000000</v>
      </c>
      <c r="Q205" s="189">
        <f t="shared" si="326"/>
        <v>150000000</v>
      </c>
      <c r="R205" s="187">
        <f>R206</f>
        <v>0</v>
      </c>
      <c r="S205" s="188">
        <f t="shared" si="326"/>
        <v>0</v>
      </c>
      <c r="T205" s="189">
        <f t="shared" ref="S205:T206" si="327">T206</f>
        <v>0</v>
      </c>
    </row>
    <row r="206" spans="1:20" s="22" customFormat="1" ht="30" hidden="1" customHeight="1">
      <c r="A206" s="7" t="s">
        <v>258</v>
      </c>
      <c r="B206" s="8" t="s">
        <v>281</v>
      </c>
      <c r="C206" s="187">
        <v>1073804576.6099999</v>
      </c>
      <c r="D206" s="188">
        <v>150000000</v>
      </c>
      <c r="E206" s="189">
        <v>150000000</v>
      </c>
      <c r="F206" s="187"/>
      <c r="G206" s="188">
        <f t="shared" ref="G206:H206" si="328">SUM(G207:G208)</f>
        <v>0</v>
      </c>
      <c r="H206" s="189">
        <f t="shared" si="328"/>
        <v>0</v>
      </c>
      <c r="I206" s="187">
        <f>SUM(I207:I208)</f>
        <v>1073804576.6099999</v>
      </c>
      <c r="J206" s="188">
        <f t="shared" ref="J206" si="329">SUM(J207:J208)</f>
        <v>150000000</v>
      </c>
      <c r="K206" s="189">
        <f t="shared" ref="K206" si="330">SUM(K207:K208)</f>
        <v>150000000</v>
      </c>
      <c r="L206" s="187">
        <f>L207</f>
        <v>0</v>
      </c>
      <c r="M206" s="188">
        <f t="shared" si="326"/>
        <v>0</v>
      </c>
      <c r="N206" s="189">
        <f t="shared" si="326"/>
        <v>0</v>
      </c>
      <c r="O206" s="187">
        <f>O207</f>
        <v>150000000</v>
      </c>
      <c r="P206" s="188">
        <f t="shared" si="326"/>
        <v>150000000</v>
      </c>
      <c r="Q206" s="189">
        <f t="shared" si="326"/>
        <v>150000000</v>
      </c>
      <c r="R206" s="187">
        <f>R207</f>
        <v>0</v>
      </c>
      <c r="S206" s="188">
        <f t="shared" si="327"/>
        <v>0</v>
      </c>
      <c r="T206" s="189">
        <f t="shared" si="327"/>
        <v>0</v>
      </c>
    </row>
    <row r="207" spans="1:20" s="22" customFormat="1" ht="51" hidden="1" customHeight="1">
      <c r="A207" s="17" t="s">
        <v>430</v>
      </c>
      <c r="B207" s="59" t="s">
        <v>431</v>
      </c>
      <c r="C207" s="187">
        <v>150000000</v>
      </c>
      <c r="D207" s="188">
        <v>150000000</v>
      </c>
      <c r="E207" s="189">
        <v>150000000</v>
      </c>
      <c r="F207" s="187"/>
      <c r="G207" s="188"/>
      <c r="H207" s="189"/>
      <c r="I207" s="196">
        <f t="shared" ref="I207:K208" si="331">C207+F207</f>
        <v>150000000</v>
      </c>
      <c r="J207" s="188">
        <f t="shared" si="331"/>
        <v>150000000</v>
      </c>
      <c r="K207" s="189">
        <f t="shared" si="331"/>
        <v>150000000</v>
      </c>
      <c r="L207" s="196">
        <f>O207-C207</f>
        <v>0</v>
      </c>
      <c r="M207" s="188">
        <f>P207-D207</f>
        <v>0</v>
      </c>
      <c r="N207" s="189">
        <f>Q207-E207</f>
        <v>0</v>
      </c>
      <c r="O207" s="187">
        <v>150000000</v>
      </c>
      <c r="P207" s="188">
        <v>150000000</v>
      </c>
      <c r="Q207" s="189">
        <v>150000000</v>
      </c>
      <c r="R207" s="196">
        <f>L207-F207</f>
        <v>0</v>
      </c>
      <c r="S207" s="188">
        <f>M207-G207</f>
        <v>0</v>
      </c>
      <c r="T207" s="189">
        <f>N207-H207</f>
        <v>0</v>
      </c>
    </row>
    <row r="208" spans="1:20" s="22" customFormat="1" ht="28.5" hidden="1" customHeight="1">
      <c r="A208" s="17" t="s">
        <v>258</v>
      </c>
      <c r="B208" s="59" t="s">
        <v>259</v>
      </c>
      <c r="C208" s="187">
        <v>923804576.6099999</v>
      </c>
      <c r="D208" s="188">
        <v>0</v>
      </c>
      <c r="E208" s="189">
        <v>0</v>
      </c>
      <c r="F208" s="187"/>
      <c r="G208" s="188"/>
      <c r="H208" s="189"/>
      <c r="I208" s="196">
        <f t="shared" si="331"/>
        <v>923804576.6099999</v>
      </c>
      <c r="J208" s="188">
        <f t="shared" si="331"/>
        <v>0</v>
      </c>
      <c r="K208" s="189">
        <f t="shared" si="331"/>
        <v>0</v>
      </c>
      <c r="L208" s="240"/>
      <c r="M208" s="238"/>
      <c r="N208" s="239"/>
      <c r="O208" s="237"/>
      <c r="P208" s="238"/>
      <c r="Q208" s="239"/>
      <c r="R208" s="240"/>
      <c r="S208" s="238"/>
      <c r="T208" s="239"/>
    </row>
    <row r="209" spans="1:38" s="22" customFormat="1" ht="13.5" hidden="1" customHeight="1">
      <c r="A209" s="241"/>
      <c r="B209" s="59"/>
      <c r="C209" s="187"/>
      <c r="D209" s="188"/>
      <c r="E209" s="189"/>
      <c r="F209" s="187"/>
      <c r="G209" s="188"/>
      <c r="H209" s="189"/>
      <c r="I209" s="196"/>
      <c r="J209" s="188"/>
      <c r="K209" s="189"/>
      <c r="L209" s="240"/>
      <c r="M209" s="238"/>
      <c r="N209" s="239"/>
      <c r="O209" s="237"/>
      <c r="P209" s="238"/>
      <c r="Q209" s="239"/>
      <c r="R209" s="240"/>
      <c r="S209" s="238"/>
      <c r="T209" s="239"/>
    </row>
    <row r="210" spans="1:38" s="22" customFormat="1" ht="61.5" hidden="1" customHeight="1">
      <c r="A210" s="139" t="s">
        <v>469</v>
      </c>
      <c r="B210" s="9" t="s">
        <v>470</v>
      </c>
      <c r="C210" s="187">
        <v>32166168.029999997</v>
      </c>
      <c r="D210" s="188">
        <v>0</v>
      </c>
      <c r="E210" s="189">
        <v>0</v>
      </c>
      <c r="F210" s="187"/>
      <c r="G210" s="188">
        <f t="shared" ref="G210:K210" si="332">G211</f>
        <v>0</v>
      </c>
      <c r="H210" s="189">
        <f t="shared" si="332"/>
        <v>0</v>
      </c>
      <c r="I210" s="187">
        <f>I211</f>
        <v>32166168.029999997</v>
      </c>
      <c r="J210" s="188">
        <f t="shared" si="332"/>
        <v>0</v>
      </c>
      <c r="K210" s="189">
        <f t="shared" si="332"/>
        <v>0</v>
      </c>
      <c r="L210" s="240"/>
      <c r="M210" s="238"/>
      <c r="N210" s="239"/>
      <c r="O210" s="237"/>
      <c r="P210" s="238"/>
      <c r="Q210" s="239"/>
      <c r="R210" s="240"/>
      <c r="S210" s="238"/>
      <c r="T210" s="239"/>
    </row>
    <row r="211" spans="1:38" s="22" customFormat="1" ht="68.25" hidden="1" customHeight="1">
      <c r="A211" s="7" t="s">
        <v>471</v>
      </c>
      <c r="B211" s="9" t="s">
        <v>472</v>
      </c>
      <c r="C211" s="187">
        <v>32166168.029999997</v>
      </c>
      <c r="D211" s="188">
        <v>0</v>
      </c>
      <c r="E211" s="189">
        <v>0</v>
      </c>
      <c r="F211" s="187"/>
      <c r="G211" s="188"/>
      <c r="H211" s="189"/>
      <c r="I211" s="196">
        <f>C211+F211</f>
        <v>32166168.029999997</v>
      </c>
      <c r="J211" s="188">
        <f>D211+G211</f>
        <v>0</v>
      </c>
      <c r="K211" s="189">
        <f>E211+H211</f>
        <v>0</v>
      </c>
      <c r="L211" s="240"/>
      <c r="M211" s="238"/>
      <c r="N211" s="239"/>
      <c r="O211" s="237"/>
      <c r="P211" s="238"/>
      <c r="Q211" s="239"/>
      <c r="R211" s="240"/>
      <c r="S211" s="238"/>
      <c r="T211" s="239"/>
    </row>
    <row r="212" spans="1:38" s="22" customFormat="1" ht="13.5" hidden="1" customHeight="1">
      <c r="A212" s="241"/>
      <c r="B212" s="59"/>
      <c r="C212" s="187"/>
      <c r="D212" s="188"/>
      <c r="E212" s="189"/>
      <c r="F212" s="187"/>
      <c r="G212" s="188"/>
      <c r="H212" s="189"/>
      <c r="I212" s="196"/>
      <c r="J212" s="188"/>
      <c r="K212" s="189"/>
      <c r="L212" s="240"/>
      <c r="M212" s="238"/>
      <c r="N212" s="239"/>
      <c r="O212" s="237"/>
      <c r="P212" s="238"/>
      <c r="Q212" s="239"/>
      <c r="R212" s="240"/>
      <c r="S212" s="238"/>
      <c r="T212" s="239"/>
    </row>
    <row r="213" spans="1:38" s="22" customFormat="1" ht="33" hidden="1" customHeight="1">
      <c r="A213" s="139" t="s">
        <v>465</v>
      </c>
      <c r="B213" s="9" t="s">
        <v>466</v>
      </c>
      <c r="C213" s="187">
        <v>-1564445.5</v>
      </c>
      <c r="D213" s="188">
        <v>0</v>
      </c>
      <c r="E213" s="189">
        <v>0</v>
      </c>
      <c r="F213" s="187"/>
      <c r="G213" s="188">
        <f t="shared" ref="G213:K213" si="333">G214</f>
        <v>0</v>
      </c>
      <c r="H213" s="189">
        <f t="shared" si="333"/>
        <v>0</v>
      </c>
      <c r="I213" s="187">
        <f>I214</f>
        <v>-1564445.5</v>
      </c>
      <c r="J213" s="188">
        <f t="shared" si="333"/>
        <v>0</v>
      </c>
      <c r="K213" s="189">
        <f t="shared" si="333"/>
        <v>0</v>
      </c>
      <c r="L213" s="240"/>
      <c r="M213" s="238"/>
      <c r="N213" s="239"/>
      <c r="O213" s="237"/>
      <c r="P213" s="238"/>
      <c r="Q213" s="239"/>
      <c r="R213" s="240"/>
      <c r="S213" s="238"/>
      <c r="T213" s="239"/>
    </row>
    <row r="214" spans="1:38" s="22" customFormat="1" ht="44.25" hidden="1" customHeight="1">
      <c r="A214" s="7" t="s">
        <v>467</v>
      </c>
      <c r="B214" s="8" t="s">
        <v>468</v>
      </c>
      <c r="C214" s="187">
        <v>-1564445.5</v>
      </c>
      <c r="D214" s="188">
        <v>0</v>
      </c>
      <c r="E214" s="189">
        <v>0</v>
      </c>
      <c r="F214" s="187"/>
      <c r="G214" s="188"/>
      <c r="H214" s="189"/>
      <c r="I214" s="196">
        <f>C214+F214</f>
        <v>-1564445.5</v>
      </c>
      <c r="J214" s="188">
        <f>D214+G214</f>
        <v>0</v>
      </c>
      <c r="K214" s="189">
        <f>E214+H214</f>
        <v>0</v>
      </c>
      <c r="L214" s="240"/>
      <c r="M214" s="238"/>
      <c r="N214" s="239"/>
      <c r="O214" s="237"/>
      <c r="P214" s="238"/>
      <c r="Q214" s="239"/>
      <c r="R214" s="240"/>
      <c r="S214" s="238"/>
      <c r="T214" s="239"/>
    </row>
    <row r="215" spans="1:38" hidden="1">
      <c r="A215" s="242"/>
      <c r="B215" s="243"/>
      <c r="C215" s="244"/>
      <c r="D215" s="245"/>
      <c r="E215" s="246"/>
      <c r="F215" s="244"/>
      <c r="G215" s="245"/>
      <c r="H215" s="246"/>
      <c r="I215" s="244"/>
      <c r="J215" s="245"/>
      <c r="K215" s="246"/>
      <c r="L215" s="199"/>
      <c r="M215" s="200"/>
      <c r="N215" s="201"/>
      <c r="O215" s="199"/>
      <c r="P215" s="200"/>
      <c r="Q215" s="201"/>
      <c r="R215" s="199"/>
      <c r="S215" s="200"/>
      <c r="T215" s="201"/>
    </row>
    <row r="216" spans="1:38" s="22" customFormat="1" ht="27.75" hidden="1" customHeight="1">
      <c r="A216" s="178" t="s">
        <v>66</v>
      </c>
      <c r="B216" s="179"/>
      <c r="C216" s="215">
        <v>119409947313.35001</v>
      </c>
      <c r="D216" s="216">
        <v>118383966445.78</v>
      </c>
      <c r="E216" s="217">
        <v>122705205267.89999</v>
      </c>
      <c r="F216" s="215">
        <f t="shared" ref="F216:T216" si="334">F17+F74</f>
        <v>1297365000</v>
      </c>
      <c r="G216" s="216">
        <f t="shared" si="334"/>
        <v>0</v>
      </c>
      <c r="H216" s="217">
        <f t="shared" si="334"/>
        <v>0</v>
      </c>
      <c r="I216" s="215">
        <f t="shared" si="334"/>
        <v>120707312313.35001</v>
      </c>
      <c r="J216" s="216">
        <f t="shared" si="334"/>
        <v>118383966445.78</v>
      </c>
      <c r="K216" s="217">
        <f t="shared" si="334"/>
        <v>122705205267.89999</v>
      </c>
      <c r="L216" s="215">
        <f t="shared" si="334"/>
        <v>210647600</v>
      </c>
      <c r="M216" s="216">
        <f t="shared" si="334"/>
        <v>-6129365882</v>
      </c>
      <c r="N216" s="217">
        <f t="shared" si="334"/>
        <v>-7602334850.0900002</v>
      </c>
      <c r="O216" s="215">
        <f t="shared" si="334"/>
        <v>117424816014.20999</v>
      </c>
      <c r="P216" s="216">
        <f t="shared" si="334"/>
        <v>111419673563.78</v>
      </c>
      <c r="Q216" s="217">
        <f t="shared" si="334"/>
        <v>115102870417.81</v>
      </c>
      <c r="R216" s="215">
        <f t="shared" si="334"/>
        <v>-1086717400</v>
      </c>
      <c r="S216" s="216">
        <f t="shared" si="334"/>
        <v>-6129365882</v>
      </c>
      <c r="T216" s="217">
        <f t="shared" si="334"/>
        <v>-7602334850.0900002</v>
      </c>
      <c r="AL216" s="22" t="s">
        <v>481</v>
      </c>
    </row>
    <row r="218" spans="1:38">
      <c r="C218" s="21"/>
      <c r="D218" s="21"/>
      <c r="E218" s="21"/>
      <c r="F218" s="21"/>
      <c r="G218" s="21"/>
      <c r="H218" s="21"/>
      <c r="I218" s="21"/>
      <c r="J218" s="21"/>
      <c r="K218" s="21"/>
      <c r="L218" s="21"/>
      <c r="M218" s="21"/>
      <c r="N218" s="21"/>
      <c r="O218" s="21"/>
      <c r="P218" s="21"/>
      <c r="Q218" s="21"/>
      <c r="R218" s="21"/>
      <c r="S218" s="21"/>
      <c r="T218" s="21"/>
    </row>
  </sheetData>
  <mergeCells count="16">
    <mergeCell ref="A13:A14"/>
    <mergeCell ref="B13:B14"/>
    <mergeCell ref="A11:K11"/>
    <mergeCell ref="J5:K5"/>
    <mergeCell ref="J6:K6"/>
    <mergeCell ref="F13:H13"/>
    <mergeCell ref="I13:K13"/>
    <mergeCell ref="J10:K10"/>
    <mergeCell ref="L13:N13"/>
    <mergeCell ref="O13:Q13"/>
    <mergeCell ref="R13:T13"/>
    <mergeCell ref="D1:E1"/>
    <mergeCell ref="D2:E2"/>
    <mergeCell ref="C13:E13"/>
    <mergeCell ref="J7:K7"/>
    <mergeCell ref="J8:K8"/>
  </mergeCells>
  <pageMargins left="0.55118110236220474" right="0.39370078740157483" top="0.98425196850393704" bottom="0.74803149606299213" header="0.51181102362204722" footer="0.35433070866141736"/>
  <pageSetup paperSize="9" scale="86" firstPageNumber="44" fitToHeight="0" orientation="landscape"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для руководства</vt:lpstr>
      <vt:lpstr>доходы по федер бюдж</vt:lpstr>
      <vt:lpstr>доходы</vt:lpstr>
      <vt:lpstr>'для руководства'!Заголовки_для_печати</vt:lpstr>
      <vt:lpstr>доходы!Заголовки_для_печати</vt:lpstr>
      <vt:lpstr>'доходы по федер бюдж'!Заголовки_для_печати</vt:lpstr>
      <vt:lpstr>'для руководства'!Область_печати</vt:lpstr>
      <vt:lpstr>доходы!Область_печати</vt:lpstr>
      <vt:lpstr>'доходы по федер бюдж'!Область_печати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minfin user</cp:lastModifiedBy>
  <cp:lastPrinted>2022-06-06T06:52:41Z</cp:lastPrinted>
  <dcterms:created xsi:type="dcterms:W3CDTF">2004-09-13T07:20:24Z</dcterms:created>
  <dcterms:modified xsi:type="dcterms:W3CDTF">2022-06-06T06:52:45Z</dcterms:modified>
</cp:coreProperties>
</file>