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0" windowWidth="11955" windowHeight="6960"/>
  </bookViews>
  <sheets>
    <sheet name="Лист1" sheetId="2" r:id="rId1"/>
  </sheets>
  <definedNames>
    <definedName name="_xlnm.Print_Titles" localSheetId="0">Лист1!$22:$25</definedName>
    <definedName name="_xlnm.Print_Area" localSheetId="0">Лист1!$B$1:$I$53</definedName>
  </definedNames>
  <calcPr calcId="125725"/>
</workbook>
</file>

<file path=xl/calcChain.xml><?xml version="1.0" encoding="utf-8"?>
<calcChain xmlns="http://schemas.openxmlformats.org/spreadsheetml/2006/main">
  <c r="C39" i="2"/>
  <c r="C32"/>
  <c r="G36" l="1"/>
  <c r="G49" s="1"/>
  <c r="E36"/>
  <c r="E35" s="1"/>
  <c r="C36"/>
  <c r="C35" s="1"/>
  <c r="G33"/>
  <c r="G32"/>
  <c r="E32"/>
  <c r="E33"/>
  <c r="C33"/>
  <c r="E49" l="1"/>
  <c r="C49"/>
  <c r="G35"/>
  <c r="G31"/>
  <c r="E31"/>
  <c r="C31"/>
  <c r="G41"/>
  <c r="G40" s="1"/>
  <c r="E41"/>
  <c r="C41"/>
  <c r="E40" l="1"/>
  <c r="C40"/>
  <c r="C34" s="1"/>
  <c r="E34"/>
  <c r="G34" l="1"/>
  <c r="G26" s="1"/>
  <c r="E26"/>
  <c r="C26" l="1"/>
</calcChain>
</file>

<file path=xl/sharedStrings.xml><?xml version="1.0" encoding="utf-8"?>
<sst xmlns="http://schemas.openxmlformats.org/spreadsheetml/2006/main" count="61" uniqueCount="45">
  <si>
    <t>Привлечение</t>
  </si>
  <si>
    <t>Погашение</t>
  </si>
  <si>
    <t>Наименование показателя</t>
  </si>
  <si>
    <t>в том числе:</t>
  </si>
  <si>
    <t>Утверждено</t>
  </si>
  <si>
    <t>2022 год</t>
  </si>
  <si>
    <t>Предельный срок погашения</t>
  </si>
  <si>
    <t>Кредиты кредитных организаций</t>
  </si>
  <si>
    <t>Государственные заимствования в валюте Российской Федерации, всего</t>
  </si>
  <si>
    <t>-</t>
  </si>
  <si>
    <t>2023 год</t>
  </si>
  <si>
    <t>2024 год</t>
  </si>
  <si>
    <t>2025 год</t>
  </si>
  <si>
    <t>Государственные ценные бумаги Архангельской области</t>
  </si>
  <si>
    <t>Кредиты международных финансовых организаций и иностранных банков</t>
  </si>
  <si>
    <t>2026 год</t>
  </si>
  <si>
    <t>Бюджетные кредиты из других бюджетов бюджетной системы Российской Федерации</t>
  </si>
  <si>
    <t>погашение реструктурированной задолженности по бюджетному кредиту в соответствии с Дополнительным соглашением от 21 декабря 2012 года № 3 к Соглашению от 15 декабря 2010 года № 01-01-06/06-539  о предоставлении бюджету Архангельской области из федерального бюджета бюджетного кредита на реализацию мероприятий по поддержке монопрофильных муниципальных образований</t>
  </si>
  <si>
    <t>Сумма, рублей</t>
  </si>
  <si>
    <t xml:space="preserve">              к областному закону</t>
  </si>
  <si>
    <t>Привлечение из федерального бюджета бюджетных кредитов на пополнение остатка средств на едином счете бюджета</t>
  </si>
  <si>
    <t>Привлечение из федерального бюджета бюджетных кредитов для погашения долговых обязательств субъекта Российской Федерации  в виде обязательств по государственным (муниципальным) ценным бумагам и кредитам, полученным субъектом Российской Федерации  от кредитных организаций, иностранных банков и международных финансовых организаций</t>
  </si>
  <si>
    <t>Погашение предоставленных из федерального бюджета бюджетных кредитов на пополнение остатка средств на едином счете бюджета</t>
  </si>
  <si>
    <t>Погашение иных бюджетных кредитов, предоставленных из федерального бюджета</t>
  </si>
  <si>
    <t>из них:</t>
  </si>
  <si>
    <t>ПРОГРАММА 
государственных внутренних заимствований Архангельской области 
на 2022 год и на плановый период 2023 и 2024 годов</t>
  </si>
  <si>
    <t>2027 год</t>
  </si>
  <si>
    <t>Привлечение из федерального бюджета бюджетных кредитов на финансовое обеспечение реализации инфраструктурных проектов</t>
  </si>
  <si>
    <t>2037 год</t>
  </si>
  <si>
    <t>2038 год</t>
  </si>
  <si>
    <t>Погашение предоставленных из федерального бюджета бюджетных кредитов на финансовое обеспечение реализации инфраструктурных проектов</t>
  </si>
  <si>
    <t>погашение реструктурированной задолженности по бюджетному кредиту в соответствии с дополнительным соглашением от 30 сентября 2020 года № 5/5/5/5 к Соглашению от 25 ноября 2015 г. № 01-01-06/06-221 о предоставлении бюджету Архангельской области из федерального бюджета бюджетного кредита для частичного покрытия дефицита бюджета Архангельской области</t>
  </si>
  <si>
    <t xml:space="preserve">погашение реструктурированной задолженности по бюджетному кредиту в соответствии с дополнительным соглашением от 30 сентября 2020 года № 5/5/5/5 к Соглашению от 3 августа 2017 г. № 01-01-06/06-214 о предоставлении бюджету Архангельской области из федерального бюджета бюджетного кредита для частичного покрытия дефицита бюджета Архангельской области </t>
  </si>
  <si>
    <t>погашение реструктурированной задолженности по бюджетному кредиту в соответствии с дополнительным соглашением от 30 сентября 2020 года № 5/5/5/5 к Соглашению от 22 августа 2017 г. № 01-01-06/06-222 о предоставлении бюджету Архангельской области из федерального бюджета бюджетного кредита для частичного покрытия дефицита бюджета Архангельской области</t>
  </si>
  <si>
    <t>погашение реструктурированной задолженности по бюджетному кредиту в соответствии с дополнительным соглашением от 30 сентября 2020 года № 5/5/5/5 к Соглашению от 21 декабря 2017 г. № 01-01-06/06-361 о предоставлении бюджету Архангельской области из федерального бюджета бюджетного кредита для частичного покрытия дефицита бюджета Архангельской области</t>
  </si>
  <si>
    <t>погашение реструктурированной задолженности по бюджетному кредиту в соответствии с Дополнительным соглашением от 1 июля 2021 года № 1 к Соглашению от 14 декабря 2020 г. № 01-01-06/06-1007 о предоставлении бюджету Архангельской области из федерального бюджета бюджетного кредита для погашения бюджетных кредитов на пополнение остатков средств на счетах бюджетов субъектов Российской Федерации</t>
  </si>
  <si>
    <t xml:space="preserve">                                 Таблица № 1 </t>
  </si>
  <si>
    <t xml:space="preserve">           № 522-31-ОЗ</t>
  </si>
  <si>
    <t xml:space="preserve">               от 22 декабря 2021 г.</t>
  </si>
  <si>
    <t xml:space="preserve">              "Приложение № 18</t>
  </si>
  <si>
    <t xml:space="preserve">                                к областному закону</t>
  </si>
  <si>
    <t>"</t>
  </si>
  <si>
    <t>Привлечение из федерального бюджета бюджетных кредитов для погашения долговых обязательств субъекта Российской Федерации (муниципального образования) в виде обязательств по государственным (муниципальным) ценным бумагам субъекта Российской Федерации (муниципального образования) и кредитам, полученным субъектом Российской Федерации (муниципальным образованием) от кредитных организаций, иностранных банков и международных финансовых организаций</t>
  </si>
  <si>
    <t>2028 год</t>
  </si>
  <si>
    <t xml:space="preserve">                                Приложение № 7</t>
  </si>
</sst>
</file>

<file path=xl/styles.xml><?xml version="1.0" encoding="utf-8"?>
<styleSheet xmlns="http://schemas.openxmlformats.org/spreadsheetml/2006/main">
  <numFmts count="3">
    <numFmt numFmtId="43" formatCode="_-* #,##0.00\ _₽_-;\-* #,##0.00\ _₽_-;_-* &quot;-&quot;??\ _₽_-;_-@_-"/>
    <numFmt numFmtId="164" formatCode="_-* #,##0.0\ _₽_-;\-* #,##0.0\ _₽_-;_-* &quot;-&quot;?\ _₽_-;_-@_-"/>
    <numFmt numFmtId="165" formatCode="_-* #,##0.00\ _₽_-;\-* #,##0.00\ _₽_-;_-* &quot;-&quot;?\ _₽_-;_-@_-"/>
  </numFmts>
  <fonts count="11">
    <font>
      <sz val="10"/>
      <name val="Arial Cyr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sz val="8"/>
      <name val="Arial Cyr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0"/>
      <name val="Arial Cyr"/>
      <charset val="204"/>
    </font>
    <font>
      <sz val="12"/>
      <name val="Arial Cyr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0" xfId="0" applyFill="1"/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wrapText="1"/>
    </xf>
    <xf numFmtId="0" fontId="0" fillId="0" borderId="0" xfId="0" applyFill="1" applyAlignment="1">
      <alignment wrapText="1"/>
    </xf>
    <xf numFmtId="0" fontId="0" fillId="0" borderId="0" xfId="0" applyFill="1" applyBorder="1"/>
    <xf numFmtId="0" fontId="3" fillId="0" borderId="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5" fillId="0" borderId="4" xfId="0" applyFont="1" applyFill="1" applyBorder="1" applyAlignment="1">
      <alignment horizontal="left" vertical="center" wrapText="1"/>
    </xf>
    <xf numFmtId="0" fontId="4" fillId="0" borderId="13" xfId="0" applyFont="1" applyFill="1" applyBorder="1" applyAlignment="1">
      <alignment horizontal="left" vertical="center" wrapText="1"/>
    </xf>
    <xf numFmtId="165" fontId="0" fillId="0" borderId="14" xfId="0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left" vertical="center" wrapText="1" indent="2"/>
    </xf>
    <xf numFmtId="165" fontId="0" fillId="0" borderId="11" xfId="0" quotePrefix="1" applyNumberFormat="1" applyFont="1" applyFill="1" applyBorder="1" applyAlignment="1">
      <alignment horizontal="center" vertical="center"/>
    </xf>
    <xf numFmtId="165" fontId="0" fillId="0" borderId="11" xfId="0" applyNumberFormat="1" applyFont="1" applyFill="1" applyBorder="1" applyAlignment="1">
      <alignment horizontal="right" vertical="center"/>
    </xf>
    <xf numFmtId="165" fontId="0" fillId="0" borderId="11" xfId="0" applyNumberFormat="1" applyFont="1" applyFill="1" applyBorder="1" applyAlignment="1">
      <alignment horizontal="center" vertical="center"/>
    </xf>
    <xf numFmtId="0" fontId="0" fillId="0" borderId="2" xfId="0" applyFill="1" applyBorder="1" applyAlignment="1">
      <alignment horizontal="left" vertical="center" wrapText="1" indent="3"/>
    </xf>
    <xf numFmtId="165" fontId="0" fillId="0" borderId="11" xfId="0" applyNumberFormat="1" applyFill="1" applyBorder="1" applyAlignment="1">
      <alignment vertical="center"/>
    </xf>
    <xf numFmtId="164" fontId="0" fillId="0" borderId="11" xfId="0" applyNumberFormat="1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left" vertical="center" wrapText="1" indent="2"/>
    </xf>
    <xf numFmtId="165" fontId="0" fillId="0" borderId="12" xfId="0" quotePrefix="1" applyNumberFormat="1" applyFont="1" applyFill="1" applyBorder="1" applyAlignment="1">
      <alignment horizontal="center" vertical="center"/>
    </xf>
    <xf numFmtId="164" fontId="0" fillId="0" borderId="0" xfId="0" applyNumberForma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 wrapText="1" indent="1"/>
    </xf>
    <xf numFmtId="165" fontId="6" fillId="0" borderId="11" xfId="0" applyNumberFormat="1" applyFont="1" applyFill="1" applyBorder="1" applyAlignment="1">
      <alignment horizontal="center" vertical="center"/>
    </xf>
    <xf numFmtId="165" fontId="6" fillId="0" borderId="14" xfId="0" quotePrefix="1" applyNumberFormat="1" applyFont="1" applyFill="1" applyBorder="1" applyAlignment="1">
      <alignment horizontal="center" vertical="center"/>
    </xf>
    <xf numFmtId="0" fontId="0" fillId="0" borderId="16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 indent="2"/>
    </xf>
    <xf numFmtId="0" fontId="0" fillId="0" borderId="20" xfId="0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/>
    </xf>
    <xf numFmtId="0" fontId="6" fillId="0" borderId="17" xfId="0" quotePrefix="1" applyNumberFormat="1" applyFont="1" applyFill="1" applyBorder="1" applyAlignment="1">
      <alignment horizontal="center" vertical="center"/>
    </xf>
    <xf numFmtId="0" fontId="0" fillId="0" borderId="17" xfId="0" quotePrefix="1" applyNumberFormat="1" applyFont="1" applyFill="1" applyBorder="1" applyAlignment="1">
      <alignment horizontal="center" vertical="center"/>
    </xf>
    <xf numFmtId="164" fontId="0" fillId="0" borderId="18" xfId="0" applyNumberFormat="1" applyFill="1" applyBorder="1" applyAlignment="1">
      <alignment horizontal="center" vertical="center"/>
    </xf>
    <xf numFmtId="164" fontId="0" fillId="0" borderId="18" xfId="0" applyNumberFormat="1" applyFont="1" applyFill="1" applyBorder="1" applyAlignment="1">
      <alignment horizontal="center" vertical="center"/>
    </xf>
    <xf numFmtId="164" fontId="0" fillId="0" borderId="19" xfId="0" applyNumberFormat="1" applyFont="1" applyFill="1" applyBorder="1" applyAlignment="1">
      <alignment horizontal="center" vertical="center"/>
    </xf>
    <xf numFmtId="164" fontId="6" fillId="0" borderId="18" xfId="0" applyNumberFormat="1" applyFont="1" applyFill="1" applyBorder="1" applyAlignment="1">
      <alignment horizontal="center" vertical="center"/>
    </xf>
    <xf numFmtId="164" fontId="0" fillId="2" borderId="18" xfId="0" applyNumberFormat="1" applyFill="1" applyBorder="1" applyAlignment="1">
      <alignment horizontal="center" vertical="center"/>
    </xf>
    <xf numFmtId="164" fontId="0" fillId="0" borderId="17" xfId="0" applyNumberFormat="1" applyFill="1" applyBorder="1" applyAlignment="1">
      <alignment horizontal="center" vertical="center"/>
    </xf>
    <xf numFmtId="165" fontId="0" fillId="2" borderId="11" xfId="0" applyNumberFormat="1" applyFont="1" applyFill="1" applyBorder="1" applyAlignment="1">
      <alignment horizontal="center" vertical="center"/>
    </xf>
    <xf numFmtId="43" fontId="6" fillId="0" borderId="10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left" vertical="center" wrapText="1" indent="2"/>
    </xf>
    <xf numFmtId="164" fontId="0" fillId="0" borderId="12" xfId="0" applyNumberFormat="1" applyFont="1" applyFill="1" applyBorder="1" applyAlignment="1">
      <alignment horizontal="center" vertical="center"/>
    </xf>
    <xf numFmtId="164" fontId="0" fillId="2" borderId="18" xfId="0" applyNumberFormat="1" applyFont="1" applyFill="1" applyBorder="1" applyAlignment="1">
      <alignment horizontal="center" vertical="center"/>
    </xf>
    <xf numFmtId="0" fontId="6" fillId="2" borderId="17" xfId="0" quotePrefix="1" applyNumberFormat="1" applyFont="1" applyFill="1" applyBorder="1" applyAlignment="1">
      <alignment horizontal="center" vertical="center"/>
    </xf>
    <xf numFmtId="165" fontId="6" fillId="2" borderId="11" xfId="0" applyNumberFormat="1" applyFont="1" applyFill="1" applyBorder="1" applyAlignment="1">
      <alignment horizontal="center" vertical="center"/>
    </xf>
    <xf numFmtId="0" fontId="0" fillId="2" borderId="17" xfId="0" quotePrefix="1" applyNumberFormat="1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left" vertical="center" wrapText="1" indent="1"/>
    </xf>
    <xf numFmtId="164" fontId="6" fillId="0" borderId="17" xfId="0" applyNumberFormat="1" applyFont="1" applyFill="1" applyBorder="1" applyAlignment="1">
      <alignment horizontal="center" vertical="center"/>
    </xf>
    <xf numFmtId="165" fontId="0" fillId="0" borderId="12" xfId="0" applyNumberFormat="1" applyFill="1" applyBorder="1" applyAlignment="1">
      <alignment vertical="center"/>
    </xf>
    <xf numFmtId="0" fontId="0" fillId="0" borderId="21" xfId="0" applyFill="1" applyBorder="1" applyAlignment="1">
      <alignment horizontal="left" vertical="center" wrapText="1" indent="3"/>
    </xf>
    <xf numFmtId="0" fontId="9" fillId="0" borderId="0" xfId="0" applyFont="1" applyFill="1"/>
    <xf numFmtId="0" fontId="8" fillId="0" borderId="0" xfId="0" applyFont="1" applyFill="1" applyAlignment="1">
      <alignment horizontal="center"/>
    </xf>
    <xf numFmtId="0" fontId="9" fillId="0" borderId="0" xfId="0" applyFont="1" applyFill="1" applyAlignment="1">
      <alignment horizontal="center"/>
    </xf>
    <xf numFmtId="165" fontId="6" fillId="0" borderId="11" xfId="0" applyNumberFormat="1" applyFont="1" applyFill="1" applyBorder="1" applyAlignment="1">
      <alignment horizontal="right" vertical="center"/>
    </xf>
    <xf numFmtId="0" fontId="10" fillId="0" borderId="0" xfId="0" applyFont="1" applyFill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 wrapText="1"/>
    </xf>
    <xf numFmtId="0" fontId="0" fillId="0" borderId="16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/>
    </xf>
    <xf numFmtId="0" fontId="7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54"/>
  <sheetViews>
    <sheetView tabSelected="1" view="pageBreakPreview" topLeftCell="B49" zoomScale="85" zoomScaleNormal="100" zoomScaleSheetLayoutView="85" workbookViewId="0">
      <selection activeCell="D11" sqref="D11"/>
    </sheetView>
  </sheetViews>
  <sheetFormatPr defaultColWidth="9.140625" defaultRowHeight="12.75"/>
  <cols>
    <col min="1" max="1" width="6.140625" style="1" hidden="1" customWidth="1"/>
    <col min="2" max="2" width="73.28515625" style="1" customWidth="1"/>
    <col min="3" max="3" width="20.7109375" style="1" customWidth="1"/>
    <col min="4" max="4" width="12.85546875" style="1" customWidth="1"/>
    <col min="5" max="5" width="20.7109375" style="1" customWidth="1"/>
    <col min="6" max="6" width="12.140625" style="1" customWidth="1"/>
    <col min="7" max="7" width="20.7109375" style="1" customWidth="1"/>
    <col min="8" max="8" width="13" style="1" customWidth="1"/>
    <col min="9" max="9" width="2.28515625" style="1" customWidth="1"/>
    <col min="10" max="16384" width="9.140625" style="1"/>
  </cols>
  <sheetData>
    <row r="1" spans="7:8" ht="17.25" hidden="1" customHeight="1">
      <c r="G1" s="64"/>
      <c r="H1" s="65"/>
    </row>
    <row r="2" spans="7:8" ht="17.25" hidden="1" customHeight="1">
      <c r="G2" s="64"/>
      <c r="H2" s="65"/>
    </row>
    <row r="3" spans="7:8" ht="18" hidden="1" customHeight="1">
      <c r="G3" s="64"/>
      <c r="H3" s="65"/>
    </row>
    <row r="4" spans="7:8" ht="16.5" hidden="1" customHeight="1">
      <c r="G4" s="64"/>
      <c r="H4" s="65"/>
    </row>
    <row r="5" spans="7:8" ht="13.5" hidden="1" customHeight="1"/>
    <row r="6" spans="7:8" ht="13.5" customHeight="1">
      <c r="G6" s="51" t="s">
        <v>44</v>
      </c>
      <c r="H6" s="51"/>
    </row>
    <row r="7" spans="7:8" ht="13.5" customHeight="1">
      <c r="G7" s="51" t="s">
        <v>40</v>
      </c>
      <c r="H7" s="51"/>
    </row>
    <row r="8" spans="7:8" ht="13.5" customHeight="1">
      <c r="G8" s="51"/>
      <c r="H8" s="51"/>
    </row>
    <row r="9" spans="7:8" ht="13.5" customHeight="1">
      <c r="G9" s="51"/>
      <c r="H9" s="51"/>
    </row>
    <row r="10" spans="7:8" ht="13.5" customHeight="1"/>
    <row r="11" spans="7:8" ht="13.5" customHeight="1"/>
    <row r="12" spans="7:8" ht="18" customHeight="1">
      <c r="G12" s="62" t="s">
        <v>39</v>
      </c>
      <c r="H12" s="63"/>
    </row>
    <row r="13" spans="7:8" ht="18" customHeight="1">
      <c r="G13" s="62" t="s">
        <v>19</v>
      </c>
      <c r="H13" s="63"/>
    </row>
    <row r="14" spans="7:8" ht="18" customHeight="1">
      <c r="G14" s="62" t="s">
        <v>38</v>
      </c>
      <c r="H14" s="63"/>
    </row>
    <row r="15" spans="7:8" ht="18" customHeight="1">
      <c r="G15" s="62" t="s">
        <v>37</v>
      </c>
      <c r="H15" s="63"/>
    </row>
    <row r="16" spans="7:8" ht="18" customHeight="1">
      <c r="G16" s="50"/>
      <c r="H16" s="50"/>
    </row>
    <row r="17" spans="1:8" ht="18" customHeight="1">
      <c r="G17" s="51" t="s">
        <v>36</v>
      </c>
      <c r="H17" s="52"/>
    </row>
    <row r="18" spans="1:8" ht="7.5" customHeight="1"/>
    <row r="19" spans="1:8" ht="7.5" customHeight="1"/>
    <row r="20" spans="1:8" ht="49.5" customHeight="1">
      <c r="B20" s="54" t="s">
        <v>25</v>
      </c>
      <c r="C20" s="54"/>
      <c r="D20" s="54"/>
      <c r="E20" s="54"/>
      <c r="F20" s="54"/>
      <c r="G20" s="54"/>
      <c r="H20" s="54"/>
    </row>
    <row r="21" spans="1:8" ht="14.25" customHeight="1">
      <c r="B21" s="2"/>
      <c r="C21" s="3"/>
      <c r="D21" s="3"/>
      <c r="E21" s="4"/>
      <c r="F21" s="4"/>
      <c r="G21" s="4"/>
      <c r="H21" s="4"/>
    </row>
    <row r="22" spans="1:8" ht="21.75" customHeight="1">
      <c r="B22" s="55" t="s">
        <v>2</v>
      </c>
      <c r="C22" s="58" t="s">
        <v>5</v>
      </c>
      <c r="D22" s="59"/>
      <c r="E22" s="58" t="s">
        <v>10</v>
      </c>
      <c r="F22" s="59"/>
      <c r="G22" s="58" t="s">
        <v>11</v>
      </c>
      <c r="H22" s="59"/>
    </row>
    <row r="23" spans="1:8" ht="43.5" customHeight="1">
      <c r="B23" s="56"/>
      <c r="C23" s="28" t="s">
        <v>18</v>
      </c>
      <c r="D23" s="26" t="s">
        <v>6</v>
      </c>
      <c r="E23" s="28" t="s">
        <v>18</v>
      </c>
      <c r="F23" s="26" t="s">
        <v>6</v>
      </c>
      <c r="G23" s="28" t="s">
        <v>18</v>
      </c>
      <c r="H23" s="26" t="s">
        <v>6</v>
      </c>
    </row>
    <row r="24" spans="1:8" ht="27" hidden="1" customHeight="1">
      <c r="A24" s="5"/>
      <c r="B24" s="57"/>
      <c r="C24" s="60" t="s">
        <v>4</v>
      </c>
      <c r="D24" s="61"/>
      <c r="E24" s="60" t="s">
        <v>4</v>
      </c>
      <c r="F24" s="61"/>
      <c r="G24" s="60" t="s">
        <v>4</v>
      </c>
      <c r="H24" s="61"/>
    </row>
    <row r="25" spans="1:8" s="9" customFormat="1" ht="12.75" customHeight="1">
      <c r="A25" s="6"/>
      <c r="B25" s="7">
        <v>1</v>
      </c>
      <c r="C25" s="8">
        <v>2</v>
      </c>
      <c r="D25" s="29">
        <v>3</v>
      </c>
      <c r="E25" s="8">
        <v>4</v>
      </c>
      <c r="F25" s="29">
        <v>5</v>
      </c>
      <c r="G25" s="8">
        <v>6</v>
      </c>
      <c r="H25" s="29">
        <v>7</v>
      </c>
    </row>
    <row r="26" spans="1:8" ht="27.75" customHeight="1">
      <c r="B26" s="10" t="s">
        <v>8</v>
      </c>
      <c r="C26" s="39">
        <f>C31+C34</f>
        <v>9564432591.7200012</v>
      </c>
      <c r="D26" s="30"/>
      <c r="E26" s="39">
        <f>E31+E34</f>
        <v>3233099427.9399986</v>
      </c>
      <c r="F26" s="30"/>
      <c r="G26" s="39">
        <f>G31+G34</f>
        <v>1097875623.5</v>
      </c>
      <c r="H26" s="30"/>
    </row>
    <row r="27" spans="1:8" ht="17.25" customHeight="1">
      <c r="B27" s="11" t="s">
        <v>3</v>
      </c>
      <c r="C27" s="12"/>
      <c r="D27" s="31"/>
      <c r="E27" s="12"/>
      <c r="F27" s="31"/>
      <c r="G27" s="12"/>
      <c r="H27" s="31"/>
    </row>
    <row r="28" spans="1:8" ht="23.25" customHeight="1">
      <c r="B28" s="23" t="s">
        <v>13</v>
      </c>
      <c r="C28" s="25"/>
      <c r="D28" s="30"/>
      <c r="E28" s="25"/>
      <c r="F28" s="30"/>
      <c r="G28" s="25"/>
      <c r="H28" s="30"/>
    </row>
    <row r="29" spans="1:8" ht="20.25" customHeight="1">
      <c r="B29" s="13" t="s">
        <v>0</v>
      </c>
      <c r="C29" s="14"/>
      <c r="D29" s="31"/>
      <c r="E29" s="14"/>
      <c r="F29" s="31"/>
      <c r="G29" s="14"/>
      <c r="H29" s="31"/>
    </row>
    <row r="30" spans="1:8" ht="23.25" customHeight="1">
      <c r="B30" s="13" t="s">
        <v>1</v>
      </c>
      <c r="C30" s="14"/>
      <c r="D30" s="31"/>
      <c r="E30" s="14"/>
      <c r="F30" s="31"/>
      <c r="G30" s="14"/>
      <c r="H30" s="31"/>
    </row>
    <row r="31" spans="1:8" ht="23.25" customHeight="1">
      <c r="B31" s="23" t="s">
        <v>7</v>
      </c>
      <c r="C31" s="24">
        <f>C32+C33</f>
        <v>-409459258.27999878</v>
      </c>
      <c r="D31" s="35"/>
      <c r="E31" s="24">
        <f>E32+E33</f>
        <v>1725332602.5499992</v>
      </c>
      <c r="F31" s="35"/>
      <c r="G31" s="24">
        <f>G32+G33</f>
        <v>2010884369.5400009</v>
      </c>
      <c r="H31" s="35"/>
    </row>
    <row r="32" spans="1:8" ht="23.25" customHeight="1">
      <c r="B32" s="13" t="s">
        <v>0</v>
      </c>
      <c r="C32" s="16">
        <f>39577493472.08-3346000000+1074334000+1400000000-400000000-7604031730.36-2326900000</f>
        <v>28374895741.720001</v>
      </c>
      <c r="D32" s="36" t="s">
        <v>12</v>
      </c>
      <c r="E32" s="38">
        <f>33353289602.55-2981576000+996930000</f>
        <v>31368643602.549999</v>
      </c>
      <c r="F32" s="36" t="s">
        <v>15</v>
      </c>
      <c r="G32" s="38">
        <f>34706308369.54-2871744000+978624000</f>
        <v>32813188369.540001</v>
      </c>
      <c r="H32" s="32" t="s">
        <v>26</v>
      </c>
    </row>
    <row r="33" spans="2:8" ht="23.25" customHeight="1">
      <c r="B33" s="13" t="s">
        <v>1</v>
      </c>
      <c r="C33" s="16">
        <f>-27710021000-1074334000</f>
        <v>-28784355000</v>
      </c>
      <c r="D33" s="42"/>
      <c r="E33" s="38">
        <f>-28646381000-996930000</f>
        <v>-29643311000</v>
      </c>
      <c r="F33" s="42"/>
      <c r="G33" s="38">
        <f>-29823680000-978624000</f>
        <v>-30802304000</v>
      </c>
      <c r="H33" s="33"/>
    </row>
    <row r="34" spans="2:8" ht="34.5" customHeight="1">
      <c r="B34" s="23" t="s">
        <v>16</v>
      </c>
      <c r="C34" s="53">
        <f>C35+C40</f>
        <v>9973891850</v>
      </c>
      <c r="D34" s="43"/>
      <c r="E34" s="44">
        <f>E35+E40</f>
        <v>1507766825.3899994</v>
      </c>
      <c r="F34" s="43"/>
      <c r="G34" s="44">
        <f>G35+G40</f>
        <v>-913008746.04000092</v>
      </c>
      <c r="H34" s="30"/>
    </row>
    <row r="35" spans="2:8" ht="23.25" customHeight="1">
      <c r="B35" s="13" t="s">
        <v>0</v>
      </c>
      <c r="C35" s="16">
        <f>C36+C37+C38+C39</f>
        <v>26585721000</v>
      </c>
      <c r="D35" s="45"/>
      <c r="E35" s="38">
        <f>E36+E37+E38</f>
        <v>18549658000</v>
      </c>
      <c r="F35" s="45"/>
      <c r="G35" s="38">
        <f>G36+G37+G38</f>
        <v>16802304000</v>
      </c>
      <c r="H35" s="31"/>
    </row>
    <row r="36" spans="2:8" ht="30.75" customHeight="1">
      <c r="B36" s="27" t="s">
        <v>20</v>
      </c>
      <c r="C36" s="16">
        <f>15210020000+574335000</f>
        <v>15784355000</v>
      </c>
      <c r="D36" s="36" t="s">
        <v>5</v>
      </c>
      <c r="E36" s="38">
        <f>15646380000+496931000</f>
        <v>16143311000</v>
      </c>
      <c r="F36" s="36" t="s">
        <v>10</v>
      </c>
      <c r="G36" s="38">
        <f>16323680000+478624000</f>
        <v>16802304000</v>
      </c>
      <c r="H36" s="32" t="s">
        <v>11</v>
      </c>
    </row>
    <row r="37" spans="2:8" ht="37.5" customHeight="1">
      <c r="B37" s="27" t="s">
        <v>27</v>
      </c>
      <c r="C37" s="16">
        <v>202000000</v>
      </c>
      <c r="D37" s="32" t="s">
        <v>28</v>
      </c>
      <c r="E37" s="16">
        <v>2406347000</v>
      </c>
      <c r="F37" s="37" t="s">
        <v>29</v>
      </c>
      <c r="G37" s="38"/>
      <c r="H37" s="37"/>
    </row>
    <row r="38" spans="2:8" ht="78" hidden="1" customHeight="1">
      <c r="B38" s="27" t="s">
        <v>21</v>
      </c>
      <c r="C38" s="16">
        <v>0</v>
      </c>
      <c r="D38" s="36"/>
      <c r="E38" s="16">
        <v>0</v>
      </c>
      <c r="F38" s="31" t="s">
        <v>9</v>
      </c>
      <c r="G38" s="16">
        <v>0</v>
      </c>
      <c r="H38" s="31" t="s">
        <v>9</v>
      </c>
    </row>
    <row r="39" spans="2:8" ht="97.5" customHeight="1">
      <c r="B39" s="27" t="s">
        <v>42</v>
      </c>
      <c r="C39" s="16">
        <f>8272466000+2326900000</f>
        <v>10599366000</v>
      </c>
      <c r="D39" s="36" t="s">
        <v>43</v>
      </c>
      <c r="E39" s="16"/>
      <c r="F39" s="31"/>
      <c r="G39" s="16"/>
      <c r="H39" s="31"/>
    </row>
    <row r="40" spans="2:8" ht="22.5" customHeight="1">
      <c r="B40" s="13" t="s">
        <v>1</v>
      </c>
      <c r="C40" s="15">
        <f>C41+C49+C50</f>
        <v>-16611829150</v>
      </c>
      <c r="D40" s="33"/>
      <c r="E40" s="15">
        <f>E41+E49+E50</f>
        <v>-17041891174.610001</v>
      </c>
      <c r="F40" s="33"/>
      <c r="G40" s="15">
        <f>G41+G49+G50</f>
        <v>-17715312746.040001</v>
      </c>
      <c r="H40" s="33"/>
    </row>
    <row r="41" spans="2:8" ht="33.75" customHeight="1">
      <c r="B41" s="27" t="s">
        <v>23</v>
      </c>
      <c r="C41" s="16">
        <f>C43+C44+C45+C46+C47+C48</f>
        <v>-827474150</v>
      </c>
      <c r="D41" s="33"/>
      <c r="E41" s="16">
        <f>E43+E44+E45+E46+E47+E48</f>
        <v>-898580174.61000001</v>
      </c>
      <c r="F41" s="33"/>
      <c r="G41" s="16">
        <f>G43+G44+G45+G46+G47+G48</f>
        <v>-898580174.61000001</v>
      </c>
      <c r="H41" s="33"/>
    </row>
    <row r="42" spans="2:8" ht="15" customHeight="1">
      <c r="B42" s="27" t="s">
        <v>24</v>
      </c>
      <c r="C42" s="16"/>
      <c r="D42" s="33"/>
      <c r="E42" s="16"/>
      <c r="F42" s="33"/>
      <c r="G42" s="16"/>
      <c r="H42" s="33"/>
    </row>
    <row r="43" spans="2:8" ht="75.75" customHeight="1">
      <c r="B43" s="17" t="s">
        <v>31</v>
      </c>
      <c r="C43" s="18">
        <v>-15000000</v>
      </c>
      <c r="D43" s="33"/>
      <c r="E43" s="18">
        <v>-15000000</v>
      </c>
      <c r="F43" s="33"/>
      <c r="G43" s="18">
        <v>-15000000</v>
      </c>
      <c r="H43" s="33"/>
    </row>
    <row r="44" spans="2:8" ht="78" customHeight="1">
      <c r="B44" s="17" t="s">
        <v>32</v>
      </c>
      <c r="C44" s="18">
        <v>-253824200</v>
      </c>
      <c r="D44" s="33"/>
      <c r="E44" s="18">
        <v>-253824200</v>
      </c>
      <c r="F44" s="33"/>
      <c r="G44" s="18">
        <v>-253824200</v>
      </c>
      <c r="H44" s="33"/>
    </row>
    <row r="45" spans="2:8" ht="78.75" customHeight="1">
      <c r="B45" s="17" t="s">
        <v>33</v>
      </c>
      <c r="C45" s="18">
        <v>-289969600</v>
      </c>
      <c r="D45" s="33"/>
      <c r="E45" s="18">
        <v>-289969600</v>
      </c>
      <c r="F45" s="33"/>
      <c r="G45" s="18">
        <v>-289969600</v>
      </c>
      <c r="H45" s="33"/>
    </row>
    <row r="46" spans="2:8" ht="78" customHeight="1">
      <c r="B46" s="17" t="s">
        <v>34</v>
      </c>
      <c r="C46" s="18">
        <v>-18680350</v>
      </c>
      <c r="D46" s="33"/>
      <c r="E46" s="18">
        <v>-18680350</v>
      </c>
      <c r="F46" s="33"/>
      <c r="G46" s="18">
        <v>-18680350</v>
      </c>
      <c r="H46" s="33"/>
    </row>
    <row r="47" spans="2:8" ht="77.25" customHeight="1">
      <c r="B47" s="17" t="s">
        <v>17</v>
      </c>
      <c r="C47" s="19"/>
      <c r="D47" s="33"/>
      <c r="E47" s="18">
        <v>-71106024.609999999</v>
      </c>
      <c r="F47" s="33"/>
      <c r="G47" s="18">
        <v>-71106024.609999999</v>
      </c>
      <c r="H47" s="33"/>
    </row>
    <row r="48" spans="2:8" ht="78.75" customHeight="1">
      <c r="B48" s="49" t="s">
        <v>35</v>
      </c>
      <c r="C48" s="19">
        <v>-250000000</v>
      </c>
      <c r="D48" s="33"/>
      <c r="E48" s="19">
        <v>-250000000</v>
      </c>
      <c r="F48" s="33"/>
      <c r="G48" s="18">
        <v>-250000000</v>
      </c>
      <c r="H48" s="33"/>
    </row>
    <row r="49" spans="2:9" ht="29.1" customHeight="1">
      <c r="B49" s="27" t="s">
        <v>22</v>
      </c>
      <c r="C49" s="19">
        <f>-C36</f>
        <v>-15784355000</v>
      </c>
      <c r="D49" s="33"/>
      <c r="E49" s="19">
        <f>-E36</f>
        <v>-16143311000</v>
      </c>
      <c r="F49" s="33"/>
      <c r="G49" s="19">
        <f>-G36</f>
        <v>-16802304000</v>
      </c>
      <c r="H49" s="33"/>
    </row>
    <row r="50" spans="2:9" ht="29.25" customHeight="1">
      <c r="B50" s="40" t="s">
        <v>30</v>
      </c>
      <c r="C50" s="41"/>
      <c r="D50" s="34"/>
      <c r="E50" s="41"/>
      <c r="F50" s="34"/>
      <c r="G50" s="48">
        <v>-14428571.43</v>
      </c>
      <c r="H50" s="34"/>
    </row>
    <row r="51" spans="2:9" ht="27" customHeight="1">
      <c r="B51" s="46" t="s">
        <v>14</v>
      </c>
      <c r="C51" s="25"/>
      <c r="D51" s="47"/>
      <c r="E51" s="25"/>
      <c r="F51" s="47"/>
      <c r="G51" s="25"/>
      <c r="H51" s="47"/>
    </row>
    <row r="52" spans="2:9" ht="15" customHeight="1">
      <c r="B52" s="13" t="s">
        <v>0</v>
      </c>
      <c r="C52" s="14"/>
      <c r="D52" s="33"/>
      <c r="E52" s="14"/>
      <c r="F52" s="33"/>
      <c r="G52" s="14"/>
      <c r="H52" s="33"/>
    </row>
    <row r="53" spans="2:9" ht="19.5" customHeight="1">
      <c r="B53" s="20" t="s">
        <v>1</v>
      </c>
      <c r="C53" s="21"/>
      <c r="D53" s="34"/>
      <c r="E53" s="21"/>
      <c r="F53" s="34"/>
      <c r="G53" s="21"/>
      <c r="H53" s="34"/>
      <c r="I53" s="22" t="s">
        <v>41</v>
      </c>
    </row>
    <row r="54" spans="2:9" ht="13.5" customHeight="1"/>
  </sheetData>
  <mergeCells count="16">
    <mergeCell ref="G15:H15"/>
    <mergeCell ref="G14:H14"/>
    <mergeCell ref="G13:H13"/>
    <mergeCell ref="G1:H1"/>
    <mergeCell ref="G2:H2"/>
    <mergeCell ref="G3:H3"/>
    <mergeCell ref="G4:H4"/>
    <mergeCell ref="G12:H12"/>
    <mergeCell ref="B20:H20"/>
    <mergeCell ref="B22:B24"/>
    <mergeCell ref="C22:D22"/>
    <mergeCell ref="E22:F22"/>
    <mergeCell ref="G22:H22"/>
    <mergeCell ref="C24:D24"/>
    <mergeCell ref="E24:F24"/>
    <mergeCell ref="G24:H24"/>
  </mergeCells>
  <phoneticPr fontId="3" type="noConversion"/>
  <pageMargins left="0.74803149606299213" right="0.59055118110236227" top="0.74803149606299213" bottom="0.59055118110236227" header="0.51181102362204722" footer="0.39370078740157483"/>
  <pageSetup paperSize="9" scale="76" fitToHeight="2" orientation="landscape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Company>Финансовое управление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Щелин Виктор Владимирович</dc:creator>
  <cp:lastModifiedBy>minfin user</cp:lastModifiedBy>
  <cp:lastPrinted>2022-05-18T11:59:05Z</cp:lastPrinted>
  <dcterms:created xsi:type="dcterms:W3CDTF">2000-09-19T07:45:36Z</dcterms:created>
  <dcterms:modified xsi:type="dcterms:W3CDTF">2022-06-03T13:57:34Z</dcterms:modified>
</cp:coreProperties>
</file>