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  <sheet name="Лист2" sheetId="10" r:id="rId2"/>
  </sheets>
  <definedNames>
    <definedName name="_xlnm.Print_Titles" localSheetId="0">Лист1!$23:$25</definedName>
    <definedName name="_xlnm.Print_Area" localSheetId="0">Лист1!$A$1:$L$71</definedName>
  </definedNames>
  <calcPr calcId="125725"/>
</workbook>
</file>

<file path=xl/calcChain.xml><?xml version="1.0" encoding="utf-8"?>
<calcChain xmlns="http://schemas.openxmlformats.org/spreadsheetml/2006/main">
  <c r="F58" i="9"/>
  <c r="F54"/>
  <c r="F27"/>
  <c r="G27"/>
  <c r="H27"/>
  <c r="F29"/>
  <c r="G29"/>
  <c r="H29"/>
  <c r="F34"/>
  <c r="F33" s="1"/>
  <c r="G34"/>
  <c r="G33" s="1"/>
  <c r="H34"/>
  <c r="H33" s="1"/>
  <c r="F40"/>
  <c r="G40"/>
  <c r="H40"/>
  <c r="F48"/>
  <c r="G48"/>
  <c r="H48"/>
  <c r="F63"/>
  <c r="F62" s="1"/>
  <c r="F61" s="1"/>
  <c r="F60" s="1"/>
  <c r="G63"/>
  <c r="G62" s="1"/>
  <c r="G61" s="1"/>
  <c r="H63"/>
  <c r="H62" s="1"/>
  <c r="H61" s="1"/>
  <c r="F66"/>
  <c r="F65" s="1"/>
  <c r="G66"/>
  <c r="G65" s="1"/>
  <c r="H66"/>
  <c r="H65" s="1"/>
  <c r="H60" s="1"/>
  <c r="F69"/>
  <c r="F68" s="1"/>
  <c r="G69"/>
  <c r="G68" s="1"/>
  <c r="H69"/>
  <c r="H68" s="1"/>
  <c r="I37"/>
  <c r="K64"/>
  <c r="K63" s="1"/>
  <c r="K62" s="1"/>
  <c r="K61" s="1"/>
  <c r="J64"/>
  <c r="J63" s="1"/>
  <c r="J62" s="1"/>
  <c r="J61" s="1"/>
  <c r="I64"/>
  <c r="I63" s="1"/>
  <c r="I62" s="1"/>
  <c r="I61" s="1"/>
  <c r="I60" s="1"/>
  <c r="K37"/>
  <c r="J37"/>
  <c r="G26" l="1"/>
  <c r="F26"/>
  <c r="F39"/>
  <c r="F38" s="1"/>
  <c r="F57" s="1"/>
  <c r="F56" s="1"/>
  <c r="F55" s="1"/>
  <c r="G54"/>
  <c r="G53" s="1"/>
  <c r="G52" s="1"/>
  <c r="G51" s="1"/>
  <c r="H39"/>
  <c r="H38" s="1"/>
  <c r="H58" s="1"/>
  <c r="H57" s="1"/>
  <c r="H56" s="1"/>
  <c r="H55" s="1"/>
  <c r="G39"/>
  <c r="G38" s="1"/>
  <c r="G32" s="1"/>
  <c r="G31" s="1"/>
  <c r="F53"/>
  <c r="F52" s="1"/>
  <c r="F51" s="1"/>
  <c r="H59"/>
  <c r="F59"/>
  <c r="H54"/>
  <c r="H53" s="1"/>
  <c r="H52" s="1"/>
  <c r="H51" s="1"/>
  <c r="G60"/>
  <c r="G59" s="1"/>
  <c r="H26"/>
  <c r="I35"/>
  <c r="I36"/>
  <c r="I47"/>
  <c r="I67"/>
  <c r="J47"/>
  <c r="K49"/>
  <c r="J30"/>
  <c r="I30"/>
  <c r="I29" s="1"/>
  <c r="K70"/>
  <c r="K69" s="1"/>
  <c r="K68" s="1"/>
  <c r="J70"/>
  <c r="J69" s="1"/>
  <c r="J68" s="1"/>
  <c r="K67"/>
  <c r="J49"/>
  <c r="I49"/>
  <c r="K47"/>
  <c r="K46"/>
  <c r="J46"/>
  <c r="I46"/>
  <c r="K45"/>
  <c r="J45"/>
  <c r="I45"/>
  <c r="K44"/>
  <c r="J44"/>
  <c r="I44"/>
  <c r="K43"/>
  <c r="J43"/>
  <c r="I43"/>
  <c r="K42"/>
  <c r="J42"/>
  <c r="I42"/>
  <c r="K36"/>
  <c r="J36"/>
  <c r="I48"/>
  <c r="K48"/>
  <c r="J28"/>
  <c r="G58" l="1"/>
  <c r="G57" s="1"/>
  <c r="G56" s="1"/>
  <c r="G55" s="1"/>
  <c r="F32"/>
  <c r="F31" s="1"/>
  <c r="G50"/>
  <c r="H50"/>
  <c r="H32"/>
  <c r="H31" s="1"/>
  <c r="F50"/>
  <c r="F71" s="1"/>
  <c r="G71"/>
  <c r="H71"/>
  <c r="I34"/>
  <c r="I33" s="1"/>
  <c r="I70"/>
  <c r="I69" s="1"/>
  <c r="I68" s="1"/>
  <c r="I59" s="1"/>
  <c r="J67"/>
  <c r="K28"/>
  <c r="K30"/>
  <c r="I28"/>
  <c r="K35"/>
  <c r="K34" s="1"/>
  <c r="K33" s="1"/>
  <c r="J35"/>
  <c r="J34" s="1"/>
  <c r="J48"/>
  <c r="I58" l="1"/>
  <c r="K54"/>
  <c r="J58"/>
  <c r="I54"/>
  <c r="K66"/>
  <c r="K65" s="1"/>
  <c r="J66"/>
  <c r="J65" s="1"/>
  <c r="I66"/>
  <c r="I65" s="1"/>
  <c r="J60" l="1"/>
  <c r="J59" s="1"/>
  <c r="K60"/>
  <c r="K59" s="1"/>
  <c r="K58"/>
  <c r="J54"/>
  <c r="K40"/>
  <c r="K39" s="1"/>
  <c r="J40"/>
  <c r="J39" s="1"/>
  <c r="I40"/>
  <c r="I39" s="1"/>
  <c r="K29" l="1"/>
  <c r="J29"/>
  <c r="K27"/>
  <c r="J27"/>
  <c r="J33" l="1"/>
  <c r="K26"/>
  <c r="J26"/>
  <c r="K38"/>
  <c r="K32" s="1"/>
  <c r="J38"/>
  <c r="K57" l="1"/>
  <c r="K56" s="1"/>
  <c r="K55" s="1"/>
  <c r="K53"/>
  <c r="K52" s="1"/>
  <c r="K51" s="1"/>
  <c r="J53"/>
  <c r="J52" s="1"/>
  <c r="J51" s="1"/>
  <c r="J57"/>
  <c r="J56" s="1"/>
  <c r="J55" s="1"/>
  <c r="K31"/>
  <c r="J32"/>
  <c r="J31" s="1"/>
  <c r="K50" l="1"/>
  <c r="J50"/>
  <c r="I27"/>
  <c r="I53" l="1"/>
  <c r="I52" s="1"/>
  <c r="I51" s="1"/>
  <c r="I26"/>
  <c r="I38"/>
  <c r="I32" s="1"/>
  <c r="I31" l="1"/>
  <c r="I57"/>
  <c r="I56" s="1"/>
  <c r="I55" s="1"/>
  <c r="I50" s="1"/>
  <c r="K71"/>
  <c r="J71"/>
  <c r="I71" l="1"/>
</calcChain>
</file>

<file path=xl/sharedStrings.xml><?xml version="1.0" encoding="utf-8"?>
<sst xmlns="http://schemas.openxmlformats.org/spreadsheetml/2006/main" count="121" uniqueCount="113">
  <si>
    <t>Наименование</t>
  </si>
  <si>
    <t>Кредиты кредитных организаций в валюте Российской Федерации</t>
  </si>
  <si>
    <t>000 01 02 00 00 00 0000 000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</si>
  <si>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</si>
  <si>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</si>
  <si>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</si>
  <si>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</si>
  <si>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</si>
  <si>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</si>
  <si>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</si>
  <si>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</si>
  <si>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</si>
  <si>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</si>
  <si>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</si>
  <si>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</si>
  <si>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</si>
  <si>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</si>
  <si>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</si>
  <si>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</si>
  <si>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</si>
  <si>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</si>
  <si>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</si>
  <si>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</si>
  <si>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</si>
  <si>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Итого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</si>
  <si>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</si>
  <si>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</si>
  <si>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</si>
  <si>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</si>
  <si>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</si>
  <si>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</si>
  <si>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</si>
  <si>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</si>
  <si>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</si>
  <si>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2022 год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</si>
  <si>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</si>
  <si>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</si>
  <si>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</si>
  <si>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</si>
  <si>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2023 год</t>
  </si>
  <si>
    <t>погашение реструктурированной задолженности по бюджетному кредиту в соответствии с Дополнительным соглашением от 21 декабря 2012 года № 3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</si>
  <si>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Иные источники внутреннего финансирования дефицитов бюджетов</t>
  </si>
  <si>
    <t>000 01 06 00 00 00 0000 000</t>
  </si>
  <si>
    <t>Привлечение из федерального бюджета бюджетных кредитов на пополнение остатка средств на едином счете бюджета</t>
  </si>
  <si>
    <t>000 01 03 01 00 02 2200 810</t>
  </si>
  <si>
    <t>Погашение предоставленных из федерального бюджета бюджетных кредитов на пополнение остатка средств на едином счете бюджета</t>
  </si>
  <si>
    <t>Погашение иных бюджетных кредитов, предоставленных из федерального бюджета</t>
  </si>
  <si>
    <t>из них:</t>
  </si>
  <si>
    <r>
      <t xml:space="preserve">Привлечение </t>
    </r>
    <r>
      <rPr>
        <sz val="10"/>
        <rFont val="Arial"/>
        <family val="2"/>
        <charset val="204"/>
      </rPr>
      <t>кредитов от кредитных организаций в валюте Российской Федерации</t>
    </r>
  </si>
  <si>
    <r>
      <t xml:space="preserve">Привлечение </t>
    </r>
    <r>
      <rPr>
        <sz val="10"/>
        <rFont val="Arial"/>
        <family val="2"/>
        <charset val="204"/>
      </rPr>
      <t>бюджетных кредитов из других бюджетов бюджетной системы Российской Федерации в валюте Российской Федерации</t>
    </r>
  </si>
  <si>
    <t>2024 год</t>
  </si>
  <si>
    <t>Привлечение из федерального бюджета бюджетных кредитов на финансовое обеспечение реализации инфраструктурных проектов</t>
  </si>
  <si>
    <t>000 01 03 01 00 02 2700 710</t>
  </si>
  <si>
    <t>000 01 03 01 00 02 2700 810</t>
  </si>
  <si>
    <t>Погашение предоставленных из федерального бюджета бюджетных кредитов на финансовое обеспечение реализации инфраструктурных проектов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</si>
  <si>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</si>
  <si>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</si>
  <si>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</si>
  <si>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внутри страны в валюте Российской Федерации</t>
  </si>
  <si>
    <t>000 01 06 05 02 00 0000 600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</si>
  <si>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</si>
  <si>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</si>
  <si>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</si>
  <si>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000 01 03 01 00 02 2500 710</t>
  </si>
  <si>
    <t>000 01 03 01 00 02 2500 810</t>
  </si>
  <si>
    <t>Привлечение субъектами Российской Федерации кредитов от кредитных организаций в валюте Российской Федерации</t>
  </si>
  <si>
    <t>Погашение субъектами Российской Федерации кредитов от кредитных организаций в валюте Российской Федерации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</si>
  <si>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</si>
  <si>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25 ноября 2015 г.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</si>
  <si>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3 августа 2017 г.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</si>
  <si>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22 августа 2017 г.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</si>
  <si>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21 декабря 2017 г.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</si>
  <si>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 июля 2021 года № 1 к Соглашению от 14 декабря 2020 г.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</si>
  <si>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>Утверждено,  рублей</t>
  </si>
  <si>
    <t>Предлагаемые изменения,  рублей</t>
  </si>
  <si>
    <t>Операции по управлению остатками средств на единых счетах бюджетов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</si>
  <si>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</si>
  <si>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000 01 06 10 02 00 0000 500</t>
  </si>
  <si>
    <t>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бюджета субъекта Российской Федерации, казначейских счетах для осуществления и отражения операций с денежными средствами бюджетных и автономных учреждений, единых счетах бюджетов государственных внебюджетных фондов,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</si>
  <si>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>000 01 06 10 02 02 0000 550</t>
  </si>
  <si>
    <t>000 01 06 10 00 00 0000 000</t>
  </si>
  <si>
    <t>Привлечение из федерального бюджета бюджетных кредитов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</t>
  </si>
  <si>
    <t>000 01 03 01 00 02 2900 710</t>
  </si>
  <si>
    <t>Предоставление бюджетных кредитов внутри страны в валюте Российской Федерации</t>
  </si>
  <si>
    <t>Предоставление бюджетных кредитов другим бюджетам бюджетной системы Российской Федерации в валюте Российской Федерации</t>
  </si>
  <si>
    <t>Предоставление бюджетных кредитов для погашения долговых обязательств муниципальных образований в виде обязательств по муниципальным ценным бумагам муниципальных образований и кредитам, полученным  муниципальными образованиями от кредитных организаций, иностранных банков и международных финансовых организаций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</si>
  <si>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</si>
  <si>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000 01 06 05 00 00 0000 500</t>
  </si>
  <si>
    <t>000 01 06 05 02 00 0000 500</t>
  </si>
  <si>
    <t>000 01 06 05 02 02 0000 540</t>
  </si>
  <si>
    <t>000 01 06 05 02 02 2900 540</t>
  </si>
  <si>
    <t xml:space="preserve"> Приложение № 4</t>
  </si>
  <si>
    <t>к областному закону</t>
  </si>
  <si>
    <t>от 22 декабря 2021 г.</t>
  </si>
  <si>
    <t>№ 522-31-ОЗ</t>
  </si>
  <si>
    <t>от 23 марта 2022 г. № 535-33-ОЗ;</t>
  </si>
  <si>
    <t>(с изменениями:</t>
  </si>
  <si>
    <t>от 30 мая 2022 г. № 573-35-ОЗ;</t>
  </si>
  <si>
    <t>от 29 июня 2022 г. № 589-36-ОЗ)</t>
  </si>
  <si>
    <t>Сумма, рублей</t>
  </si>
  <si>
    <t xml:space="preserve">                     Приложение № 2</t>
  </si>
  <si>
    <t xml:space="preserve">                      к областному закону</t>
  </si>
  <si>
    <t xml:space="preserve">                      "Приложение № 4</t>
  </si>
  <si>
    <t xml:space="preserve">                       от 22 декабря 2021 г.</t>
  </si>
  <si>
    <t xml:space="preserve">                    № 522-31-ОЗ</t>
  </si>
  <si>
    <t>"Приложение № 4</t>
  </si>
  <si>
    <t xml:space="preserve">  к областному закону</t>
  </si>
  <si>
    <t xml:space="preserve"> № 522-31-ОЗ</t>
  </si>
  <si>
    <t xml:space="preserve">
дефицита областного бюджета на 2022 год и на плановый период 2023 и 2024 годов</t>
  </si>
  <si>
    <t>Приложение № 2</t>
  </si>
  <si>
    <t xml:space="preserve"> к областному закону</t>
  </si>
  <si>
    <t>"</t>
  </si>
  <si>
    <t>ИСТОЧНИКИ ФИНАНСИРОВАНИЯ
дефицита областного бюджета на 2022 год и на плановый период 2023 года и направления профицита областного бюджета на плановый период 2024 года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</si>
</sst>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_р_._-;_-@_-"/>
    <numFmt numFmtId="165" formatCode="0.0000000000000"/>
  </numFmts>
  <fonts count="12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sz val="7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96">
    <xf numFmtId="0" fontId="0" fillId="0" borderId="0" xfId="0"/>
    <xf numFmtId="0" fontId="0" fillId="0" borderId="0" xfId="0" applyFill="1"/>
    <xf numFmtId="0" fontId="3" fillId="0" borderId="0" xfId="1" applyFont="1" applyFill="1"/>
    <xf numFmtId="0" fontId="7" fillId="0" borderId="0" xfId="0" applyFont="1" applyFill="1" applyAlignment="1">
      <alignment horizontal="right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7" fillId="0" borderId="0" xfId="0" applyFont="1" applyFill="1"/>
    <xf numFmtId="164" fontId="0" fillId="0" borderId="12" xfId="0" applyNumberFormat="1" applyFill="1" applyBorder="1" applyAlignment="1">
      <alignment vertical="center"/>
    </xf>
    <xf numFmtId="164" fontId="0" fillId="0" borderId="13" xfId="0" applyNumberFormat="1" applyFill="1" applyBorder="1" applyAlignment="1">
      <alignment vertical="center"/>
    </xf>
    <xf numFmtId="164" fontId="6" fillId="0" borderId="10" xfId="0" applyNumberFormat="1" applyFont="1" applyFill="1" applyBorder="1" applyAlignment="1">
      <alignment vertical="center"/>
    </xf>
    <xf numFmtId="164" fontId="6" fillId="0" borderId="11" xfId="0" applyNumberFormat="1" applyFont="1" applyFill="1" applyBorder="1" applyAlignment="1">
      <alignment vertical="center"/>
    </xf>
    <xf numFmtId="164" fontId="7" fillId="0" borderId="13" xfId="0" applyNumberFormat="1" applyFont="1" applyFill="1" applyBorder="1" applyAlignment="1">
      <alignment vertical="center"/>
    </xf>
    <xf numFmtId="164" fontId="0" fillId="0" borderId="14" xfId="0" applyNumberFormat="1" applyFill="1" applyBorder="1" applyAlignment="1">
      <alignment vertical="center"/>
    </xf>
    <xf numFmtId="164" fontId="0" fillId="0" borderId="15" xfId="0" applyNumberFormat="1" applyFill="1" applyBorder="1" applyAlignment="1">
      <alignment vertical="center"/>
    </xf>
    <xf numFmtId="164" fontId="6" fillId="0" borderId="18" xfId="0" applyNumberFormat="1" applyFont="1" applyFill="1" applyBorder="1" applyAlignment="1">
      <alignment vertical="center"/>
    </xf>
    <xf numFmtId="164" fontId="0" fillId="0" borderId="0" xfId="0" applyNumberFormat="1" applyFill="1"/>
    <xf numFmtId="49" fontId="4" fillId="0" borderId="22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164" fontId="0" fillId="0" borderId="23" xfId="0" applyNumberFormat="1" applyFill="1" applyBorder="1" applyAlignment="1">
      <alignment vertical="center"/>
    </xf>
    <xf numFmtId="164" fontId="6" fillId="0" borderId="25" xfId="0" applyNumberFormat="1" applyFont="1" applyFill="1" applyBorder="1" applyAlignment="1">
      <alignment vertical="center"/>
    </xf>
    <xf numFmtId="164" fontId="7" fillId="0" borderId="23" xfId="0" applyNumberFormat="1" applyFont="1" applyFill="1" applyBorder="1" applyAlignment="1">
      <alignment vertical="center"/>
    </xf>
    <xf numFmtId="164" fontId="0" fillId="0" borderId="26" xfId="0" applyNumberFormat="1" applyFill="1" applyBorder="1" applyAlignment="1">
      <alignment vertical="center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2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6" fillId="0" borderId="0" xfId="0" applyFont="1" applyFill="1"/>
    <xf numFmtId="0" fontId="6" fillId="0" borderId="3" xfId="0" applyFont="1" applyFill="1" applyBorder="1" applyAlignment="1">
      <alignment horizontal="center" vertical="center" wrapText="1"/>
    </xf>
    <xf numFmtId="165" fontId="0" fillId="0" borderId="0" xfId="0" applyNumberFormat="1" applyFill="1"/>
    <xf numFmtId="0" fontId="7" fillId="0" borderId="3" xfId="0" applyFont="1" applyFill="1" applyBorder="1" applyAlignment="1">
      <alignment horizontal="left" vertical="center" wrapText="1" indent="3"/>
    </xf>
    <xf numFmtId="0" fontId="7" fillId="0" borderId="4" xfId="0" applyFont="1" applyFill="1" applyBorder="1" applyAlignment="1">
      <alignment horizontal="left" vertical="center" wrapText="1" indent="2"/>
    </xf>
    <xf numFmtId="164" fontId="6" fillId="0" borderId="22" xfId="0" applyNumberFormat="1" applyFont="1" applyFill="1" applyBorder="1" applyAlignment="1">
      <alignment vertical="center"/>
    </xf>
    <xf numFmtId="164" fontId="0" fillId="2" borderId="12" xfId="0" applyNumberFormat="1" applyFill="1" applyBorder="1" applyAlignment="1">
      <alignment vertical="center"/>
    </xf>
    <xf numFmtId="164" fontId="0" fillId="2" borderId="13" xfId="0" applyNumberFormat="1" applyFill="1" applyBorder="1" applyAlignment="1">
      <alignment vertical="center"/>
    </xf>
    <xf numFmtId="164" fontId="6" fillId="0" borderId="12" xfId="0" applyNumberFormat="1" applyFont="1" applyFill="1" applyBorder="1" applyAlignment="1">
      <alignment vertical="center"/>
    </xf>
    <xf numFmtId="164" fontId="6" fillId="0" borderId="13" xfId="0" applyNumberFormat="1" applyFont="1" applyFill="1" applyBorder="1" applyAlignment="1">
      <alignment vertical="center"/>
    </xf>
    <xf numFmtId="164" fontId="7" fillId="0" borderId="12" xfId="0" applyNumberFormat="1" applyFont="1" applyFill="1" applyBorder="1" applyAlignment="1">
      <alignment vertical="center"/>
    </xf>
    <xf numFmtId="164" fontId="0" fillId="2" borderId="23" xfId="0" applyNumberFormat="1" applyFill="1" applyBorder="1" applyAlignment="1">
      <alignment vertical="center"/>
    </xf>
    <xf numFmtId="164" fontId="0" fillId="2" borderId="20" xfId="0" applyNumberFormat="1" applyFill="1" applyBorder="1" applyAlignment="1">
      <alignment vertical="center"/>
    </xf>
    <xf numFmtId="164" fontId="0" fillId="2" borderId="19" xfId="0" applyNumberFormat="1" applyFill="1" applyBorder="1" applyAlignment="1">
      <alignment vertical="center"/>
    </xf>
    <xf numFmtId="164" fontId="0" fillId="2" borderId="24" xfId="0" applyNumberFormat="1" applyFill="1" applyBorder="1" applyAlignment="1">
      <alignment vertical="center"/>
    </xf>
    <xf numFmtId="164" fontId="6" fillId="2" borderId="10" xfId="0" applyNumberFormat="1" applyFont="1" applyFill="1" applyBorder="1" applyAlignment="1">
      <alignment vertical="center"/>
    </xf>
    <xf numFmtId="164" fontId="6" fillId="2" borderId="11" xfId="0" applyNumberFormat="1" applyFont="1" applyFill="1" applyBorder="1" applyAlignment="1">
      <alignment vertical="center"/>
    </xf>
    <xf numFmtId="164" fontId="6" fillId="2" borderId="25" xfId="0" applyNumberFormat="1" applyFont="1" applyFill="1" applyBorder="1" applyAlignment="1">
      <alignment vertical="center"/>
    </xf>
    <xf numFmtId="164" fontId="0" fillId="2" borderId="15" xfId="0" applyNumberFormat="1" applyFill="1" applyBorder="1" applyAlignment="1">
      <alignment vertical="center"/>
    </xf>
    <xf numFmtId="164" fontId="0" fillId="2" borderId="26" xfId="0" applyNumberForma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 wrapText="1" indent="1"/>
    </xf>
    <xf numFmtId="164" fontId="6" fillId="0" borderId="23" xfId="0" applyNumberFormat="1" applyFont="1" applyFill="1" applyBorder="1" applyAlignment="1">
      <alignment vertical="center"/>
    </xf>
    <xf numFmtId="164" fontId="6" fillId="0" borderId="17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 indent="3"/>
    </xf>
    <xf numFmtId="165" fontId="0" fillId="0" borderId="0" xfId="0" applyNumberForma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0" fillId="0" borderId="0" xfId="0" applyNumberFormat="1" applyFill="1" applyBorder="1"/>
    <xf numFmtId="164" fontId="0" fillId="2" borderId="0" xfId="0" applyNumberForma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horizontal="left" vertical="center" wrapText="1" indent="1"/>
    </xf>
    <xf numFmtId="164" fontId="0" fillId="0" borderId="20" xfId="0" applyNumberForma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 indent="1"/>
    </xf>
    <xf numFmtId="164" fontId="0" fillId="0" borderId="10" xfId="0" applyNumberFormat="1" applyFill="1" applyBorder="1" applyAlignment="1">
      <alignment vertical="center"/>
    </xf>
    <xf numFmtId="164" fontId="0" fillId="2" borderId="11" xfId="0" applyNumberFormat="1" applyFill="1" applyBorder="1" applyAlignment="1">
      <alignment vertical="center"/>
    </xf>
    <xf numFmtId="164" fontId="0" fillId="2" borderId="25" xfId="0" applyNumberForma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164" fontId="0" fillId="2" borderId="14" xfId="0" applyNumberForma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2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6"/>
  <sheetViews>
    <sheetView tabSelected="1" view="pageBreakPreview" topLeftCell="A10" zoomScale="98" zoomScaleSheetLayoutView="98" workbookViewId="0">
      <selection activeCell="B19" sqref="B19"/>
    </sheetView>
  </sheetViews>
  <sheetFormatPr defaultColWidth="9.140625" defaultRowHeight="12.75"/>
  <cols>
    <col min="1" max="1" width="57.28515625" style="1" customWidth="1"/>
    <col min="2" max="2" width="26.28515625" style="1" customWidth="1"/>
    <col min="3" max="8" width="20.7109375" style="1" hidden="1" customWidth="1"/>
    <col min="9" max="11" width="20.7109375" style="1" customWidth="1"/>
    <col min="12" max="12" width="1.7109375" style="1" customWidth="1"/>
    <col min="13" max="13" width="9.140625" style="1"/>
    <col min="14" max="14" width="25.7109375" style="1" customWidth="1"/>
    <col min="15" max="15" width="19.140625" style="1" bestFit="1" customWidth="1"/>
    <col min="16" max="16" width="18.85546875" style="1" customWidth="1"/>
    <col min="17" max="22" width="21.42578125" style="1" customWidth="1"/>
    <col min="23" max="16384" width="9.140625" style="1"/>
  </cols>
  <sheetData>
    <row r="1" spans="10:12" ht="18" hidden="1" customHeight="1">
      <c r="J1" s="85" t="s">
        <v>91</v>
      </c>
      <c r="K1" s="86"/>
    </row>
    <row r="2" spans="10:12" ht="18" hidden="1" customHeight="1">
      <c r="J2" s="85" t="s">
        <v>92</v>
      </c>
      <c r="K2" s="86"/>
    </row>
    <row r="3" spans="10:12" ht="18" hidden="1" customHeight="1">
      <c r="J3" s="85" t="s">
        <v>93</v>
      </c>
      <c r="K3" s="86"/>
    </row>
    <row r="4" spans="10:12" ht="18" hidden="1" customHeight="1">
      <c r="J4" s="85" t="s">
        <v>94</v>
      </c>
      <c r="K4" s="86"/>
    </row>
    <row r="5" spans="10:12" ht="18" hidden="1" customHeight="1">
      <c r="J5" s="85" t="s">
        <v>96</v>
      </c>
      <c r="K5" s="85"/>
    </row>
    <row r="6" spans="10:12" ht="18" hidden="1" customHeight="1">
      <c r="J6" s="85" t="s">
        <v>95</v>
      </c>
      <c r="K6" s="85"/>
    </row>
    <row r="7" spans="10:12" ht="18" hidden="1" customHeight="1">
      <c r="J7" s="85" t="s">
        <v>97</v>
      </c>
      <c r="K7" s="85"/>
    </row>
    <row r="8" spans="10:12" ht="18" hidden="1" customHeight="1">
      <c r="J8" s="85" t="s">
        <v>98</v>
      </c>
      <c r="K8" s="85"/>
    </row>
    <row r="9" spans="10:12" ht="18" hidden="1" customHeight="1">
      <c r="J9" s="81"/>
      <c r="K9" s="81"/>
    </row>
    <row r="10" spans="10:12" ht="18" customHeight="1">
      <c r="J10" s="85" t="s">
        <v>109</v>
      </c>
      <c r="K10" s="85"/>
    </row>
    <row r="11" spans="10:12" ht="17.25" customHeight="1">
      <c r="J11" s="85" t="s">
        <v>110</v>
      </c>
      <c r="K11" s="85"/>
    </row>
    <row r="12" spans="10:12" ht="17.25" customHeight="1">
      <c r="J12" s="82"/>
      <c r="K12" s="83"/>
    </row>
    <row r="13" spans="10:12" ht="17.25" customHeight="1">
      <c r="J13" s="82"/>
      <c r="K13" s="83"/>
    </row>
    <row r="14" spans="10:12" ht="17.25" customHeight="1">
      <c r="J14" s="82"/>
      <c r="K14" s="83"/>
    </row>
    <row r="15" spans="10:12" ht="17.25" customHeight="1">
      <c r="J15" s="82"/>
      <c r="K15" s="83"/>
    </row>
    <row r="16" spans="10:12" ht="17.25" customHeight="1">
      <c r="J16" s="95" t="s">
        <v>105</v>
      </c>
      <c r="K16" s="95"/>
      <c r="L16"/>
    </row>
    <row r="17" spans="1:22" ht="17.25" customHeight="1">
      <c r="J17" s="95" t="s">
        <v>106</v>
      </c>
      <c r="K17" s="95"/>
      <c r="L17"/>
    </row>
    <row r="18" spans="1:22" ht="17.25" customHeight="1">
      <c r="J18" s="95" t="s">
        <v>93</v>
      </c>
      <c r="K18" s="95"/>
      <c r="L18"/>
    </row>
    <row r="19" spans="1:22" ht="17.25" customHeight="1">
      <c r="J19" s="95" t="s">
        <v>107</v>
      </c>
      <c r="K19" s="95"/>
      <c r="L19"/>
    </row>
    <row r="20" spans="1:22" ht="17.25" customHeight="1">
      <c r="J20" s="82"/>
      <c r="K20" s="83"/>
    </row>
    <row r="21" spans="1:22" ht="55.5" customHeight="1">
      <c r="A21" s="92" t="s">
        <v>112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Q21" s="66"/>
      <c r="R21" s="66"/>
      <c r="S21" s="66"/>
      <c r="T21" s="66"/>
      <c r="U21" s="66"/>
      <c r="V21" s="66"/>
    </row>
    <row r="22" spans="1:22" ht="15">
      <c r="A22" s="2"/>
      <c r="B22" s="2"/>
      <c r="C22" s="2"/>
      <c r="D22" s="2"/>
      <c r="E22" s="2"/>
      <c r="F22" s="2"/>
      <c r="G22" s="2"/>
      <c r="H22" s="2"/>
      <c r="I22" s="2"/>
      <c r="J22" s="3"/>
      <c r="Q22" s="66"/>
      <c r="R22" s="66"/>
      <c r="S22" s="66"/>
      <c r="T22" s="66"/>
      <c r="U22" s="66"/>
      <c r="V22" s="66"/>
    </row>
    <row r="23" spans="1:22" ht="23.1" customHeight="1">
      <c r="A23" s="87" t="s">
        <v>0</v>
      </c>
      <c r="B23" s="87" t="s">
        <v>30</v>
      </c>
      <c r="C23" s="89" t="s">
        <v>73</v>
      </c>
      <c r="D23" s="93"/>
      <c r="E23" s="94"/>
      <c r="F23" s="89" t="s">
        <v>74</v>
      </c>
      <c r="G23" s="93"/>
      <c r="H23" s="94"/>
      <c r="I23" s="89" t="s">
        <v>99</v>
      </c>
      <c r="J23" s="90"/>
      <c r="K23" s="91"/>
      <c r="Q23" s="66"/>
      <c r="R23" s="66"/>
      <c r="S23" s="66"/>
      <c r="T23" s="66"/>
      <c r="U23" s="66"/>
      <c r="V23" s="66"/>
    </row>
    <row r="24" spans="1:22" ht="24.95" customHeight="1">
      <c r="A24" s="88"/>
      <c r="B24" s="88"/>
      <c r="C24" s="22" t="s">
        <v>34</v>
      </c>
      <c r="D24" s="23" t="s">
        <v>39</v>
      </c>
      <c r="E24" s="16" t="s">
        <v>50</v>
      </c>
      <c r="F24" s="22" t="s">
        <v>34</v>
      </c>
      <c r="G24" s="23" t="s">
        <v>39</v>
      </c>
      <c r="H24" s="16" t="s">
        <v>50</v>
      </c>
      <c r="I24" s="22" t="s">
        <v>34</v>
      </c>
      <c r="J24" s="23" t="s">
        <v>39</v>
      </c>
      <c r="K24" s="16" t="s">
        <v>50</v>
      </c>
      <c r="Q24" s="66"/>
      <c r="R24" s="66"/>
      <c r="S24" s="66"/>
      <c r="T24" s="66"/>
      <c r="U24" s="66"/>
      <c r="V24" s="66"/>
    </row>
    <row r="25" spans="1:22">
      <c r="A25" s="24">
        <v>1</v>
      </c>
      <c r="B25" s="24">
        <v>2</v>
      </c>
      <c r="C25" s="4">
        <v>3</v>
      </c>
      <c r="D25" s="5">
        <v>4</v>
      </c>
      <c r="E25" s="17">
        <v>5</v>
      </c>
      <c r="F25" s="4">
        <v>6</v>
      </c>
      <c r="G25" s="5">
        <v>7</v>
      </c>
      <c r="H25" s="17">
        <v>8</v>
      </c>
      <c r="I25" s="4">
        <v>3</v>
      </c>
      <c r="J25" s="5">
        <v>4</v>
      </c>
      <c r="K25" s="17">
        <v>5</v>
      </c>
      <c r="Q25" s="66"/>
      <c r="R25" s="66"/>
      <c r="S25" s="66"/>
      <c r="T25" s="66"/>
      <c r="U25" s="66"/>
      <c r="V25" s="66"/>
    </row>
    <row r="26" spans="1:22" ht="36" customHeight="1">
      <c r="A26" s="25" t="s">
        <v>1</v>
      </c>
      <c r="B26" s="26" t="s">
        <v>2</v>
      </c>
      <c r="C26" s="9">
        <v>-409459258.27999878</v>
      </c>
      <c r="D26" s="10">
        <v>1725332602.5499992</v>
      </c>
      <c r="E26" s="19">
        <v>2010884369.5400009</v>
      </c>
      <c r="F26" s="9">
        <f>F27+F29</f>
        <v>-827474150</v>
      </c>
      <c r="G26" s="10">
        <f t="shared" ref="G26:H26" si="0">G27+G29</f>
        <v>0</v>
      </c>
      <c r="H26" s="19">
        <f t="shared" si="0"/>
        <v>-2500000000</v>
      </c>
      <c r="I26" s="9">
        <f>I27+I29</f>
        <v>-1236933408.2799988</v>
      </c>
      <c r="J26" s="10">
        <f t="shared" ref="J26:K26" si="1">J27+J29</f>
        <v>1725332602.5499992</v>
      </c>
      <c r="K26" s="19">
        <f t="shared" si="1"/>
        <v>-489115630.45999908</v>
      </c>
      <c r="N26" s="42"/>
      <c r="Q26" s="68"/>
      <c r="R26" s="68"/>
      <c r="S26" s="68"/>
      <c r="T26" s="69"/>
      <c r="U26" s="69"/>
      <c r="V26" s="69"/>
    </row>
    <row r="27" spans="1:22" ht="33.75" customHeight="1">
      <c r="A27" s="27" t="s">
        <v>48</v>
      </c>
      <c r="B27" s="28" t="s">
        <v>3</v>
      </c>
      <c r="C27" s="7">
        <v>28374895741.720001</v>
      </c>
      <c r="D27" s="8">
        <v>31368643602.549999</v>
      </c>
      <c r="E27" s="18">
        <v>32813188369.540001</v>
      </c>
      <c r="F27" s="7">
        <f>F28</f>
        <v>2172525850</v>
      </c>
      <c r="G27" s="8">
        <f t="shared" ref="G27:H27" si="2">G28</f>
        <v>0</v>
      </c>
      <c r="H27" s="18">
        <f t="shared" si="2"/>
        <v>-2500000000</v>
      </c>
      <c r="I27" s="7">
        <f>I28</f>
        <v>30547421591.720001</v>
      </c>
      <c r="J27" s="8">
        <f t="shared" ref="J27:K27" si="3">J28</f>
        <v>31368643602.549999</v>
      </c>
      <c r="K27" s="18">
        <f t="shared" si="3"/>
        <v>30313188369.540001</v>
      </c>
      <c r="N27" s="42"/>
      <c r="Q27" s="67"/>
      <c r="R27" s="67"/>
      <c r="S27" s="67"/>
      <c r="T27" s="69"/>
      <c r="U27" s="69"/>
      <c r="V27" s="69"/>
    </row>
    <row r="28" spans="1:22" ht="31.5" customHeight="1">
      <c r="A28" s="29" t="s">
        <v>65</v>
      </c>
      <c r="B28" s="28" t="s">
        <v>4</v>
      </c>
      <c r="C28" s="46">
        <v>28374895741.720001</v>
      </c>
      <c r="D28" s="47">
        <v>31368643602.549999</v>
      </c>
      <c r="E28" s="51">
        <v>32813188369.540001</v>
      </c>
      <c r="F28" s="46">
        <v>2172525850</v>
      </c>
      <c r="G28" s="47">
        <v>0</v>
      </c>
      <c r="H28" s="51">
        <v>-2500000000</v>
      </c>
      <c r="I28" s="46">
        <f>C28+F28</f>
        <v>30547421591.720001</v>
      </c>
      <c r="J28" s="47">
        <f>D28+G28</f>
        <v>31368643602.549999</v>
      </c>
      <c r="K28" s="51">
        <f>E28+H28</f>
        <v>30313188369.540001</v>
      </c>
      <c r="N28" s="42"/>
      <c r="Q28" s="70"/>
      <c r="R28" s="70"/>
      <c r="S28" s="70"/>
      <c r="T28" s="69"/>
      <c r="U28" s="69"/>
      <c r="V28" s="69"/>
    </row>
    <row r="29" spans="1:22" ht="33.75" customHeight="1">
      <c r="A29" s="27" t="s">
        <v>5</v>
      </c>
      <c r="B29" s="28" t="s">
        <v>6</v>
      </c>
      <c r="C29" s="46">
        <v>-28784355000</v>
      </c>
      <c r="D29" s="47">
        <v>-29643311000</v>
      </c>
      <c r="E29" s="51">
        <v>-30802304000</v>
      </c>
      <c r="F29" s="46">
        <f>F30</f>
        <v>-3000000000</v>
      </c>
      <c r="G29" s="47">
        <f t="shared" ref="G29:H29" si="4">G30</f>
        <v>0</v>
      </c>
      <c r="H29" s="51">
        <f t="shared" si="4"/>
        <v>0</v>
      </c>
      <c r="I29" s="46">
        <f>I30</f>
        <v>-31784355000</v>
      </c>
      <c r="J29" s="47">
        <f t="shared" ref="J29:K29" si="5">J30</f>
        <v>-29643311000</v>
      </c>
      <c r="K29" s="51">
        <f t="shared" si="5"/>
        <v>-30802304000</v>
      </c>
      <c r="N29" s="42"/>
      <c r="Q29" s="70"/>
      <c r="R29" s="70"/>
      <c r="S29" s="70"/>
      <c r="T29" s="69"/>
      <c r="U29" s="69"/>
      <c r="V29" s="69"/>
    </row>
    <row r="30" spans="1:22" ht="31.5" customHeight="1">
      <c r="A30" s="30" t="s">
        <v>66</v>
      </c>
      <c r="B30" s="31" t="s">
        <v>7</v>
      </c>
      <c r="C30" s="52">
        <v>-28784355000</v>
      </c>
      <c r="D30" s="53">
        <v>-29643311000</v>
      </c>
      <c r="E30" s="54">
        <v>-30802304000</v>
      </c>
      <c r="F30" s="52">
        <v>-3000000000</v>
      </c>
      <c r="G30" s="53"/>
      <c r="H30" s="54"/>
      <c r="I30" s="46">
        <f>C30+F30</f>
        <v>-31784355000</v>
      </c>
      <c r="J30" s="47">
        <f>D30+G30</f>
        <v>-29643311000</v>
      </c>
      <c r="K30" s="51">
        <f>E30+H30</f>
        <v>-30802304000</v>
      </c>
      <c r="N30" s="42"/>
      <c r="Q30" s="70"/>
      <c r="R30" s="70"/>
      <c r="S30" s="70"/>
      <c r="T30" s="69"/>
      <c r="U30" s="69"/>
      <c r="V30" s="69"/>
    </row>
    <row r="31" spans="1:22" ht="32.25" customHeight="1">
      <c r="A31" s="32" t="s">
        <v>35</v>
      </c>
      <c r="B31" s="33" t="s">
        <v>8</v>
      </c>
      <c r="C31" s="55">
        <v>9973891850</v>
      </c>
      <c r="D31" s="56">
        <v>1507766825.3899994</v>
      </c>
      <c r="E31" s="57">
        <v>-913008746.04000092</v>
      </c>
      <c r="F31" s="55">
        <f t="shared" ref="F31:K31" si="6">F32</f>
        <v>827474150</v>
      </c>
      <c r="G31" s="56">
        <f t="shared" si="6"/>
        <v>-600000000</v>
      </c>
      <c r="H31" s="57">
        <f t="shared" si="6"/>
        <v>1072398000</v>
      </c>
      <c r="I31" s="55">
        <f>I32</f>
        <v>10801366000</v>
      </c>
      <c r="J31" s="56">
        <f t="shared" si="6"/>
        <v>907766825.38999939</v>
      </c>
      <c r="K31" s="57">
        <f t="shared" si="6"/>
        <v>159389253.95999908</v>
      </c>
      <c r="N31" s="42"/>
      <c r="Q31" s="71"/>
      <c r="R31" s="71"/>
      <c r="S31" s="71"/>
      <c r="T31" s="69"/>
      <c r="U31" s="69"/>
      <c r="V31" s="69"/>
    </row>
    <row r="32" spans="1:22" ht="33" customHeight="1">
      <c r="A32" s="27" t="s">
        <v>36</v>
      </c>
      <c r="B32" s="28" t="s">
        <v>25</v>
      </c>
      <c r="C32" s="50">
        <v>9973891850</v>
      </c>
      <c r="D32" s="11">
        <v>1507766825.3899994</v>
      </c>
      <c r="E32" s="20">
        <v>-913008746.04000092</v>
      </c>
      <c r="F32" s="50">
        <f t="shared" ref="F32:H32" si="7">F33+F38</f>
        <v>827474150</v>
      </c>
      <c r="G32" s="11">
        <f t="shared" si="7"/>
        <v>-600000000</v>
      </c>
      <c r="H32" s="20">
        <f t="shared" si="7"/>
        <v>1072398000</v>
      </c>
      <c r="I32" s="50">
        <f>I33+I38</f>
        <v>10801366000</v>
      </c>
      <c r="J32" s="11">
        <f t="shared" ref="J32" si="8">J33+J38</f>
        <v>907766825.38999939</v>
      </c>
      <c r="K32" s="20">
        <f t="shared" ref="K32" si="9">K33+K38</f>
        <v>159389253.95999908</v>
      </c>
      <c r="N32" s="42"/>
      <c r="Q32" s="72"/>
      <c r="R32" s="72"/>
      <c r="S32" s="72"/>
      <c r="T32" s="69"/>
      <c r="U32" s="69"/>
      <c r="V32" s="69"/>
    </row>
    <row r="33" spans="1:22" ht="45.75" customHeight="1">
      <c r="A33" s="27" t="s">
        <v>49</v>
      </c>
      <c r="B33" s="28" t="s">
        <v>26</v>
      </c>
      <c r="C33" s="7">
        <v>26585721000</v>
      </c>
      <c r="D33" s="8">
        <v>18549658000</v>
      </c>
      <c r="E33" s="18">
        <v>16802304000</v>
      </c>
      <c r="F33" s="7">
        <f t="shared" ref="F33:H33" si="10">F34</f>
        <v>1156639000</v>
      </c>
      <c r="G33" s="8">
        <f t="shared" si="10"/>
        <v>-600000000</v>
      </c>
      <c r="H33" s="18">
        <f t="shared" si="10"/>
        <v>1072398000</v>
      </c>
      <c r="I33" s="7">
        <f t="shared" ref="I33:K33" si="11">I34</f>
        <v>27742360000</v>
      </c>
      <c r="J33" s="8">
        <f t="shared" si="11"/>
        <v>17949658000</v>
      </c>
      <c r="K33" s="18">
        <f t="shared" si="11"/>
        <v>17874702000</v>
      </c>
      <c r="N33" s="42"/>
      <c r="O33" s="15"/>
      <c r="Q33" s="67"/>
      <c r="R33" s="67"/>
      <c r="S33" s="67"/>
      <c r="T33" s="69"/>
      <c r="U33" s="69"/>
      <c r="V33" s="69"/>
    </row>
    <row r="34" spans="1:22" ht="45" customHeight="1">
      <c r="A34" s="29" t="s">
        <v>67</v>
      </c>
      <c r="B34" s="28" t="s">
        <v>27</v>
      </c>
      <c r="C34" s="7">
        <v>26585721000</v>
      </c>
      <c r="D34" s="8">
        <v>18549658000</v>
      </c>
      <c r="E34" s="18">
        <v>16802304000</v>
      </c>
      <c r="F34" s="7">
        <f>F35+F36+F37</f>
        <v>1156639000</v>
      </c>
      <c r="G34" s="8">
        <f t="shared" ref="G34:H34" si="12">G35+G36+G37</f>
        <v>-600000000</v>
      </c>
      <c r="H34" s="18">
        <f t="shared" si="12"/>
        <v>1072398000</v>
      </c>
      <c r="I34" s="7">
        <f>I35+I36+I37</f>
        <v>27742360000</v>
      </c>
      <c r="J34" s="8">
        <f>J35+J36+J37</f>
        <v>17949658000</v>
      </c>
      <c r="K34" s="18">
        <f>K35+K36+K37</f>
        <v>17874702000</v>
      </c>
      <c r="N34" s="42"/>
      <c r="Q34" s="67"/>
      <c r="R34" s="67"/>
      <c r="S34" s="67"/>
      <c r="T34" s="69"/>
      <c r="U34" s="69"/>
      <c r="V34" s="69"/>
    </row>
    <row r="35" spans="1:22" ht="43.5" customHeight="1">
      <c r="A35" s="34" t="s">
        <v>43</v>
      </c>
      <c r="B35" s="28" t="s">
        <v>63</v>
      </c>
      <c r="C35" s="46">
        <v>15784355000</v>
      </c>
      <c r="D35" s="47">
        <v>16143311000</v>
      </c>
      <c r="E35" s="51">
        <v>16802304000</v>
      </c>
      <c r="F35" s="46">
        <v>1156639000</v>
      </c>
      <c r="G35" s="47">
        <v>0</v>
      </c>
      <c r="H35" s="51">
        <v>0</v>
      </c>
      <c r="I35" s="46">
        <f t="shared" ref="I35:K37" si="13">C35+F35</f>
        <v>16940994000</v>
      </c>
      <c r="J35" s="47">
        <f t="shared" si="13"/>
        <v>16143311000</v>
      </c>
      <c r="K35" s="51">
        <f t="shared" si="13"/>
        <v>16802304000</v>
      </c>
      <c r="N35" s="42"/>
      <c r="Q35" s="70"/>
      <c r="R35" s="70"/>
      <c r="S35" s="70"/>
      <c r="T35" s="69"/>
      <c r="U35" s="69"/>
      <c r="V35" s="69"/>
    </row>
    <row r="36" spans="1:22" ht="44.25" customHeight="1">
      <c r="A36" s="34" t="s">
        <v>51</v>
      </c>
      <c r="B36" s="28" t="s">
        <v>52</v>
      </c>
      <c r="C36" s="46">
        <v>202000000</v>
      </c>
      <c r="D36" s="47">
        <v>2406347000</v>
      </c>
      <c r="E36" s="18">
        <v>0</v>
      </c>
      <c r="F36" s="46">
        <v>0</v>
      </c>
      <c r="G36" s="47">
        <v>-600000000</v>
      </c>
      <c r="H36" s="18">
        <v>1072398000</v>
      </c>
      <c r="I36" s="46">
        <f t="shared" si="13"/>
        <v>202000000</v>
      </c>
      <c r="J36" s="47">
        <f t="shared" si="13"/>
        <v>1806347000</v>
      </c>
      <c r="K36" s="51">
        <f t="shared" si="13"/>
        <v>1072398000</v>
      </c>
      <c r="N36" s="42"/>
      <c r="Q36" s="70"/>
      <c r="R36" s="70"/>
      <c r="S36" s="67"/>
      <c r="T36" s="69"/>
      <c r="U36" s="69"/>
      <c r="V36" s="69"/>
    </row>
    <row r="37" spans="1:22" ht="125.25" customHeight="1">
      <c r="A37" s="34" t="s">
        <v>81</v>
      </c>
      <c r="B37" s="28" t="s">
        <v>82</v>
      </c>
      <c r="C37" s="46">
        <v>10599366000</v>
      </c>
      <c r="D37" s="47">
        <v>0</v>
      </c>
      <c r="E37" s="18">
        <v>0</v>
      </c>
      <c r="F37" s="46"/>
      <c r="G37" s="47">
        <v>0</v>
      </c>
      <c r="H37" s="18">
        <v>0</v>
      </c>
      <c r="I37" s="46">
        <f t="shared" si="13"/>
        <v>10599366000</v>
      </c>
      <c r="J37" s="47">
        <f t="shared" si="13"/>
        <v>0</v>
      </c>
      <c r="K37" s="51">
        <f t="shared" si="13"/>
        <v>0</v>
      </c>
      <c r="N37" s="42"/>
      <c r="Q37" s="70"/>
      <c r="R37" s="70"/>
      <c r="S37" s="67"/>
      <c r="T37" s="69"/>
      <c r="U37" s="69"/>
      <c r="V37" s="69"/>
    </row>
    <row r="38" spans="1:22" ht="44.25" customHeight="1">
      <c r="A38" s="27" t="s">
        <v>37</v>
      </c>
      <c r="B38" s="28" t="s">
        <v>28</v>
      </c>
      <c r="C38" s="7">
        <v>-16611829150</v>
      </c>
      <c r="D38" s="8">
        <v>-17041891174.610001</v>
      </c>
      <c r="E38" s="18">
        <v>-17715312746.040001</v>
      </c>
      <c r="F38" s="7">
        <f>F39</f>
        <v>-329164850</v>
      </c>
      <c r="G38" s="8">
        <f t="shared" ref="G38:H38" si="14">G39</f>
        <v>0</v>
      </c>
      <c r="H38" s="18">
        <f t="shared" si="14"/>
        <v>0</v>
      </c>
      <c r="I38" s="7">
        <f>I39</f>
        <v>-16940994000</v>
      </c>
      <c r="J38" s="8">
        <f t="shared" ref="J38:K38" si="15">J39</f>
        <v>-17041891174.610001</v>
      </c>
      <c r="K38" s="18">
        <f t="shared" si="15"/>
        <v>-17715312746.040001</v>
      </c>
      <c r="N38" s="42"/>
      <c r="Q38" s="67"/>
      <c r="R38" s="67"/>
      <c r="S38" s="67"/>
      <c r="T38" s="69"/>
      <c r="U38" s="69"/>
      <c r="V38" s="69"/>
    </row>
    <row r="39" spans="1:22" ht="42" customHeight="1">
      <c r="A39" s="29" t="s">
        <v>38</v>
      </c>
      <c r="B39" s="28" t="s">
        <v>29</v>
      </c>
      <c r="C39" s="7">
        <v>-16611829150</v>
      </c>
      <c r="D39" s="8">
        <v>-17041891174.610001</v>
      </c>
      <c r="E39" s="18">
        <v>-17715312746.040001</v>
      </c>
      <c r="F39" s="7">
        <f>F40+F48+F49</f>
        <v>-329164850</v>
      </c>
      <c r="G39" s="8">
        <f t="shared" ref="G39:H39" si="16">G40+G48+G49</f>
        <v>0</v>
      </c>
      <c r="H39" s="18">
        <f t="shared" si="16"/>
        <v>0</v>
      </c>
      <c r="I39" s="7">
        <f>I40+I48+I49</f>
        <v>-16940994000</v>
      </c>
      <c r="J39" s="8">
        <f t="shared" ref="J39:K39" si="17">J40+J48+J49</f>
        <v>-17041891174.610001</v>
      </c>
      <c r="K39" s="18">
        <f t="shared" si="17"/>
        <v>-17715312746.040001</v>
      </c>
      <c r="N39" s="42"/>
      <c r="Q39" s="67"/>
      <c r="R39" s="67"/>
      <c r="S39" s="67"/>
      <c r="T39" s="69"/>
      <c r="U39" s="69"/>
      <c r="V39" s="69"/>
    </row>
    <row r="40" spans="1:22" ht="32.25" customHeight="1">
      <c r="A40" s="34" t="s">
        <v>46</v>
      </c>
      <c r="B40" s="28" t="s">
        <v>44</v>
      </c>
      <c r="C40" s="7">
        <v>-827474150</v>
      </c>
      <c r="D40" s="8">
        <v>-898580174.61000001</v>
      </c>
      <c r="E40" s="18">
        <v>-898580174.61000001</v>
      </c>
      <c r="F40" s="7">
        <f>F42+F43+F44+F45+F46+F47</f>
        <v>827474150</v>
      </c>
      <c r="G40" s="8">
        <f t="shared" ref="G40:H40" si="18">G42+G43+G44+G45+G46+G47</f>
        <v>0</v>
      </c>
      <c r="H40" s="18">
        <f t="shared" si="18"/>
        <v>0</v>
      </c>
      <c r="I40" s="7">
        <f>I42+I43+I44+I45+I46+I47</f>
        <v>0</v>
      </c>
      <c r="J40" s="8">
        <f t="shared" ref="J40:K40" si="19">J42+J43+J44+J45+J46+J47</f>
        <v>-898580174.61000001</v>
      </c>
      <c r="K40" s="18">
        <f t="shared" si="19"/>
        <v>-898580174.61000001</v>
      </c>
      <c r="N40" s="42"/>
      <c r="Q40" s="67"/>
      <c r="R40" s="67"/>
      <c r="S40" s="67"/>
      <c r="T40" s="69"/>
      <c r="U40" s="69"/>
      <c r="V40" s="69"/>
    </row>
    <row r="41" spans="1:22" ht="18" customHeight="1">
      <c r="A41" s="43" t="s">
        <v>47</v>
      </c>
      <c r="B41" s="28"/>
      <c r="C41" s="7"/>
      <c r="D41" s="8"/>
      <c r="E41" s="18"/>
      <c r="F41" s="7"/>
      <c r="G41" s="8"/>
      <c r="H41" s="18"/>
      <c r="I41" s="7"/>
      <c r="J41" s="8"/>
      <c r="K41" s="18"/>
      <c r="N41" s="42"/>
      <c r="Q41" s="67"/>
      <c r="R41" s="67"/>
      <c r="S41" s="67"/>
      <c r="T41" s="69"/>
      <c r="U41" s="69"/>
      <c r="V41" s="69"/>
    </row>
    <row r="42" spans="1:22" ht="103.5" customHeight="1">
      <c r="A42" s="43" t="s">
        <v>68</v>
      </c>
      <c r="B42" s="28"/>
      <c r="C42" s="7">
        <v>-15000000</v>
      </c>
      <c r="D42" s="8">
        <v>-15000000</v>
      </c>
      <c r="E42" s="18">
        <v>-15000000</v>
      </c>
      <c r="F42" s="7">
        <v>15000000</v>
      </c>
      <c r="G42" s="8">
        <v>0</v>
      </c>
      <c r="H42" s="18">
        <v>0</v>
      </c>
      <c r="I42" s="46">
        <f t="shared" ref="I42:K49" si="20">C42+F42</f>
        <v>0</v>
      </c>
      <c r="J42" s="47">
        <f t="shared" si="20"/>
        <v>-15000000</v>
      </c>
      <c r="K42" s="51">
        <f t="shared" si="20"/>
        <v>-15000000</v>
      </c>
      <c r="N42" s="42"/>
      <c r="Q42" s="67"/>
      <c r="R42" s="67"/>
      <c r="S42" s="67"/>
      <c r="T42" s="69"/>
      <c r="U42" s="69"/>
      <c r="V42" s="69"/>
    </row>
    <row r="43" spans="1:22" ht="105" customHeight="1">
      <c r="A43" s="43" t="s">
        <v>69</v>
      </c>
      <c r="B43" s="28"/>
      <c r="C43" s="7">
        <v>-253824200</v>
      </c>
      <c r="D43" s="8">
        <v>-253824200</v>
      </c>
      <c r="E43" s="18">
        <v>-253824200</v>
      </c>
      <c r="F43" s="7">
        <v>253824200</v>
      </c>
      <c r="G43" s="8">
        <v>0</v>
      </c>
      <c r="H43" s="18">
        <v>0</v>
      </c>
      <c r="I43" s="46">
        <f t="shared" si="20"/>
        <v>0</v>
      </c>
      <c r="J43" s="47">
        <f t="shared" si="20"/>
        <v>-253824200</v>
      </c>
      <c r="K43" s="51">
        <f t="shared" si="20"/>
        <v>-253824200</v>
      </c>
      <c r="N43" s="42"/>
      <c r="Q43" s="67"/>
      <c r="R43" s="67"/>
      <c r="S43" s="67"/>
      <c r="T43" s="69"/>
      <c r="U43" s="69"/>
      <c r="V43" s="69"/>
    </row>
    <row r="44" spans="1:22" ht="103.5" customHeight="1">
      <c r="A44" s="43" t="s">
        <v>70</v>
      </c>
      <c r="B44" s="28"/>
      <c r="C44" s="7">
        <v>-289969600</v>
      </c>
      <c r="D44" s="8">
        <v>-289969600</v>
      </c>
      <c r="E44" s="18">
        <v>-289969600</v>
      </c>
      <c r="F44" s="7">
        <v>289969600</v>
      </c>
      <c r="G44" s="8">
        <v>0</v>
      </c>
      <c r="H44" s="18">
        <v>0</v>
      </c>
      <c r="I44" s="46">
        <f t="shared" si="20"/>
        <v>0</v>
      </c>
      <c r="J44" s="47">
        <f t="shared" si="20"/>
        <v>-289969600</v>
      </c>
      <c r="K44" s="51">
        <f t="shared" si="20"/>
        <v>-289969600</v>
      </c>
      <c r="N44" s="42"/>
      <c r="Q44" s="67"/>
      <c r="R44" s="67"/>
      <c r="S44" s="67"/>
      <c r="T44" s="69"/>
      <c r="U44" s="69"/>
      <c r="V44" s="69"/>
    </row>
    <row r="45" spans="1:22" ht="105" customHeight="1">
      <c r="A45" s="43" t="s">
        <v>71</v>
      </c>
      <c r="B45" s="28"/>
      <c r="C45" s="7">
        <v>-18680350</v>
      </c>
      <c r="D45" s="8">
        <v>-18680350</v>
      </c>
      <c r="E45" s="18">
        <v>-18680350</v>
      </c>
      <c r="F45" s="7">
        <v>18680350</v>
      </c>
      <c r="G45" s="8">
        <v>0</v>
      </c>
      <c r="H45" s="18">
        <v>0</v>
      </c>
      <c r="I45" s="46">
        <f t="shared" si="20"/>
        <v>0</v>
      </c>
      <c r="J45" s="47">
        <f t="shared" si="20"/>
        <v>-18680350</v>
      </c>
      <c r="K45" s="51">
        <f t="shared" si="20"/>
        <v>-18680350</v>
      </c>
      <c r="N45" s="42"/>
      <c r="Q45" s="67"/>
      <c r="R45" s="67"/>
      <c r="S45" s="67"/>
      <c r="T45" s="69"/>
      <c r="U45" s="69"/>
      <c r="V45" s="69"/>
    </row>
    <row r="46" spans="1:22" ht="105.75" customHeight="1">
      <c r="A46" s="43" t="s">
        <v>40</v>
      </c>
      <c r="B46" s="28"/>
      <c r="C46" s="7">
        <v>0</v>
      </c>
      <c r="D46" s="8">
        <v>-71106024.609999999</v>
      </c>
      <c r="E46" s="18">
        <v>-71106024.609999999</v>
      </c>
      <c r="F46" s="7">
        <v>0</v>
      </c>
      <c r="G46" s="8">
        <v>0</v>
      </c>
      <c r="H46" s="18">
        <v>0</v>
      </c>
      <c r="I46" s="46">
        <f t="shared" si="20"/>
        <v>0</v>
      </c>
      <c r="J46" s="47">
        <f t="shared" si="20"/>
        <v>-71106024.609999999</v>
      </c>
      <c r="K46" s="51">
        <f t="shared" si="20"/>
        <v>-71106024.609999999</v>
      </c>
      <c r="N46" s="42"/>
      <c r="Q46" s="67"/>
      <c r="R46" s="67"/>
      <c r="S46" s="67"/>
      <c r="T46" s="69"/>
      <c r="U46" s="69"/>
      <c r="V46" s="69"/>
    </row>
    <row r="47" spans="1:22" ht="107.25" customHeight="1">
      <c r="A47" s="64" t="s">
        <v>72</v>
      </c>
      <c r="B47" s="28"/>
      <c r="C47" s="7">
        <v>-250000000</v>
      </c>
      <c r="D47" s="8">
        <v>-250000000</v>
      </c>
      <c r="E47" s="18">
        <v>-250000000</v>
      </c>
      <c r="F47" s="7">
        <v>250000000</v>
      </c>
      <c r="G47" s="8">
        <v>0</v>
      </c>
      <c r="H47" s="18">
        <v>0</v>
      </c>
      <c r="I47" s="46">
        <f t="shared" si="20"/>
        <v>0</v>
      </c>
      <c r="J47" s="47">
        <f t="shared" si="20"/>
        <v>-250000000</v>
      </c>
      <c r="K47" s="51">
        <f t="shared" si="20"/>
        <v>-250000000</v>
      </c>
      <c r="N47" s="42"/>
      <c r="Q47" s="67"/>
      <c r="R47" s="67"/>
      <c r="S47" s="67"/>
      <c r="T47" s="69"/>
      <c r="U47" s="69"/>
      <c r="V47" s="69"/>
    </row>
    <row r="48" spans="1:22" ht="45" customHeight="1">
      <c r="A48" s="34" t="s">
        <v>45</v>
      </c>
      <c r="B48" s="28" t="s">
        <v>64</v>
      </c>
      <c r="C48" s="7">
        <v>-15784355000</v>
      </c>
      <c r="D48" s="8">
        <v>-16143311000</v>
      </c>
      <c r="E48" s="18">
        <v>-16802304000</v>
      </c>
      <c r="F48" s="7">
        <f>-F35</f>
        <v>-1156639000</v>
      </c>
      <c r="G48" s="8">
        <f>-G35</f>
        <v>0</v>
      </c>
      <c r="H48" s="18">
        <f>-H35</f>
        <v>0</v>
      </c>
      <c r="I48" s="46">
        <f t="shared" si="20"/>
        <v>-16940994000</v>
      </c>
      <c r="J48" s="47">
        <f t="shared" si="20"/>
        <v>-16143311000</v>
      </c>
      <c r="K48" s="51">
        <f t="shared" si="20"/>
        <v>-16802304000</v>
      </c>
      <c r="N48" s="42"/>
      <c r="Q48" s="67"/>
      <c r="R48" s="67"/>
      <c r="S48" s="67"/>
      <c r="T48" s="69"/>
      <c r="U48" s="69"/>
      <c r="V48" s="69"/>
    </row>
    <row r="49" spans="1:22" ht="47.45" customHeight="1">
      <c r="A49" s="44" t="s">
        <v>54</v>
      </c>
      <c r="B49" s="35" t="s">
        <v>53</v>
      </c>
      <c r="C49" s="12">
        <v>0</v>
      </c>
      <c r="D49" s="13">
        <v>0</v>
      </c>
      <c r="E49" s="59">
        <v>-14428571.43</v>
      </c>
      <c r="F49" s="12"/>
      <c r="G49" s="13"/>
      <c r="H49" s="59"/>
      <c r="I49" s="46">
        <f t="shared" si="20"/>
        <v>0</v>
      </c>
      <c r="J49" s="47">
        <f t="shared" si="20"/>
        <v>0</v>
      </c>
      <c r="K49" s="51">
        <f t="shared" si="20"/>
        <v>-14428571.43</v>
      </c>
      <c r="N49" s="42"/>
      <c r="Q49" s="67"/>
      <c r="R49" s="67"/>
      <c r="S49" s="70"/>
      <c r="T49" s="69"/>
      <c r="U49" s="69"/>
      <c r="V49" s="69"/>
    </row>
    <row r="50" spans="1:22" ht="35.25" customHeight="1">
      <c r="A50" s="32" t="s">
        <v>31</v>
      </c>
      <c r="B50" s="63" t="s">
        <v>9</v>
      </c>
      <c r="C50" s="9">
        <v>1668434269.6399841</v>
      </c>
      <c r="D50" s="10">
        <v>0</v>
      </c>
      <c r="E50" s="19">
        <v>0</v>
      </c>
      <c r="F50" s="9">
        <f>F51+F55</f>
        <v>0</v>
      </c>
      <c r="G50" s="10">
        <f t="shared" ref="G50:H50" si="21">G51+G55</f>
        <v>0</v>
      </c>
      <c r="H50" s="19">
        <f t="shared" si="21"/>
        <v>0</v>
      </c>
      <c r="I50" s="9">
        <f>I51+I55</f>
        <v>1668434269.6399841</v>
      </c>
      <c r="J50" s="10">
        <f t="shared" ref="J50:K50" si="22">J51+J55</f>
        <v>0</v>
      </c>
      <c r="K50" s="19">
        <f t="shared" si="22"/>
        <v>0</v>
      </c>
      <c r="N50" s="42"/>
      <c r="Q50" s="68"/>
      <c r="R50" s="68"/>
      <c r="S50" s="68"/>
      <c r="T50" s="69"/>
      <c r="U50" s="69"/>
      <c r="V50" s="69"/>
    </row>
    <row r="51" spans="1:22" ht="23.25" customHeight="1">
      <c r="A51" s="27" t="s">
        <v>10</v>
      </c>
      <c r="B51" s="36" t="s">
        <v>11</v>
      </c>
      <c r="C51" s="7">
        <v>-175667929055.07004</v>
      </c>
      <c r="D51" s="8">
        <v>-168373414714.83002</v>
      </c>
      <c r="E51" s="18">
        <v>-172391844303.94</v>
      </c>
      <c r="F51" s="7">
        <f>F52</f>
        <v>-8717096650</v>
      </c>
      <c r="G51" s="8">
        <f t="shared" ref="G51:H53" si="23">G52</f>
        <v>600000000</v>
      </c>
      <c r="H51" s="18">
        <f t="shared" si="23"/>
        <v>1427602000</v>
      </c>
      <c r="I51" s="7">
        <f>I52</f>
        <v>-184385025705.07004</v>
      </c>
      <c r="J51" s="8">
        <f t="shared" ref="J51:K53" si="24">J52</f>
        <v>-167773414714.83002</v>
      </c>
      <c r="K51" s="18">
        <f t="shared" si="24"/>
        <v>-170964242303.94</v>
      </c>
      <c r="N51" s="65"/>
      <c r="O51" s="66"/>
      <c r="P51" s="66"/>
      <c r="Q51" s="67"/>
      <c r="R51" s="67"/>
      <c r="S51" s="67"/>
      <c r="T51" s="69"/>
      <c r="U51" s="69"/>
      <c r="V51" s="69"/>
    </row>
    <row r="52" spans="1:22" ht="20.25" customHeight="1">
      <c r="A52" s="27" t="s">
        <v>12</v>
      </c>
      <c r="B52" s="28" t="s">
        <v>13</v>
      </c>
      <c r="C52" s="7">
        <v>-175667929055.07004</v>
      </c>
      <c r="D52" s="8">
        <v>-168373414714.83002</v>
      </c>
      <c r="E52" s="18">
        <v>-172391844303.94</v>
      </c>
      <c r="F52" s="7">
        <f>F53</f>
        <v>-8717096650</v>
      </c>
      <c r="G52" s="8">
        <f t="shared" si="23"/>
        <v>600000000</v>
      </c>
      <c r="H52" s="18">
        <f t="shared" si="23"/>
        <v>1427602000</v>
      </c>
      <c r="I52" s="7">
        <f>I53</f>
        <v>-184385025705.07004</v>
      </c>
      <c r="J52" s="8">
        <f t="shared" si="24"/>
        <v>-167773414714.83002</v>
      </c>
      <c r="K52" s="18">
        <f t="shared" si="24"/>
        <v>-170964242303.94</v>
      </c>
      <c r="N52" s="65"/>
      <c r="O52" s="66"/>
      <c r="P52" s="66"/>
      <c r="Q52" s="67"/>
      <c r="R52" s="67"/>
      <c r="S52" s="67"/>
      <c r="T52" s="69"/>
      <c r="U52" s="69"/>
      <c r="V52" s="69"/>
    </row>
    <row r="53" spans="1:22" ht="23.25" customHeight="1">
      <c r="A53" s="27" t="s">
        <v>14</v>
      </c>
      <c r="B53" s="28" t="s">
        <v>15</v>
      </c>
      <c r="C53" s="7">
        <v>-175667929055.07004</v>
      </c>
      <c r="D53" s="8">
        <v>-168373414714.83002</v>
      </c>
      <c r="E53" s="18">
        <v>-172391844303.94</v>
      </c>
      <c r="F53" s="7">
        <f>F54</f>
        <v>-8717096650</v>
      </c>
      <c r="G53" s="8">
        <f t="shared" si="23"/>
        <v>600000000</v>
      </c>
      <c r="H53" s="18">
        <f t="shared" si="23"/>
        <v>1427602000</v>
      </c>
      <c r="I53" s="7">
        <f>I54</f>
        <v>-184385025705.07004</v>
      </c>
      <c r="J53" s="8">
        <f t="shared" si="24"/>
        <v>-167773414714.83002</v>
      </c>
      <c r="K53" s="18">
        <f t="shared" si="24"/>
        <v>-170964242303.94</v>
      </c>
      <c r="N53" s="65"/>
      <c r="O53" s="66"/>
      <c r="P53" s="66"/>
      <c r="Q53" s="67"/>
      <c r="R53" s="67"/>
      <c r="S53" s="67"/>
      <c r="T53" s="69"/>
      <c r="U53" s="69"/>
      <c r="V53" s="69"/>
    </row>
    <row r="54" spans="1:22" ht="30.75" customHeight="1">
      <c r="A54" s="29" t="s">
        <v>32</v>
      </c>
      <c r="B54" s="28" t="s">
        <v>16</v>
      </c>
      <c r="C54" s="46">
        <v>-175667929055.07004</v>
      </c>
      <c r="D54" s="47">
        <v>-168373414714.83002</v>
      </c>
      <c r="E54" s="51">
        <v>-172391844303.94</v>
      </c>
      <c r="F54" s="7">
        <f>-5387931800-F27-F33-F65</f>
        <v>-8717096650</v>
      </c>
      <c r="G54" s="8">
        <f>0-G27-G33-G65</f>
        <v>600000000</v>
      </c>
      <c r="H54" s="18">
        <f>0-H27-H33-H65</f>
        <v>1427602000</v>
      </c>
      <c r="I54" s="7">
        <f>C54+F54</f>
        <v>-184385025705.07004</v>
      </c>
      <c r="J54" s="8">
        <f>D54+G54</f>
        <v>-167773414714.83002</v>
      </c>
      <c r="K54" s="18">
        <f>E54+H54</f>
        <v>-170964242303.94</v>
      </c>
      <c r="N54" s="67"/>
      <c r="O54" s="67"/>
      <c r="P54" s="67"/>
      <c r="Q54" s="67"/>
      <c r="R54" s="67"/>
      <c r="S54" s="67"/>
      <c r="T54" s="69"/>
      <c r="U54" s="69"/>
      <c r="V54" s="69"/>
    </row>
    <row r="55" spans="1:22" ht="21" customHeight="1">
      <c r="A55" s="27" t="s">
        <v>17</v>
      </c>
      <c r="B55" s="28" t="s">
        <v>18</v>
      </c>
      <c r="C55" s="7">
        <v>177336363324.71002</v>
      </c>
      <c r="D55" s="8">
        <v>168373414714.83002</v>
      </c>
      <c r="E55" s="18">
        <v>172391844303.94</v>
      </c>
      <c r="F55" s="7">
        <f>F56</f>
        <v>8717096650</v>
      </c>
      <c r="G55" s="8">
        <f t="shared" ref="G55:H57" si="25">G56</f>
        <v>-600000000</v>
      </c>
      <c r="H55" s="18">
        <f t="shared" si="25"/>
        <v>-1427602000</v>
      </c>
      <c r="I55" s="7">
        <f>I56</f>
        <v>186053459974.71002</v>
      </c>
      <c r="J55" s="8">
        <f t="shared" ref="J55:K57" si="26">J56</f>
        <v>167773414714.83002</v>
      </c>
      <c r="K55" s="18">
        <f t="shared" si="26"/>
        <v>170964242303.94</v>
      </c>
      <c r="N55" s="67"/>
      <c r="O55" s="67"/>
      <c r="P55" s="67"/>
      <c r="Q55" s="67"/>
      <c r="R55" s="67"/>
      <c r="S55" s="67"/>
      <c r="T55" s="69"/>
      <c r="U55" s="69"/>
      <c r="V55" s="69"/>
    </row>
    <row r="56" spans="1:22" ht="21" customHeight="1">
      <c r="A56" s="27" t="s">
        <v>19</v>
      </c>
      <c r="B56" s="28" t="s">
        <v>20</v>
      </c>
      <c r="C56" s="7">
        <v>177336363324.71002</v>
      </c>
      <c r="D56" s="8">
        <v>168373414714.83002</v>
      </c>
      <c r="E56" s="18">
        <v>172391844303.94</v>
      </c>
      <c r="F56" s="7">
        <f>F57</f>
        <v>8717096650</v>
      </c>
      <c r="G56" s="8">
        <f t="shared" si="25"/>
        <v>-600000000</v>
      </c>
      <c r="H56" s="18">
        <f t="shared" si="25"/>
        <v>-1427602000</v>
      </c>
      <c r="I56" s="7">
        <f>I57</f>
        <v>186053459974.71002</v>
      </c>
      <c r="J56" s="8">
        <f t="shared" si="26"/>
        <v>167773414714.83002</v>
      </c>
      <c r="K56" s="18">
        <f t="shared" si="26"/>
        <v>170964242303.94</v>
      </c>
      <c r="N56" s="65"/>
      <c r="O56" s="66"/>
      <c r="P56" s="66"/>
      <c r="Q56" s="67"/>
      <c r="R56" s="67"/>
      <c r="S56" s="67"/>
      <c r="T56" s="69"/>
      <c r="U56" s="69"/>
      <c r="V56" s="69"/>
    </row>
    <row r="57" spans="1:22" ht="21.75" customHeight="1">
      <c r="A57" s="27" t="s">
        <v>21</v>
      </c>
      <c r="B57" s="28" t="s">
        <v>22</v>
      </c>
      <c r="C57" s="7">
        <v>177336363324.71002</v>
      </c>
      <c r="D57" s="8">
        <v>168373414714.83002</v>
      </c>
      <c r="E57" s="18">
        <v>172391844303.94</v>
      </c>
      <c r="F57" s="7">
        <f>F58</f>
        <v>8717096650</v>
      </c>
      <c r="G57" s="8">
        <f t="shared" si="25"/>
        <v>-600000000</v>
      </c>
      <c r="H57" s="18">
        <f t="shared" si="25"/>
        <v>-1427602000</v>
      </c>
      <c r="I57" s="7">
        <f>I58</f>
        <v>186053459974.71002</v>
      </c>
      <c r="J57" s="8">
        <f t="shared" si="26"/>
        <v>167773414714.83002</v>
      </c>
      <c r="K57" s="18">
        <f t="shared" si="26"/>
        <v>170964242303.94</v>
      </c>
      <c r="N57" s="65"/>
      <c r="O57" s="66"/>
      <c r="P57" s="66"/>
      <c r="Q57" s="67"/>
      <c r="R57" s="67"/>
      <c r="S57" s="67"/>
      <c r="T57" s="69"/>
      <c r="U57" s="69"/>
      <c r="V57" s="69"/>
    </row>
    <row r="58" spans="1:22" ht="34.5" customHeight="1">
      <c r="A58" s="37" t="s">
        <v>33</v>
      </c>
      <c r="B58" s="35" t="s">
        <v>23</v>
      </c>
      <c r="C58" s="46">
        <v>177336363324.71002</v>
      </c>
      <c r="D58" s="47">
        <v>168373414714.83002</v>
      </c>
      <c r="E58" s="51">
        <v>172391844303.94</v>
      </c>
      <c r="F58" s="12">
        <f>5387931800-F29-F38-F61-F68</f>
        <v>8717096650</v>
      </c>
      <c r="G58" s="13">
        <f>-600000000-G29-G38-G61-G68</f>
        <v>-600000000</v>
      </c>
      <c r="H58" s="21">
        <f>-1427602000-H29-H38-H61-H68</f>
        <v>-1427602000</v>
      </c>
      <c r="I58" s="7">
        <f>C58+F58</f>
        <v>186053459974.71002</v>
      </c>
      <c r="J58" s="8">
        <f>D58+G58</f>
        <v>167773414714.83002</v>
      </c>
      <c r="K58" s="18">
        <f>E58+H58</f>
        <v>170964242303.94</v>
      </c>
      <c r="N58" s="65"/>
      <c r="O58" s="66"/>
      <c r="P58" s="66"/>
      <c r="Q58" s="67"/>
      <c r="R58" s="67"/>
      <c r="S58" s="67"/>
      <c r="T58" s="69"/>
      <c r="U58" s="69"/>
      <c r="V58" s="69"/>
    </row>
    <row r="59" spans="1:22" ht="33" customHeight="1">
      <c r="A59" s="32" t="s">
        <v>41</v>
      </c>
      <c r="B59" s="33" t="s">
        <v>42</v>
      </c>
      <c r="C59" s="9">
        <v>-1668434269.6399999</v>
      </c>
      <c r="D59" s="10">
        <v>71146666.5</v>
      </c>
      <c r="E59" s="19">
        <v>71146666.5</v>
      </c>
      <c r="F59" s="9">
        <f t="shared" ref="F59:K59" si="27">F60+F68</f>
        <v>0</v>
      </c>
      <c r="G59" s="10">
        <f t="shared" si="27"/>
        <v>0</v>
      </c>
      <c r="H59" s="19">
        <f t="shared" si="27"/>
        <v>0</v>
      </c>
      <c r="I59" s="9">
        <f>I60+I68</f>
        <v>-1668434269.6399999</v>
      </c>
      <c r="J59" s="10">
        <f t="shared" si="27"/>
        <v>71146666.5</v>
      </c>
      <c r="K59" s="19">
        <f t="shared" si="27"/>
        <v>71146666.5</v>
      </c>
      <c r="L59" s="40"/>
      <c r="M59" s="40"/>
      <c r="N59" s="65"/>
      <c r="O59" s="66"/>
      <c r="P59" s="66"/>
      <c r="Q59" s="68"/>
      <c r="R59" s="68"/>
      <c r="S59" s="68"/>
      <c r="T59" s="69"/>
      <c r="U59" s="69"/>
      <c r="V59" s="69"/>
    </row>
    <row r="60" spans="1:22" ht="30.75" customHeight="1">
      <c r="A60" s="60" t="s">
        <v>56</v>
      </c>
      <c r="B60" s="41" t="s">
        <v>55</v>
      </c>
      <c r="C60" s="48">
        <v>-1599366000</v>
      </c>
      <c r="D60" s="49">
        <v>71146666.5</v>
      </c>
      <c r="E60" s="61">
        <v>71146666.5</v>
      </c>
      <c r="F60" s="48">
        <f>F61</f>
        <v>0</v>
      </c>
      <c r="G60" s="49">
        <f>G65</f>
        <v>0</v>
      </c>
      <c r="H60" s="61">
        <f>H65</f>
        <v>0</v>
      </c>
      <c r="I60" s="48">
        <f>I61</f>
        <v>-1599366000</v>
      </c>
      <c r="J60" s="49">
        <f>J65</f>
        <v>71146666.5</v>
      </c>
      <c r="K60" s="61">
        <f>K65</f>
        <v>71146666.5</v>
      </c>
      <c r="N60" s="42"/>
      <c r="Q60" s="68"/>
      <c r="R60" s="68"/>
      <c r="S60" s="68"/>
      <c r="T60" s="69"/>
      <c r="U60" s="69"/>
      <c r="V60" s="69"/>
    </row>
    <row r="61" spans="1:22" ht="30.75" customHeight="1">
      <c r="A61" s="29" t="s">
        <v>83</v>
      </c>
      <c r="B61" s="28" t="s">
        <v>87</v>
      </c>
      <c r="C61" s="48">
        <v>-1599366000</v>
      </c>
      <c r="D61" s="49">
        <v>0</v>
      </c>
      <c r="E61" s="61">
        <v>0</v>
      </c>
      <c r="F61" s="50">
        <f>F62</f>
        <v>0</v>
      </c>
      <c r="G61" s="11">
        <f t="shared" ref="G61:K63" si="28">G62</f>
        <v>0</v>
      </c>
      <c r="H61" s="20">
        <f t="shared" si="28"/>
        <v>0</v>
      </c>
      <c r="I61" s="50">
        <f t="shared" si="28"/>
        <v>-1599366000</v>
      </c>
      <c r="J61" s="11">
        <f t="shared" si="28"/>
        <v>0</v>
      </c>
      <c r="K61" s="20">
        <f t="shared" si="28"/>
        <v>0</v>
      </c>
      <c r="N61" s="42"/>
      <c r="Q61" s="68"/>
      <c r="R61" s="68"/>
      <c r="S61" s="68"/>
      <c r="T61" s="69"/>
      <c r="U61" s="69"/>
      <c r="V61" s="69"/>
    </row>
    <row r="62" spans="1:22" ht="44.25" customHeight="1">
      <c r="A62" s="29" t="s">
        <v>84</v>
      </c>
      <c r="B62" s="28" t="s">
        <v>88</v>
      </c>
      <c r="C62" s="48">
        <v>-1599366000</v>
      </c>
      <c r="D62" s="49">
        <v>0</v>
      </c>
      <c r="E62" s="61">
        <v>0</v>
      </c>
      <c r="F62" s="50">
        <f>F63</f>
        <v>0</v>
      </c>
      <c r="G62" s="11">
        <f t="shared" si="28"/>
        <v>0</v>
      </c>
      <c r="H62" s="20">
        <f t="shared" si="28"/>
        <v>0</v>
      </c>
      <c r="I62" s="50">
        <f t="shared" si="28"/>
        <v>-1599366000</v>
      </c>
      <c r="J62" s="11">
        <f t="shared" si="28"/>
        <v>0</v>
      </c>
      <c r="K62" s="20">
        <f t="shared" si="28"/>
        <v>0</v>
      </c>
      <c r="N62" s="42"/>
      <c r="Q62" s="68"/>
      <c r="R62" s="68"/>
      <c r="S62" s="68"/>
      <c r="T62" s="69"/>
      <c r="U62" s="69"/>
      <c r="V62" s="69"/>
    </row>
    <row r="63" spans="1:22" ht="55.5" customHeight="1">
      <c r="A63" s="29" t="s">
        <v>86</v>
      </c>
      <c r="B63" s="28" t="s">
        <v>89</v>
      </c>
      <c r="C63" s="48">
        <v>-1599366000</v>
      </c>
      <c r="D63" s="49">
        <v>0</v>
      </c>
      <c r="E63" s="61">
        <v>0</v>
      </c>
      <c r="F63" s="50">
        <f>F64</f>
        <v>0</v>
      </c>
      <c r="G63" s="11">
        <f t="shared" si="28"/>
        <v>0</v>
      </c>
      <c r="H63" s="20">
        <f t="shared" si="28"/>
        <v>0</v>
      </c>
      <c r="I63" s="50">
        <f t="shared" si="28"/>
        <v>-1599366000</v>
      </c>
      <c r="J63" s="11">
        <f t="shared" si="28"/>
        <v>0</v>
      </c>
      <c r="K63" s="20">
        <f t="shared" si="28"/>
        <v>0</v>
      </c>
      <c r="N63" s="42"/>
      <c r="Q63" s="68"/>
      <c r="R63" s="68"/>
      <c r="S63" s="68"/>
      <c r="T63" s="69"/>
      <c r="U63" s="69"/>
      <c r="V63" s="69"/>
    </row>
    <row r="64" spans="1:22" ht="93" customHeight="1">
      <c r="A64" s="29" t="s">
        <v>85</v>
      </c>
      <c r="B64" s="28" t="s">
        <v>90</v>
      </c>
      <c r="C64" s="48">
        <v>-1599366000</v>
      </c>
      <c r="D64" s="49">
        <v>0</v>
      </c>
      <c r="E64" s="61">
        <v>0</v>
      </c>
      <c r="F64" s="50"/>
      <c r="G64" s="49">
        <v>0</v>
      </c>
      <c r="H64" s="61">
        <v>0</v>
      </c>
      <c r="I64" s="7">
        <f>C64+F64</f>
        <v>-1599366000</v>
      </c>
      <c r="J64" s="8">
        <f>D64+G64</f>
        <v>0</v>
      </c>
      <c r="K64" s="18">
        <f>E64+H64</f>
        <v>0</v>
      </c>
      <c r="N64" s="42"/>
      <c r="Q64" s="68"/>
      <c r="R64" s="68"/>
      <c r="S64" s="68"/>
      <c r="T64" s="69"/>
      <c r="U64" s="69"/>
      <c r="V64" s="69"/>
    </row>
    <row r="65" spans="1:22" ht="35.450000000000003" customHeight="1">
      <c r="A65" s="29" t="s">
        <v>58</v>
      </c>
      <c r="B65" s="28" t="s">
        <v>57</v>
      </c>
      <c r="C65" s="7">
        <v>0</v>
      </c>
      <c r="D65" s="8">
        <v>71146666.5</v>
      </c>
      <c r="E65" s="18">
        <v>71146666.5</v>
      </c>
      <c r="F65" s="7">
        <f>F66</f>
        <v>0</v>
      </c>
      <c r="G65" s="8">
        <f t="shared" ref="G65:H66" si="29">G66</f>
        <v>0</v>
      </c>
      <c r="H65" s="18">
        <f t="shared" si="29"/>
        <v>0</v>
      </c>
      <c r="I65" s="7">
        <f>I66</f>
        <v>0</v>
      </c>
      <c r="J65" s="8">
        <f t="shared" ref="J65:K66" si="30">J66</f>
        <v>71146666.5</v>
      </c>
      <c r="K65" s="18">
        <f t="shared" si="30"/>
        <v>71146666.5</v>
      </c>
      <c r="N65" s="42"/>
      <c r="Q65" s="67"/>
      <c r="R65" s="67"/>
      <c r="S65" s="67"/>
      <c r="T65" s="69"/>
      <c r="U65" s="69"/>
      <c r="V65" s="69"/>
    </row>
    <row r="66" spans="1:22" ht="42" customHeight="1">
      <c r="A66" s="29" t="s">
        <v>60</v>
      </c>
      <c r="B66" s="28" t="s">
        <v>59</v>
      </c>
      <c r="C66" s="7">
        <v>0</v>
      </c>
      <c r="D66" s="8">
        <v>71146666.5</v>
      </c>
      <c r="E66" s="18">
        <v>71146666.5</v>
      </c>
      <c r="F66" s="7">
        <f>F67</f>
        <v>0</v>
      </c>
      <c r="G66" s="8">
        <f t="shared" si="29"/>
        <v>0</v>
      </c>
      <c r="H66" s="18">
        <f t="shared" si="29"/>
        <v>0</v>
      </c>
      <c r="I66" s="7">
        <f>I67</f>
        <v>0</v>
      </c>
      <c r="J66" s="8">
        <f t="shared" si="30"/>
        <v>71146666.5</v>
      </c>
      <c r="K66" s="18">
        <f t="shared" si="30"/>
        <v>71146666.5</v>
      </c>
      <c r="N66" s="42"/>
      <c r="Q66" s="67"/>
      <c r="R66" s="67"/>
      <c r="S66" s="67"/>
      <c r="T66" s="69"/>
      <c r="U66" s="69"/>
      <c r="V66" s="69"/>
    </row>
    <row r="67" spans="1:22" ht="55.5" customHeight="1">
      <c r="A67" s="30" t="s">
        <v>62</v>
      </c>
      <c r="B67" s="31" t="s">
        <v>61</v>
      </c>
      <c r="C67" s="74">
        <v>0</v>
      </c>
      <c r="D67" s="53">
        <v>71146666.5</v>
      </c>
      <c r="E67" s="54">
        <v>71146666.5</v>
      </c>
      <c r="F67" s="12"/>
      <c r="G67" s="58"/>
      <c r="H67" s="59"/>
      <c r="I67" s="80">
        <f>C67+F67</f>
        <v>0</v>
      </c>
      <c r="J67" s="58">
        <f>D67+G67</f>
        <v>71146666.5</v>
      </c>
      <c r="K67" s="59">
        <f>E67+H67</f>
        <v>71146666.5</v>
      </c>
      <c r="N67" s="42"/>
      <c r="Q67" s="67"/>
      <c r="R67" s="70"/>
      <c r="S67" s="70"/>
      <c r="T67" s="69"/>
      <c r="U67" s="69"/>
      <c r="V67" s="69"/>
    </row>
    <row r="68" spans="1:22" ht="33.75" customHeight="1">
      <c r="A68" s="75" t="s">
        <v>75</v>
      </c>
      <c r="B68" s="79" t="s">
        <v>80</v>
      </c>
      <c r="C68" s="76">
        <v>-69068269.639999986</v>
      </c>
      <c r="D68" s="77">
        <v>0</v>
      </c>
      <c r="E68" s="78">
        <v>0</v>
      </c>
      <c r="F68" s="76">
        <f t="shared" ref="F68:K69" si="31">F69</f>
        <v>0</v>
      </c>
      <c r="G68" s="77">
        <f t="shared" si="31"/>
        <v>0</v>
      </c>
      <c r="H68" s="78">
        <f t="shared" si="31"/>
        <v>0</v>
      </c>
      <c r="I68" s="76">
        <f t="shared" si="31"/>
        <v>-69068269.639999986</v>
      </c>
      <c r="J68" s="77">
        <f t="shared" si="31"/>
        <v>0</v>
      </c>
      <c r="K68" s="78">
        <f t="shared" si="31"/>
        <v>0</v>
      </c>
      <c r="N68" s="42"/>
      <c r="Q68" s="67"/>
      <c r="R68" s="70"/>
      <c r="S68" s="70"/>
      <c r="T68" s="69"/>
      <c r="U68" s="69"/>
      <c r="V68" s="69"/>
    </row>
    <row r="69" spans="1:22" ht="67.5" customHeight="1">
      <c r="A69" s="73" t="s">
        <v>76</v>
      </c>
      <c r="B69" s="28" t="s">
        <v>77</v>
      </c>
      <c r="C69" s="7">
        <v>-69068269.639999986</v>
      </c>
      <c r="D69" s="47">
        <v>0</v>
      </c>
      <c r="E69" s="51">
        <v>0</v>
      </c>
      <c r="F69" s="7">
        <f t="shared" si="31"/>
        <v>0</v>
      </c>
      <c r="G69" s="47">
        <f t="shared" si="31"/>
        <v>0</v>
      </c>
      <c r="H69" s="51">
        <f t="shared" si="31"/>
        <v>0</v>
      </c>
      <c r="I69" s="7">
        <f t="shared" si="31"/>
        <v>-69068269.639999986</v>
      </c>
      <c r="J69" s="47">
        <f t="shared" si="31"/>
        <v>0</v>
      </c>
      <c r="K69" s="51">
        <f t="shared" si="31"/>
        <v>0</v>
      </c>
      <c r="N69" s="42"/>
      <c r="Q69" s="67"/>
      <c r="R69" s="70"/>
      <c r="S69" s="70"/>
      <c r="T69" s="69"/>
      <c r="U69" s="69"/>
      <c r="V69" s="69"/>
    </row>
    <row r="70" spans="1:22" ht="170.25" customHeight="1">
      <c r="A70" s="37" t="s">
        <v>78</v>
      </c>
      <c r="B70" s="35" t="s">
        <v>79</v>
      </c>
      <c r="C70" s="12">
        <v>-69068269.639999986</v>
      </c>
      <c r="D70" s="58">
        <v>0</v>
      </c>
      <c r="E70" s="59">
        <v>0</v>
      </c>
      <c r="F70" s="12"/>
      <c r="G70" s="58"/>
      <c r="H70" s="59"/>
      <c r="I70" s="52">
        <f>C70+F70</f>
        <v>-69068269.639999986</v>
      </c>
      <c r="J70" s="53">
        <f>D70+G70</f>
        <v>0</v>
      </c>
      <c r="K70" s="54">
        <f>E70+H70</f>
        <v>0</v>
      </c>
      <c r="N70" s="42"/>
      <c r="Q70" s="67"/>
      <c r="R70" s="70"/>
      <c r="S70" s="70"/>
      <c r="T70" s="69"/>
      <c r="U70" s="69"/>
      <c r="V70" s="69"/>
    </row>
    <row r="71" spans="1:22" ht="27" customHeight="1">
      <c r="A71" s="38" t="s">
        <v>24</v>
      </c>
      <c r="B71" s="39"/>
      <c r="C71" s="62">
        <v>9564432591.719986</v>
      </c>
      <c r="D71" s="14">
        <v>3304246094.4399986</v>
      </c>
      <c r="E71" s="45">
        <v>1169022290</v>
      </c>
      <c r="F71" s="62">
        <f t="shared" ref="F71:K71" si="32">F26+F31+F50+F59</f>
        <v>0</v>
      </c>
      <c r="G71" s="14">
        <f t="shared" si="32"/>
        <v>-600000000</v>
      </c>
      <c r="H71" s="45">
        <f t="shared" si="32"/>
        <v>-1427602000</v>
      </c>
      <c r="I71" s="62">
        <f t="shared" si="32"/>
        <v>9564432591.719986</v>
      </c>
      <c r="J71" s="14">
        <f t="shared" si="32"/>
        <v>2704246094.4399986</v>
      </c>
      <c r="K71" s="45">
        <f t="shared" si="32"/>
        <v>-258579710</v>
      </c>
      <c r="L71" s="6" t="s">
        <v>111</v>
      </c>
      <c r="N71" s="42"/>
      <c r="Q71" s="68"/>
      <c r="R71" s="68"/>
      <c r="S71" s="68"/>
      <c r="T71" s="69"/>
      <c r="U71" s="69"/>
      <c r="V71" s="69"/>
    </row>
    <row r="72" spans="1:22">
      <c r="I72" s="15"/>
      <c r="J72" s="15"/>
      <c r="K72" s="15"/>
      <c r="Q72" s="66"/>
      <c r="R72" s="66"/>
      <c r="S72" s="66"/>
      <c r="T72" s="66"/>
      <c r="U72" s="66"/>
      <c r="V72" s="66"/>
    </row>
    <row r="73" spans="1:22">
      <c r="Q73" s="66"/>
      <c r="R73" s="66"/>
      <c r="S73" s="66"/>
      <c r="T73" s="66"/>
      <c r="U73" s="66"/>
      <c r="V73" s="66"/>
    </row>
    <row r="74" spans="1:22">
      <c r="Q74" s="66"/>
      <c r="R74" s="66"/>
      <c r="S74" s="66"/>
      <c r="T74" s="66"/>
      <c r="U74" s="66"/>
      <c r="V74" s="66"/>
    </row>
    <row r="75" spans="1:22">
      <c r="Q75" s="66"/>
      <c r="R75" s="66"/>
      <c r="S75" s="66"/>
      <c r="T75" s="66"/>
      <c r="U75" s="66"/>
      <c r="V75" s="66"/>
    </row>
    <row r="76" spans="1:22">
      <c r="Q76" s="66"/>
      <c r="R76" s="66"/>
      <c r="S76" s="66"/>
      <c r="T76" s="66"/>
      <c r="U76" s="66"/>
      <c r="V76" s="66"/>
    </row>
    <row r="77" spans="1:22">
      <c r="Q77" s="66"/>
      <c r="R77" s="66"/>
      <c r="S77" s="66"/>
      <c r="T77" s="66"/>
      <c r="U77" s="66"/>
      <c r="V77" s="66"/>
    </row>
    <row r="78" spans="1:22">
      <c r="Q78" s="66"/>
      <c r="R78" s="66"/>
      <c r="S78" s="66"/>
      <c r="T78" s="66"/>
      <c r="U78" s="66"/>
      <c r="V78" s="66"/>
    </row>
    <row r="79" spans="1:22">
      <c r="Q79" s="66"/>
      <c r="R79" s="66"/>
      <c r="S79" s="66"/>
      <c r="T79" s="66"/>
      <c r="U79" s="66"/>
      <c r="V79" s="66"/>
    </row>
    <row r="80" spans="1:22">
      <c r="Q80" s="66"/>
      <c r="R80" s="66"/>
      <c r="S80" s="66"/>
      <c r="T80" s="66"/>
      <c r="U80" s="66"/>
      <c r="V80" s="66"/>
    </row>
    <row r="81" spans="17:22">
      <c r="Q81" s="66"/>
      <c r="R81" s="66"/>
      <c r="S81" s="66"/>
      <c r="T81" s="66"/>
      <c r="U81" s="66"/>
      <c r="V81" s="66"/>
    </row>
    <row r="82" spans="17:22">
      <c r="Q82" s="66"/>
      <c r="R82" s="66"/>
      <c r="S82" s="66"/>
      <c r="T82" s="66"/>
      <c r="U82" s="66"/>
      <c r="V82" s="66"/>
    </row>
    <row r="83" spans="17:22">
      <c r="Q83" s="66"/>
      <c r="R83" s="66"/>
      <c r="S83" s="66"/>
      <c r="T83" s="66"/>
      <c r="U83" s="66"/>
      <c r="V83" s="66"/>
    </row>
    <row r="84" spans="17:22">
      <c r="Q84" s="66"/>
      <c r="R84" s="66"/>
      <c r="S84" s="66"/>
      <c r="T84" s="66"/>
      <c r="U84" s="66"/>
      <c r="V84" s="66"/>
    </row>
    <row r="85" spans="17:22">
      <c r="Q85" s="66"/>
      <c r="R85" s="66"/>
      <c r="S85" s="66"/>
      <c r="T85" s="66"/>
      <c r="U85" s="66"/>
      <c r="V85" s="66"/>
    </row>
    <row r="86" spans="17:22">
      <c r="Q86" s="66"/>
      <c r="R86" s="66"/>
      <c r="S86" s="66"/>
      <c r="T86" s="66"/>
      <c r="U86" s="66"/>
      <c r="V86" s="66"/>
    </row>
  </sheetData>
  <mergeCells count="20">
    <mergeCell ref="B23:B24"/>
    <mergeCell ref="A23:A24"/>
    <mergeCell ref="I23:K23"/>
    <mergeCell ref="J3:K3"/>
    <mergeCell ref="J4:K4"/>
    <mergeCell ref="A21:K21"/>
    <mergeCell ref="C23:E23"/>
    <mergeCell ref="F23:H23"/>
    <mergeCell ref="J10:K10"/>
    <mergeCell ref="J11:K11"/>
    <mergeCell ref="J16:K16"/>
    <mergeCell ref="J17:K17"/>
    <mergeCell ref="J18:K18"/>
    <mergeCell ref="J19:K19"/>
    <mergeCell ref="J1:K1"/>
    <mergeCell ref="J2:K2"/>
    <mergeCell ref="J6:K6"/>
    <mergeCell ref="J7:K7"/>
    <mergeCell ref="J8:K8"/>
    <mergeCell ref="J5:K5"/>
  </mergeCells>
  <phoneticPr fontId="1" type="noConversion"/>
  <pageMargins left="0.62992125984251968" right="0.51181102362204722" top="0.94488188976377963" bottom="0.6692913385826772" header="0.62992125984251968" footer="0.39370078740157483"/>
  <pageSetup paperSize="9" scale="93" fitToHeight="0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2:H33"/>
  <sheetViews>
    <sheetView workbookViewId="0">
      <selection sqref="A1:XFD1048576"/>
    </sheetView>
  </sheetViews>
  <sheetFormatPr defaultRowHeight="12.75"/>
  <sheetData>
    <row r="22" spans="8:8">
      <c r="H22" t="s">
        <v>100</v>
      </c>
    </row>
    <row r="23" spans="8:8">
      <c r="H23" t="s">
        <v>101</v>
      </c>
    </row>
    <row r="28" spans="8:8">
      <c r="H28" t="s">
        <v>102</v>
      </c>
    </row>
    <row r="29" spans="8:8">
      <c r="H29" t="s">
        <v>101</v>
      </c>
    </row>
    <row r="30" spans="8:8">
      <c r="H30" t="s">
        <v>103</v>
      </c>
    </row>
    <row r="31" spans="8:8">
      <c r="H31" t="s">
        <v>104</v>
      </c>
    </row>
    <row r="33" spans="2:2" ht="153">
      <c r="B33" s="84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2022-09-19T08:38:32Z</cp:lastPrinted>
  <dcterms:created xsi:type="dcterms:W3CDTF">1996-10-08T23:32:33Z</dcterms:created>
  <dcterms:modified xsi:type="dcterms:W3CDTF">2022-10-05T15:41:20Z</dcterms:modified>
</cp:coreProperties>
</file>