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Лист1" sheetId="9" r:id="rId1"/>
  </sheets>
  <definedNames>
    <definedName name="_xlnm.Print_Titles" localSheetId="0">Лист1!$14:$16</definedName>
    <definedName name="_xlnm.Print_Area" localSheetId="0">Лист1!$A$1:$L$62</definedName>
  </definedNames>
  <calcPr calcId="125725"/>
</workbook>
</file>

<file path=xl/calcChain.xml><?xml version="1.0" encoding="utf-8"?>
<calcChain xmlns="http://schemas.openxmlformats.org/spreadsheetml/2006/main">
  <c r="F49" i="9"/>
  <c r="F45"/>
  <c r="H49"/>
  <c r="G45"/>
  <c r="G49"/>
  <c r="F17"/>
  <c r="I28"/>
  <c r="K55"/>
  <c r="K54" s="1"/>
  <c r="K53" s="1"/>
  <c r="K52" s="1"/>
  <c r="J55"/>
  <c r="J54" s="1"/>
  <c r="J53" s="1"/>
  <c r="J52" s="1"/>
  <c r="I55"/>
  <c r="I54" s="1"/>
  <c r="I53" s="1"/>
  <c r="I52" s="1"/>
  <c r="I51" s="1"/>
  <c r="H54"/>
  <c r="H53" s="1"/>
  <c r="H52" s="1"/>
  <c r="G54"/>
  <c r="G53" s="1"/>
  <c r="G52" s="1"/>
  <c r="K28"/>
  <c r="J28"/>
  <c r="H25"/>
  <c r="H24" s="1"/>
  <c r="G25"/>
  <c r="G24" s="1"/>
  <c r="F25"/>
  <c r="F24" s="1"/>
  <c r="F18"/>
  <c r="I26" l="1"/>
  <c r="F54"/>
  <c r="F53" s="1"/>
  <c r="F52" s="1"/>
  <c r="I27"/>
  <c r="I38"/>
  <c r="I58"/>
  <c r="J38"/>
  <c r="K40"/>
  <c r="J21"/>
  <c r="I21"/>
  <c r="I20" s="1"/>
  <c r="K61"/>
  <c r="K60" s="1"/>
  <c r="K59" s="1"/>
  <c r="J61"/>
  <c r="J60" s="1"/>
  <c r="J59" s="1"/>
  <c r="H60"/>
  <c r="H59" s="1"/>
  <c r="G60"/>
  <c r="G59" s="1"/>
  <c r="F60"/>
  <c r="F59" s="1"/>
  <c r="K58"/>
  <c r="J40"/>
  <c r="I40"/>
  <c r="K38"/>
  <c r="K37"/>
  <c r="J37"/>
  <c r="I37"/>
  <c r="K36"/>
  <c r="J36"/>
  <c r="I36"/>
  <c r="K35"/>
  <c r="J35"/>
  <c r="I35"/>
  <c r="K34"/>
  <c r="J34"/>
  <c r="I34"/>
  <c r="K33"/>
  <c r="J33"/>
  <c r="I33"/>
  <c r="K27"/>
  <c r="J27"/>
  <c r="H57"/>
  <c r="H56" s="1"/>
  <c r="H51" s="1"/>
  <c r="G57"/>
  <c r="G56" s="1"/>
  <c r="F57"/>
  <c r="F56" s="1"/>
  <c r="H31"/>
  <c r="G31"/>
  <c r="F31"/>
  <c r="H39"/>
  <c r="G39"/>
  <c r="F39"/>
  <c r="I39" s="1"/>
  <c r="H20"/>
  <c r="F20"/>
  <c r="G20"/>
  <c r="H18"/>
  <c r="H45" s="1"/>
  <c r="G18"/>
  <c r="K39"/>
  <c r="J19"/>
  <c r="F44" l="1"/>
  <c r="F43" s="1"/>
  <c r="F42" s="1"/>
  <c r="F51"/>
  <c r="I25"/>
  <c r="I24" s="1"/>
  <c r="G30"/>
  <c r="G29" s="1"/>
  <c r="G23" s="1"/>
  <c r="G22" s="1"/>
  <c r="F50"/>
  <c r="H50"/>
  <c r="F30"/>
  <c r="F29" s="1"/>
  <c r="F48" s="1"/>
  <c r="F47" s="1"/>
  <c r="F46" s="1"/>
  <c r="H30"/>
  <c r="H29" s="1"/>
  <c r="I61"/>
  <c r="I60" s="1"/>
  <c r="I59" s="1"/>
  <c r="I50" s="1"/>
  <c r="J58"/>
  <c r="K19"/>
  <c r="K21"/>
  <c r="I19"/>
  <c r="K26"/>
  <c r="K25" s="1"/>
  <c r="K24" s="1"/>
  <c r="J26"/>
  <c r="J25" s="1"/>
  <c r="J39"/>
  <c r="G51"/>
  <c r="G50" s="1"/>
  <c r="H17"/>
  <c r="H44"/>
  <c r="H43" s="1"/>
  <c r="H42" s="1"/>
  <c r="G17"/>
  <c r="F41" l="1"/>
  <c r="G48"/>
  <c r="G47" s="1"/>
  <c r="G46" s="1"/>
  <c r="F23"/>
  <c r="F22" s="1"/>
  <c r="H48"/>
  <c r="H47" s="1"/>
  <c r="H46" s="1"/>
  <c r="H41" s="1"/>
  <c r="H23"/>
  <c r="H22" s="1"/>
  <c r="I49"/>
  <c r="K45"/>
  <c r="J49"/>
  <c r="G44"/>
  <c r="G43" s="1"/>
  <c r="G42" s="1"/>
  <c r="I45"/>
  <c r="K57"/>
  <c r="K56" s="1"/>
  <c r="J57"/>
  <c r="J56" s="1"/>
  <c r="I57"/>
  <c r="I56" s="1"/>
  <c r="G41" l="1"/>
  <c r="G62" s="1"/>
  <c r="J51"/>
  <c r="J50" s="1"/>
  <c r="K50"/>
  <c r="K51"/>
  <c r="H62"/>
  <c r="K49"/>
  <c r="F62"/>
  <c r="J45"/>
  <c r="K31"/>
  <c r="K30" s="1"/>
  <c r="J31"/>
  <c r="J30" s="1"/>
  <c r="I31"/>
  <c r="I30" s="1"/>
  <c r="K20" l="1"/>
  <c r="J20"/>
  <c r="K18"/>
  <c r="J18"/>
  <c r="J24" l="1"/>
  <c r="K17"/>
  <c r="J17"/>
  <c r="K29"/>
  <c r="K23" s="1"/>
  <c r="J29"/>
  <c r="K48" l="1"/>
  <c r="K47" s="1"/>
  <c r="K46" s="1"/>
  <c r="K44"/>
  <c r="K43" s="1"/>
  <c r="K42" s="1"/>
  <c r="J44"/>
  <c r="J43" s="1"/>
  <c r="J42" s="1"/>
  <c r="J48"/>
  <c r="J47" s="1"/>
  <c r="J46" s="1"/>
  <c r="K22"/>
  <c r="J23"/>
  <c r="J22" s="1"/>
  <c r="K41" l="1"/>
  <c r="J41"/>
  <c r="I18"/>
  <c r="I44" l="1"/>
  <c r="I43" s="1"/>
  <c r="I42" s="1"/>
  <c r="I17"/>
  <c r="I29"/>
  <c r="I23" s="1"/>
  <c r="I22" l="1"/>
  <c r="I48"/>
  <c r="I47" s="1"/>
  <c r="I46" s="1"/>
  <c r="I41" s="1"/>
  <c r="K62"/>
  <c r="J62"/>
  <c r="I62" l="1"/>
</calcChain>
</file>

<file path=xl/sharedStrings.xml><?xml version="1.0" encoding="utf-8"?>
<sst xmlns="http://schemas.openxmlformats.org/spreadsheetml/2006/main" count="109" uniqueCount="103">
  <si>
    <t>Наименование</t>
  </si>
  <si>
    <t>Кредиты кредитных организаций в валюте Российской Федерации</t>
  </si>
  <si>
    <t>000 01 02 00 00 00 0000 000</t>
  </si>
  <si>
    <t>000 01 02 00 00 00 0000 700</t>
  </si>
  <si>
    <t>000 01 02 00 00 02 0000 710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</si>
  <si>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</si>
  <si>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</si>
  <si>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000 01 02 00 00 02 0000 810</t>
  </si>
  <si>
    <t>000 01 03 00 00 00 0000 000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</si>
  <si>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</si>
  <si>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</si>
  <si>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</si>
  <si>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</si>
  <si>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</si>
  <si>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</si>
  <si>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</si>
  <si>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000 01 05 02 01 02 0000 510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</si>
  <si>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</si>
  <si>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</si>
  <si>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</si>
  <si>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</si>
  <si>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</si>
  <si>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</si>
  <si>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000 01 05 02 01 02 0000 610</t>
  </si>
  <si>
    <t>Итого</t>
  </si>
  <si>
    <t>000 01 03 01 00 00 0000 000</t>
  </si>
  <si>
    <t>000 01 03 01 00 00 0000 700</t>
  </si>
  <si>
    <t>000 01 03 01 00 02 0000 710</t>
  </si>
  <si>
    <t>000 01 03 01 00 00 0000 800</t>
  </si>
  <si>
    <t>000 01 03 01 00 02 0000 810</t>
  </si>
  <si>
    <t>Код бюджетной классификации 
Российской Федерации</t>
  </si>
  <si>
    <t>Изменение остатков средств на счетах по учету средств бюджетов</t>
  </si>
  <si>
    <t>Увеличение прочих остатков денежных средств бюджетов субъектов Российской Федерации</t>
  </si>
  <si>
    <t>Уменьшение прочих остатков денежных средств бюджетов субъектов Российской Федерации</t>
  </si>
  <si>
    <t>2022 год</t>
  </si>
  <si>
    <t xml:space="preserve">Бюджетные кредиты из других бюджетов бюджетной системы Российской Федерации </t>
  </si>
  <si>
    <t>Бюджетные кредиты из других бюджетов бюджетной системы Российской Федерации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</si>
  <si>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</si>
  <si>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</t>
  </si>
  <si>
    <t>2023 год</t>
  </si>
  <si>
    <t>погашение реструктурированной задолженности по бюджетному кредиту в соответствии с Дополнительным соглашением от 21 декабря 2012 года № 3 к Соглашению от 15 декабря 2010 года № 01-01-06/06-539  о предоставлении бюджету Архангельской области из федерального бюджета бюджетного кредита на реализацию мероприятий по поддержке монопрофильных муниципальных образований</t>
  </si>
  <si>
    <t>Иные источники внутреннего финансирования дефицитов бюджетов</t>
  </si>
  <si>
    <t>000 01 06 00 00 00 0000 000</t>
  </si>
  <si>
    <t>Привлечение из федерального бюджета бюджетных кредитов на пополнение остатка средств на едином счете бюджета</t>
  </si>
  <si>
    <t>000 01 03 01 00 02 2200 810</t>
  </si>
  <si>
    <t>Погашение предоставленных из федерального бюджета бюджетных кредитов на пополнение остатка средств на едином счете бюджета</t>
  </si>
  <si>
    <t>Погашение иных бюджетных кредитов, предоставленных из федерального бюджета</t>
  </si>
  <si>
    <t>из них:</t>
  </si>
  <si>
    <r>
      <t xml:space="preserve">Привлечение </t>
    </r>
    <r>
      <rPr>
        <sz val="10"/>
        <rFont val="Arial"/>
        <family val="2"/>
        <charset val="204"/>
      </rPr>
      <t>кредитов от кредитных организаций в валюте Российской Федерации</t>
    </r>
  </si>
  <si>
    <r>
      <t xml:space="preserve">Привлечение </t>
    </r>
    <r>
      <rPr>
        <sz val="10"/>
        <rFont val="Arial"/>
        <family val="2"/>
        <charset val="204"/>
      </rPr>
      <t>бюджетных кредитов из других бюджетов бюджетной системы Российской Федерации в валюте Российской Федерации</t>
    </r>
  </si>
  <si>
    <t>2024 год</t>
  </si>
  <si>
    <t>Привлечение из федерального бюджета бюджетных кредитов на финансовое обеспечение реализации инфраструктурных проектов</t>
  </si>
  <si>
    <t>000 01 03 01 00 02 2700 710</t>
  </si>
  <si>
    <t>000 01 03 01 00 02 2700 810</t>
  </si>
  <si>
    <t>Погашение предоставленных из федерального бюджета бюджетных кредитов на финансовое обеспечение реализации инфраструктурных проектов</t>
  </si>
  <si>
    <t>000 01 06 05 00 00 0000 000</t>
  </si>
  <si>
    <t>Бюджетные кредиты, предоставленные внутри страны в валюте Российской Федерации</t>
  </si>
  <si>
    <t>000 01 06 05 00 00 0000 600</t>
  </si>
  <si>
    <t>Возврат бюджетных кредитов, предоставленных внутри страны в валюте Российской Федерации</t>
  </si>
  <si>
    <t>000 01 06 05 02 00 0000 600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</si>
  <si>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</si>
  <si>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000 01 06 05 02 02 0000 640</t>
  </si>
  <si>
    <t>Возврат бюджетных кредитов, предоставленных другим бюджетам бюджетной системы Российской Федерации из бюджетов субъектов Российской Федерации в валюте Российской Федерации</t>
  </si>
  <si>
    <t>000 01 03 01 00 02 2500 710</t>
  </si>
  <si>
    <t>000 01 03 01 00 02 2500 810</t>
  </si>
  <si>
    <t>Привлечение субъектами Российской Федерации кредитов от кредитных организаций в валюте Российской Федерации</t>
  </si>
  <si>
    <t>Погашение субъектами Российской Федерации кредитов от кредитных организаций в валюте Российской Федерации</t>
  </si>
  <si>
    <t>Привлечение кредитов из других бюджетов бюджетной системы Российской Федерации бюджетами субъектов Российской Федерации в валюте Российской Федерации</t>
  </si>
  <si>
    <t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25 ноября 2015 г. № 01-01-06/06-221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</si>
  <si>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 xml:space="preserve"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3 августа 2017 г. № 01-01-06/06-214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 </t>
  </si>
  <si>
    <t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22 августа 2017 г. № 01-01-06/06-222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</si>
  <si>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21 декабря 2017 г. № 01-01-06/06-361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</si>
  <si>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от 1 июля 2021 года № 1 к Соглашению от 14 декабря 2020 г. № 01-01-06/06-1007 о предоставлении бюджету Архангельской области из федерального бюджета бюджетного кредита для погашения бюджетных кредитов на пополнение остатков средств на счетах бюджетов субъектов Российской Федерации</t>
  </si>
  <si>
    <t>Утверждено,  рублей</t>
  </si>
  <si>
    <t>Предлагаемые изменения,  рублей</t>
  </si>
  <si>
    <t>Операции по управлению остатками средств на единых счетах бюджетов</t>
  </si>
  <si>
    <t>Увеличение финансовых активов в государственной (муниципальной) собственности за счет средств организаций,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</t>
  </si>
  <si>
    <t>000 01 06 10 02 00 0000 500</t>
  </si>
  <si>
    <t>Увеличение финансовых активов в собственности субъектов Российской Федерации за счет средств на казначейских счетах для осуществления и отражения операций с денежными средствами, поступающими во временное распоряжение получателей средств бюджета субъекта Российской Федерации, казначейских счетах для осуществления и отражения операций с денежными средствами бюджетных и автономных учреждений, единых счетах бюджетов государственных внебюджетных фондов, казначейских счетах для осуществления и отражения операций с денежными средствами юридических лиц, не являющихся участниками бюджетного процесса, бюджетными и автономными учреждениями</t>
  </si>
  <si>
    <t>000 01 06 10 02 02 0000 550</t>
  </si>
  <si>
    <t>000 01 06 10 00 00 0000 000</t>
  </si>
  <si>
    <t>Привлечение из федерального бюджета бюджетных кредитов для погашения долговых обязательств субъекта Российской Федерации (муниципального образования) в виде обязательств по государственным (муниципальным) ценным бумагам субъекта Российской Федерации (муниципального образования) и кредитам, полученным субъектом Российской Федерации (муниципальным образованием) от кредитных организаций, иностранных банков и международных финансовых организаций</t>
  </si>
  <si>
    <t>000 01 03 01 00 02 2900 710</t>
  </si>
  <si>
    <t>Предоставление бюджетных кредитов внутри страны в валюте Российской Федерации</t>
  </si>
  <si>
    <t>Предоставление бюджетных кредитов другим бюджетам бюджетной системы Российской Федерации в валюте Российской Федерации</t>
  </si>
  <si>
    <t>Предоставление бюджетных кредитов для погашения долговых обязательств муниципальных образований в виде обязательств по муниципальным ценным бумагам муниципальных образований и кредитам, полученным  муниципальными образованиями от кредитных организаций, иностранных банков и международных финансовых организаций</t>
  </si>
  <si>
    <t>Предоставление бюджетных кредитов другим бюджетам бюджетной системы Российской Федерации из бюджетов субъектов Российской Федерации в валюте Российской Федерации</t>
  </si>
  <si>
    <t>000 01 06 05 00 00 0000 500</t>
  </si>
  <si>
    <t>000 01 06 05 02 00 0000 500</t>
  </si>
  <si>
    <t>000 01 06 05 02 02 0000 540</t>
  </si>
  <si>
    <t>000 01 06 05 02 02 2900 540</t>
  </si>
  <si>
    <t xml:space="preserve"> Приложение № 4</t>
  </si>
  <si>
    <t>к областному закону</t>
  </si>
  <si>
    <t>от 22 декабря 2021 г.</t>
  </si>
  <si>
    <t>№ 522-31-ОЗ</t>
  </si>
  <si>
    <t>от 23 марта 2022 г. № 535-33-ОЗ;</t>
  </si>
  <si>
    <t>(с изменениями:</t>
  </si>
  <si>
    <t>от 30 мая 2022 г. № 573-35-ОЗ;</t>
  </si>
  <si>
    <t>от 29 июня 2022 г. № 589-36-ОЗ)</t>
  </si>
  <si>
    <t>Сумма с учетом изменений, рублей</t>
  </si>
  <si>
    <t xml:space="preserve">                      Приложение № 2</t>
  </si>
  <si>
    <t xml:space="preserve">                      к пояснительной записке</t>
  </si>
  <si>
    <t>Предлагаемое изменение источников финансирования
дефицита областного бюджета на 2022 год и на плановый период 2023 и 2024 годов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</si>
</sst>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_р_._-;_-@_-"/>
    <numFmt numFmtId="165" formatCode="0.0000000000000"/>
  </numFmts>
  <fonts count="12">
    <font>
      <sz val="10"/>
      <name val="Arial"/>
    </font>
    <font>
      <sz val="8"/>
      <name val="Arial"/>
      <family val="2"/>
      <charset val="204"/>
    </font>
    <font>
      <sz val="10"/>
      <name val="Arial Cyr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sz val="7"/>
      <name val="Arial Cyr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2"/>
      <name val="Arial Cyr"/>
      <family val="2"/>
      <charset val="204"/>
    </font>
    <font>
      <sz val="7"/>
      <name val="Arial"/>
      <family val="2"/>
      <charset val="204"/>
    </font>
    <font>
      <b/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92">
    <xf numFmtId="0" fontId="0" fillId="0" borderId="0" xfId="0"/>
    <xf numFmtId="0" fontId="0" fillId="0" borderId="0" xfId="0" applyFill="1"/>
    <xf numFmtId="0" fontId="3" fillId="0" borderId="0" xfId="1" applyFont="1" applyFill="1"/>
    <xf numFmtId="0" fontId="7" fillId="0" borderId="0" xfId="0" applyFont="1" applyFill="1" applyAlignment="1">
      <alignment horizontal="right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7" fillId="0" borderId="0" xfId="0" applyFont="1" applyFill="1"/>
    <xf numFmtId="164" fontId="0" fillId="0" borderId="12" xfId="0" applyNumberFormat="1" applyFill="1" applyBorder="1" applyAlignment="1">
      <alignment vertical="center"/>
    </xf>
    <xf numFmtId="164" fontId="0" fillId="0" borderId="13" xfId="0" applyNumberFormat="1" applyFill="1" applyBorder="1" applyAlignment="1">
      <alignment vertical="center"/>
    </xf>
    <xf numFmtId="164" fontId="6" fillId="0" borderId="10" xfId="0" applyNumberFormat="1" applyFont="1" applyFill="1" applyBorder="1" applyAlignment="1">
      <alignment vertical="center"/>
    </xf>
    <xf numFmtId="164" fontId="6" fillId="0" borderId="11" xfId="0" applyNumberFormat="1" applyFont="1" applyFill="1" applyBorder="1" applyAlignment="1">
      <alignment vertical="center"/>
    </xf>
    <xf numFmtId="164" fontId="7" fillId="0" borderId="13" xfId="0" applyNumberFormat="1" applyFont="1" applyFill="1" applyBorder="1" applyAlignment="1">
      <alignment vertical="center"/>
    </xf>
    <xf numFmtId="164" fontId="0" fillId="0" borderId="14" xfId="0" applyNumberFormat="1" applyFill="1" applyBorder="1" applyAlignment="1">
      <alignment vertical="center"/>
    </xf>
    <xf numFmtId="164" fontId="0" fillId="0" borderId="15" xfId="0" applyNumberFormat="1" applyFill="1" applyBorder="1" applyAlignment="1">
      <alignment vertical="center"/>
    </xf>
    <xf numFmtId="164" fontId="6" fillId="0" borderId="18" xfId="0" applyNumberFormat="1" applyFont="1" applyFill="1" applyBorder="1" applyAlignment="1">
      <alignment vertical="center"/>
    </xf>
    <xf numFmtId="164" fontId="0" fillId="0" borderId="0" xfId="0" applyNumberFormat="1" applyFill="1"/>
    <xf numFmtId="49" fontId="4" fillId="0" borderId="22" xfId="0" applyNumberFormat="1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164" fontId="0" fillId="0" borderId="23" xfId="0" applyNumberFormat="1" applyFill="1" applyBorder="1" applyAlignment="1">
      <alignment vertical="center"/>
    </xf>
    <xf numFmtId="164" fontId="6" fillId="0" borderId="25" xfId="0" applyNumberFormat="1" applyFont="1" applyFill="1" applyBorder="1" applyAlignment="1">
      <alignment vertical="center"/>
    </xf>
    <xf numFmtId="164" fontId="7" fillId="0" borderId="23" xfId="0" applyNumberFormat="1" applyFont="1" applyFill="1" applyBorder="1" applyAlignment="1">
      <alignment vertical="center"/>
    </xf>
    <xf numFmtId="164" fontId="0" fillId="0" borderId="26" xfId="0" applyNumberFormat="1" applyFill="1" applyBorder="1" applyAlignment="1">
      <alignment vertical="center"/>
    </xf>
    <xf numFmtId="49" fontId="4" fillId="0" borderId="17" xfId="0" applyNumberFormat="1" applyFont="1" applyFill="1" applyBorder="1" applyAlignment="1">
      <alignment horizontal="center" vertical="center" wrapText="1"/>
    </xf>
    <xf numFmtId="49" fontId="4" fillId="0" borderId="18" xfId="0" applyNumberFormat="1" applyFont="1" applyFill="1" applyBorder="1" applyAlignment="1">
      <alignment horizontal="center" vertical="center" wrapText="1"/>
    </xf>
    <xf numFmtId="0" fontId="10" fillId="0" borderId="1" xfId="1" applyNumberFormat="1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 indent="1"/>
    </xf>
    <xf numFmtId="0" fontId="7" fillId="0" borderId="5" xfId="0" applyFont="1" applyFill="1" applyBorder="1" applyAlignment="1">
      <alignment horizontal="left" vertical="center" wrapText="1" indent="1"/>
    </xf>
    <xf numFmtId="0" fontId="7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 indent="2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 indent="1"/>
    </xf>
    <xf numFmtId="0" fontId="11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6" fillId="0" borderId="0" xfId="0" applyFont="1" applyFill="1"/>
    <xf numFmtId="0" fontId="6" fillId="0" borderId="3" xfId="0" applyFont="1" applyFill="1" applyBorder="1" applyAlignment="1">
      <alignment horizontal="center" vertical="center" wrapText="1"/>
    </xf>
    <xf numFmtId="165" fontId="0" fillId="0" borderId="0" xfId="0" applyNumberFormat="1" applyFill="1"/>
    <xf numFmtId="0" fontId="7" fillId="0" borderId="3" xfId="0" applyFont="1" applyFill="1" applyBorder="1" applyAlignment="1">
      <alignment horizontal="left" vertical="center" wrapText="1" indent="3"/>
    </xf>
    <xf numFmtId="0" fontId="7" fillId="0" borderId="4" xfId="0" applyFont="1" applyFill="1" applyBorder="1" applyAlignment="1">
      <alignment horizontal="left" vertical="center" wrapText="1" indent="2"/>
    </xf>
    <xf numFmtId="164" fontId="6" fillId="0" borderId="22" xfId="0" applyNumberFormat="1" applyFont="1" applyFill="1" applyBorder="1" applyAlignment="1">
      <alignment vertical="center"/>
    </xf>
    <xf numFmtId="164" fontId="0" fillId="2" borderId="12" xfId="0" applyNumberFormat="1" applyFill="1" applyBorder="1" applyAlignment="1">
      <alignment vertical="center"/>
    </xf>
    <xf numFmtId="164" fontId="0" fillId="2" borderId="13" xfId="0" applyNumberFormat="1" applyFill="1" applyBorder="1" applyAlignment="1">
      <alignment vertical="center"/>
    </xf>
    <xf numFmtId="164" fontId="6" fillId="0" borderId="12" xfId="0" applyNumberFormat="1" applyFont="1" applyFill="1" applyBorder="1" applyAlignment="1">
      <alignment vertical="center"/>
    </xf>
    <xf numFmtId="164" fontId="6" fillId="0" borderId="13" xfId="0" applyNumberFormat="1" applyFont="1" applyFill="1" applyBorder="1" applyAlignment="1">
      <alignment vertical="center"/>
    </xf>
    <xf numFmtId="164" fontId="7" fillId="0" borderId="12" xfId="0" applyNumberFormat="1" applyFont="1" applyFill="1" applyBorder="1" applyAlignment="1">
      <alignment vertical="center"/>
    </xf>
    <xf numFmtId="164" fontId="0" fillId="2" borderId="23" xfId="0" applyNumberFormat="1" applyFill="1" applyBorder="1" applyAlignment="1">
      <alignment vertical="center"/>
    </xf>
    <xf numFmtId="164" fontId="0" fillId="2" borderId="20" xfId="0" applyNumberFormat="1" applyFill="1" applyBorder="1" applyAlignment="1">
      <alignment vertical="center"/>
    </xf>
    <xf numFmtId="164" fontId="0" fillId="2" borderId="19" xfId="0" applyNumberFormat="1" applyFill="1" applyBorder="1" applyAlignment="1">
      <alignment vertical="center"/>
    </xf>
    <xf numFmtId="164" fontId="0" fillId="2" borderId="24" xfId="0" applyNumberFormat="1" applyFill="1" applyBorder="1" applyAlignment="1">
      <alignment vertical="center"/>
    </xf>
    <xf numFmtId="164" fontId="6" fillId="2" borderId="10" xfId="0" applyNumberFormat="1" applyFont="1" applyFill="1" applyBorder="1" applyAlignment="1">
      <alignment vertical="center"/>
    </xf>
    <xf numFmtId="164" fontId="6" fillId="2" borderId="11" xfId="0" applyNumberFormat="1" applyFont="1" applyFill="1" applyBorder="1" applyAlignment="1">
      <alignment vertical="center"/>
    </xf>
    <xf numFmtId="164" fontId="6" fillId="2" borderId="25" xfId="0" applyNumberFormat="1" applyFont="1" applyFill="1" applyBorder="1" applyAlignment="1">
      <alignment vertical="center"/>
    </xf>
    <xf numFmtId="164" fontId="0" fillId="2" borderId="15" xfId="0" applyNumberFormat="1" applyFill="1" applyBorder="1" applyAlignment="1">
      <alignment vertical="center"/>
    </xf>
    <xf numFmtId="164" fontId="0" fillId="2" borderId="26" xfId="0" applyNumberFormat="1" applyFill="1" applyBorder="1" applyAlignment="1">
      <alignment vertical="center"/>
    </xf>
    <xf numFmtId="0" fontId="6" fillId="0" borderId="3" xfId="0" applyFont="1" applyFill="1" applyBorder="1" applyAlignment="1">
      <alignment horizontal="left" vertical="center" wrapText="1" indent="1"/>
    </xf>
    <xf numFmtId="164" fontId="6" fillId="0" borderId="23" xfId="0" applyNumberFormat="1" applyFont="1" applyFill="1" applyBorder="1" applyAlignment="1">
      <alignment vertical="center"/>
    </xf>
    <xf numFmtId="164" fontId="6" fillId="0" borderId="17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 indent="3"/>
    </xf>
    <xf numFmtId="165" fontId="0" fillId="0" borderId="0" xfId="0" applyNumberFormat="1" applyFill="1" applyBorder="1"/>
    <xf numFmtId="0" fontId="0" fillId="0" borderId="0" xfId="0" applyFill="1" applyBorder="1"/>
    <xf numFmtId="164" fontId="0" fillId="0" borderId="0" xfId="0" applyNumberFormat="1" applyFill="1" applyBorder="1" applyAlignment="1">
      <alignment vertical="center"/>
    </xf>
    <xf numFmtId="164" fontId="6" fillId="0" borderId="0" xfId="0" applyNumberFormat="1" applyFont="1" applyFill="1" applyBorder="1" applyAlignment="1">
      <alignment vertical="center"/>
    </xf>
    <xf numFmtId="164" fontId="0" fillId="0" borderId="0" xfId="0" applyNumberFormat="1" applyFill="1" applyBorder="1"/>
    <xf numFmtId="164" fontId="0" fillId="2" borderId="0" xfId="0" applyNumberFormat="1" applyFill="1" applyBorder="1" applyAlignment="1">
      <alignment vertical="center"/>
    </xf>
    <xf numFmtId="164" fontId="6" fillId="2" borderId="0" xfId="0" applyNumberFormat="1" applyFont="1" applyFill="1" applyBorder="1" applyAlignment="1">
      <alignment vertical="center"/>
    </xf>
    <xf numFmtId="164" fontId="7" fillId="0" borderId="0" xfId="0" applyNumberFormat="1" applyFont="1" applyFill="1" applyBorder="1" applyAlignment="1">
      <alignment vertical="center"/>
    </xf>
    <xf numFmtId="0" fontId="7" fillId="0" borderId="3" xfId="0" applyNumberFormat="1" applyFont="1" applyFill="1" applyBorder="1" applyAlignment="1">
      <alignment horizontal="left" vertical="center" wrapText="1" indent="1"/>
    </xf>
    <xf numFmtId="164" fontId="0" fillId="0" borderId="20" xfId="0" applyNumberForma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 wrapText="1" indent="1"/>
    </xf>
    <xf numFmtId="164" fontId="0" fillId="0" borderId="10" xfId="0" applyNumberFormat="1" applyFill="1" applyBorder="1" applyAlignment="1">
      <alignment vertical="center"/>
    </xf>
    <xf numFmtId="164" fontId="0" fillId="2" borderId="11" xfId="0" applyNumberFormat="1" applyFill="1" applyBorder="1" applyAlignment="1">
      <alignment vertical="center"/>
    </xf>
    <xf numFmtId="164" fontId="0" fillId="2" borderId="25" xfId="0" applyNumberForma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164" fontId="0" fillId="2" borderId="14" xfId="0" applyNumberFormat="1" applyFill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7" fillId="0" borderId="8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9" fillId="0" borderId="0" xfId="1" applyFont="1" applyFill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49" fontId="4" fillId="0" borderId="21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4" xfId="2"/>
    <cellStyle name="Обычный_Приложение №1 - источники финансировани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77"/>
  <sheetViews>
    <sheetView tabSelected="1" view="pageBreakPreview" topLeftCell="A10" zoomScale="98" zoomScaleSheetLayoutView="98" workbookViewId="0">
      <selection activeCell="F13" sqref="F13"/>
    </sheetView>
  </sheetViews>
  <sheetFormatPr defaultColWidth="9.140625" defaultRowHeight="12.75"/>
  <cols>
    <col min="1" max="1" width="57.28515625" style="1" customWidth="1"/>
    <col min="2" max="2" width="26.28515625" style="1" customWidth="1"/>
    <col min="3" max="11" width="20.7109375" style="1" customWidth="1"/>
    <col min="12" max="12" width="1.7109375" style="1" customWidth="1"/>
    <col min="13" max="13" width="9.140625" style="1"/>
    <col min="14" max="14" width="25.7109375" style="1" customWidth="1"/>
    <col min="15" max="15" width="19.140625" style="1" bestFit="1" customWidth="1"/>
    <col min="16" max="16" width="18.85546875" style="1" customWidth="1"/>
    <col min="17" max="22" width="21.42578125" style="1" customWidth="1"/>
    <col min="23" max="16384" width="9.140625" style="1"/>
  </cols>
  <sheetData>
    <row r="1" spans="1:22" ht="18" hidden="1" customHeight="1">
      <c r="J1" s="87" t="s">
        <v>91</v>
      </c>
      <c r="K1" s="88"/>
    </row>
    <row r="2" spans="1:22" ht="18" hidden="1" customHeight="1">
      <c r="J2" s="87" t="s">
        <v>92</v>
      </c>
      <c r="K2" s="88"/>
    </row>
    <row r="3" spans="1:22" ht="18" hidden="1" customHeight="1">
      <c r="J3" s="87" t="s">
        <v>93</v>
      </c>
      <c r="K3" s="88"/>
    </row>
    <row r="4" spans="1:22" ht="18" hidden="1" customHeight="1">
      <c r="J4" s="87" t="s">
        <v>94</v>
      </c>
      <c r="K4" s="88"/>
    </row>
    <row r="5" spans="1:22" ht="18" hidden="1" customHeight="1">
      <c r="J5" s="87" t="s">
        <v>96</v>
      </c>
      <c r="K5" s="87"/>
    </row>
    <row r="6" spans="1:22" ht="18" hidden="1" customHeight="1">
      <c r="J6" s="87" t="s">
        <v>95</v>
      </c>
      <c r="K6" s="87"/>
    </row>
    <row r="7" spans="1:22" ht="18" hidden="1" customHeight="1">
      <c r="J7" s="87" t="s">
        <v>97</v>
      </c>
      <c r="K7" s="87"/>
    </row>
    <row r="8" spans="1:22" ht="18" hidden="1" customHeight="1">
      <c r="J8" s="87" t="s">
        <v>98</v>
      </c>
      <c r="K8" s="87"/>
    </row>
    <row r="9" spans="1:22" ht="18" hidden="1" customHeight="1">
      <c r="J9" s="81"/>
      <c r="K9" s="81"/>
    </row>
    <row r="10" spans="1:22" ht="18" customHeight="1">
      <c r="J10" s="87" t="s">
        <v>100</v>
      </c>
      <c r="K10" s="88"/>
    </row>
    <row r="11" spans="1:22" ht="17.25" customHeight="1">
      <c r="J11" s="87" t="s">
        <v>101</v>
      </c>
      <c r="K11" s="88"/>
    </row>
    <row r="12" spans="1:22" ht="43.5" customHeight="1">
      <c r="A12" s="89" t="s">
        <v>102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Q12" s="66"/>
      <c r="R12" s="66"/>
      <c r="S12" s="66"/>
      <c r="T12" s="66"/>
      <c r="U12" s="66"/>
      <c r="V12" s="66"/>
    </row>
    <row r="13" spans="1:22" ht="15">
      <c r="A13" s="2"/>
      <c r="B13" s="2"/>
      <c r="C13" s="2"/>
      <c r="D13" s="2"/>
      <c r="E13" s="2"/>
      <c r="F13" s="2"/>
      <c r="G13" s="2"/>
      <c r="H13" s="2"/>
      <c r="I13" s="2"/>
      <c r="J13" s="3"/>
      <c r="Q13" s="66"/>
      <c r="R13" s="66"/>
      <c r="S13" s="66"/>
      <c r="T13" s="66"/>
      <c r="U13" s="66"/>
      <c r="V13" s="66"/>
    </row>
    <row r="14" spans="1:22" ht="23.1" customHeight="1">
      <c r="A14" s="82" t="s">
        <v>0</v>
      </c>
      <c r="B14" s="82" t="s">
        <v>30</v>
      </c>
      <c r="C14" s="84" t="s">
        <v>73</v>
      </c>
      <c r="D14" s="90"/>
      <c r="E14" s="91"/>
      <c r="F14" s="84" t="s">
        <v>74</v>
      </c>
      <c r="G14" s="90"/>
      <c r="H14" s="91"/>
      <c r="I14" s="84" t="s">
        <v>99</v>
      </c>
      <c r="J14" s="85"/>
      <c r="K14" s="86"/>
      <c r="Q14" s="66"/>
      <c r="R14" s="66"/>
      <c r="S14" s="66"/>
      <c r="T14" s="66"/>
      <c r="U14" s="66"/>
      <c r="V14" s="66"/>
    </row>
    <row r="15" spans="1:22" ht="24.95" customHeight="1">
      <c r="A15" s="83"/>
      <c r="B15" s="83"/>
      <c r="C15" s="22" t="s">
        <v>34</v>
      </c>
      <c r="D15" s="23" t="s">
        <v>39</v>
      </c>
      <c r="E15" s="16" t="s">
        <v>50</v>
      </c>
      <c r="F15" s="22" t="s">
        <v>34</v>
      </c>
      <c r="G15" s="23" t="s">
        <v>39</v>
      </c>
      <c r="H15" s="16" t="s">
        <v>50</v>
      </c>
      <c r="I15" s="22" t="s">
        <v>34</v>
      </c>
      <c r="J15" s="23" t="s">
        <v>39</v>
      </c>
      <c r="K15" s="16" t="s">
        <v>50</v>
      </c>
      <c r="Q15" s="66"/>
      <c r="R15" s="66"/>
      <c r="S15" s="66"/>
      <c r="T15" s="66"/>
      <c r="U15" s="66"/>
      <c r="V15" s="66"/>
    </row>
    <row r="16" spans="1:22">
      <c r="A16" s="24">
        <v>1</v>
      </c>
      <c r="B16" s="24">
        <v>2</v>
      </c>
      <c r="C16" s="4">
        <v>3</v>
      </c>
      <c r="D16" s="5">
        <v>4</v>
      </c>
      <c r="E16" s="17">
        <v>5</v>
      </c>
      <c r="F16" s="4">
        <v>6</v>
      </c>
      <c r="G16" s="5">
        <v>7</v>
      </c>
      <c r="H16" s="17">
        <v>8</v>
      </c>
      <c r="I16" s="4">
        <v>9</v>
      </c>
      <c r="J16" s="5">
        <v>10</v>
      </c>
      <c r="K16" s="17">
        <v>11</v>
      </c>
      <c r="Q16" s="66"/>
      <c r="R16" s="66"/>
      <c r="S16" s="66"/>
      <c r="T16" s="66"/>
      <c r="U16" s="66"/>
      <c r="V16" s="66"/>
    </row>
    <row r="17" spans="1:22" ht="36" customHeight="1">
      <c r="A17" s="25" t="s">
        <v>1</v>
      </c>
      <c r="B17" s="26" t="s">
        <v>2</v>
      </c>
      <c r="C17" s="9">
        <v>-409459258.27999878</v>
      </c>
      <c r="D17" s="10">
        <v>1725332602.5499992</v>
      </c>
      <c r="E17" s="19">
        <v>2010884369.5400009</v>
      </c>
      <c r="F17" s="9">
        <f>F18+F20</f>
        <v>-827474150</v>
      </c>
      <c r="G17" s="10">
        <f t="shared" ref="G17:H17" si="0">G18+G20</f>
        <v>0</v>
      </c>
      <c r="H17" s="19">
        <f t="shared" si="0"/>
        <v>-2500000000</v>
      </c>
      <c r="I17" s="9">
        <f>I18+I20</f>
        <v>-1236933408.2799988</v>
      </c>
      <c r="J17" s="10">
        <f t="shared" ref="J17:K17" si="1">J18+J20</f>
        <v>1725332602.5499992</v>
      </c>
      <c r="K17" s="19">
        <f t="shared" si="1"/>
        <v>-489115630.45999908</v>
      </c>
      <c r="N17" s="42"/>
      <c r="Q17" s="68"/>
      <c r="R17" s="68"/>
      <c r="S17" s="68"/>
      <c r="T17" s="69"/>
      <c r="U17" s="69"/>
      <c r="V17" s="69"/>
    </row>
    <row r="18" spans="1:22" ht="33.75" customHeight="1">
      <c r="A18" s="27" t="s">
        <v>48</v>
      </c>
      <c r="B18" s="28" t="s">
        <v>3</v>
      </c>
      <c r="C18" s="7">
        <v>28374895741.720001</v>
      </c>
      <c r="D18" s="8">
        <v>31368643602.549999</v>
      </c>
      <c r="E18" s="18">
        <v>32813188369.540001</v>
      </c>
      <c r="F18" s="7">
        <f>F19</f>
        <v>2172525850</v>
      </c>
      <c r="G18" s="8">
        <f t="shared" ref="G18:H18" si="2">G19</f>
        <v>0</v>
      </c>
      <c r="H18" s="18">
        <f t="shared" si="2"/>
        <v>-2500000000</v>
      </c>
      <c r="I18" s="7">
        <f>I19</f>
        <v>30547421591.720001</v>
      </c>
      <c r="J18" s="8">
        <f t="shared" ref="J18:K18" si="3">J19</f>
        <v>31368643602.549999</v>
      </c>
      <c r="K18" s="18">
        <f t="shared" si="3"/>
        <v>30313188369.540001</v>
      </c>
      <c r="N18" s="42"/>
      <c r="Q18" s="67"/>
      <c r="R18" s="67"/>
      <c r="S18" s="67"/>
      <c r="T18" s="69"/>
      <c r="U18" s="69"/>
      <c r="V18" s="69"/>
    </row>
    <row r="19" spans="1:22" ht="31.5" customHeight="1">
      <c r="A19" s="29" t="s">
        <v>65</v>
      </c>
      <c r="B19" s="28" t="s">
        <v>4</v>
      </c>
      <c r="C19" s="46">
        <v>28374895741.720001</v>
      </c>
      <c r="D19" s="47">
        <v>31368643602.549999</v>
      </c>
      <c r="E19" s="51">
        <v>32813188369.540001</v>
      </c>
      <c r="F19" s="46">
        <v>2172525850</v>
      </c>
      <c r="G19" s="47">
        <v>0</v>
      </c>
      <c r="H19" s="51">
        <v>-2500000000</v>
      </c>
      <c r="I19" s="46">
        <f>C19+F19</f>
        <v>30547421591.720001</v>
      </c>
      <c r="J19" s="47">
        <f>D19+G19</f>
        <v>31368643602.549999</v>
      </c>
      <c r="K19" s="51">
        <f>E19+H19</f>
        <v>30313188369.540001</v>
      </c>
      <c r="N19" s="42"/>
      <c r="Q19" s="70"/>
      <c r="R19" s="70"/>
      <c r="S19" s="70"/>
      <c r="T19" s="69"/>
      <c r="U19" s="69"/>
      <c r="V19" s="69"/>
    </row>
    <row r="20" spans="1:22" ht="33.75" customHeight="1">
      <c r="A20" s="27" t="s">
        <v>5</v>
      </c>
      <c r="B20" s="28" t="s">
        <v>6</v>
      </c>
      <c r="C20" s="46">
        <v>-28784355000</v>
      </c>
      <c r="D20" s="47">
        <v>-29643311000</v>
      </c>
      <c r="E20" s="51">
        <v>-30802304000</v>
      </c>
      <c r="F20" s="46">
        <f>F21</f>
        <v>-3000000000</v>
      </c>
      <c r="G20" s="47">
        <f t="shared" ref="G20:H20" si="4">G21</f>
        <v>0</v>
      </c>
      <c r="H20" s="51">
        <f t="shared" si="4"/>
        <v>0</v>
      </c>
      <c r="I20" s="46">
        <f>I21</f>
        <v>-31784355000</v>
      </c>
      <c r="J20" s="47">
        <f t="shared" ref="J20:K20" si="5">J21</f>
        <v>-29643311000</v>
      </c>
      <c r="K20" s="51">
        <f t="shared" si="5"/>
        <v>-30802304000</v>
      </c>
      <c r="N20" s="42"/>
      <c r="Q20" s="70"/>
      <c r="R20" s="70"/>
      <c r="S20" s="70"/>
      <c r="T20" s="69"/>
      <c r="U20" s="69"/>
      <c r="V20" s="69"/>
    </row>
    <row r="21" spans="1:22" ht="31.5" customHeight="1">
      <c r="A21" s="30" t="s">
        <v>66</v>
      </c>
      <c r="B21" s="31" t="s">
        <v>7</v>
      </c>
      <c r="C21" s="52">
        <v>-28784355000</v>
      </c>
      <c r="D21" s="53">
        <v>-29643311000</v>
      </c>
      <c r="E21" s="54">
        <v>-30802304000</v>
      </c>
      <c r="F21" s="52">
        <v>-3000000000</v>
      </c>
      <c r="G21" s="53"/>
      <c r="H21" s="54"/>
      <c r="I21" s="46">
        <f>C21+F21</f>
        <v>-31784355000</v>
      </c>
      <c r="J21" s="47">
        <f>D21+G21</f>
        <v>-29643311000</v>
      </c>
      <c r="K21" s="51">
        <f>E21+H21</f>
        <v>-30802304000</v>
      </c>
      <c r="N21" s="42"/>
      <c r="Q21" s="70"/>
      <c r="R21" s="70"/>
      <c r="S21" s="70"/>
      <c r="T21" s="69"/>
      <c r="U21" s="69"/>
      <c r="V21" s="69"/>
    </row>
    <row r="22" spans="1:22" ht="32.25" customHeight="1">
      <c r="A22" s="32" t="s">
        <v>35</v>
      </c>
      <c r="B22" s="33" t="s">
        <v>8</v>
      </c>
      <c r="C22" s="55">
        <v>9973891850</v>
      </c>
      <c r="D22" s="56">
        <v>1507766825.3899994</v>
      </c>
      <c r="E22" s="57">
        <v>-913008746.04000092</v>
      </c>
      <c r="F22" s="55">
        <f t="shared" ref="F22:K22" si="6">F23</f>
        <v>827474150</v>
      </c>
      <c r="G22" s="56">
        <f t="shared" si="6"/>
        <v>-600000000</v>
      </c>
      <c r="H22" s="57">
        <f t="shared" si="6"/>
        <v>1072398000</v>
      </c>
      <c r="I22" s="55">
        <f>I23</f>
        <v>10801366000</v>
      </c>
      <c r="J22" s="56">
        <f t="shared" si="6"/>
        <v>907766825.38999939</v>
      </c>
      <c r="K22" s="57">
        <f t="shared" si="6"/>
        <v>159389253.95999908</v>
      </c>
      <c r="N22" s="42"/>
      <c r="Q22" s="71"/>
      <c r="R22" s="71"/>
      <c r="S22" s="71"/>
      <c r="T22" s="69"/>
      <c r="U22" s="69"/>
      <c r="V22" s="69"/>
    </row>
    <row r="23" spans="1:22" ht="33" customHeight="1">
      <c r="A23" s="27" t="s">
        <v>36</v>
      </c>
      <c r="B23" s="28" t="s">
        <v>25</v>
      </c>
      <c r="C23" s="50">
        <v>9973891850</v>
      </c>
      <c r="D23" s="11">
        <v>1507766825.3899994</v>
      </c>
      <c r="E23" s="20">
        <v>-913008746.04000092</v>
      </c>
      <c r="F23" s="50">
        <f t="shared" ref="F23:H23" si="7">F24+F29</f>
        <v>827474150</v>
      </c>
      <c r="G23" s="11">
        <f t="shared" si="7"/>
        <v>-600000000</v>
      </c>
      <c r="H23" s="20">
        <f t="shared" si="7"/>
        <v>1072398000</v>
      </c>
      <c r="I23" s="50">
        <f>I24+I29</f>
        <v>10801366000</v>
      </c>
      <c r="J23" s="11">
        <f t="shared" ref="J23" si="8">J24+J29</f>
        <v>907766825.38999939</v>
      </c>
      <c r="K23" s="20">
        <f t="shared" ref="K23" si="9">K24+K29</f>
        <v>159389253.95999908</v>
      </c>
      <c r="N23" s="42"/>
      <c r="Q23" s="72"/>
      <c r="R23" s="72"/>
      <c r="S23" s="72"/>
      <c r="T23" s="69"/>
      <c r="U23" s="69"/>
      <c r="V23" s="69"/>
    </row>
    <row r="24" spans="1:22" ht="45.75" customHeight="1">
      <c r="A24" s="27" t="s">
        <v>49</v>
      </c>
      <c r="B24" s="28" t="s">
        <v>26</v>
      </c>
      <c r="C24" s="7">
        <v>26585721000</v>
      </c>
      <c r="D24" s="8">
        <v>18549658000</v>
      </c>
      <c r="E24" s="18">
        <v>16802304000</v>
      </c>
      <c r="F24" s="7">
        <f t="shared" ref="F24:H24" si="10">F25</f>
        <v>1156639000</v>
      </c>
      <c r="G24" s="8">
        <f t="shared" si="10"/>
        <v>-600000000</v>
      </c>
      <c r="H24" s="18">
        <f t="shared" si="10"/>
        <v>1072398000</v>
      </c>
      <c r="I24" s="7">
        <f t="shared" ref="I24:K24" si="11">I25</f>
        <v>27742360000</v>
      </c>
      <c r="J24" s="8">
        <f t="shared" si="11"/>
        <v>17949658000</v>
      </c>
      <c r="K24" s="18">
        <f t="shared" si="11"/>
        <v>17874702000</v>
      </c>
      <c r="N24" s="42"/>
      <c r="O24" s="15"/>
      <c r="Q24" s="67"/>
      <c r="R24" s="67"/>
      <c r="S24" s="67"/>
      <c r="T24" s="69"/>
      <c r="U24" s="69"/>
      <c r="V24" s="69"/>
    </row>
    <row r="25" spans="1:22" ht="45" customHeight="1">
      <c r="A25" s="29" t="s">
        <v>67</v>
      </c>
      <c r="B25" s="28" t="s">
        <v>27</v>
      </c>
      <c r="C25" s="7">
        <v>26585721000</v>
      </c>
      <c r="D25" s="8">
        <v>18549658000</v>
      </c>
      <c r="E25" s="18">
        <v>16802304000</v>
      </c>
      <c r="F25" s="7">
        <f>F26+F27+F28</f>
        <v>1156639000</v>
      </c>
      <c r="G25" s="8">
        <f t="shared" ref="G25:H25" si="12">G26+G27+G28</f>
        <v>-600000000</v>
      </c>
      <c r="H25" s="18">
        <f t="shared" si="12"/>
        <v>1072398000</v>
      </c>
      <c r="I25" s="7">
        <f>I26+I27+I28</f>
        <v>27742360000</v>
      </c>
      <c r="J25" s="8">
        <f>J26+J27+J28</f>
        <v>17949658000</v>
      </c>
      <c r="K25" s="18">
        <f>K26+K27+K28</f>
        <v>17874702000</v>
      </c>
      <c r="N25" s="42"/>
      <c r="Q25" s="67"/>
      <c r="R25" s="67"/>
      <c r="S25" s="67"/>
      <c r="T25" s="69"/>
      <c r="U25" s="69"/>
      <c r="V25" s="69"/>
    </row>
    <row r="26" spans="1:22" ht="43.5" customHeight="1">
      <c r="A26" s="34" t="s">
        <v>43</v>
      </c>
      <c r="B26" s="28" t="s">
        <v>63</v>
      </c>
      <c r="C26" s="46">
        <v>15784355000</v>
      </c>
      <c r="D26" s="47">
        <v>16143311000</v>
      </c>
      <c r="E26" s="51">
        <v>16802304000</v>
      </c>
      <c r="F26" s="46">
        <v>1156639000</v>
      </c>
      <c r="G26" s="47">
        <v>0</v>
      </c>
      <c r="H26" s="51">
        <v>0</v>
      </c>
      <c r="I26" s="46">
        <f>C26+F26</f>
        <v>16940994000</v>
      </c>
      <c r="J26" s="47">
        <f t="shared" ref="J26:J27" si="13">D26+G26</f>
        <v>16143311000</v>
      </c>
      <c r="K26" s="51">
        <f t="shared" ref="K26:K27" si="14">E26+H26</f>
        <v>16802304000</v>
      </c>
      <c r="N26" s="42"/>
      <c r="Q26" s="70"/>
      <c r="R26" s="70"/>
      <c r="S26" s="70"/>
      <c r="T26" s="69"/>
      <c r="U26" s="69"/>
      <c r="V26" s="69"/>
    </row>
    <row r="27" spans="1:22" ht="44.25" customHeight="1">
      <c r="A27" s="34" t="s">
        <v>51</v>
      </c>
      <c r="B27" s="28" t="s">
        <v>52</v>
      </c>
      <c r="C27" s="46">
        <v>202000000</v>
      </c>
      <c r="D27" s="47">
        <v>2406347000</v>
      </c>
      <c r="E27" s="18">
        <v>0</v>
      </c>
      <c r="F27" s="46">
        <v>0</v>
      </c>
      <c r="G27" s="47">
        <v>-600000000</v>
      </c>
      <c r="H27" s="18">
        <v>1072398000</v>
      </c>
      <c r="I27" s="46">
        <f t="shared" ref="I27" si="15">C27+F27</f>
        <v>202000000</v>
      </c>
      <c r="J27" s="47">
        <f t="shared" si="13"/>
        <v>1806347000</v>
      </c>
      <c r="K27" s="51">
        <f t="shared" si="14"/>
        <v>1072398000</v>
      </c>
      <c r="N27" s="42"/>
      <c r="Q27" s="70"/>
      <c r="R27" s="70"/>
      <c r="S27" s="67"/>
      <c r="T27" s="69"/>
      <c r="U27" s="69"/>
      <c r="V27" s="69"/>
    </row>
    <row r="28" spans="1:22" ht="125.25" customHeight="1">
      <c r="A28" s="34" t="s">
        <v>81</v>
      </c>
      <c r="B28" s="28" t="s">
        <v>82</v>
      </c>
      <c r="C28" s="46">
        <v>10599366000</v>
      </c>
      <c r="D28" s="47">
        <v>0</v>
      </c>
      <c r="E28" s="18">
        <v>0</v>
      </c>
      <c r="F28" s="46"/>
      <c r="G28" s="47">
        <v>0</v>
      </c>
      <c r="H28" s="18">
        <v>0</v>
      </c>
      <c r="I28" s="46">
        <f t="shared" ref="I28" si="16">C28+F28</f>
        <v>10599366000</v>
      </c>
      <c r="J28" s="47">
        <f t="shared" ref="J28" si="17">D28+G28</f>
        <v>0</v>
      </c>
      <c r="K28" s="51">
        <f t="shared" ref="K28" si="18">E28+H28</f>
        <v>0</v>
      </c>
      <c r="N28" s="42"/>
      <c r="Q28" s="70"/>
      <c r="R28" s="70"/>
      <c r="S28" s="67"/>
      <c r="T28" s="69"/>
      <c r="U28" s="69"/>
      <c r="V28" s="69"/>
    </row>
    <row r="29" spans="1:22" ht="44.25" customHeight="1">
      <c r="A29" s="27" t="s">
        <v>37</v>
      </c>
      <c r="B29" s="28" t="s">
        <v>28</v>
      </c>
      <c r="C29" s="7">
        <v>-16611829150</v>
      </c>
      <c r="D29" s="8">
        <v>-17041891174.610001</v>
      </c>
      <c r="E29" s="18">
        <v>-17715312746.040001</v>
      </c>
      <c r="F29" s="7">
        <f>F30</f>
        <v>-329164850</v>
      </c>
      <c r="G29" s="8">
        <f t="shared" ref="G29:H29" si="19">G30</f>
        <v>0</v>
      </c>
      <c r="H29" s="18">
        <f t="shared" si="19"/>
        <v>0</v>
      </c>
      <c r="I29" s="7">
        <f>I30</f>
        <v>-16940994000</v>
      </c>
      <c r="J29" s="8">
        <f t="shared" ref="J29:K29" si="20">J30</f>
        <v>-17041891174.610001</v>
      </c>
      <c r="K29" s="18">
        <f t="shared" si="20"/>
        <v>-17715312746.040001</v>
      </c>
      <c r="N29" s="42"/>
      <c r="Q29" s="67"/>
      <c r="R29" s="67"/>
      <c r="S29" s="67"/>
      <c r="T29" s="69"/>
      <c r="U29" s="69"/>
      <c r="V29" s="69"/>
    </row>
    <row r="30" spans="1:22" ht="42" customHeight="1">
      <c r="A30" s="29" t="s">
        <v>38</v>
      </c>
      <c r="B30" s="28" t="s">
        <v>29</v>
      </c>
      <c r="C30" s="7">
        <v>-16611829150</v>
      </c>
      <c r="D30" s="8">
        <v>-17041891174.610001</v>
      </c>
      <c r="E30" s="18">
        <v>-17715312746.040001</v>
      </c>
      <c r="F30" s="7">
        <f>F31+F39+F40</f>
        <v>-329164850</v>
      </c>
      <c r="G30" s="8">
        <f t="shared" ref="G30:H30" si="21">G31+G39+G40</f>
        <v>0</v>
      </c>
      <c r="H30" s="18">
        <f t="shared" si="21"/>
        <v>0</v>
      </c>
      <c r="I30" s="7">
        <f>I31+I39+I40</f>
        <v>-16940994000</v>
      </c>
      <c r="J30" s="8">
        <f t="shared" ref="J30:K30" si="22">J31+J39+J40</f>
        <v>-17041891174.610001</v>
      </c>
      <c r="K30" s="18">
        <f t="shared" si="22"/>
        <v>-17715312746.040001</v>
      </c>
      <c r="N30" s="42"/>
      <c r="Q30" s="67"/>
      <c r="R30" s="67"/>
      <c r="S30" s="67"/>
      <c r="T30" s="69"/>
      <c r="U30" s="69"/>
      <c r="V30" s="69"/>
    </row>
    <row r="31" spans="1:22" ht="32.25" customHeight="1">
      <c r="A31" s="34" t="s">
        <v>46</v>
      </c>
      <c r="B31" s="28" t="s">
        <v>44</v>
      </c>
      <c r="C31" s="7">
        <v>-827474150</v>
      </c>
      <c r="D31" s="8">
        <v>-898580174.61000001</v>
      </c>
      <c r="E31" s="18">
        <v>-898580174.61000001</v>
      </c>
      <c r="F31" s="7">
        <f>F33+F34+F35+F36+F37+F38</f>
        <v>827474150</v>
      </c>
      <c r="G31" s="8">
        <f t="shared" ref="G31:H31" si="23">G33+G34+G35+G36+G37+G38</f>
        <v>0</v>
      </c>
      <c r="H31" s="18">
        <f t="shared" si="23"/>
        <v>0</v>
      </c>
      <c r="I31" s="7">
        <f>I33+I34+I35+I36+I37+I38</f>
        <v>0</v>
      </c>
      <c r="J31" s="8">
        <f t="shared" ref="J31:K31" si="24">J33+J34+J35+J36+J37+J38</f>
        <v>-898580174.61000001</v>
      </c>
      <c r="K31" s="18">
        <f t="shared" si="24"/>
        <v>-898580174.61000001</v>
      </c>
      <c r="N31" s="42"/>
      <c r="Q31" s="67"/>
      <c r="R31" s="67"/>
      <c r="S31" s="67"/>
      <c r="T31" s="69"/>
      <c r="U31" s="69"/>
      <c r="V31" s="69"/>
    </row>
    <row r="32" spans="1:22" ht="18" customHeight="1">
      <c r="A32" s="43" t="s">
        <v>47</v>
      </c>
      <c r="B32" s="28"/>
      <c r="C32" s="7"/>
      <c r="D32" s="8"/>
      <c r="E32" s="18"/>
      <c r="F32" s="7"/>
      <c r="G32" s="8"/>
      <c r="H32" s="18"/>
      <c r="I32" s="7"/>
      <c r="J32" s="8"/>
      <c r="K32" s="18"/>
      <c r="N32" s="42"/>
      <c r="Q32" s="67"/>
      <c r="R32" s="67"/>
      <c r="S32" s="67"/>
      <c r="T32" s="69"/>
      <c r="U32" s="69"/>
      <c r="V32" s="69"/>
    </row>
    <row r="33" spans="1:22" ht="103.5" customHeight="1">
      <c r="A33" s="43" t="s">
        <v>68</v>
      </c>
      <c r="B33" s="28"/>
      <c r="C33" s="7">
        <v>-15000000</v>
      </c>
      <c r="D33" s="8">
        <v>-15000000</v>
      </c>
      <c r="E33" s="18">
        <v>-15000000</v>
      </c>
      <c r="F33" s="7">
        <v>15000000</v>
      </c>
      <c r="G33" s="8">
        <v>0</v>
      </c>
      <c r="H33" s="18">
        <v>0</v>
      </c>
      <c r="I33" s="46">
        <f t="shared" ref="I33:I38" si="25">C33+F33</f>
        <v>0</v>
      </c>
      <c r="J33" s="47">
        <f t="shared" ref="J33:J38" si="26">D33+G33</f>
        <v>-15000000</v>
      </c>
      <c r="K33" s="51">
        <f t="shared" ref="K33:K38" si="27">E33+H33</f>
        <v>-15000000</v>
      </c>
      <c r="N33" s="42"/>
      <c r="Q33" s="67"/>
      <c r="R33" s="67"/>
      <c r="S33" s="67"/>
      <c r="T33" s="69"/>
      <c r="U33" s="69"/>
      <c r="V33" s="69"/>
    </row>
    <row r="34" spans="1:22" ht="105" customHeight="1">
      <c r="A34" s="43" t="s">
        <v>69</v>
      </c>
      <c r="B34" s="28"/>
      <c r="C34" s="7">
        <v>-253824200</v>
      </c>
      <c r="D34" s="8">
        <v>-253824200</v>
      </c>
      <c r="E34" s="18">
        <v>-253824200</v>
      </c>
      <c r="F34" s="7">
        <v>253824200</v>
      </c>
      <c r="G34" s="8">
        <v>0</v>
      </c>
      <c r="H34" s="18">
        <v>0</v>
      </c>
      <c r="I34" s="46">
        <f t="shared" si="25"/>
        <v>0</v>
      </c>
      <c r="J34" s="47">
        <f t="shared" si="26"/>
        <v>-253824200</v>
      </c>
      <c r="K34" s="51">
        <f t="shared" si="27"/>
        <v>-253824200</v>
      </c>
      <c r="N34" s="42"/>
      <c r="Q34" s="67"/>
      <c r="R34" s="67"/>
      <c r="S34" s="67"/>
      <c r="T34" s="69"/>
      <c r="U34" s="69"/>
      <c r="V34" s="69"/>
    </row>
    <row r="35" spans="1:22" ht="103.5" customHeight="1">
      <c r="A35" s="43" t="s">
        <v>70</v>
      </c>
      <c r="B35" s="28"/>
      <c r="C35" s="7">
        <v>-289969600</v>
      </c>
      <c r="D35" s="8">
        <v>-289969600</v>
      </c>
      <c r="E35" s="18">
        <v>-289969600</v>
      </c>
      <c r="F35" s="7">
        <v>289969600</v>
      </c>
      <c r="G35" s="8">
        <v>0</v>
      </c>
      <c r="H35" s="18">
        <v>0</v>
      </c>
      <c r="I35" s="46">
        <f t="shared" si="25"/>
        <v>0</v>
      </c>
      <c r="J35" s="47">
        <f t="shared" si="26"/>
        <v>-289969600</v>
      </c>
      <c r="K35" s="51">
        <f t="shared" si="27"/>
        <v>-289969600</v>
      </c>
      <c r="N35" s="42"/>
      <c r="Q35" s="67"/>
      <c r="R35" s="67"/>
      <c r="S35" s="67"/>
      <c r="T35" s="69"/>
      <c r="U35" s="69"/>
      <c r="V35" s="69"/>
    </row>
    <row r="36" spans="1:22" ht="105" customHeight="1">
      <c r="A36" s="43" t="s">
        <v>71</v>
      </c>
      <c r="B36" s="28"/>
      <c r="C36" s="7">
        <v>-18680350</v>
      </c>
      <c r="D36" s="8">
        <v>-18680350</v>
      </c>
      <c r="E36" s="18">
        <v>-18680350</v>
      </c>
      <c r="F36" s="7">
        <v>18680350</v>
      </c>
      <c r="G36" s="8">
        <v>0</v>
      </c>
      <c r="H36" s="18">
        <v>0</v>
      </c>
      <c r="I36" s="46">
        <f t="shared" si="25"/>
        <v>0</v>
      </c>
      <c r="J36" s="47">
        <f t="shared" si="26"/>
        <v>-18680350</v>
      </c>
      <c r="K36" s="51">
        <f t="shared" si="27"/>
        <v>-18680350</v>
      </c>
      <c r="N36" s="42"/>
      <c r="Q36" s="67"/>
      <c r="R36" s="67"/>
      <c r="S36" s="67"/>
      <c r="T36" s="69"/>
      <c r="U36" s="69"/>
      <c r="V36" s="69"/>
    </row>
    <row r="37" spans="1:22" ht="105.75" customHeight="1">
      <c r="A37" s="43" t="s">
        <v>40</v>
      </c>
      <c r="B37" s="28"/>
      <c r="C37" s="7">
        <v>0</v>
      </c>
      <c r="D37" s="8">
        <v>-71106024.609999999</v>
      </c>
      <c r="E37" s="18">
        <v>-71106024.609999999</v>
      </c>
      <c r="F37" s="7">
        <v>0</v>
      </c>
      <c r="G37" s="8">
        <v>0</v>
      </c>
      <c r="H37" s="18">
        <v>0</v>
      </c>
      <c r="I37" s="46">
        <f t="shared" si="25"/>
        <v>0</v>
      </c>
      <c r="J37" s="47">
        <f t="shared" si="26"/>
        <v>-71106024.609999999</v>
      </c>
      <c r="K37" s="51">
        <f t="shared" si="27"/>
        <v>-71106024.609999999</v>
      </c>
      <c r="N37" s="42"/>
      <c r="Q37" s="67"/>
      <c r="R37" s="67"/>
      <c r="S37" s="67"/>
      <c r="T37" s="69"/>
      <c r="U37" s="69"/>
      <c r="V37" s="69"/>
    </row>
    <row r="38" spans="1:22" ht="107.25" customHeight="1">
      <c r="A38" s="64" t="s">
        <v>72</v>
      </c>
      <c r="B38" s="28"/>
      <c r="C38" s="7">
        <v>-250000000</v>
      </c>
      <c r="D38" s="8">
        <v>-250000000</v>
      </c>
      <c r="E38" s="18">
        <v>-250000000</v>
      </c>
      <c r="F38" s="7">
        <v>250000000</v>
      </c>
      <c r="G38" s="8">
        <v>0</v>
      </c>
      <c r="H38" s="18">
        <v>0</v>
      </c>
      <c r="I38" s="46">
        <f t="shared" si="25"/>
        <v>0</v>
      </c>
      <c r="J38" s="47">
        <f t="shared" si="26"/>
        <v>-250000000</v>
      </c>
      <c r="K38" s="51">
        <f t="shared" si="27"/>
        <v>-250000000</v>
      </c>
      <c r="N38" s="42"/>
      <c r="Q38" s="67"/>
      <c r="R38" s="67"/>
      <c r="S38" s="67"/>
      <c r="T38" s="69"/>
      <c r="U38" s="69"/>
      <c r="V38" s="69"/>
    </row>
    <row r="39" spans="1:22" ht="45" customHeight="1">
      <c r="A39" s="34" t="s">
        <v>45</v>
      </c>
      <c r="B39" s="28" t="s">
        <v>64</v>
      </c>
      <c r="C39" s="7">
        <v>-15784355000</v>
      </c>
      <c r="D39" s="8">
        <v>-16143311000</v>
      </c>
      <c r="E39" s="18">
        <v>-16802304000</v>
      </c>
      <c r="F39" s="7">
        <f>-F26</f>
        <v>-1156639000</v>
      </c>
      <c r="G39" s="8">
        <f>-G26</f>
        <v>0</v>
      </c>
      <c r="H39" s="18">
        <f>-H26</f>
        <v>0</v>
      </c>
      <c r="I39" s="46">
        <f t="shared" ref="I39:K40" si="28">C39+F39</f>
        <v>-16940994000</v>
      </c>
      <c r="J39" s="47">
        <f t="shared" si="28"/>
        <v>-16143311000</v>
      </c>
      <c r="K39" s="51">
        <f t="shared" si="28"/>
        <v>-16802304000</v>
      </c>
      <c r="N39" s="42"/>
      <c r="Q39" s="67"/>
      <c r="R39" s="67"/>
      <c r="S39" s="67"/>
      <c r="T39" s="69"/>
      <c r="U39" s="69"/>
      <c r="V39" s="69"/>
    </row>
    <row r="40" spans="1:22" ht="47.45" customHeight="1">
      <c r="A40" s="44" t="s">
        <v>54</v>
      </c>
      <c r="B40" s="35" t="s">
        <v>53</v>
      </c>
      <c r="C40" s="12">
        <v>0</v>
      </c>
      <c r="D40" s="13">
        <v>0</v>
      </c>
      <c r="E40" s="59">
        <v>-14428571.43</v>
      </c>
      <c r="F40" s="12"/>
      <c r="G40" s="13"/>
      <c r="H40" s="59"/>
      <c r="I40" s="46">
        <f t="shared" si="28"/>
        <v>0</v>
      </c>
      <c r="J40" s="47">
        <f t="shared" si="28"/>
        <v>0</v>
      </c>
      <c r="K40" s="51">
        <f t="shared" si="28"/>
        <v>-14428571.43</v>
      </c>
      <c r="N40" s="42"/>
      <c r="Q40" s="67"/>
      <c r="R40" s="67"/>
      <c r="S40" s="70"/>
      <c r="T40" s="69"/>
      <c r="U40" s="69"/>
      <c r="V40" s="69"/>
    </row>
    <row r="41" spans="1:22" ht="35.25" customHeight="1">
      <c r="A41" s="32" t="s">
        <v>31</v>
      </c>
      <c r="B41" s="63" t="s">
        <v>9</v>
      </c>
      <c r="C41" s="9">
        <v>1668434269.6399841</v>
      </c>
      <c r="D41" s="10">
        <v>0</v>
      </c>
      <c r="E41" s="19">
        <v>0</v>
      </c>
      <c r="F41" s="9">
        <f>F42+F46</f>
        <v>0</v>
      </c>
      <c r="G41" s="10">
        <f t="shared" ref="G41:H41" si="29">G42+G46</f>
        <v>0</v>
      </c>
      <c r="H41" s="19">
        <f t="shared" si="29"/>
        <v>0</v>
      </c>
      <c r="I41" s="9">
        <f>I42+I46</f>
        <v>1668434269.6399841</v>
      </c>
      <c r="J41" s="10">
        <f t="shared" ref="J41:K41" si="30">J42+J46</f>
        <v>0</v>
      </c>
      <c r="K41" s="19">
        <f t="shared" si="30"/>
        <v>0</v>
      </c>
      <c r="N41" s="42"/>
      <c r="Q41" s="68"/>
      <c r="R41" s="68"/>
      <c r="S41" s="68"/>
      <c r="T41" s="69"/>
      <c r="U41" s="69"/>
      <c r="V41" s="69"/>
    </row>
    <row r="42" spans="1:22" ht="23.25" customHeight="1">
      <c r="A42" s="27" t="s">
        <v>10</v>
      </c>
      <c r="B42" s="36" t="s">
        <v>11</v>
      </c>
      <c r="C42" s="7">
        <v>-175667929055.07004</v>
      </c>
      <c r="D42" s="8">
        <v>-168373414714.83002</v>
      </c>
      <c r="E42" s="18">
        <v>-172391844303.94</v>
      </c>
      <c r="F42" s="7">
        <f>F43</f>
        <v>-8717096650</v>
      </c>
      <c r="G42" s="8">
        <f t="shared" ref="G42:H44" si="31">G43</f>
        <v>600000000</v>
      </c>
      <c r="H42" s="18">
        <f t="shared" si="31"/>
        <v>1427602000</v>
      </c>
      <c r="I42" s="7">
        <f>I43</f>
        <v>-184385025705.07004</v>
      </c>
      <c r="J42" s="8">
        <f t="shared" ref="J42:K44" si="32">J43</f>
        <v>-167773414714.83002</v>
      </c>
      <c r="K42" s="18">
        <f t="shared" si="32"/>
        <v>-170964242303.94</v>
      </c>
      <c r="N42" s="65"/>
      <c r="O42" s="66"/>
      <c r="P42" s="66"/>
      <c r="Q42" s="67"/>
      <c r="R42" s="67"/>
      <c r="S42" s="67"/>
      <c r="T42" s="69"/>
      <c r="U42" s="69"/>
      <c r="V42" s="69"/>
    </row>
    <row r="43" spans="1:22" ht="20.25" customHeight="1">
      <c r="A43" s="27" t="s">
        <v>12</v>
      </c>
      <c r="B43" s="28" t="s">
        <v>13</v>
      </c>
      <c r="C43" s="7">
        <v>-175667929055.07004</v>
      </c>
      <c r="D43" s="8">
        <v>-168373414714.83002</v>
      </c>
      <c r="E43" s="18">
        <v>-172391844303.94</v>
      </c>
      <c r="F43" s="7">
        <f>F44</f>
        <v>-8717096650</v>
      </c>
      <c r="G43" s="8">
        <f t="shared" si="31"/>
        <v>600000000</v>
      </c>
      <c r="H43" s="18">
        <f t="shared" si="31"/>
        <v>1427602000</v>
      </c>
      <c r="I43" s="7">
        <f>I44</f>
        <v>-184385025705.07004</v>
      </c>
      <c r="J43" s="8">
        <f t="shared" si="32"/>
        <v>-167773414714.83002</v>
      </c>
      <c r="K43" s="18">
        <f t="shared" si="32"/>
        <v>-170964242303.94</v>
      </c>
      <c r="N43" s="65"/>
      <c r="O43" s="66"/>
      <c r="P43" s="66"/>
      <c r="Q43" s="67"/>
      <c r="R43" s="67"/>
      <c r="S43" s="67"/>
      <c r="T43" s="69"/>
      <c r="U43" s="69"/>
      <c r="V43" s="69"/>
    </row>
    <row r="44" spans="1:22" ht="23.25" customHeight="1">
      <c r="A44" s="27" t="s">
        <v>14</v>
      </c>
      <c r="B44" s="28" t="s">
        <v>15</v>
      </c>
      <c r="C44" s="7">
        <v>-175667929055.07004</v>
      </c>
      <c r="D44" s="8">
        <v>-168373414714.83002</v>
      </c>
      <c r="E44" s="18">
        <v>-172391844303.94</v>
      </c>
      <c r="F44" s="7">
        <f>F45</f>
        <v>-8717096650</v>
      </c>
      <c r="G44" s="8">
        <f t="shared" si="31"/>
        <v>600000000</v>
      </c>
      <c r="H44" s="18">
        <f t="shared" si="31"/>
        <v>1427602000</v>
      </c>
      <c r="I44" s="7">
        <f>I45</f>
        <v>-184385025705.07004</v>
      </c>
      <c r="J44" s="8">
        <f t="shared" si="32"/>
        <v>-167773414714.83002</v>
      </c>
      <c r="K44" s="18">
        <f t="shared" si="32"/>
        <v>-170964242303.94</v>
      </c>
      <c r="N44" s="65"/>
      <c r="O44" s="66"/>
      <c r="P44" s="66"/>
      <c r="Q44" s="67"/>
      <c r="R44" s="67"/>
      <c r="S44" s="67"/>
      <c r="T44" s="69"/>
      <c r="U44" s="69"/>
      <c r="V44" s="69"/>
    </row>
    <row r="45" spans="1:22" ht="30.75" customHeight="1">
      <c r="A45" s="29" t="s">
        <v>32</v>
      </c>
      <c r="B45" s="28" t="s">
        <v>16</v>
      </c>
      <c r="C45" s="46">
        <v>-175667929055.07004</v>
      </c>
      <c r="D45" s="47">
        <v>-168373414714.83002</v>
      </c>
      <c r="E45" s="51">
        <v>-172391844303.94</v>
      </c>
      <c r="F45" s="7">
        <f>-5387931800-F18-F24-F56</f>
        <v>-8717096650</v>
      </c>
      <c r="G45" s="8">
        <f>0-G18-G24-G56</f>
        <v>600000000</v>
      </c>
      <c r="H45" s="18">
        <f>0-H18-H24-H56</f>
        <v>1427602000</v>
      </c>
      <c r="I45" s="7">
        <f>C45+F45</f>
        <v>-184385025705.07004</v>
      </c>
      <c r="J45" s="8">
        <f>D45+G45</f>
        <v>-167773414714.83002</v>
      </c>
      <c r="K45" s="18">
        <f>E45+H45</f>
        <v>-170964242303.94</v>
      </c>
      <c r="N45" s="67"/>
      <c r="O45" s="67"/>
      <c r="P45" s="67"/>
      <c r="Q45" s="67"/>
      <c r="R45" s="67"/>
      <c r="S45" s="67"/>
      <c r="T45" s="69"/>
      <c r="U45" s="69"/>
      <c r="V45" s="69"/>
    </row>
    <row r="46" spans="1:22" ht="21" customHeight="1">
      <c r="A46" s="27" t="s">
        <v>17</v>
      </c>
      <c r="B46" s="28" t="s">
        <v>18</v>
      </c>
      <c r="C46" s="7">
        <v>177336363324.71002</v>
      </c>
      <c r="D46" s="8">
        <v>168373414714.83002</v>
      </c>
      <c r="E46" s="18">
        <v>172391844303.94</v>
      </c>
      <c r="F46" s="7">
        <f>F47</f>
        <v>8717096650</v>
      </c>
      <c r="G46" s="8">
        <f t="shared" ref="G46:H48" si="33">G47</f>
        <v>-600000000</v>
      </c>
      <c r="H46" s="18">
        <f t="shared" si="33"/>
        <v>-1427602000</v>
      </c>
      <c r="I46" s="7">
        <f>I47</f>
        <v>186053459974.71002</v>
      </c>
      <c r="J46" s="8">
        <f t="shared" ref="J46:K48" si="34">J47</f>
        <v>167773414714.83002</v>
      </c>
      <c r="K46" s="18">
        <f t="shared" si="34"/>
        <v>170964242303.94</v>
      </c>
      <c r="N46" s="67"/>
      <c r="O46" s="67"/>
      <c r="P46" s="67"/>
      <c r="Q46" s="67"/>
      <c r="R46" s="67"/>
      <c r="S46" s="67"/>
      <c r="T46" s="69"/>
      <c r="U46" s="69"/>
      <c r="V46" s="69"/>
    </row>
    <row r="47" spans="1:22" ht="21" customHeight="1">
      <c r="A47" s="27" t="s">
        <v>19</v>
      </c>
      <c r="B47" s="28" t="s">
        <v>20</v>
      </c>
      <c r="C47" s="7">
        <v>177336363324.71002</v>
      </c>
      <c r="D47" s="8">
        <v>168373414714.83002</v>
      </c>
      <c r="E47" s="18">
        <v>172391844303.94</v>
      </c>
      <c r="F47" s="7">
        <f>F48</f>
        <v>8717096650</v>
      </c>
      <c r="G47" s="8">
        <f t="shared" si="33"/>
        <v>-600000000</v>
      </c>
      <c r="H47" s="18">
        <f t="shared" si="33"/>
        <v>-1427602000</v>
      </c>
      <c r="I47" s="7">
        <f>I48</f>
        <v>186053459974.71002</v>
      </c>
      <c r="J47" s="8">
        <f t="shared" si="34"/>
        <v>167773414714.83002</v>
      </c>
      <c r="K47" s="18">
        <f t="shared" si="34"/>
        <v>170964242303.94</v>
      </c>
      <c r="N47" s="65"/>
      <c r="O47" s="66"/>
      <c r="P47" s="66"/>
      <c r="Q47" s="67"/>
      <c r="R47" s="67"/>
      <c r="S47" s="67"/>
      <c r="T47" s="69"/>
      <c r="U47" s="69"/>
      <c r="V47" s="69"/>
    </row>
    <row r="48" spans="1:22" ht="21.75" customHeight="1">
      <c r="A48" s="27" t="s">
        <v>21</v>
      </c>
      <c r="B48" s="28" t="s">
        <v>22</v>
      </c>
      <c r="C48" s="7">
        <v>177336363324.71002</v>
      </c>
      <c r="D48" s="8">
        <v>168373414714.83002</v>
      </c>
      <c r="E48" s="18">
        <v>172391844303.94</v>
      </c>
      <c r="F48" s="7">
        <f>F49</f>
        <v>8717096650</v>
      </c>
      <c r="G48" s="8">
        <f t="shared" si="33"/>
        <v>-600000000</v>
      </c>
      <c r="H48" s="18">
        <f t="shared" si="33"/>
        <v>-1427602000</v>
      </c>
      <c r="I48" s="7">
        <f>I49</f>
        <v>186053459974.71002</v>
      </c>
      <c r="J48" s="8">
        <f t="shared" si="34"/>
        <v>167773414714.83002</v>
      </c>
      <c r="K48" s="18">
        <f t="shared" si="34"/>
        <v>170964242303.94</v>
      </c>
      <c r="N48" s="65"/>
      <c r="O48" s="66"/>
      <c r="P48" s="66"/>
      <c r="Q48" s="67"/>
      <c r="R48" s="67"/>
      <c r="S48" s="67"/>
      <c r="T48" s="69"/>
      <c r="U48" s="69"/>
      <c r="V48" s="69"/>
    </row>
    <row r="49" spans="1:22" ht="34.5" customHeight="1">
      <c r="A49" s="37" t="s">
        <v>33</v>
      </c>
      <c r="B49" s="35" t="s">
        <v>23</v>
      </c>
      <c r="C49" s="46">
        <v>177336363324.71002</v>
      </c>
      <c r="D49" s="47">
        <v>168373414714.83002</v>
      </c>
      <c r="E49" s="51">
        <v>172391844303.94</v>
      </c>
      <c r="F49" s="12">
        <f>5387931800-F20-F29-F52-F59</f>
        <v>8717096650</v>
      </c>
      <c r="G49" s="13">
        <f>-600000000-G20-G29-G52-G59</f>
        <v>-600000000</v>
      </c>
      <c r="H49" s="21">
        <f>-1427602000-H20-H29-H52-H59</f>
        <v>-1427602000</v>
      </c>
      <c r="I49" s="7">
        <f>C49+F49</f>
        <v>186053459974.71002</v>
      </c>
      <c r="J49" s="8">
        <f>D49+G49</f>
        <v>167773414714.83002</v>
      </c>
      <c r="K49" s="18">
        <f>E49+H49</f>
        <v>170964242303.94</v>
      </c>
      <c r="N49" s="65"/>
      <c r="O49" s="66"/>
      <c r="P49" s="66"/>
      <c r="Q49" s="67"/>
      <c r="R49" s="67"/>
      <c r="S49" s="67"/>
      <c r="T49" s="69"/>
      <c r="U49" s="69"/>
      <c r="V49" s="69"/>
    </row>
    <row r="50" spans="1:22" ht="33" customHeight="1">
      <c r="A50" s="32" t="s">
        <v>41</v>
      </c>
      <c r="B50" s="33" t="s">
        <v>42</v>
      </c>
      <c r="C50" s="9">
        <v>-1668434269.6399999</v>
      </c>
      <c r="D50" s="10">
        <v>71146666.5</v>
      </c>
      <c r="E50" s="19">
        <v>71146666.5</v>
      </c>
      <c r="F50" s="9">
        <f t="shared" ref="F50:K50" si="35">F51+F59</f>
        <v>0</v>
      </c>
      <c r="G50" s="10">
        <f t="shared" si="35"/>
        <v>0</v>
      </c>
      <c r="H50" s="19">
        <f t="shared" si="35"/>
        <v>0</v>
      </c>
      <c r="I50" s="9">
        <f>I51+I59</f>
        <v>-1668434269.6399999</v>
      </c>
      <c r="J50" s="10">
        <f t="shared" si="35"/>
        <v>71146666.5</v>
      </c>
      <c r="K50" s="19">
        <f t="shared" si="35"/>
        <v>71146666.5</v>
      </c>
      <c r="L50" s="40"/>
      <c r="M50" s="40"/>
      <c r="N50" s="65"/>
      <c r="O50" s="66"/>
      <c r="P50" s="66"/>
      <c r="Q50" s="68"/>
      <c r="R50" s="68"/>
      <c r="S50" s="68"/>
      <c r="T50" s="69"/>
      <c r="U50" s="69"/>
      <c r="V50" s="69"/>
    </row>
    <row r="51" spans="1:22" ht="30.75" customHeight="1">
      <c r="A51" s="60" t="s">
        <v>56</v>
      </c>
      <c r="B51" s="41" t="s">
        <v>55</v>
      </c>
      <c r="C51" s="48">
        <v>-1599366000</v>
      </c>
      <c r="D51" s="49">
        <v>71146666.5</v>
      </c>
      <c r="E51" s="61">
        <v>71146666.5</v>
      </c>
      <c r="F51" s="48">
        <f>F52</f>
        <v>0</v>
      </c>
      <c r="G51" s="49">
        <f>G56</f>
        <v>0</v>
      </c>
      <c r="H51" s="61">
        <f>H56</f>
        <v>0</v>
      </c>
      <c r="I51" s="48">
        <f>I52</f>
        <v>-1599366000</v>
      </c>
      <c r="J51" s="49">
        <f>J56</f>
        <v>71146666.5</v>
      </c>
      <c r="K51" s="61">
        <f>K56</f>
        <v>71146666.5</v>
      </c>
      <c r="N51" s="42"/>
      <c r="Q51" s="68"/>
      <c r="R51" s="68"/>
      <c r="S51" s="68"/>
      <c r="T51" s="69"/>
      <c r="U51" s="69"/>
      <c r="V51" s="69"/>
    </row>
    <row r="52" spans="1:22" ht="30.75" customHeight="1">
      <c r="A52" s="29" t="s">
        <v>83</v>
      </c>
      <c r="B52" s="28" t="s">
        <v>87</v>
      </c>
      <c r="C52" s="48">
        <v>-1599366000</v>
      </c>
      <c r="D52" s="49">
        <v>0</v>
      </c>
      <c r="E52" s="61">
        <v>0</v>
      </c>
      <c r="F52" s="50">
        <f>F53</f>
        <v>0</v>
      </c>
      <c r="G52" s="11">
        <f t="shared" ref="G52:K54" si="36">G53</f>
        <v>0</v>
      </c>
      <c r="H52" s="20">
        <f t="shared" si="36"/>
        <v>0</v>
      </c>
      <c r="I52" s="50">
        <f t="shared" si="36"/>
        <v>-1599366000</v>
      </c>
      <c r="J52" s="11">
        <f t="shared" si="36"/>
        <v>0</v>
      </c>
      <c r="K52" s="20">
        <f t="shared" si="36"/>
        <v>0</v>
      </c>
      <c r="N52" s="42"/>
      <c r="Q52" s="68"/>
      <c r="R52" s="68"/>
      <c r="S52" s="68"/>
      <c r="T52" s="69"/>
      <c r="U52" s="69"/>
      <c r="V52" s="69"/>
    </row>
    <row r="53" spans="1:22" ht="44.25" customHeight="1">
      <c r="A53" s="29" t="s">
        <v>84</v>
      </c>
      <c r="B53" s="28" t="s">
        <v>88</v>
      </c>
      <c r="C53" s="48">
        <v>-1599366000</v>
      </c>
      <c r="D53" s="49">
        <v>0</v>
      </c>
      <c r="E53" s="61">
        <v>0</v>
      </c>
      <c r="F53" s="50">
        <f>F54</f>
        <v>0</v>
      </c>
      <c r="G53" s="11">
        <f t="shared" si="36"/>
        <v>0</v>
      </c>
      <c r="H53" s="20">
        <f t="shared" si="36"/>
        <v>0</v>
      </c>
      <c r="I53" s="50">
        <f t="shared" si="36"/>
        <v>-1599366000</v>
      </c>
      <c r="J53" s="11">
        <f t="shared" si="36"/>
        <v>0</v>
      </c>
      <c r="K53" s="20">
        <f t="shared" si="36"/>
        <v>0</v>
      </c>
      <c r="N53" s="42"/>
      <c r="Q53" s="68"/>
      <c r="R53" s="68"/>
      <c r="S53" s="68"/>
      <c r="T53" s="69"/>
      <c r="U53" s="69"/>
      <c r="V53" s="69"/>
    </row>
    <row r="54" spans="1:22" ht="55.5" customHeight="1">
      <c r="A54" s="29" t="s">
        <v>86</v>
      </c>
      <c r="B54" s="28" t="s">
        <v>89</v>
      </c>
      <c r="C54" s="48">
        <v>-1599366000</v>
      </c>
      <c r="D54" s="49">
        <v>0</v>
      </c>
      <c r="E54" s="61">
        <v>0</v>
      </c>
      <c r="F54" s="50">
        <f>F55</f>
        <v>0</v>
      </c>
      <c r="G54" s="11">
        <f t="shared" si="36"/>
        <v>0</v>
      </c>
      <c r="H54" s="20">
        <f t="shared" si="36"/>
        <v>0</v>
      </c>
      <c r="I54" s="50">
        <f t="shared" si="36"/>
        <v>-1599366000</v>
      </c>
      <c r="J54" s="11">
        <f t="shared" si="36"/>
        <v>0</v>
      </c>
      <c r="K54" s="20">
        <f t="shared" si="36"/>
        <v>0</v>
      </c>
      <c r="N54" s="42"/>
      <c r="Q54" s="68"/>
      <c r="R54" s="68"/>
      <c r="S54" s="68"/>
      <c r="T54" s="69"/>
      <c r="U54" s="69"/>
      <c r="V54" s="69"/>
    </row>
    <row r="55" spans="1:22" ht="93" customHeight="1">
      <c r="A55" s="29" t="s">
        <v>85</v>
      </c>
      <c r="B55" s="28" t="s">
        <v>90</v>
      </c>
      <c r="C55" s="48">
        <v>-1599366000</v>
      </c>
      <c r="D55" s="49">
        <v>0</v>
      </c>
      <c r="E55" s="61">
        <v>0</v>
      </c>
      <c r="F55" s="50"/>
      <c r="G55" s="49">
        <v>0</v>
      </c>
      <c r="H55" s="61">
        <v>0</v>
      </c>
      <c r="I55" s="7">
        <f>C55+F55</f>
        <v>-1599366000</v>
      </c>
      <c r="J55" s="8">
        <f>D55+G55</f>
        <v>0</v>
      </c>
      <c r="K55" s="18">
        <f>E55+H55</f>
        <v>0</v>
      </c>
      <c r="N55" s="42"/>
      <c r="Q55" s="68"/>
      <c r="R55" s="68"/>
      <c r="S55" s="68"/>
      <c r="T55" s="69"/>
      <c r="U55" s="69"/>
      <c r="V55" s="69"/>
    </row>
    <row r="56" spans="1:22" ht="35.450000000000003" customHeight="1">
      <c r="A56" s="29" t="s">
        <v>58</v>
      </c>
      <c r="B56" s="28" t="s">
        <v>57</v>
      </c>
      <c r="C56" s="7">
        <v>0</v>
      </c>
      <c r="D56" s="8">
        <v>71146666.5</v>
      </c>
      <c r="E56" s="18">
        <v>71146666.5</v>
      </c>
      <c r="F56" s="7">
        <f>F57</f>
        <v>0</v>
      </c>
      <c r="G56" s="8">
        <f t="shared" ref="G56:H57" si="37">G57</f>
        <v>0</v>
      </c>
      <c r="H56" s="18">
        <f t="shared" si="37"/>
        <v>0</v>
      </c>
      <c r="I56" s="7">
        <f>I57</f>
        <v>0</v>
      </c>
      <c r="J56" s="8">
        <f t="shared" ref="J56:K57" si="38">J57</f>
        <v>71146666.5</v>
      </c>
      <c r="K56" s="18">
        <f t="shared" si="38"/>
        <v>71146666.5</v>
      </c>
      <c r="N56" s="42"/>
      <c r="Q56" s="67"/>
      <c r="R56" s="67"/>
      <c r="S56" s="67"/>
      <c r="T56" s="69"/>
      <c r="U56" s="69"/>
      <c r="V56" s="69"/>
    </row>
    <row r="57" spans="1:22" ht="42" customHeight="1">
      <c r="A57" s="29" t="s">
        <v>60</v>
      </c>
      <c r="B57" s="28" t="s">
        <v>59</v>
      </c>
      <c r="C57" s="7">
        <v>0</v>
      </c>
      <c r="D57" s="8">
        <v>71146666.5</v>
      </c>
      <c r="E57" s="18">
        <v>71146666.5</v>
      </c>
      <c r="F57" s="7">
        <f>F58</f>
        <v>0</v>
      </c>
      <c r="G57" s="8">
        <f t="shared" si="37"/>
        <v>0</v>
      </c>
      <c r="H57" s="18">
        <f t="shared" si="37"/>
        <v>0</v>
      </c>
      <c r="I57" s="7">
        <f>I58</f>
        <v>0</v>
      </c>
      <c r="J57" s="8">
        <f t="shared" si="38"/>
        <v>71146666.5</v>
      </c>
      <c r="K57" s="18">
        <f t="shared" si="38"/>
        <v>71146666.5</v>
      </c>
      <c r="N57" s="42"/>
      <c r="Q57" s="67"/>
      <c r="R57" s="67"/>
      <c r="S57" s="67"/>
      <c r="T57" s="69"/>
      <c r="U57" s="69"/>
      <c r="V57" s="69"/>
    </row>
    <row r="58" spans="1:22" ht="55.5" customHeight="1">
      <c r="A58" s="30" t="s">
        <v>62</v>
      </c>
      <c r="B58" s="31" t="s">
        <v>61</v>
      </c>
      <c r="C58" s="74">
        <v>0</v>
      </c>
      <c r="D58" s="53">
        <v>71146666.5</v>
      </c>
      <c r="E58" s="54">
        <v>71146666.5</v>
      </c>
      <c r="F58" s="12"/>
      <c r="G58" s="58"/>
      <c r="H58" s="59"/>
      <c r="I58" s="80">
        <f>C58+F58</f>
        <v>0</v>
      </c>
      <c r="J58" s="58">
        <f>D58+G58</f>
        <v>71146666.5</v>
      </c>
      <c r="K58" s="59">
        <f>E58+H58</f>
        <v>71146666.5</v>
      </c>
      <c r="N58" s="42"/>
      <c r="Q58" s="67"/>
      <c r="R58" s="70"/>
      <c r="S58" s="70"/>
      <c r="T58" s="69"/>
      <c r="U58" s="69"/>
      <c r="V58" s="69"/>
    </row>
    <row r="59" spans="1:22" ht="33.75" customHeight="1">
      <c r="A59" s="75" t="s">
        <v>75</v>
      </c>
      <c r="B59" s="79" t="s">
        <v>80</v>
      </c>
      <c r="C59" s="76">
        <v>-69068269.639999986</v>
      </c>
      <c r="D59" s="77">
        <v>0</v>
      </c>
      <c r="E59" s="78">
        <v>0</v>
      </c>
      <c r="F59" s="76">
        <f t="shared" ref="F59:K60" si="39">F60</f>
        <v>0</v>
      </c>
      <c r="G59" s="77">
        <f t="shared" si="39"/>
        <v>0</v>
      </c>
      <c r="H59" s="78">
        <f t="shared" si="39"/>
        <v>0</v>
      </c>
      <c r="I59" s="76">
        <f t="shared" si="39"/>
        <v>-69068269.639999986</v>
      </c>
      <c r="J59" s="77">
        <f t="shared" si="39"/>
        <v>0</v>
      </c>
      <c r="K59" s="78">
        <f t="shared" si="39"/>
        <v>0</v>
      </c>
      <c r="N59" s="42"/>
      <c r="Q59" s="67"/>
      <c r="R59" s="70"/>
      <c r="S59" s="70"/>
      <c r="T59" s="69"/>
      <c r="U59" s="69"/>
      <c r="V59" s="69"/>
    </row>
    <row r="60" spans="1:22" ht="67.5" customHeight="1">
      <c r="A60" s="73" t="s">
        <v>76</v>
      </c>
      <c r="B60" s="28" t="s">
        <v>77</v>
      </c>
      <c r="C60" s="7">
        <v>-69068269.639999986</v>
      </c>
      <c r="D60" s="47">
        <v>0</v>
      </c>
      <c r="E60" s="51">
        <v>0</v>
      </c>
      <c r="F60" s="7">
        <f t="shared" si="39"/>
        <v>0</v>
      </c>
      <c r="G60" s="47">
        <f t="shared" si="39"/>
        <v>0</v>
      </c>
      <c r="H60" s="51">
        <f t="shared" si="39"/>
        <v>0</v>
      </c>
      <c r="I60" s="7">
        <f t="shared" si="39"/>
        <v>-69068269.639999986</v>
      </c>
      <c r="J60" s="47">
        <f t="shared" si="39"/>
        <v>0</v>
      </c>
      <c r="K60" s="51">
        <f t="shared" si="39"/>
        <v>0</v>
      </c>
      <c r="N60" s="42"/>
      <c r="Q60" s="67"/>
      <c r="R60" s="70"/>
      <c r="S60" s="70"/>
      <c r="T60" s="69"/>
      <c r="U60" s="69"/>
      <c r="V60" s="69"/>
    </row>
    <row r="61" spans="1:22" ht="170.25" customHeight="1">
      <c r="A61" s="37" t="s">
        <v>78</v>
      </c>
      <c r="B61" s="35" t="s">
        <v>79</v>
      </c>
      <c r="C61" s="12">
        <v>-69068269.639999986</v>
      </c>
      <c r="D61" s="58">
        <v>0</v>
      </c>
      <c r="E61" s="59">
        <v>0</v>
      </c>
      <c r="F61" s="12"/>
      <c r="G61" s="58"/>
      <c r="H61" s="59"/>
      <c r="I61" s="52">
        <f>C61+F61</f>
        <v>-69068269.639999986</v>
      </c>
      <c r="J61" s="53">
        <f>D61+G61</f>
        <v>0</v>
      </c>
      <c r="K61" s="54">
        <f>E61+H61</f>
        <v>0</v>
      </c>
      <c r="N61" s="42"/>
      <c r="Q61" s="67"/>
      <c r="R61" s="70"/>
      <c r="S61" s="70"/>
      <c r="T61" s="69"/>
      <c r="U61" s="69"/>
      <c r="V61" s="69"/>
    </row>
    <row r="62" spans="1:22" ht="27" customHeight="1">
      <c r="A62" s="38" t="s">
        <v>24</v>
      </c>
      <c r="B62" s="39"/>
      <c r="C62" s="62">
        <v>9564432591.719986</v>
      </c>
      <c r="D62" s="14">
        <v>3304246094.4399986</v>
      </c>
      <c r="E62" s="45">
        <v>1169022290</v>
      </c>
      <c r="F62" s="62">
        <f t="shared" ref="F62:K62" si="40">F17+F22+F41+F50</f>
        <v>0</v>
      </c>
      <c r="G62" s="14">
        <f t="shared" si="40"/>
        <v>-600000000</v>
      </c>
      <c r="H62" s="45">
        <f t="shared" si="40"/>
        <v>-1427602000</v>
      </c>
      <c r="I62" s="62">
        <f t="shared" si="40"/>
        <v>9564432591.719986</v>
      </c>
      <c r="J62" s="14">
        <f t="shared" si="40"/>
        <v>2704246094.4399986</v>
      </c>
      <c r="K62" s="45">
        <f t="shared" si="40"/>
        <v>-258579710</v>
      </c>
      <c r="L62" s="6"/>
      <c r="N62" s="42"/>
      <c r="Q62" s="68"/>
      <c r="R62" s="68"/>
      <c r="S62" s="68"/>
      <c r="T62" s="69"/>
      <c r="U62" s="69"/>
      <c r="V62" s="69"/>
    </row>
    <row r="63" spans="1:22">
      <c r="I63" s="15"/>
      <c r="J63" s="15"/>
      <c r="K63" s="15"/>
      <c r="Q63" s="66"/>
      <c r="R63" s="66"/>
      <c r="S63" s="66"/>
      <c r="T63" s="66"/>
      <c r="U63" s="66"/>
      <c r="V63" s="66"/>
    </row>
    <row r="64" spans="1:22">
      <c r="Q64" s="66"/>
      <c r="R64" s="66"/>
      <c r="S64" s="66"/>
      <c r="T64" s="66"/>
      <c r="U64" s="66"/>
      <c r="V64" s="66"/>
    </row>
    <row r="65" spans="17:22">
      <c r="Q65" s="66"/>
      <c r="R65" s="66"/>
      <c r="S65" s="66"/>
      <c r="T65" s="66"/>
      <c r="U65" s="66"/>
      <c r="V65" s="66"/>
    </row>
    <row r="66" spans="17:22">
      <c r="Q66" s="66"/>
      <c r="R66" s="66"/>
      <c r="S66" s="66"/>
      <c r="T66" s="66"/>
      <c r="U66" s="66"/>
      <c r="V66" s="66"/>
    </row>
    <row r="67" spans="17:22">
      <c r="Q67" s="66"/>
      <c r="R67" s="66"/>
      <c r="S67" s="66"/>
      <c r="T67" s="66"/>
      <c r="U67" s="66"/>
      <c r="V67" s="66"/>
    </row>
    <row r="68" spans="17:22">
      <c r="Q68" s="66"/>
      <c r="R68" s="66"/>
      <c r="S68" s="66"/>
      <c r="T68" s="66"/>
      <c r="U68" s="66"/>
      <c r="V68" s="66"/>
    </row>
    <row r="69" spans="17:22">
      <c r="Q69" s="66"/>
      <c r="R69" s="66"/>
      <c r="S69" s="66"/>
      <c r="T69" s="66"/>
      <c r="U69" s="66"/>
      <c r="V69" s="66"/>
    </row>
    <row r="70" spans="17:22">
      <c r="Q70" s="66"/>
      <c r="R70" s="66"/>
      <c r="S70" s="66"/>
      <c r="T70" s="66"/>
      <c r="U70" s="66"/>
      <c r="V70" s="66"/>
    </row>
    <row r="71" spans="17:22">
      <c r="Q71" s="66"/>
      <c r="R71" s="66"/>
      <c r="S71" s="66"/>
      <c r="T71" s="66"/>
      <c r="U71" s="66"/>
      <c r="V71" s="66"/>
    </row>
    <row r="72" spans="17:22">
      <c r="Q72" s="66"/>
      <c r="R72" s="66"/>
      <c r="S72" s="66"/>
      <c r="T72" s="66"/>
      <c r="U72" s="66"/>
      <c r="V72" s="66"/>
    </row>
    <row r="73" spans="17:22">
      <c r="Q73" s="66"/>
      <c r="R73" s="66"/>
      <c r="S73" s="66"/>
      <c r="T73" s="66"/>
      <c r="U73" s="66"/>
      <c r="V73" s="66"/>
    </row>
    <row r="74" spans="17:22">
      <c r="Q74" s="66"/>
      <c r="R74" s="66"/>
      <c r="S74" s="66"/>
      <c r="T74" s="66"/>
      <c r="U74" s="66"/>
      <c r="V74" s="66"/>
    </row>
    <row r="75" spans="17:22">
      <c r="Q75" s="66"/>
      <c r="R75" s="66"/>
      <c r="S75" s="66"/>
      <c r="T75" s="66"/>
      <c r="U75" s="66"/>
      <c r="V75" s="66"/>
    </row>
    <row r="76" spans="17:22">
      <c r="Q76" s="66"/>
      <c r="R76" s="66"/>
      <c r="S76" s="66"/>
      <c r="T76" s="66"/>
      <c r="U76" s="66"/>
      <c r="V76" s="66"/>
    </row>
    <row r="77" spans="17:22">
      <c r="Q77" s="66"/>
      <c r="R77" s="66"/>
      <c r="S77" s="66"/>
      <c r="T77" s="66"/>
      <c r="U77" s="66"/>
      <c r="V77" s="66"/>
    </row>
  </sheetData>
  <mergeCells count="16">
    <mergeCell ref="J1:K1"/>
    <mergeCell ref="J2:K2"/>
    <mergeCell ref="J6:K6"/>
    <mergeCell ref="J7:K7"/>
    <mergeCell ref="J8:K8"/>
    <mergeCell ref="J5:K5"/>
    <mergeCell ref="B14:B15"/>
    <mergeCell ref="A14:A15"/>
    <mergeCell ref="I14:K14"/>
    <mergeCell ref="J3:K3"/>
    <mergeCell ref="J4:K4"/>
    <mergeCell ref="A12:K12"/>
    <mergeCell ref="C14:E14"/>
    <mergeCell ref="F14:H14"/>
    <mergeCell ref="J10:K10"/>
    <mergeCell ref="J11:K11"/>
  </mergeCells>
  <phoneticPr fontId="1" type="noConversion"/>
  <pageMargins left="0.62992125984251968" right="0.51181102362204722" top="0.94488188976377963" bottom="0.6692913385826772" header="0.62992125984251968" footer="0.39370078740157483"/>
  <pageSetup paperSize="9" scale="50" fitToHeight="0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minfin user</cp:lastModifiedBy>
  <cp:lastPrinted>2022-09-07T08:26:04Z</cp:lastPrinted>
  <dcterms:created xsi:type="dcterms:W3CDTF">1996-10-08T23:32:33Z</dcterms:created>
  <dcterms:modified xsi:type="dcterms:W3CDTF">2022-10-05T15:39:34Z</dcterms:modified>
</cp:coreProperties>
</file>